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00- Data Analysis\Data-Analysis\Excel Data Analysis\Section#03\"/>
    </mc:Choice>
  </mc:AlternateContent>
  <bookViews>
    <workbookView xWindow="0" yWindow="0" windowWidth="5520" windowHeight="2175"/>
  </bookViews>
  <sheets>
    <sheet name="US 500 Futures Historical Data" sheetId="1" r:id="rId1"/>
  </sheets>
  <calcPr calcId="152511"/>
</workbook>
</file>

<file path=xl/calcChain.xml><?xml version="1.0" encoding="utf-8"?>
<calcChain xmlns="http://schemas.openxmlformats.org/spreadsheetml/2006/main">
  <c r="AM14" i="1" l="1"/>
  <c r="AK14" i="1"/>
  <c r="AI14" i="1"/>
  <c r="AG14" i="1"/>
  <c r="AM10" i="1"/>
  <c r="AK10" i="1"/>
  <c r="AI10" i="1"/>
  <c r="AG10" i="1"/>
  <c r="AE10" i="1"/>
  <c r="AC10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J5" i="1"/>
  <c r="X35" i="1"/>
  <c r="X33" i="1"/>
  <c r="X31" i="1"/>
  <c r="X29" i="1"/>
  <c r="I5" i="1" l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X11" i="1"/>
  <c r="X8" i="1"/>
  <c r="X5" i="1"/>
  <c r="X23" i="1" l="1"/>
  <c r="X26" i="1"/>
  <c r="X20" i="1"/>
  <c r="X14" i="1"/>
  <c r="X17" i="1"/>
</calcChain>
</file>

<file path=xl/sharedStrings.xml><?xml version="1.0" encoding="utf-8"?>
<sst xmlns="http://schemas.openxmlformats.org/spreadsheetml/2006/main" count="312" uniqueCount="181">
  <si>
    <t>Date</t>
  </si>
  <si>
    <t>Price</t>
  </si>
  <si>
    <t>Open</t>
  </si>
  <si>
    <t>High</t>
  </si>
  <si>
    <t>Low</t>
  </si>
  <si>
    <t>Vol.</t>
  </si>
  <si>
    <t>Change %</t>
  </si>
  <si>
    <t>-</t>
  </si>
  <si>
    <t>1.11M</t>
  </si>
  <si>
    <t>1.18M</t>
  </si>
  <si>
    <t>1.05M</t>
  </si>
  <si>
    <t>1.22M</t>
  </si>
  <si>
    <t>1.47M</t>
  </si>
  <si>
    <t>1.49M</t>
  </si>
  <si>
    <t>2.31M</t>
  </si>
  <si>
    <t>1.29M</t>
  </si>
  <si>
    <t>1.48M</t>
  </si>
  <si>
    <t>1.51M</t>
  </si>
  <si>
    <t>2.38M</t>
  </si>
  <si>
    <t>2.63M</t>
  </si>
  <si>
    <t>2.52M</t>
  </si>
  <si>
    <t>1.66M</t>
  </si>
  <si>
    <t>1.65M</t>
  </si>
  <si>
    <t>1.75M</t>
  </si>
  <si>
    <t>1.42M</t>
  </si>
  <si>
    <t>2.00M</t>
  </si>
  <si>
    <t>1.26M</t>
  </si>
  <si>
    <t>1.90M</t>
  </si>
  <si>
    <t>1.28M</t>
  </si>
  <si>
    <t>992.03K</t>
  </si>
  <si>
    <t>1.02M</t>
  </si>
  <si>
    <t>1.94M</t>
  </si>
  <si>
    <t>1.70M</t>
  </si>
  <si>
    <t>1.62M</t>
  </si>
  <si>
    <t>1.30M</t>
  </si>
  <si>
    <t>1.53M</t>
  </si>
  <si>
    <t>1.08M</t>
  </si>
  <si>
    <t>1.09M</t>
  </si>
  <si>
    <t>988.35K</t>
  </si>
  <si>
    <t>1.10M</t>
  </si>
  <si>
    <t>1.25M</t>
  </si>
  <si>
    <t>64.75K</t>
  </si>
  <si>
    <t>1.64M</t>
  </si>
  <si>
    <t>1.59M</t>
  </si>
  <si>
    <t>1.98M</t>
  </si>
  <si>
    <t>2.28M</t>
  </si>
  <si>
    <t>2.06M</t>
  </si>
  <si>
    <t>1.88M</t>
  </si>
  <si>
    <t>1.33M</t>
  </si>
  <si>
    <t>38.58K</t>
  </si>
  <si>
    <t>335.44K</t>
  </si>
  <si>
    <t>520.41K</t>
  </si>
  <si>
    <t>887.25K</t>
  </si>
  <si>
    <t>1.45M</t>
  </si>
  <si>
    <t>1.60M</t>
  </si>
  <si>
    <t>1.85M</t>
  </si>
  <si>
    <t>2.20M</t>
  </si>
  <si>
    <t>2.95M</t>
  </si>
  <si>
    <t>3.19M</t>
  </si>
  <si>
    <t>1.69M</t>
  </si>
  <si>
    <t>3.01M</t>
  </si>
  <si>
    <t>2.86M</t>
  </si>
  <si>
    <t>1.43M</t>
  </si>
  <si>
    <t>1.54M</t>
  </si>
  <si>
    <t>1.38M</t>
  </si>
  <si>
    <t>1.56M</t>
  </si>
  <si>
    <t>881.92K</t>
  </si>
  <si>
    <t>972.44K</t>
  </si>
  <si>
    <t>1.14M</t>
  </si>
  <si>
    <t>2.69M</t>
  </si>
  <si>
    <t>2.15M</t>
  </si>
  <si>
    <t>2.57M</t>
  </si>
  <si>
    <t>1.17M</t>
  </si>
  <si>
    <t>1.76M</t>
  </si>
  <si>
    <t>1.19M</t>
  </si>
  <si>
    <t>1.07M</t>
  </si>
  <si>
    <t>1.32M</t>
  </si>
  <si>
    <t>1.78M</t>
  </si>
  <si>
    <t>2.13M</t>
  </si>
  <si>
    <t>1.41M</t>
  </si>
  <si>
    <t>2.04M</t>
  </si>
  <si>
    <t>993.34K</t>
  </si>
  <si>
    <t>770.00K</t>
  </si>
  <si>
    <t>992.64K</t>
  </si>
  <si>
    <t>760.65K</t>
  </si>
  <si>
    <t>369.65K</t>
  </si>
  <si>
    <t>1.84M</t>
  </si>
  <si>
    <t>31.89K</t>
  </si>
  <si>
    <t>292.92K</t>
  </si>
  <si>
    <t>584.71K</t>
  </si>
  <si>
    <t>1.03M</t>
  </si>
  <si>
    <t>1.79M</t>
  </si>
  <si>
    <t>1.12M</t>
  </si>
  <si>
    <t>991.86K</t>
  </si>
  <si>
    <t>1.37M</t>
  </si>
  <si>
    <t>1.71M</t>
  </si>
  <si>
    <t>639.27K</t>
  </si>
  <si>
    <t>1.20M</t>
  </si>
  <si>
    <t>1.27M</t>
  </si>
  <si>
    <t>2.16M</t>
  </si>
  <si>
    <t>2.61M</t>
  </si>
  <si>
    <t>1.67M</t>
  </si>
  <si>
    <t>2.81M</t>
  </si>
  <si>
    <t>2.49M</t>
  </si>
  <si>
    <t>1.97M</t>
  </si>
  <si>
    <t>1.57M</t>
  </si>
  <si>
    <t>1.96M</t>
  </si>
  <si>
    <t>1.50M</t>
  </si>
  <si>
    <t>1.68M</t>
  </si>
  <si>
    <t>1.40M</t>
  </si>
  <si>
    <t>2.03M</t>
  </si>
  <si>
    <t>1.52M</t>
  </si>
  <si>
    <t>2.17M</t>
  </si>
  <si>
    <t>1.58M</t>
  </si>
  <si>
    <t>2.51M</t>
  </si>
  <si>
    <t>384.92K</t>
  </si>
  <si>
    <t>571.75K</t>
  </si>
  <si>
    <t>874.37K</t>
  </si>
  <si>
    <t>2.33M</t>
  </si>
  <si>
    <t>2.01M</t>
  </si>
  <si>
    <t>2.73M</t>
  </si>
  <si>
    <t>2.99M</t>
  </si>
  <si>
    <t>2.87M</t>
  </si>
  <si>
    <t>1.44M</t>
  </si>
  <si>
    <t>1.63M</t>
  </si>
  <si>
    <t>1.13M</t>
  </si>
  <si>
    <t>759.30K</t>
  </si>
  <si>
    <t>1.21M</t>
  </si>
  <si>
    <t>1.73M</t>
  </si>
  <si>
    <t>1.35M</t>
  </si>
  <si>
    <t>1.15M</t>
  </si>
  <si>
    <t>1.46M</t>
  </si>
  <si>
    <t>2.26M</t>
  </si>
  <si>
    <t>2.07M</t>
  </si>
  <si>
    <t>1.55M</t>
  </si>
  <si>
    <t>1.72M</t>
  </si>
  <si>
    <t>2.21M</t>
  </si>
  <si>
    <t>2.39M</t>
  </si>
  <si>
    <t>1.39M</t>
  </si>
  <si>
    <t>36.16K</t>
  </si>
  <si>
    <t>373.72K</t>
  </si>
  <si>
    <t>610.88K</t>
  </si>
  <si>
    <t>1.95M</t>
  </si>
  <si>
    <t>3.53M</t>
  </si>
  <si>
    <t>2.44M</t>
  </si>
  <si>
    <t>1.83M</t>
  </si>
  <si>
    <t>STOCK DATASET</t>
  </si>
  <si>
    <t>DATA EXTRACTIONS</t>
  </si>
  <si>
    <t>Highest Price Ever:</t>
  </si>
  <si>
    <t>Lowest Price Ever:</t>
  </si>
  <si>
    <t>Standard Deviation:</t>
  </si>
  <si>
    <t>Highest Price Move:</t>
  </si>
  <si>
    <t>Lowest Price Move:</t>
  </si>
  <si>
    <t>Absolute Change %</t>
  </si>
  <si>
    <t>Volitality in $</t>
  </si>
  <si>
    <t>Daily Volatility in %</t>
  </si>
  <si>
    <t>Avg. Daily Volatility:</t>
  </si>
  <si>
    <t>Close Price</t>
  </si>
  <si>
    <t>Highest Price (Prevision):</t>
  </si>
  <si>
    <t>Lowest Price (Prevision):</t>
  </si>
  <si>
    <t>Average Open Price:</t>
  </si>
  <si>
    <t>Average Close Price:</t>
  </si>
  <si>
    <t>Average High Price:</t>
  </si>
  <si>
    <t>Average Low Price:</t>
  </si>
  <si>
    <t>Highest Ever</t>
  </si>
  <si>
    <t>Highest vs. Lowest Prices Ever</t>
  </si>
  <si>
    <t>Lowest Ever</t>
  </si>
  <si>
    <t>Highest vs. Lowest Price Movement (%)</t>
  </si>
  <si>
    <t>Highest Move</t>
  </si>
  <si>
    <t>Lowest Move</t>
  </si>
  <si>
    <t>Price Range Prevision (Future Estimate)</t>
  </si>
  <si>
    <t>Highest Price</t>
  </si>
  <si>
    <t>Lowest Price</t>
  </si>
  <si>
    <t>Averages Of Prices</t>
  </si>
  <si>
    <t>Open Prices</t>
  </si>
  <si>
    <t>Close Prices</t>
  </si>
  <si>
    <t>High Prices</t>
  </si>
  <si>
    <t>Low Prices</t>
  </si>
  <si>
    <t>Stock Prices Fluctuation</t>
  </si>
  <si>
    <t>Daily Volatility Values</t>
  </si>
  <si>
    <t>STOCK PRICE ANALYSIS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</si>
</sst>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15" fontId="0" fillId="0" borderId="0" xfId="0" applyNumberFormat="1"/>
    <xf numFmtId="4" fontId="0" fillId="0" borderId="0" xfId="0" applyNumberFormat="1"/>
    <xf numFmtId="10" fontId="0" fillId="0" borderId="0" xfId="0" applyNumberFormat="1"/>
    <xf numFmtId="9" fontId="0" fillId="0" borderId="0" xfId="42" applyFont="1"/>
    <xf numFmtId="10" fontId="0" fillId="0" borderId="0" xfId="42" applyNumberFormat="1" applyFont="1"/>
    <xf numFmtId="0" fontId="16" fillId="33" borderId="16" xfId="0" applyFont="1" applyFill="1" applyBorder="1"/>
    <xf numFmtId="15" fontId="0" fillId="34" borderId="16" xfId="0" applyNumberFormat="1" applyFont="1" applyFill="1" applyBorder="1"/>
    <xf numFmtId="4" fontId="0" fillId="34" borderId="16" xfId="0" applyNumberFormat="1" applyFont="1" applyFill="1" applyBorder="1"/>
    <xf numFmtId="15" fontId="0" fillId="33" borderId="16" xfId="0" applyNumberFormat="1" applyFont="1" applyFill="1" applyBorder="1"/>
    <xf numFmtId="4" fontId="0" fillId="33" borderId="16" xfId="0" applyNumberFormat="1" applyFont="1" applyFill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23" borderId="10" xfId="32" applyBorder="1" applyAlignment="1">
      <alignment horizontal="center"/>
    </xf>
    <xf numFmtId="0" fontId="1" fillId="23" borderId="11" xfId="32" applyBorder="1" applyAlignment="1">
      <alignment horizontal="center"/>
    </xf>
    <xf numFmtId="0" fontId="1" fillId="23" borderId="12" xfId="32" applyBorder="1" applyAlignment="1">
      <alignment horizontal="center"/>
    </xf>
    <xf numFmtId="0" fontId="1" fillId="11" borderId="13" xfId="20" applyBorder="1" applyAlignment="1">
      <alignment horizontal="center"/>
    </xf>
    <xf numFmtId="0" fontId="1" fillId="11" borderId="14" xfId="20" applyBorder="1" applyAlignment="1">
      <alignment horizontal="center"/>
    </xf>
    <xf numFmtId="0" fontId="1" fillId="11" borderId="15" xfId="2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0" fontId="0" fillId="0" borderId="14" xfId="42" applyNumberFormat="1" applyFont="1" applyBorder="1" applyAlignment="1">
      <alignment horizontal="center"/>
    </xf>
    <xf numFmtId="10" fontId="0" fillId="0" borderId="15" xfId="42" applyNumberFormat="1" applyFont="1" applyBorder="1" applyAlignment="1">
      <alignment horizontal="center"/>
    </xf>
    <xf numFmtId="10" fontId="0" fillId="34" borderId="16" xfId="42" applyNumberFormat="1" applyFont="1" applyFill="1" applyBorder="1"/>
    <xf numFmtId="10" fontId="0" fillId="33" borderId="16" xfId="42" applyNumberFormat="1" applyFont="1" applyFill="1" applyBorder="1"/>
    <xf numFmtId="0" fontId="0" fillId="0" borderId="0" xfId="0" applyFont="1" applyBorder="1" applyAlignment="1"/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8" fillId="0" borderId="19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164" fontId="18" fillId="0" borderId="19" xfId="0" applyNumberFormat="1" applyFont="1" applyBorder="1" applyAlignment="1">
      <alignment horizontal="center" vertical="center"/>
    </xf>
    <xf numFmtId="10" fontId="18" fillId="0" borderId="19" xfId="0" applyNumberFormat="1" applyFont="1" applyBorder="1" applyAlignment="1">
      <alignment horizontal="center" vertical="center"/>
    </xf>
    <xf numFmtId="2" fontId="18" fillId="0" borderId="19" xfId="0" applyNumberFormat="1" applyFont="1" applyBorder="1" applyAlignment="1">
      <alignment horizontal="center" vertical="center"/>
    </xf>
    <xf numFmtId="2" fontId="18" fillId="0" borderId="20" xfId="0" applyNumberFormat="1" applyFont="1" applyBorder="1" applyAlignment="1">
      <alignment horizontal="center" vertical="center"/>
    </xf>
    <xf numFmtId="2" fontId="18" fillId="0" borderId="21" xfId="0" applyNumberFormat="1" applyFont="1" applyBorder="1" applyAlignment="1">
      <alignment horizontal="center" vertical="center"/>
    </xf>
    <xf numFmtId="2" fontId="18" fillId="0" borderId="22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18" fillId="0" borderId="23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Border="1"/>
    <xf numFmtId="0" fontId="18" fillId="0" borderId="17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9" xfId="0" applyFont="1" applyBorder="1" applyAlignment="1"/>
    <xf numFmtId="0" fontId="0" fillId="0" borderId="21" xfId="0" applyBorder="1"/>
    <xf numFmtId="0" fontId="0" fillId="0" borderId="23" xfId="0" applyBorder="1"/>
    <xf numFmtId="0" fontId="0" fillId="0" borderId="22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4" formatCode="0.00%"/>
    </dxf>
    <dxf>
      <numFmt numFmtId="0" formatCode="General"/>
    </dxf>
    <dxf>
      <numFmt numFmtId="14" formatCode="0.00%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STOCK</a:t>
            </a:r>
            <a:r>
              <a:rPr lang="en-US" sz="1200" baseline="0"/>
              <a:t> CHART 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'US 500 Futures Historical Data'!$L$5:$L$268</c:f>
              <c:numCache>
                <c:formatCode>d\-mmm\-yy</c:formatCode>
                <c:ptCount val="264"/>
                <c:pt idx="0">
                  <c:v>44347</c:v>
                </c:pt>
                <c:pt idx="1">
                  <c:v>44346</c:v>
                </c:pt>
                <c:pt idx="2">
                  <c:v>44344</c:v>
                </c:pt>
                <c:pt idx="3">
                  <c:v>44343</c:v>
                </c:pt>
                <c:pt idx="4">
                  <c:v>44342</c:v>
                </c:pt>
                <c:pt idx="5">
                  <c:v>44341</c:v>
                </c:pt>
                <c:pt idx="6">
                  <c:v>44340</c:v>
                </c:pt>
                <c:pt idx="7">
                  <c:v>44337</c:v>
                </c:pt>
                <c:pt idx="8">
                  <c:v>44336</c:v>
                </c:pt>
                <c:pt idx="9">
                  <c:v>44335</c:v>
                </c:pt>
                <c:pt idx="10">
                  <c:v>44334</c:v>
                </c:pt>
                <c:pt idx="11">
                  <c:v>44333</c:v>
                </c:pt>
                <c:pt idx="12">
                  <c:v>44330</c:v>
                </c:pt>
                <c:pt idx="13">
                  <c:v>44329</c:v>
                </c:pt>
                <c:pt idx="14">
                  <c:v>44328</c:v>
                </c:pt>
                <c:pt idx="15">
                  <c:v>44327</c:v>
                </c:pt>
                <c:pt idx="16">
                  <c:v>44326</c:v>
                </c:pt>
                <c:pt idx="17">
                  <c:v>44323</c:v>
                </c:pt>
                <c:pt idx="18">
                  <c:v>44322</c:v>
                </c:pt>
                <c:pt idx="19">
                  <c:v>44321</c:v>
                </c:pt>
                <c:pt idx="20">
                  <c:v>44320</c:v>
                </c:pt>
                <c:pt idx="21">
                  <c:v>44319</c:v>
                </c:pt>
                <c:pt idx="22">
                  <c:v>44316</c:v>
                </c:pt>
                <c:pt idx="23">
                  <c:v>44315</c:v>
                </c:pt>
                <c:pt idx="24">
                  <c:v>44314</c:v>
                </c:pt>
                <c:pt idx="25">
                  <c:v>44313</c:v>
                </c:pt>
                <c:pt idx="26">
                  <c:v>44312</c:v>
                </c:pt>
                <c:pt idx="27">
                  <c:v>44309</c:v>
                </c:pt>
                <c:pt idx="28">
                  <c:v>44308</c:v>
                </c:pt>
                <c:pt idx="29">
                  <c:v>44307</c:v>
                </c:pt>
                <c:pt idx="30">
                  <c:v>44306</c:v>
                </c:pt>
                <c:pt idx="31">
                  <c:v>44305</c:v>
                </c:pt>
                <c:pt idx="32">
                  <c:v>44302</c:v>
                </c:pt>
                <c:pt idx="33">
                  <c:v>44301</c:v>
                </c:pt>
                <c:pt idx="34">
                  <c:v>44300</c:v>
                </c:pt>
                <c:pt idx="35">
                  <c:v>44299</c:v>
                </c:pt>
                <c:pt idx="36">
                  <c:v>44298</c:v>
                </c:pt>
                <c:pt idx="37">
                  <c:v>44295</c:v>
                </c:pt>
                <c:pt idx="38">
                  <c:v>44294</c:v>
                </c:pt>
                <c:pt idx="39">
                  <c:v>44293</c:v>
                </c:pt>
                <c:pt idx="40">
                  <c:v>44292</c:v>
                </c:pt>
                <c:pt idx="41">
                  <c:v>44291</c:v>
                </c:pt>
                <c:pt idx="42">
                  <c:v>44288</c:v>
                </c:pt>
                <c:pt idx="43">
                  <c:v>44287</c:v>
                </c:pt>
                <c:pt idx="44">
                  <c:v>44286</c:v>
                </c:pt>
                <c:pt idx="45">
                  <c:v>44285</c:v>
                </c:pt>
                <c:pt idx="46">
                  <c:v>44284</c:v>
                </c:pt>
                <c:pt idx="47">
                  <c:v>44281</c:v>
                </c:pt>
                <c:pt idx="48">
                  <c:v>44280</c:v>
                </c:pt>
                <c:pt idx="49">
                  <c:v>44279</c:v>
                </c:pt>
                <c:pt idx="50">
                  <c:v>44278</c:v>
                </c:pt>
                <c:pt idx="51">
                  <c:v>44277</c:v>
                </c:pt>
                <c:pt idx="52">
                  <c:v>44274</c:v>
                </c:pt>
                <c:pt idx="53">
                  <c:v>44273</c:v>
                </c:pt>
                <c:pt idx="54">
                  <c:v>44272</c:v>
                </c:pt>
                <c:pt idx="55">
                  <c:v>44271</c:v>
                </c:pt>
                <c:pt idx="56">
                  <c:v>44270</c:v>
                </c:pt>
                <c:pt idx="57">
                  <c:v>44267</c:v>
                </c:pt>
                <c:pt idx="58">
                  <c:v>44266</c:v>
                </c:pt>
                <c:pt idx="59">
                  <c:v>44265</c:v>
                </c:pt>
                <c:pt idx="60">
                  <c:v>44264</c:v>
                </c:pt>
                <c:pt idx="61">
                  <c:v>44263</c:v>
                </c:pt>
                <c:pt idx="62">
                  <c:v>44260</c:v>
                </c:pt>
                <c:pt idx="63">
                  <c:v>44259</c:v>
                </c:pt>
                <c:pt idx="64">
                  <c:v>44258</c:v>
                </c:pt>
                <c:pt idx="65">
                  <c:v>44257</c:v>
                </c:pt>
                <c:pt idx="66">
                  <c:v>44256</c:v>
                </c:pt>
                <c:pt idx="67">
                  <c:v>44253</c:v>
                </c:pt>
                <c:pt idx="68">
                  <c:v>44252</c:v>
                </c:pt>
                <c:pt idx="69">
                  <c:v>44251</c:v>
                </c:pt>
                <c:pt idx="70">
                  <c:v>44250</c:v>
                </c:pt>
                <c:pt idx="71">
                  <c:v>44249</c:v>
                </c:pt>
                <c:pt idx="72">
                  <c:v>44246</c:v>
                </c:pt>
                <c:pt idx="73">
                  <c:v>44245</c:v>
                </c:pt>
                <c:pt idx="74">
                  <c:v>44244</c:v>
                </c:pt>
                <c:pt idx="75">
                  <c:v>44243</c:v>
                </c:pt>
                <c:pt idx="76">
                  <c:v>44242</c:v>
                </c:pt>
                <c:pt idx="77">
                  <c:v>44241</c:v>
                </c:pt>
                <c:pt idx="78">
                  <c:v>44239</c:v>
                </c:pt>
                <c:pt idx="79">
                  <c:v>44238</c:v>
                </c:pt>
                <c:pt idx="80">
                  <c:v>44237</c:v>
                </c:pt>
                <c:pt idx="81">
                  <c:v>44236</c:v>
                </c:pt>
                <c:pt idx="82">
                  <c:v>44235</c:v>
                </c:pt>
                <c:pt idx="83">
                  <c:v>44232</c:v>
                </c:pt>
                <c:pt idx="84">
                  <c:v>44231</c:v>
                </c:pt>
                <c:pt idx="85">
                  <c:v>44230</c:v>
                </c:pt>
                <c:pt idx="86">
                  <c:v>44229</c:v>
                </c:pt>
                <c:pt idx="87">
                  <c:v>44228</c:v>
                </c:pt>
                <c:pt idx="88">
                  <c:v>44225</c:v>
                </c:pt>
                <c:pt idx="89">
                  <c:v>44224</c:v>
                </c:pt>
                <c:pt idx="90">
                  <c:v>44223</c:v>
                </c:pt>
                <c:pt idx="91">
                  <c:v>44222</c:v>
                </c:pt>
                <c:pt idx="92">
                  <c:v>44221</c:v>
                </c:pt>
                <c:pt idx="93">
                  <c:v>44218</c:v>
                </c:pt>
                <c:pt idx="94">
                  <c:v>44217</c:v>
                </c:pt>
                <c:pt idx="95">
                  <c:v>44216</c:v>
                </c:pt>
                <c:pt idx="96">
                  <c:v>44215</c:v>
                </c:pt>
                <c:pt idx="97">
                  <c:v>44214</c:v>
                </c:pt>
                <c:pt idx="98">
                  <c:v>44213</c:v>
                </c:pt>
                <c:pt idx="99">
                  <c:v>44211</c:v>
                </c:pt>
                <c:pt idx="100">
                  <c:v>44210</c:v>
                </c:pt>
                <c:pt idx="101">
                  <c:v>44209</c:v>
                </c:pt>
                <c:pt idx="102">
                  <c:v>44208</c:v>
                </c:pt>
                <c:pt idx="103">
                  <c:v>44207</c:v>
                </c:pt>
                <c:pt idx="104">
                  <c:v>44204</c:v>
                </c:pt>
                <c:pt idx="105">
                  <c:v>44203</c:v>
                </c:pt>
                <c:pt idx="106">
                  <c:v>44202</c:v>
                </c:pt>
                <c:pt idx="107">
                  <c:v>44201</c:v>
                </c:pt>
                <c:pt idx="108">
                  <c:v>44200</c:v>
                </c:pt>
                <c:pt idx="109">
                  <c:v>44197</c:v>
                </c:pt>
                <c:pt idx="110">
                  <c:v>44196</c:v>
                </c:pt>
                <c:pt idx="111">
                  <c:v>44195</c:v>
                </c:pt>
                <c:pt idx="112">
                  <c:v>44194</c:v>
                </c:pt>
                <c:pt idx="113">
                  <c:v>44193</c:v>
                </c:pt>
                <c:pt idx="114">
                  <c:v>44189</c:v>
                </c:pt>
                <c:pt idx="115">
                  <c:v>44188</c:v>
                </c:pt>
                <c:pt idx="116">
                  <c:v>44187</c:v>
                </c:pt>
                <c:pt idx="117">
                  <c:v>44186</c:v>
                </c:pt>
                <c:pt idx="118">
                  <c:v>44183</c:v>
                </c:pt>
                <c:pt idx="119">
                  <c:v>44182</c:v>
                </c:pt>
                <c:pt idx="120">
                  <c:v>44181</c:v>
                </c:pt>
                <c:pt idx="121">
                  <c:v>44180</c:v>
                </c:pt>
                <c:pt idx="122">
                  <c:v>44179</c:v>
                </c:pt>
                <c:pt idx="123">
                  <c:v>44176</c:v>
                </c:pt>
                <c:pt idx="124">
                  <c:v>44175</c:v>
                </c:pt>
                <c:pt idx="125">
                  <c:v>44174</c:v>
                </c:pt>
                <c:pt idx="126">
                  <c:v>44173</c:v>
                </c:pt>
                <c:pt idx="127">
                  <c:v>44172</c:v>
                </c:pt>
                <c:pt idx="128">
                  <c:v>44169</c:v>
                </c:pt>
                <c:pt idx="129">
                  <c:v>44168</c:v>
                </c:pt>
                <c:pt idx="130">
                  <c:v>44167</c:v>
                </c:pt>
                <c:pt idx="131">
                  <c:v>44166</c:v>
                </c:pt>
                <c:pt idx="132">
                  <c:v>44165</c:v>
                </c:pt>
                <c:pt idx="133">
                  <c:v>44162</c:v>
                </c:pt>
                <c:pt idx="134">
                  <c:v>44161</c:v>
                </c:pt>
                <c:pt idx="135">
                  <c:v>44160</c:v>
                </c:pt>
                <c:pt idx="136">
                  <c:v>44159</c:v>
                </c:pt>
                <c:pt idx="137">
                  <c:v>44158</c:v>
                </c:pt>
                <c:pt idx="138">
                  <c:v>44155</c:v>
                </c:pt>
                <c:pt idx="139">
                  <c:v>44154</c:v>
                </c:pt>
                <c:pt idx="140">
                  <c:v>44153</c:v>
                </c:pt>
                <c:pt idx="141">
                  <c:v>44152</c:v>
                </c:pt>
                <c:pt idx="142">
                  <c:v>44151</c:v>
                </c:pt>
                <c:pt idx="143">
                  <c:v>44148</c:v>
                </c:pt>
                <c:pt idx="144">
                  <c:v>44147</c:v>
                </c:pt>
                <c:pt idx="145">
                  <c:v>44146</c:v>
                </c:pt>
                <c:pt idx="146">
                  <c:v>44145</c:v>
                </c:pt>
                <c:pt idx="147">
                  <c:v>44144</c:v>
                </c:pt>
                <c:pt idx="148">
                  <c:v>44141</c:v>
                </c:pt>
                <c:pt idx="149">
                  <c:v>44140</c:v>
                </c:pt>
                <c:pt idx="150">
                  <c:v>44139</c:v>
                </c:pt>
                <c:pt idx="151">
                  <c:v>44138</c:v>
                </c:pt>
                <c:pt idx="152">
                  <c:v>44137</c:v>
                </c:pt>
                <c:pt idx="153">
                  <c:v>44134</c:v>
                </c:pt>
                <c:pt idx="154">
                  <c:v>44133</c:v>
                </c:pt>
                <c:pt idx="155">
                  <c:v>44132</c:v>
                </c:pt>
                <c:pt idx="156">
                  <c:v>44131</c:v>
                </c:pt>
                <c:pt idx="157">
                  <c:v>44130</c:v>
                </c:pt>
                <c:pt idx="158">
                  <c:v>44127</c:v>
                </c:pt>
                <c:pt idx="159">
                  <c:v>44126</c:v>
                </c:pt>
                <c:pt idx="160">
                  <c:v>44125</c:v>
                </c:pt>
                <c:pt idx="161">
                  <c:v>44124</c:v>
                </c:pt>
                <c:pt idx="162">
                  <c:v>44123</c:v>
                </c:pt>
                <c:pt idx="163">
                  <c:v>44120</c:v>
                </c:pt>
                <c:pt idx="164">
                  <c:v>44119</c:v>
                </c:pt>
                <c:pt idx="165">
                  <c:v>44118</c:v>
                </c:pt>
                <c:pt idx="166">
                  <c:v>44117</c:v>
                </c:pt>
                <c:pt idx="167">
                  <c:v>44116</c:v>
                </c:pt>
                <c:pt idx="168">
                  <c:v>44113</c:v>
                </c:pt>
                <c:pt idx="169">
                  <c:v>44112</c:v>
                </c:pt>
                <c:pt idx="170">
                  <c:v>44111</c:v>
                </c:pt>
                <c:pt idx="171">
                  <c:v>44110</c:v>
                </c:pt>
                <c:pt idx="172">
                  <c:v>44109</c:v>
                </c:pt>
                <c:pt idx="173">
                  <c:v>44106</c:v>
                </c:pt>
                <c:pt idx="174">
                  <c:v>44105</c:v>
                </c:pt>
                <c:pt idx="175">
                  <c:v>44104</c:v>
                </c:pt>
                <c:pt idx="176">
                  <c:v>44103</c:v>
                </c:pt>
                <c:pt idx="177">
                  <c:v>44102</c:v>
                </c:pt>
                <c:pt idx="178">
                  <c:v>44099</c:v>
                </c:pt>
                <c:pt idx="179">
                  <c:v>44098</c:v>
                </c:pt>
                <c:pt idx="180">
                  <c:v>44097</c:v>
                </c:pt>
                <c:pt idx="181">
                  <c:v>44096</c:v>
                </c:pt>
                <c:pt idx="182">
                  <c:v>44095</c:v>
                </c:pt>
                <c:pt idx="183">
                  <c:v>44092</c:v>
                </c:pt>
                <c:pt idx="184">
                  <c:v>44091</c:v>
                </c:pt>
                <c:pt idx="185">
                  <c:v>44090</c:v>
                </c:pt>
                <c:pt idx="186">
                  <c:v>44089</c:v>
                </c:pt>
                <c:pt idx="187">
                  <c:v>44088</c:v>
                </c:pt>
                <c:pt idx="188">
                  <c:v>44085</c:v>
                </c:pt>
                <c:pt idx="189">
                  <c:v>44084</c:v>
                </c:pt>
                <c:pt idx="190">
                  <c:v>44083</c:v>
                </c:pt>
                <c:pt idx="191">
                  <c:v>44082</c:v>
                </c:pt>
                <c:pt idx="192">
                  <c:v>44081</c:v>
                </c:pt>
                <c:pt idx="193">
                  <c:v>44080</c:v>
                </c:pt>
                <c:pt idx="194">
                  <c:v>44078</c:v>
                </c:pt>
                <c:pt idx="195">
                  <c:v>44077</c:v>
                </c:pt>
                <c:pt idx="196">
                  <c:v>44076</c:v>
                </c:pt>
                <c:pt idx="197">
                  <c:v>44075</c:v>
                </c:pt>
                <c:pt idx="198">
                  <c:v>44074</c:v>
                </c:pt>
                <c:pt idx="199">
                  <c:v>44071</c:v>
                </c:pt>
                <c:pt idx="200">
                  <c:v>44070</c:v>
                </c:pt>
                <c:pt idx="201">
                  <c:v>44069</c:v>
                </c:pt>
                <c:pt idx="202">
                  <c:v>44068</c:v>
                </c:pt>
                <c:pt idx="203">
                  <c:v>44067</c:v>
                </c:pt>
                <c:pt idx="204">
                  <c:v>44064</c:v>
                </c:pt>
                <c:pt idx="205">
                  <c:v>44063</c:v>
                </c:pt>
                <c:pt idx="206">
                  <c:v>44062</c:v>
                </c:pt>
                <c:pt idx="207">
                  <c:v>44061</c:v>
                </c:pt>
                <c:pt idx="208">
                  <c:v>44060</c:v>
                </c:pt>
                <c:pt idx="209">
                  <c:v>44057</c:v>
                </c:pt>
                <c:pt idx="210">
                  <c:v>44056</c:v>
                </c:pt>
                <c:pt idx="211">
                  <c:v>44055</c:v>
                </c:pt>
                <c:pt idx="212">
                  <c:v>44054</c:v>
                </c:pt>
                <c:pt idx="213">
                  <c:v>44053</c:v>
                </c:pt>
                <c:pt idx="214">
                  <c:v>44050</c:v>
                </c:pt>
                <c:pt idx="215">
                  <c:v>44049</c:v>
                </c:pt>
                <c:pt idx="216">
                  <c:v>44048</c:v>
                </c:pt>
                <c:pt idx="217">
                  <c:v>44047</c:v>
                </c:pt>
                <c:pt idx="218">
                  <c:v>44046</c:v>
                </c:pt>
                <c:pt idx="219">
                  <c:v>44043</c:v>
                </c:pt>
                <c:pt idx="220">
                  <c:v>44042</c:v>
                </c:pt>
                <c:pt idx="221">
                  <c:v>44041</c:v>
                </c:pt>
                <c:pt idx="222">
                  <c:v>44040</c:v>
                </c:pt>
                <c:pt idx="223">
                  <c:v>44039</c:v>
                </c:pt>
                <c:pt idx="224">
                  <c:v>44036</c:v>
                </c:pt>
                <c:pt idx="225">
                  <c:v>44035</c:v>
                </c:pt>
                <c:pt idx="226">
                  <c:v>44034</c:v>
                </c:pt>
                <c:pt idx="227">
                  <c:v>44033</c:v>
                </c:pt>
                <c:pt idx="228">
                  <c:v>44032</c:v>
                </c:pt>
                <c:pt idx="229">
                  <c:v>44029</c:v>
                </c:pt>
                <c:pt idx="230">
                  <c:v>44028</c:v>
                </c:pt>
                <c:pt idx="231">
                  <c:v>44027</c:v>
                </c:pt>
                <c:pt idx="232">
                  <c:v>44026</c:v>
                </c:pt>
                <c:pt idx="233">
                  <c:v>44025</c:v>
                </c:pt>
                <c:pt idx="234">
                  <c:v>44022</c:v>
                </c:pt>
                <c:pt idx="235">
                  <c:v>44021</c:v>
                </c:pt>
                <c:pt idx="236">
                  <c:v>44020</c:v>
                </c:pt>
                <c:pt idx="237">
                  <c:v>44019</c:v>
                </c:pt>
                <c:pt idx="238">
                  <c:v>44018</c:v>
                </c:pt>
                <c:pt idx="239">
                  <c:v>44015</c:v>
                </c:pt>
                <c:pt idx="240">
                  <c:v>44014</c:v>
                </c:pt>
                <c:pt idx="241">
                  <c:v>44013</c:v>
                </c:pt>
                <c:pt idx="242">
                  <c:v>44012</c:v>
                </c:pt>
                <c:pt idx="243">
                  <c:v>44011</c:v>
                </c:pt>
                <c:pt idx="244">
                  <c:v>44008</c:v>
                </c:pt>
                <c:pt idx="245">
                  <c:v>44007</c:v>
                </c:pt>
                <c:pt idx="246">
                  <c:v>44006</c:v>
                </c:pt>
                <c:pt idx="247">
                  <c:v>44005</c:v>
                </c:pt>
                <c:pt idx="248">
                  <c:v>44004</c:v>
                </c:pt>
                <c:pt idx="249">
                  <c:v>44001</c:v>
                </c:pt>
                <c:pt idx="250">
                  <c:v>44000</c:v>
                </c:pt>
                <c:pt idx="251">
                  <c:v>43999</c:v>
                </c:pt>
                <c:pt idx="252">
                  <c:v>43998</c:v>
                </c:pt>
                <c:pt idx="253">
                  <c:v>43997</c:v>
                </c:pt>
                <c:pt idx="254">
                  <c:v>43994</c:v>
                </c:pt>
                <c:pt idx="255">
                  <c:v>43993</c:v>
                </c:pt>
                <c:pt idx="256">
                  <c:v>43992</c:v>
                </c:pt>
                <c:pt idx="257">
                  <c:v>43991</c:v>
                </c:pt>
                <c:pt idx="258">
                  <c:v>43990</c:v>
                </c:pt>
                <c:pt idx="259">
                  <c:v>43987</c:v>
                </c:pt>
                <c:pt idx="260">
                  <c:v>43986</c:v>
                </c:pt>
                <c:pt idx="261">
                  <c:v>43985</c:v>
                </c:pt>
                <c:pt idx="262">
                  <c:v>43984</c:v>
                </c:pt>
                <c:pt idx="263">
                  <c:v>43983</c:v>
                </c:pt>
              </c:numCache>
            </c:numRef>
          </c:cat>
          <c:val>
            <c:numRef>
              <c:f>'US 500 Futures Historical Data'!$M$5:$M$268</c:f>
              <c:numCache>
                <c:formatCode>#,##0.00</c:formatCode>
                <c:ptCount val="264"/>
                <c:pt idx="0">
                  <c:v>4206.88</c:v>
                </c:pt>
                <c:pt idx="1">
                  <c:v>4203.25</c:v>
                </c:pt>
                <c:pt idx="2">
                  <c:v>4211.25</c:v>
                </c:pt>
                <c:pt idx="3">
                  <c:v>4193</c:v>
                </c:pt>
                <c:pt idx="4">
                  <c:v>4188</c:v>
                </c:pt>
                <c:pt idx="5">
                  <c:v>4199.25</c:v>
                </c:pt>
                <c:pt idx="6">
                  <c:v>4151.5</c:v>
                </c:pt>
                <c:pt idx="7">
                  <c:v>4152.5</c:v>
                </c:pt>
                <c:pt idx="8">
                  <c:v>4107.75</c:v>
                </c:pt>
                <c:pt idx="9">
                  <c:v>4114</c:v>
                </c:pt>
                <c:pt idx="10">
                  <c:v>4159</c:v>
                </c:pt>
                <c:pt idx="11">
                  <c:v>4169</c:v>
                </c:pt>
                <c:pt idx="12">
                  <c:v>4112.5</c:v>
                </c:pt>
                <c:pt idx="13">
                  <c:v>4053.5</c:v>
                </c:pt>
                <c:pt idx="14">
                  <c:v>4140</c:v>
                </c:pt>
                <c:pt idx="15">
                  <c:v>4176.75</c:v>
                </c:pt>
                <c:pt idx="16">
                  <c:v>4226.75</c:v>
                </c:pt>
                <c:pt idx="17">
                  <c:v>4197.5</c:v>
                </c:pt>
                <c:pt idx="18">
                  <c:v>4158.75</c:v>
                </c:pt>
                <c:pt idx="19">
                  <c:v>4158.25</c:v>
                </c:pt>
                <c:pt idx="20">
                  <c:v>4184.25</c:v>
                </c:pt>
                <c:pt idx="21">
                  <c:v>4181.5</c:v>
                </c:pt>
                <c:pt idx="22">
                  <c:v>4200.75</c:v>
                </c:pt>
                <c:pt idx="23">
                  <c:v>4184.75</c:v>
                </c:pt>
                <c:pt idx="24">
                  <c:v>4180.25</c:v>
                </c:pt>
                <c:pt idx="25">
                  <c:v>4181.5</c:v>
                </c:pt>
                <c:pt idx="26">
                  <c:v>4170.75</c:v>
                </c:pt>
                <c:pt idx="27">
                  <c:v>4129</c:v>
                </c:pt>
                <c:pt idx="28">
                  <c:v>4157.5</c:v>
                </c:pt>
                <c:pt idx="29">
                  <c:v>4121.25</c:v>
                </c:pt>
                <c:pt idx="30">
                  <c:v>4156.25</c:v>
                </c:pt>
                <c:pt idx="31">
                  <c:v>4165</c:v>
                </c:pt>
                <c:pt idx="32">
                  <c:v>4162.75</c:v>
                </c:pt>
                <c:pt idx="33">
                  <c:v>4123.5</c:v>
                </c:pt>
                <c:pt idx="34">
                  <c:v>4134.75</c:v>
                </c:pt>
                <c:pt idx="35">
                  <c:v>4122.75</c:v>
                </c:pt>
                <c:pt idx="36">
                  <c:v>4114.25</c:v>
                </c:pt>
                <c:pt idx="37">
                  <c:v>4098</c:v>
                </c:pt>
                <c:pt idx="38">
                  <c:v>4074.25</c:v>
                </c:pt>
                <c:pt idx="39">
                  <c:v>4067</c:v>
                </c:pt>
                <c:pt idx="40">
                  <c:v>4069.75</c:v>
                </c:pt>
                <c:pt idx="41">
                  <c:v>4030</c:v>
                </c:pt>
                <c:pt idx="42">
                  <c:v>4014.5</c:v>
                </c:pt>
                <c:pt idx="43">
                  <c:v>3967.5</c:v>
                </c:pt>
                <c:pt idx="44">
                  <c:v>3949.5</c:v>
                </c:pt>
                <c:pt idx="45">
                  <c:v>3965.25</c:v>
                </c:pt>
                <c:pt idx="46">
                  <c:v>3962.25</c:v>
                </c:pt>
                <c:pt idx="47">
                  <c:v>3907.5</c:v>
                </c:pt>
                <c:pt idx="48">
                  <c:v>3882.75</c:v>
                </c:pt>
                <c:pt idx="49">
                  <c:v>3905.75</c:v>
                </c:pt>
                <c:pt idx="50">
                  <c:v>3933.25</c:v>
                </c:pt>
                <c:pt idx="51">
                  <c:v>3893.5</c:v>
                </c:pt>
                <c:pt idx="52">
                  <c:v>3923.75</c:v>
                </c:pt>
                <c:pt idx="53">
                  <c:v>3972</c:v>
                </c:pt>
                <c:pt idx="54">
                  <c:v>3967.5</c:v>
                </c:pt>
                <c:pt idx="55">
                  <c:v>3967</c:v>
                </c:pt>
                <c:pt idx="56">
                  <c:v>3945.75</c:v>
                </c:pt>
                <c:pt idx="57">
                  <c:v>3937.5</c:v>
                </c:pt>
                <c:pt idx="58">
                  <c:v>3907.75</c:v>
                </c:pt>
                <c:pt idx="59">
                  <c:v>3878.5</c:v>
                </c:pt>
                <c:pt idx="60">
                  <c:v>3831.25</c:v>
                </c:pt>
                <c:pt idx="61">
                  <c:v>3854.75</c:v>
                </c:pt>
                <c:pt idx="62">
                  <c:v>3765.5</c:v>
                </c:pt>
                <c:pt idx="63">
                  <c:v>3818</c:v>
                </c:pt>
                <c:pt idx="64">
                  <c:v>3867.5</c:v>
                </c:pt>
                <c:pt idx="65">
                  <c:v>3903.25</c:v>
                </c:pt>
                <c:pt idx="66">
                  <c:v>3817.25</c:v>
                </c:pt>
                <c:pt idx="67">
                  <c:v>3823.25</c:v>
                </c:pt>
                <c:pt idx="68">
                  <c:v>3923.5</c:v>
                </c:pt>
                <c:pt idx="69">
                  <c:v>3876.25</c:v>
                </c:pt>
                <c:pt idx="70">
                  <c:v>3878</c:v>
                </c:pt>
                <c:pt idx="71">
                  <c:v>3905.5</c:v>
                </c:pt>
                <c:pt idx="72">
                  <c:v>3910.5</c:v>
                </c:pt>
                <c:pt idx="73">
                  <c:v>3928.25</c:v>
                </c:pt>
                <c:pt idx="74">
                  <c:v>3929</c:v>
                </c:pt>
                <c:pt idx="75">
                  <c:v>3936.5</c:v>
                </c:pt>
                <c:pt idx="76">
                  <c:v>3936.38</c:v>
                </c:pt>
                <c:pt idx="77">
                  <c:v>3935.5</c:v>
                </c:pt>
                <c:pt idx="78">
                  <c:v>3905.25</c:v>
                </c:pt>
                <c:pt idx="79">
                  <c:v>3907</c:v>
                </c:pt>
                <c:pt idx="80">
                  <c:v>3912.25</c:v>
                </c:pt>
                <c:pt idx="81">
                  <c:v>3910.5</c:v>
                </c:pt>
                <c:pt idx="82">
                  <c:v>3889</c:v>
                </c:pt>
                <c:pt idx="83">
                  <c:v>3864.25</c:v>
                </c:pt>
                <c:pt idx="84">
                  <c:v>3832.75</c:v>
                </c:pt>
                <c:pt idx="85">
                  <c:v>3829.5</c:v>
                </c:pt>
                <c:pt idx="86">
                  <c:v>3764.75</c:v>
                </c:pt>
                <c:pt idx="87">
                  <c:v>3692.25</c:v>
                </c:pt>
                <c:pt idx="88">
                  <c:v>3770.25</c:v>
                </c:pt>
                <c:pt idx="89">
                  <c:v>3735.25</c:v>
                </c:pt>
                <c:pt idx="90">
                  <c:v>3845.25</c:v>
                </c:pt>
                <c:pt idx="91">
                  <c:v>3845</c:v>
                </c:pt>
                <c:pt idx="92">
                  <c:v>3835.5</c:v>
                </c:pt>
                <c:pt idx="93">
                  <c:v>3846.75</c:v>
                </c:pt>
                <c:pt idx="94">
                  <c:v>3841.5</c:v>
                </c:pt>
                <c:pt idx="95">
                  <c:v>3796.75</c:v>
                </c:pt>
                <c:pt idx="96">
                  <c:v>3750</c:v>
                </c:pt>
                <c:pt idx="97">
                  <c:v>3749.38</c:v>
                </c:pt>
                <c:pt idx="98">
                  <c:v>3745.38</c:v>
                </c:pt>
                <c:pt idx="99">
                  <c:v>3793</c:v>
                </c:pt>
                <c:pt idx="100">
                  <c:v>3808.5</c:v>
                </c:pt>
                <c:pt idx="101">
                  <c:v>3792</c:v>
                </c:pt>
                <c:pt idx="102">
                  <c:v>3794.25</c:v>
                </c:pt>
                <c:pt idx="103">
                  <c:v>3815.5</c:v>
                </c:pt>
                <c:pt idx="104">
                  <c:v>3797.75</c:v>
                </c:pt>
                <c:pt idx="105">
                  <c:v>3752.5</c:v>
                </c:pt>
                <c:pt idx="106">
                  <c:v>3717.5</c:v>
                </c:pt>
                <c:pt idx="107">
                  <c:v>3695</c:v>
                </c:pt>
                <c:pt idx="108">
                  <c:v>3748.75</c:v>
                </c:pt>
                <c:pt idx="109">
                  <c:v>3748.75</c:v>
                </c:pt>
                <c:pt idx="110">
                  <c:v>3725</c:v>
                </c:pt>
                <c:pt idx="111">
                  <c:v>3724.5</c:v>
                </c:pt>
                <c:pt idx="112">
                  <c:v>3731</c:v>
                </c:pt>
                <c:pt idx="113">
                  <c:v>3682</c:v>
                </c:pt>
                <c:pt idx="114">
                  <c:v>3685.25</c:v>
                </c:pt>
                <c:pt idx="115">
                  <c:v>3674.25</c:v>
                </c:pt>
                <c:pt idx="116">
                  <c:v>3685</c:v>
                </c:pt>
                <c:pt idx="117">
                  <c:v>3718.25</c:v>
                </c:pt>
                <c:pt idx="118">
                  <c:v>3721.5</c:v>
                </c:pt>
                <c:pt idx="119">
                  <c:v>3704.5</c:v>
                </c:pt>
                <c:pt idx="120">
                  <c:v>3697.75</c:v>
                </c:pt>
                <c:pt idx="121">
                  <c:v>3653</c:v>
                </c:pt>
                <c:pt idx="122">
                  <c:v>3677.75</c:v>
                </c:pt>
                <c:pt idx="123">
                  <c:v>3670</c:v>
                </c:pt>
                <c:pt idx="124">
                  <c:v>3669.5</c:v>
                </c:pt>
                <c:pt idx="125">
                  <c:v>3707.75</c:v>
                </c:pt>
                <c:pt idx="126">
                  <c:v>3682.75</c:v>
                </c:pt>
                <c:pt idx="127">
                  <c:v>3694.75</c:v>
                </c:pt>
                <c:pt idx="128">
                  <c:v>3668.25</c:v>
                </c:pt>
                <c:pt idx="129">
                  <c:v>3671</c:v>
                </c:pt>
                <c:pt idx="130">
                  <c:v>3661.25</c:v>
                </c:pt>
                <c:pt idx="131">
                  <c:v>3631</c:v>
                </c:pt>
                <c:pt idx="132">
                  <c:v>3643.75</c:v>
                </c:pt>
                <c:pt idx="133">
                  <c:v>3630.25</c:v>
                </c:pt>
                <c:pt idx="134">
                  <c:v>3631.62</c:v>
                </c:pt>
                <c:pt idx="135">
                  <c:v>3635.5</c:v>
                </c:pt>
                <c:pt idx="136">
                  <c:v>3576</c:v>
                </c:pt>
                <c:pt idx="137">
                  <c:v>3546.5</c:v>
                </c:pt>
                <c:pt idx="138">
                  <c:v>3560</c:v>
                </c:pt>
                <c:pt idx="139">
                  <c:v>3562</c:v>
                </c:pt>
                <c:pt idx="140">
                  <c:v>3604.5</c:v>
                </c:pt>
                <c:pt idx="141">
                  <c:v>3625.5</c:v>
                </c:pt>
                <c:pt idx="142">
                  <c:v>3587</c:v>
                </c:pt>
                <c:pt idx="143">
                  <c:v>3537.5</c:v>
                </c:pt>
                <c:pt idx="144">
                  <c:v>3574.5</c:v>
                </c:pt>
                <c:pt idx="145">
                  <c:v>3546.25</c:v>
                </c:pt>
                <c:pt idx="146">
                  <c:v>3549.5</c:v>
                </c:pt>
                <c:pt idx="147">
                  <c:v>3522.5</c:v>
                </c:pt>
                <c:pt idx="148">
                  <c:v>3508.75</c:v>
                </c:pt>
                <c:pt idx="149">
                  <c:v>3448</c:v>
                </c:pt>
                <c:pt idx="150">
                  <c:v>3362.75</c:v>
                </c:pt>
                <c:pt idx="151">
                  <c:v>3304</c:v>
                </c:pt>
                <c:pt idx="152">
                  <c:v>3260</c:v>
                </c:pt>
                <c:pt idx="153">
                  <c:v>3268</c:v>
                </c:pt>
                <c:pt idx="154">
                  <c:v>3279</c:v>
                </c:pt>
                <c:pt idx="155">
                  <c:v>3369</c:v>
                </c:pt>
                <c:pt idx="156">
                  <c:v>3394.25</c:v>
                </c:pt>
                <c:pt idx="157">
                  <c:v>3445.75</c:v>
                </c:pt>
                <c:pt idx="158">
                  <c:v>3455.75</c:v>
                </c:pt>
                <c:pt idx="159">
                  <c:v>3430.25</c:v>
                </c:pt>
                <c:pt idx="160">
                  <c:v>3437</c:v>
                </c:pt>
                <c:pt idx="161">
                  <c:v>3436</c:v>
                </c:pt>
                <c:pt idx="162">
                  <c:v>3471</c:v>
                </c:pt>
                <c:pt idx="163">
                  <c:v>3478.5</c:v>
                </c:pt>
                <c:pt idx="164">
                  <c:v>3479.25</c:v>
                </c:pt>
                <c:pt idx="165">
                  <c:v>3502</c:v>
                </c:pt>
                <c:pt idx="166">
                  <c:v>3534</c:v>
                </c:pt>
                <c:pt idx="167">
                  <c:v>3467.5</c:v>
                </c:pt>
                <c:pt idx="168">
                  <c:v>3447.25</c:v>
                </c:pt>
                <c:pt idx="169">
                  <c:v>3406.25</c:v>
                </c:pt>
                <c:pt idx="170">
                  <c:v>3338</c:v>
                </c:pt>
                <c:pt idx="171">
                  <c:v>3392</c:v>
                </c:pt>
                <c:pt idx="172">
                  <c:v>3360</c:v>
                </c:pt>
                <c:pt idx="173">
                  <c:v>3367</c:v>
                </c:pt>
                <c:pt idx="174">
                  <c:v>3344.75</c:v>
                </c:pt>
                <c:pt idx="175">
                  <c:v>3330</c:v>
                </c:pt>
                <c:pt idx="176">
                  <c:v>3348.75</c:v>
                </c:pt>
                <c:pt idx="177">
                  <c:v>3291</c:v>
                </c:pt>
                <c:pt idx="178">
                  <c:v>3243.5</c:v>
                </c:pt>
                <c:pt idx="179">
                  <c:v>3228</c:v>
                </c:pt>
                <c:pt idx="180">
                  <c:v>3303.75</c:v>
                </c:pt>
                <c:pt idx="181">
                  <c:v>3271.5</c:v>
                </c:pt>
                <c:pt idx="182">
                  <c:v>3314.5</c:v>
                </c:pt>
                <c:pt idx="183">
                  <c:v>3355.75</c:v>
                </c:pt>
                <c:pt idx="184">
                  <c:v>3392.75</c:v>
                </c:pt>
                <c:pt idx="185">
                  <c:v>3405</c:v>
                </c:pt>
                <c:pt idx="186">
                  <c:v>3379.5</c:v>
                </c:pt>
                <c:pt idx="187">
                  <c:v>3350</c:v>
                </c:pt>
                <c:pt idx="188">
                  <c:v>3345.25</c:v>
                </c:pt>
                <c:pt idx="189">
                  <c:v>3396</c:v>
                </c:pt>
                <c:pt idx="190">
                  <c:v>3315.25</c:v>
                </c:pt>
                <c:pt idx="191">
                  <c:v>3420.5</c:v>
                </c:pt>
                <c:pt idx="192">
                  <c:v>3406</c:v>
                </c:pt>
                <c:pt idx="193">
                  <c:v>3414.75</c:v>
                </c:pt>
                <c:pt idx="194">
                  <c:v>3454.75</c:v>
                </c:pt>
                <c:pt idx="195">
                  <c:v>3578.75</c:v>
                </c:pt>
                <c:pt idx="196">
                  <c:v>3529</c:v>
                </c:pt>
                <c:pt idx="197">
                  <c:v>3493.25</c:v>
                </c:pt>
                <c:pt idx="198">
                  <c:v>3508.5</c:v>
                </c:pt>
                <c:pt idx="199">
                  <c:v>3488</c:v>
                </c:pt>
                <c:pt idx="200">
                  <c:v>3479.5</c:v>
                </c:pt>
                <c:pt idx="201">
                  <c:v>3444.75</c:v>
                </c:pt>
                <c:pt idx="202">
                  <c:v>3427</c:v>
                </c:pt>
                <c:pt idx="203">
                  <c:v>3398.75</c:v>
                </c:pt>
                <c:pt idx="204">
                  <c:v>3383.5</c:v>
                </c:pt>
                <c:pt idx="205">
                  <c:v>3370.25</c:v>
                </c:pt>
                <c:pt idx="206">
                  <c:v>3388.75</c:v>
                </c:pt>
                <c:pt idx="207">
                  <c:v>3379.25</c:v>
                </c:pt>
                <c:pt idx="208">
                  <c:v>3366</c:v>
                </c:pt>
                <c:pt idx="209">
                  <c:v>3369.25</c:v>
                </c:pt>
                <c:pt idx="210">
                  <c:v>3367.75</c:v>
                </c:pt>
                <c:pt idx="211">
                  <c:v>3339.5</c:v>
                </c:pt>
                <c:pt idx="212">
                  <c:v>3350.25</c:v>
                </c:pt>
                <c:pt idx="213">
                  <c:v>3347</c:v>
                </c:pt>
                <c:pt idx="214">
                  <c:v>3343.75</c:v>
                </c:pt>
                <c:pt idx="215">
                  <c:v>3317</c:v>
                </c:pt>
                <c:pt idx="216">
                  <c:v>3300.75</c:v>
                </c:pt>
                <c:pt idx="217">
                  <c:v>3290.75</c:v>
                </c:pt>
                <c:pt idx="218">
                  <c:v>3272</c:v>
                </c:pt>
                <c:pt idx="219">
                  <c:v>3269.25</c:v>
                </c:pt>
                <c:pt idx="220">
                  <c:v>3256.75</c:v>
                </c:pt>
                <c:pt idx="221">
                  <c:v>3215</c:v>
                </c:pt>
                <c:pt idx="222">
                  <c:v>3235</c:v>
                </c:pt>
                <c:pt idx="223">
                  <c:v>3210.75</c:v>
                </c:pt>
                <c:pt idx="224">
                  <c:v>3230</c:v>
                </c:pt>
                <c:pt idx="225">
                  <c:v>3267.75</c:v>
                </c:pt>
                <c:pt idx="226">
                  <c:v>3249.25</c:v>
                </c:pt>
                <c:pt idx="227">
                  <c:v>3243.75</c:v>
                </c:pt>
                <c:pt idx="228">
                  <c:v>3214.5</c:v>
                </c:pt>
                <c:pt idx="229">
                  <c:v>3198.5</c:v>
                </c:pt>
                <c:pt idx="230">
                  <c:v>3223.25</c:v>
                </c:pt>
                <c:pt idx="231">
                  <c:v>3204</c:v>
                </c:pt>
                <c:pt idx="232">
                  <c:v>3149.75</c:v>
                </c:pt>
                <c:pt idx="233">
                  <c:v>3183.5</c:v>
                </c:pt>
                <c:pt idx="234">
                  <c:v>3142.25</c:v>
                </c:pt>
                <c:pt idx="235">
                  <c:v>3166.25</c:v>
                </c:pt>
                <c:pt idx="236">
                  <c:v>3135.25</c:v>
                </c:pt>
                <c:pt idx="237">
                  <c:v>3170</c:v>
                </c:pt>
                <c:pt idx="238">
                  <c:v>3121.25</c:v>
                </c:pt>
                <c:pt idx="239">
                  <c:v>3126.62</c:v>
                </c:pt>
                <c:pt idx="240">
                  <c:v>3101.75</c:v>
                </c:pt>
                <c:pt idx="241">
                  <c:v>3085.25</c:v>
                </c:pt>
                <c:pt idx="242">
                  <c:v>3046</c:v>
                </c:pt>
                <c:pt idx="243">
                  <c:v>2986.25</c:v>
                </c:pt>
                <c:pt idx="244">
                  <c:v>3071.25</c:v>
                </c:pt>
                <c:pt idx="245">
                  <c:v>3046.75</c:v>
                </c:pt>
                <c:pt idx="246">
                  <c:v>3113.25</c:v>
                </c:pt>
                <c:pt idx="247">
                  <c:v>3111.75</c:v>
                </c:pt>
                <c:pt idx="248">
                  <c:v>3040.25</c:v>
                </c:pt>
                <c:pt idx="249">
                  <c:v>3108.25</c:v>
                </c:pt>
                <c:pt idx="250">
                  <c:v>3115</c:v>
                </c:pt>
                <c:pt idx="251">
                  <c:v>3122</c:v>
                </c:pt>
                <c:pt idx="252">
                  <c:v>3076.25</c:v>
                </c:pt>
                <c:pt idx="253">
                  <c:v>2992.75</c:v>
                </c:pt>
                <c:pt idx="254">
                  <c:v>3011.75</c:v>
                </c:pt>
                <c:pt idx="255">
                  <c:v>3183.75</c:v>
                </c:pt>
                <c:pt idx="256">
                  <c:v>3204.75</c:v>
                </c:pt>
                <c:pt idx="257">
                  <c:v>3227.75</c:v>
                </c:pt>
                <c:pt idx="258">
                  <c:v>3192.5</c:v>
                </c:pt>
                <c:pt idx="259">
                  <c:v>3113.25</c:v>
                </c:pt>
                <c:pt idx="260">
                  <c:v>3117.75</c:v>
                </c:pt>
                <c:pt idx="261">
                  <c:v>3078</c:v>
                </c:pt>
                <c:pt idx="262">
                  <c:v>3052.75</c:v>
                </c:pt>
                <c:pt idx="263">
                  <c:v>3029.75</c:v>
                </c:pt>
              </c:numCache>
            </c:numRef>
          </c: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'US 500 Futures Historical Data'!$L$5:$L$268</c:f>
              <c:numCache>
                <c:formatCode>d\-mmm\-yy</c:formatCode>
                <c:ptCount val="264"/>
                <c:pt idx="0">
                  <c:v>44347</c:v>
                </c:pt>
                <c:pt idx="1">
                  <c:v>44346</c:v>
                </c:pt>
                <c:pt idx="2">
                  <c:v>44344</c:v>
                </c:pt>
                <c:pt idx="3">
                  <c:v>44343</c:v>
                </c:pt>
                <c:pt idx="4">
                  <c:v>44342</c:v>
                </c:pt>
                <c:pt idx="5">
                  <c:v>44341</c:v>
                </c:pt>
                <c:pt idx="6">
                  <c:v>44340</c:v>
                </c:pt>
                <c:pt idx="7">
                  <c:v>44337</c:v>
                </c:pt>
                <c:pt idx="8">
                  <c:v>44336</c:v>
                </c:pt>
                <c:pt idx="9">
                  <c:v>44335</c:v>
                </c:pt>
                <c:pt idx="10">
                  <c:v>44334</c:v>
                </c:pt>
                <c:pt idx="11">
                  <c:v>44333</c:v>
                </c:pt>
                <c:pt idx="12">
                  <c:v>44330</c:v>
                </c:pt>
                <c:pt idx="13">
                  <c:v>44329</c:v>
                </c:pt>
                <c:pt idx="14">
                  <c:v>44328</c:v>
                </c:pt>
                <c:pt idx="15">
                  <c:v>44327</c:v>
                </c:pt>
                <c:pt idx="16">
                  <c:v>44326</c:v>
                </c:pt>
                <c:pt idx="17">
                  <c:v>44323</c:v>
                </c:pt>
                <c:pt idx="18">
                  <c:v>44322</c:v>
                </c:pt>
                <c:pt idx="19">
                  <c:v>44321</c:v>
                </c:pt>
                <c:pt idx="20">
                  <c:v>44320</c:v>
                </c:pt>
                <c:pt idx="21">
                  <c:v>44319</c:v>
                </c:pt>
                <c:pt idx="22">
                  <c:v>44316</c:v>
                </c:pt>
                <c:pt idx="23">
                  <c:v>44315</c:v>
                </c:pt>
                <c:pt idx="24">
                  <c:v>44314</c:v>
                </c:pt>
                <c:pt idx="25">
                  <c:v>44313</c:v>
                </c:pt>
                <c:pt idx="26">
                  <c:v>44312</c:v>
                </c:pt>
                <c:pt idx="27">
                  <c:v>44309</c:v>
                </c:pt>
                <c:pt idx="28">
                  <c:v>44308</c:v>
                </c:pt>
                <c:pt idx="29">
                  <c:v>44307</c:v>
                </c:pt>
                <c:pt idx="30">
                  <c:v>44306</c:v>
                </c:pt>
                <c:pt idx="31">
                  <c:v>44305</c:v>
                </c:pt>
                <c:pt idx="32">
                  <c:v>44302</c:v>
                </c:pt>
                <c:pt idx="33">
                  <c:v>44301</c:v>
                </c:pt>
                <c:pt idx="34">
                  <c:v>44300</c:v>
                </c:pt>
                <c:pt idx="35">
                  <c:v>44299</c:v>
                </c:pt>
                <c:pt idx="36">
                  <c:v>44298</c:v>
                </c:pt>
                <c:pt idx="37">
                  <c:v>44295</c:v>
                </c:pt>
                <c:pt idx="38">
                  <c:v>44294</c:v>
                </c:pt>
                <c:pt idx="39">
                  <c:v>44293</c:v>
                </c:pt>
                <c:pt idx="40">
                  <c:v>44292</c:v>
                </c:pt>
                <c:pt idx="41">
                  <c:v>44291</c:v>
                </c:pt>
                <c:pt idx="42">
                  <c:v>44288</c:v>
                </c:pt>
                <c:pt idx="43">
                  <c:v>44287</c:v>
                </c:pt>
                <c:pt idx="44">
                  <c:v>44286</c:v>
                </c:pt>
                <c:pt idx="45">
                  <c:v>44285</c:v>
                </c:pt>
                <c:pt idx="46">
                  <c:v>44284</c:v>
                </c:pt>
                <c:pt idx="47">
                  <c:v>44281</c:v>
                </c:pt>
                <c:pt idx="48">
                  <c:v>44280</c:v>
                </c:pt>
                <c:pt idx="49">
                  <c:v>44279</c:v>
                </c:pt>
                <c:pt idx="50">
                  <c:v>44278</c:v>
                </c:pt>
                <c:pt idx="51">
                  <c:v>44277</c:v>
                </c:pt>
                <c:pt idx="52">
                  <c:v>44274</c:v>
                </c:pt>
                <c:pt idx="53">
                  <c:v>44273</c:v>
                </c:pt>
                <c:pt idx="54">
                  <c:v>44272</c:v>
                </c:pt>
                <c:pt idx="55">
                  <c:v>44271</c:v>
                </c:pt>
                <c:pt idx="56">
                  <c:v>44270</c:v>
                </c:pt>
                <c:pt idx="57">
                  <c:v>44267</c:v>
                </c:pt>
                <c:pt idx="58">
                  <c:v>44266</c:v>
                </c:pt>
                <c:pt idx="59">
                  <c:v>44265</c:v>
                </c:pt>
                <c:pt idx="60">
                  <c:v>44264</c:v>
                </c:pt>
                <c:pt idx="61">
                  <c:v>44263</c:v>
                </c:pt>
                <c:pt idx="62">
                  <c:v>44260</c:v>
                </c:pt>
                <c:pt idx="63">
                  <c:v>44259</c:v>
                </c:pt>
                <c:pt idx="64">
                  <c:v>44258</c:v>
                </c:pt>
                <c:pt idx="65">
                  <c:v>44257</c:v>
                </c:pt>
                <c:pt idx="66">
                  <c:v>44256</c:v>
                </c:pt>
                <c:pt idx="67">
                  <c:v>44253</c:v>
                </c:pt>
                <c:pt idx="68">
                  <c:v>44252</c:v>
                </c:pt>
                <c:pt idx="69">
                  <c:v>44251</c:v>
                </c:pt>
                <c:pt idx="70">
                  <c:v>44250</c:v>
                </c:pt>
                <c:pt idx="71">
                  <c:v>44249</c:v>
                </c:pt>
                <c:pt idx="72">
                  <c:v>44246</c:v>
                </c:pt>
                <c:pt idx="73">
                  <c:v>44245</c:v>
                </c:pt>
                <c:pt idx="74">
                  <c:v>44244</c:v>
                </c:pt>
                <c:pt idx="75">
                  <c:v>44243</c:v>
                </c:pt>
                <c:pt idx="76">
                  <c:v>44242</c:v>
                </c:pt>
                <c:pt idx="77">
                  <c:v>44241</c:v>
                </c:pt>
                <c:pt idx="78">
                  <c:v>44239</c:v>
                </c:pt>
                <c:pt idx="79">
                  <c:v>44238</c:v>
                </c:pt>
                <c:pt idx="80">
                  <c:v>44237</c:v>
                </c:pt>
                <c:pt idx="81">
                  <c:v>44236</c:v>
                </c:pt>
                <c:pt idx="82">
                  <c:v>44235</c:v>
                </c:pt>
                <c:pt idx="83">
                  <c:v>44232</c:v>
                </c:pt>
                <c:pt idx="84">
                  <c:v>44231</c:v>
                </c:pt>
                <c:pt idx="85">
                  <c:v>44230</c:v>
                </c:pt>
                <c:pt idx="86">
                  <c:v>44229</c:v>
                </c:pt>
                <c:pt idx="87">
                  <c:v>44228</c:v>
                </c:pt>
                <c:pt idx="88">
                  <c:v>44225</c:v>
                </c:pt>
                <c:pt idx="89">
                  <c:v>44224</c:v>
                </c:pt>
                <c:pt idx="90">
                  <c:v>44223</c:v>
                </c:pt>
                <c:pt idx="91">
                  <c:v>44222</c:v>
                </c:pt>
                <c:pt idx="92">
                  <c:v>44221</c:v>
                </c:pt>
                <c:pt idx="93">
                  <c:v>44218</c:v>
                </c:pt>
                <c:pt idx="94">
                  <c:v>44217</c:v>
                </c:pt>
                <c:pt idx="95">
                  <c:v>44216</c:v>
                </c:pt>
                <c:pt idx="96">
                  <c:v>44215</c:v>
                </c:pt>
                <c:pt idx="97">
                  <c:v>44214</c:v>
                </c:pt>
                <c:pt idx="98">
                  <c:v>44213</c:v>
                </c:pt>
                <c:pt idx="99">
                  <c:v>44211</c:v>
                </c:pt>
                <c:pt idx="100">
                  <c:v>44210</c:v>
                </c:pt>
                <c:pt idx="101">
                  <c:v>44209</c:v>
                </c:pt>
                <c:pt idx="102">
                  <c:v>44208</c:v>
                </c:pt>
                <c:pt idx="103">
                  <c:v>44207</c:v>
                </c:pt>
                <c:pt idx="104">
                  <c:v>44204</c:v>
                </c:pt>
                <c:pt idx="105">
                  <c:v>44203</c:v>
                </c:pt>
                <c:pt idx="106">
                  <c:v>44202</c:v>
                </c:pt>
                <c:pt idx="107">
                  <c:v>44201</c:v>
                </c:pt>
                <c:pt idx="108">
                  <c:v>44200</c:v>
                </c:pt>
                <c:pt idx="109">
                  <c:v>44197</c:v>
                </c:pt>
                <c:pt idx="110">
                  <c:v>44196</c:v>
                </c:pt>
                <c:pt idx="111">
                  <c:v>44195</c:v>
                </c:pt>
                <c:pt idx="112">
                  <c:v>44194</c:v>
                </c:pt>
                <c:pt idx="113">
                  <c:v>44193</c:v>
                </c:pt>
                <c:pt idx="114">
                  <c:v>44189</c:v>
                </c:pt>
                <c:pt idx="115">
                  <c:v>44188</c:v>
                </c:pt>
                <c:pt idx="116">
                  <c:v>44187</c:v>
                </c:pt>
                <c:pt idx="117">
                  <c:v>44186</c:v>
                </c:pt>
                <c:pt idx="118">
                  <c:v>44183</c:v>
                </c:pt>
                <c:pt idx="119">
                  <c:v>44182</c:v>
                </c:pt>
                <c:pt idx="120">
                  <c:v>44181</c:v>
                </c:pt>
                <c:pt idx="121">
                  <c:v>44180</c:v>
                </c:pt>
                <c:pt idx="122">
                  <c:v>44179</c:v>
                </c:pt>
                <c:pt idx="123">
                  <c:v>44176</c:v>
                </c:pt>
                <c:pt idx="124">
                  <c:v>44175</c:v>
                </c:pt>
                <c:pt idx="125">
                  <c:v>44174</c:v>
                </c:pt>
                <c:pt idx="126">
                  <c:v>44173</c:v>
                </c:pt>
                <c:pt idx="127">
                  <c:v>44172</c:v>
                </c:pt>
                <c:pt idx="128">
                  <c:v>44169</c:v>
                </c:pt>
                <c:pt idx="129">
                  <c:v>44168</c:v>
                </c:pt>
                <c:pt idx="130">
                  <c:v>44167</c:v>
                </c:pt>
                <c:pt idx="131">
                  <c:v>44166</c:v>
                </c:pt>
                <c:pt idx="132">
                  <c:v>44165</c:v>
                </c:pt>
                <c:pt idx="133">
                  <c:v>44162</c:v>
                </c:pt>
                <c:pt idx="134">
                  <c:v>44161</c:v>
                </c:pt>
                <c:pt idx="135">
                  <c:v>44160</c:v>
                </c:pt>
                <c:pt idx="136">
                  <c:v>44159</c:v>
                </c:pt>
                <c:pt idx="137">
                  <c:v>44158</c:v>
                </c:pt>
                <c:pt idx="138">
                  <c:v>44155</c:v>
                </c:pt>
                <c:pt idx="139">
                  <c:v>44154</c:v>
                </c:pt>
                <c:pt idx="140">
                  <c:v>44153</c:v>
                </c:pt>
                <c:pt idx="141">
                  <c:v>44152</c:v>
                </c:pt>
                <c:pt idx="142">
                  <c:v>44151</c:v>
                </c:pt>
                <c:pt idx="143">
                  <c:v>44148</c:v>
                </c:pt>
                <c:pt idx="144">
                  <c:v>44147</c:v>
                </c:pt>
                <c:pt idx="145">
                  <c:v>44146</c:v>
                </c:pt>
                <c:pt idx="146">
                  <c:v>44145</c:v>
                </c:pt>
                <c:pt idx="147">
                  <c:v>44144</c:v>
                </c:pt>
                <c:pt idx="148">
                  <c:v>44141</c:v>
                </c:pt>
                <c:pt idx="149">
                  <c:v>44140</c:v>
                </c:pt>
                <c:pt idx="150">
                  <c:v>44139</c:v>
                </c:pt>
                <c:pt idx="151">
                  <c:v>44138</c:v>
                </c:pt>
                <c:pt idx="152">
                  <c:v>44137</c:v>
                </c:pt>
                <c:pt idx="153">
                  <c:v>44134</c:v>
                </c:pt>
                <c:pt idx="154">
                  <c:v>44133</c:v>
                </c:pt>
                <c:pt idx="155">
                  <c:v>44132</c:v>
                </c:pt>
                <c:pt idx="156">
                  <c:v>44131</c:v>
                </c:pt>
                <c:pt idx="157">
                  <c:v>44130</c:v>
                </c:pt>
                <c:pt idx="158">
                  <c:v>44127</c:v>
                </c:pt>
                <c:pt idx="159">
                  <c:v>44126</c:v>
                </c:pt>
                <c:pt idx="160">
                  <c:v>44125</c:v>
                </c:pt>
                <c:pt idx="161">
                  <c:v>44124</c:v>
                </c:pt>
                <c:pt idx="162">
                  <c:v>44123</c:v>
                </c:pt>
                <c:pt idx="163">
                  <c:v>44120</c:v>
                </c:pt>
                <c:pt idx="164">
                  <c:v>44119</c:v>
                </c:pt>
                <c:pt idx="165">
                  <c:v>44118</c:v>
                </c:pt>
                <c:pt idx="166">
                  <c:v>44117</c:v>
                </c:pt>
                <c:pt idx="167">
                  <c:v>44116</c:v>
                </c:pt>
                <c:pt idx="168">
                  <c:v>44113</c:v>
                </c:pt>
                <c:pt idx="169">
                  <c:v>44112</c:v>
                </c:pt>
                <c:pt idx="170">
                  <c:v>44111</c:v>
                </c:pt>
                <c:pt idx="171">
                  <c:v>44110</c:v>
                </c:pt>
                <c:pt idx="172">
                  <c:v>44109</c:v>
                </c:pt>
                <c:pt idx="173">
                  <c:v>44106</c:v>
                </c:pt>
                <c:pt idx="174">
                  <c:v>44105</c:v>
                </c:pt>
                <c:pt idx="175">
                  <c:v>44104</c:v>
                </c:pt>
                <c:pt idx="176">
                  <c:v>44103</c:v>
                </c:pt>
                <c:pt idx="177">
                  <c:v>44102</c:v>
                </c:pt>
                <c:pt idx="178">
                  <c:v>44099</c:v>
                </c:pt>
                <c:pt idx="179">
                  <c:v>44098</c:v>
                </c:pt>
                <c:pt idx="180">
                  <c:v>44097</c:v>
                </c:pt>
                <c:pt idx="181">
                  <c:v>44096</c:v>
                </c:pt>
                <c:pt idx="182">
                  <c:v>44095</c:v>
                </c:pt>
                <c:pt idx="183">
                  <c:v>44092</c:v>
                </c:pt>
                <c:pt idx="184">
                  <c:v>44091</c:v>
                </c:pt>
                <c:pt idx="185">
                  <c:v>44090</c:v>
                </c:pt>
                <c:pt idx="186">
                  <c:v>44089</c:v>
                </c:pt>
                <c:pt idx="187">
                  <c:v>44088</c:v>
                </c:pt>
                <c:pt idx="188">
                  <c:v>44085</c:v>
                </c:pt>
                <c:pt idx="189">
                  <c:v>44084</c:v>
                </c:pt>
                <c:pt idx="190">
                  <c:v>44083</c:v>
                </c:pt>
                <c:pt idx="191">
                  <c:v>44082</c:v>
                </c:pt>
                <c:pt idx="192">
                  <c:v>44081</c:v>
                </c:pt>
                <c:pt idx="193">
                  <c:v>44080</c:v>
                </c:pt>
                <c:pt idx="194">
                  <c:v>44078</c:v>
                </c:pt>
                <c:pt idx="195">
                  <c:v>44077</c:v>
                </c:pt>
                <c:pt idx="196">
                  <c:v>44076</c:v>
                </c:pt>
                <c:pt idx="197">
                  <c:v>44075</c:v>
                </c:pt>
                <c:pt idx="198">
                  <c:v>44074</c:v>
                </c:pt>
                <c:pt idx="199">
                  <c:v>44071</c:v>
                </c:pt>
                <c:pt idx="200">
                  <c:v>44070</c:v>
                </c:pt>
                <c:pt idx="201">
                  <c:v>44069</c:v>
                </c:pt>
                <c:pt idx="202">
                  <c:v>44068</c:v>
                </c:pt>
                <c:pt idx="203">
                  <c:v>44067</c:v>
                </c:pt>
                <c:pt idx="204">
                  <c:v>44064</c:v>
                </c:pt>
                <c:pt idx="205">
                  <c:v>44063</c:v>
                </c:pt>
                <c:pt idx="206">
                  <c:v>44062</c:v>
                </c:pt>
                <c:pt idx="207">
                  <c:v>44061</c:v>
                </c:pt>
                <c:pt idx="208">
                  <c:v>44060</c:v>
                </c:pt>
                <c:pt idx="209">
                  <c:v>44057</c:v>
                </c:pt>
                <c:pt idx="210">
                  <c:v>44056</c:v>
                </c:pt>
                <c:pt idx="211">
                  <c:v>44055</c:v>
                </c:pt>
                <c:pt idx="212">
                  <c:v>44054</c:v>
                </c:pt>
                <c:pt idx="213">
                  <c:v>44053</c:v>
                </c:pt>
                <c:pt idx="214">
                  <c:v>44050</c:v>
                </c:pt>
                <c:pt idx="215">
                  <c:v>44049</c:v>
                </c:pt>
                <c:pt idx="216">
                  <c:v>44048</c:v>
                </c:pt>
                <c:pt idx="217">
                  <c:v>44047</c:v>
                </c:pt>
                <c:pt idx="218">
                  <c:v>44046</c:v>
                </c:pt>
                <c:pt idx="219">
                  <c:v>44043</c:v>
                </c:pt>
                <c:pt idx="220">
                  <c:v>44042</c:v>
                </c:pt>
                <c:pt idx="221">
                  <c:v>44041</c:v>
                </c:pt>
                <c:pt idx="222">
                  <c:v>44040</c:v>
                </c:pt>
                <c:pt idx="223">
                  <c:v>44039</c:v>
                </c:pt>
                <c:pt idx="224">
                  <c:v>44036</c:v>
                </c:pt>
                <c:pt idx="225">
                  <c:v>44035</c:v>
                </c:pt>
                <c:pt idx="226">
                  <c:v>44034</c:v>
                </c:pt>
                <c:pt idx="227">
                  <c:v>44033</c:v>
                </c:pt>
                <c:pt idx="228">
                  <c:v>44032</c:v>
                </c:pt>
                <c:pt idx="229">
                  <c:v>44029</c:v>
                </c:pt>
                <c:pt idx="230">
                  <c:v>44028</c:v>
                </c:pt>
                <c:pt idx="231">
                  <c:v>44027</c:v>
                </c:pt>
                <c:pt idx="232">
                  <c:v>44026</c:v>
                </c:pt>
                <c:pt idx="233">
                  <c:v>44025</c:v>
                </c:pt>
                <c:pt idx="234">
                  <c:v>44022</c:v>
                </c:pt>
                <c:pt idx="235">
                  <c:v>44021</c:v>
                </c:pt>
                <c:pt idx="236">
                  <c:v>44020</c:v>
                </c:pt>
                <c:pt idx="237">
                  <c:v>44019</c:v>
                </c:pt>
                <c:pt idx="238">
                  <c:v>44018</c:v>
                </c:pt>
                <c:pt idx="239">
                  <c:v>44015</c:v>
                </c:pt>
                <c:pt idx="240">
                  <c:v>44014</c:v>
                </c:pt>
                <c:pt idx="241">
                  <c:v>44013</c:v>
                </c:pt>
                <c:pt idx="242">
                  <c:v>44012</c:v>
                </c:pt>
                <c:pt idx="243">
                  <c:v>44011</c:v>
                </c:pt>
                <c:pt idx="244">
                  <c:v>44008</c:v>
                </c:pt>
                <c:pt idx="245">
                  <c:v>44007</c:v>
                </c:pt>
                <c:pt idx="246">
                  <c:v>44006</c:v>
                </c:pt>
                <c:pt idx="247">
                  <c:v>44005</c:v>
                </c:pt>
                <c:pt idx="248">
                  <c:v>44004</c:v>
                </c:pt>
                <c:pt idx="249">
                  <c:v>44001</c:v>
                </c:pt>
                <c:pt idx="250">
                  <c:v>44000</c:v>
                </c:pt>
                <c:pt idx="251">
                  <c:v>43999</c:v>
                </c:pt>
                <c:pt idx="252">
                  <c:v>43998</c:v>
                </c:pt>
                <c:pt idx="253">
                  <c:v>43997</c:v>
                </c:pt>
                <c:pt idx="254">
                  <c:v>43994</c:v>
                </c:pt>
                <c:pt idx="255">
                  <c:v>43993</c:v>
                </c:pt>
                <c:pt idx="256">
                  <c:v>43992</c:v>
                </c:pt>
                <c:pt idx="257">
                  <c:v>43991</c:v>
                </c:pt>
                <c:pt idx="258">
                  <c:v>43990</c:v>
                </c:pt>
                <c:pt idx="259">
                  <c:v>43987</c:v>
                </c:pt>
                <c:pt idx="260">
                  <c:v>43986</c:v>
                </c:pt>
                <c:pt idx="261">
                  <c:v>43985</c:v>
                </c:pt>
                <c:pt idx="262">
                  <c:v>43984</c:v>
                </c:pt>
                <c:pt idx="263">
                  <c:v>43983</c:v>
                </c:pt>
              </c:numCache>
            </c:numRef>
          </c:cat>
          <c:val>
            <c:numRef>
              <c:f>'US 500 Futures Historical Data'!$N$5:$N$268</c:f>
              <c:numCache>
                <c:formatCode>#,##0.00</c:formatCode>
                <c:ptCount val="264"/>
                <c:pt idx="0">
                  <c:v>4209.88</c:v>
                </c:pt>
                <c:pt idx="1">
                  <c:v>4210.38</c:v>
                </c:pt>
                <c:pt idx="2">
                  <c:v>4217.5</c:v>
                </c:pt>
                <c:pt idx="3">
                  <c:v>4211.5</c:v>
                </c:pt>
                <c:pt idx="4">
                  <c:v>4204.25</c:v>
                </c:pt>
                <c:pt idx="5">
                  <c:v>4212.75</c:v>
                </c:pt>
                <c:pt idx="6">
                  <c:v>4206.25</c:v>
                </c:pt>
                <c:pt idx="7">
                  <c:v>4185</c:v>
                </c:pt>
                <c:pt idx="8">
                  <c:v>4169.25</c:v>
                </c:pt>
                <c:pt idx="9">
                  <c:v>4123</c:v>
                </c:pt>
                <c:pt idx="10">
                  <c:v>4179.5</c:v>
                </c:pt>
                <c:pt idx="11">
                  <c:v>4178.75</c:v>
                </c:pt>
                <c:pt idx="12">
                  <c:v>4178.25</c:v>
                </c:pt>
                <c:pt idx="13">
                  <c:v>4126.75</c:v>
                </c:pt>
                <c:pt idx="14">
                  <c:v>4150.5</c:v>
                </c:pt>
                <c:pt idx="15">
                  <c:v>4185.5</c:v>
                </c:pt>
                <c:pt idx="16">
                  <c:v>4238.25</c:v>
                </c:pt>
                <c:pt idx="17">
                  <c:v>4232.25</c:v>
                </c:pt>
                <c:pt idx="18">
                  <c:v>4197.25</c:v>
                </c:pt>
                <c:pt idx="19">
                  <c:v>4180</c:v>
                </c:pt>
                <c:pt idx="20">
                  <c:v>4185.5</c:v>
                </c:pt>
                <c:pt idx="21">
                  <c:v>4202.5</c:v>
                </c:pt>
                <c:pt idx="22">
                  <c:v>4201.5</c:v>
                </c:pt>
                <c:pt idx="23">
                  <c:v>4211</c:v>
                </c:pt>
                <c:pt idx="24">
                  <c:v>4193.75</c:v>
                </c:pt>
                <c:pt idx="25">
                  <c:v>4192.5</c:v>
                </c:pt>
                <c:pt idx="26">
                  <c:v>4186</c:v>
                </c:pt>
                <c:pt idx="27">
                  <c:v>4186.75</c:v>
                </c:pt>
                <c:pt idx="28">
                  <c:v>4171.75</c:v>
                </c:pt>
                <c:pt idx="29">
                  <c:v>4167.25</c:v>
                </c:pt>
                <c:pt idx="30">
                  <c:v>4167.25</c:v>
                </c:pt>
                <c:pt idx="31">
                  <c:v>4174.75</c:v>
                </c:pt>
                <c:pt idx="32">
                  <c:v>4183.5</c:v>
                </c:pt>
                <c:pt idx="33">
                  <c:v>4166.5</c:v>
                </c:pt>
                <c:pt idx="34">
                  <c:v>4144</c:v>
                </c:pt>
                <c:pt idx="35">
                  <c:v>4139.75</c:v>
                </c:pt>
                <c:pt idx="36">
                  <c:v>4124.5</c:v>
                </c:pt>
                <c:pt idx="37">
                  <c:v>4121.5</c:v>
                </c:pt>
                <c:pt idx="38">
                  <c:v>4098.5</c:v>
                </c:pt>
                <c:pt idx="39">
                  <c:v>4075.5</c:v>
                </c:pt>
                <c:pt idx="40">
                  <c:v>4076</c:v>
                </c:pt>
                <c:pt idx="41">
                  <c:v>4073.75</c:v>
                </c:pt>
                <c:pt idx="42">
                  <c:v>4038</c:v>
                </c:pt>
                <c:pt idx="43">
                  <c:v>4015.25</c:v>
                </c:pt>
                <c:pt idx="44">
                  <c:v>3983.75</c:v>
                </c:pt>
                <c:pt idx="45">
                  <c:v>3968.5</c:v>
                </c:pt>
                <c:pt idx="46">
                  <c:v>3971.25</c:v>
                </c:pt>
                <c:pt idx="47">
                  <c:v>3968</c:v>
                </c:pt>
                <c:pt idx="48">
                  <c:v>3909.5</c:v>
                </c:pt>
                <c:pt idx="49">
                  <c:v>3931.5</c:v>
                </c:pt>
                <c:pt idx="50">
                  <c:v>3938.75</c:v>
                </c:pt>
                <c:pt idx="51">
                  <c:v>3944.5</c:v>
                </c:pt>
                <c:pt idx="52">
                  <c:v>3934.25</c:v>
                </c:pt>
                <c:pt idx="53">
                  <c:v>3988.75</c:v>
                </c:pt>
                <c:pt idx="54">
                  <c:v>3983.75</c:v>
                </c:pt>
                <c:pt idx="55">
                  <c:v>3980.5</c:v>
                </c:pt>
                <c:pt idx="56">
                  <c:v>3969.75</c:v>
                </c:pt>
                <c:pt idx="57">
                  <c:v>3947.5</c:v>
                </c:pt>
                <c:pt idx="58">
                  <c:v>3958.5</c:v>
                </c:pt>
                <c:pt idx="59">
                  <c:v>3916.25</c:v>
                </c:pt>
                <c:pt idx="60">
                  <c:v>3901.25</c:v>
                </c:pt>
                <c:pt idx="61">
                  <c:v>3878.75</c:v>
                </c:pt>
                <c:pt idx="62">
                  <c:v>3850</c:v>
                </c:pt>
                <c:pt idx="63">
                  <c:v>3842.25</c:v>
                </c:pt>
                <c:pt idx="64">
                  <c:v>3898</c:v>
                </c:pt>
                <c:pt idx="65">
                  <c:v>3906.5</c:v>
                </c:pt>
                <c:pt idx="66">
                  <c:v>3912</c:v>
                </c:pt>
                <c:pt idx="67">
                  <c:v>3858.5</c:v>
                </c:pt>
                <c:pt idx="68">
                  <c:v>3934.5</c:v>
                </c:pt>
                <c:pt idx="69">
                  <c:v>3927.75</c:v>
                </c:pt>
                <c:pt idx="70">
                  <c:v>3896</c:v>
                </c:pt>
                <c:pt idx="71">
                  <c:v>3914.5</c:v>
                </c:pt>
                <c:pt idx="72">
                  <c:v>3931</c:v>
                </c:pt>
                <c:pt idx="73">
                  <c:v>3936</c:v>
                </c:pt>
                <c:pt idx="74">
                  <c:v>3932.25</c:v>
                </c:pt>
                <c:pt idx="75">
                  <c:v>3959.25</c:v>
                </c:pt>
                <c:pt idx="76">
                  <c:v>3951.88</c:v>
                </c:pt>
                <c:pt idx="77">
                  <c:v>3939.88</c:v>
                </c:pt>
                <c:pt idx="78">
                  <c:v>3936.25</c:v>
                </c:pt>
                <c:pt idx="79">
                  <c:v>3920.5</c:v>
                </c:pt>
                <c:pt idx="80">
                  <c:v>3928.5</c:v>
                </c:pt>
                <c:pt idx="81">
                  <c:v>3913.25</c:v>
                </c:pt>
                <c:pt idx="82">
                  <c:v>3911.25</c:v>
                </c:pt>
                <c:pt idx="83">
                  <c:v>3888.25</c:v>
                </c:pt>
                <c:pt idx="84">
                  <c:v>3869.75</c:v>
                </c:pt>
                <c:pt idx="85">
                  <c:v>3843.5</c:v>
                </c:pt>
                <c:pt idx="86">
                  <c:v>3835.75</c:v>
                </c:pt>
                <c:pt idx="87">
                  <c:v>3777</c:v>
                </c:pt>
                <c:pt idx="88">
                  <c:v>3777.25</c:v>
                </c:pt>
                <c:pt idx="89">
                  <c:v>3823.5</c:v>
                </c:pt>
                <c:pt idx="90">
                  <c:v>3853</c:v>
                </c:pt>
                <c:pt idx="91">
                  <c:v>3862.25</c:v>
                </c:pt>
                <c:pt idx="92">
                  <c:v>3853.25</c:v>
                </c:pt>
                <c:pt idx="93">
                  <c:v>3849</c:v>
                </c:pt>
                <c:pt idx="94">
                  <c:v>3859.75</c:v>
                </c:pt>
                <c:pt idx="95">
                  <c:v>3852.5</c:v>
                </c:pt>
                <c:pt idx="96">
                  <c:v>3797</c:v>
                </c:pt>
                <c:pt idx="97">
                  <c:v>3773.38</c:v>
                </c:pt>
                <c:pt idx="98">
                  <c:v>3759.88</c:v>
                </c:pt>
                <c:pt idx="99">
                  <c:v>3797.75</c:v>
                </c:pt>
                <c:pt idx="100">
                  <c:v>3817.75</c:v>
                </c:pt>
                <c:pt idx="101">
                  <c:v>3813.5</c:v>
                </c:pt>
                <c:pt idx="102">
                  <c:v>3806.75</c:v>
                </c:pt>
                <c:pt idx="103">
                  <c:v>3820.75</c:v>
                </c:pt>
                <c:pt idx="104">
                  <c:v>3824.5</c:v>
                </c:pt>
                <c:pt idx="105">
                  <c:v>3804</c:v>
                </c:pt>
                <c:pt idx="106">
                  <c:v>3774.75</c:v>
                </c:pt>
                <c:pt idx="107">
                  <c:v>3730</c:v>
                </c:pt>
                <c:pt idx="108">
                  <c:v>3773.25</c:v>
                </c:pt>
                <c:pt idx="109">
                  <c:v>3748.75</c:v>
                </c:pt>
                <c:pt idx="110">
                  <c:v>3753</c:v>
                </c:pt>
                <c:pt idx="111">
                  <c:v>3738.25</c:v>
                </c:pt>
                <c:pt idx="112">
                  <c:v>3747.75</c:v>
                </c:pt>
                <c:pt idx="113">
                  <c:v>3732.25</c:v>
                </c:pt>
                <c:pt idx="114">
                  <c:v>3696</c:v>
                </c:pt>
                <c:pt idx="115">
                  <c:v>3701.75</c:v>
                </c:pt>
                <c:pt idx="116">
                  <c:v>3695</c:v>
                </c:pt>
                <c:pt idx="117">
                  <c:v>3724</c:v>
                </c:pt>
                <c:pt idx="118">
                  <c:v>3733.25</c:v>
                </c:pt>
                <c:pt idx="119">
                  <c:v>3724.75</c:v>
                </c:pt>
                <c:pt idx="120">
                  <c:v>3711.5</c:v>
                </c:pt>
                <c:pt idx="121">
                  <c:v>3695.75</c:v>
                </c:pt>
                <c:pt idx="122">
                  <c:v>3698</c:v>
                </c:pt>
                <c:pt idx="123">
                  <c:v>3674.75</c:v>
                </c:pt>
                <c:pt idx="124">
                  <c:v>3681.25</c:v>
                </c:pt>
                <c:pt idx="125">
                  <c:v>3714.75</c:v>
                </c:pt>
                <c:pt idx="126">
                  <c:v>3708</c:v>
                </c:pt>
                <c:pt idx="127">
                  <c:v>3705</c:v>
                </c:pt>
                <c:pt idx="128">
                  <c:v>3700</c:v>
                </c:pt>
                <c:pt idx="129">
                  <c:v>3682</c:v>
                </c:pt>
                <c:pt idx="130">
                  <c:v>3672.75</c:v>
                </c:pt>
                <c:pt idx="131">
                  <c:v>3677.5</c:v>
                </c:pt>
                <c:pt idx="132">
                  <c:v>3652</c:v>
                </c:pt>
                <c:pt idx="133">
                  <c:v>3642.75</c:v>
                </c:pt>
                <c:pt idx="134">
                  <c:v>3638.62</c:v>
                </c:pt>
                <c:pt idx="135">
                  <c:v>3655</c:v>
                </c:pt>
                <c:pt idx="136">
                  <c:v>3640</c:v>
                </c:pt>
                <c:pt idx="137">
                  <c:v>3588</c:v>
                </c:pt>
                <c:pt idx="138">
                  <c:v>3582.5</c:v>
                </c:pt>
                <c:pt idx="139">
                  <c:v>3582.75</c:v>
                </c:pt>
                <c:pt idx="140">
                  <c:v>3623.25</c:v>
                </c:pt>
                <c:pt idx="141">
                  <c:v>3630</c:v>
                </c:pt>
                <c:pt idx="142">
                  <c:v>3637</c:v>
                </c:pt>
                <c:pt idx="143">
                  <c:v>3590</c:v>
                </c:pt>
                <c:pt idx="144">
                  <c:v>3574.5</c:v>
                </c:pt>
                <c:pt idx="145">
                  <c:v>3576.75</c:v>
                </c:pt>
                <c:pt idx="146">
                  <c:v>3562.75</c:v>
                </c:pt>
                <c:pt idx="147">
                  <c:v>3668</c:v>
                </c:pt>
                <c:pt idx="148">
                  <c:v>3519</c:v>
                </c:pt>
                <c:pt idx="149">
                  <c:v>3522.5</c:v>
                </c:pt>
                <c:pt idx="150">
                  <c:v>3480</c:v>
                </c:pt>
                <c:pt idx="151">
                  <c:v>3382.75</c:v>
                </c:pt>
                <c:pt idx="152">
                  <c:v>3323.5</c:v>
                </c:pt>
                <c:pt idx="153">
                  <c:v>3296.25</c:v>
                </c:pt>
                <c:pt idx="154">
                  <c:v>3333.75</c:v>
                </c:pt>
                <c:pt idx="155">
                  <c:v>3370.25</c:v>
                </c:pt>
                <c:pt idx="156">
                  <c:v>3410</c:v>
                </c:pt>
                <c:pt idx="157">
                  <c:v>3446.25</c:v>
                </c:pt>
                <c:pt idx="158">
                  <c:v>3462.5</c:v>
                </c:pt>
                <c:pt idx="159">
                  <c:v>3453</c:v>
                </c:pt>
                <c:pt idx="160">
                  <c:v>3458</c:v>
                </c:pt>
                <c:pt idx="161">
                  <c:v>3469.75</c:v>
                </c:pt>
                <c:pt idx="162">
                  <c:v>3496.5</c:v>
                </c:pt>
                <c:pt idx="163">
                  <c:v>3508.5</c:v>
                </c:pt>
                <c:pt idx="164">
                  <c:v>3486.5</c:v>
                </c:pt>
                <c:pt idx="165">
                  <c:v>3524</c:v>
                </c:pt>
                <c:pt idx="166">
                  <c:v>3535.75</c:v>
                </c:pt>
                <c:pt idx="167">
                  <c:v>3541</c:v>
                </c:pt>
                <c:pt idx="168">
                  <c:v>3480</c:v>
                </c:pt>
                <c:pt idx="169">
                  <c:v>3447.25</c:v>
                </c:pt>
                <c:pt idx="170">
                  <c:v>3416.75</c:v>
                </c:pt>
                <c:pt idx="171">
                  <c:v>3421.75</c:v>
                </c:pt>
                <c:pt idx="172">
                  <c:v>3400</c:v>
                </c:pt>
                <c:pt idx="173">
                  <c:v>3375.5</c:v>
                </c:pt>
                <c:pt idx="174">
                  <c:v>3388</c:v>
                </c:pt>
                <c:pt idx="175">
                  <c:v>3384</c:v>
                </c:pt>
                <c:pt idx="176">
                  <c:v>3363</c:v>
                </c:pt>
                <c:pt idx="177">
                  <c:v>3351.25</c:v>
                </c:pt>
                <c:pt idx="178">
                  <c:v>3296.25</c:v>
                </c:pt>
                <c:pt idx="179">
                  <c:v>3268.25</c:v>
                </c:pt>
                <c:pt idx="180">
                  <c:v>3319.75</c:v>
                </c:pt>
                <c:pt idx="181">
                  <c:v>3309.5</c:v>
                </c:pt>
                <c:pt idx="182">
                  <c:v>3326.25</c:v>
                </c:pt>
                <c:pt idx="183">
                  <c:v>3374.25</c:v>
                </c:pt>
                <c:pt idx="184">
                  <c:v>3396.5</c:v>
                </c:pt>
                <c:pt idx="185">
                  <c:v>3429.75</c:v>
                </c:pt>
                <c:pt idx="186">
                  <c:v>3419</c:v>
                </c:pt>
                <c:pt idx="187">
                  <c:v>3402.75</c:v>
                </c:pt>
                <c:pt idx="188">
                  <c:v>3375</c:v>
                </c:pt>
                <c:pt idx="189">
                  <c:v>3424.25</c:v>
                </c:pt>
                <c:pt idx="190">
                  <c:v>3424</c:v>
                </c:pt>
                <c:pt idx="191">
                  <c:v>3447</c:v>
                </c:pt>
                <c:pt idx="192">
                  <c:v>3443.38</c:v>
                </c:pt>
                <c:pt idx="193">
                  <c:v>3421.25</c:v>
                </c:pt>
                <c:pt idx="194">
                  <c:v>3484.25</c:v>
                </c:pt>
                <c:pt idx="195">
                  <c:v>3586.5</c:v>
                </c:pt>
                <c:pt idx="196">
                  <c:v>3587</c:v>
                </c:pt>
                <c:pt idx="197">
                  <c:v>3530</c:v>
                </c:pt>
                <c:pt idx="198">
                  <c:v>3524.5</c:v>
                </c:pt>
                <c:pt idx="199">
                  <c:v>3509.5</c:v>
                </c:pt>
                <c:pt idx="200">
                  <c:v>3498.25</c:v>
                </c:pt>
                <c:pt idx="201">
                  <c:v>3483.5</c:v>
                </c:pt>
                <c:pt idx="202">
                  <c:v>3448.75</c:v>
                </c:pt>
                <c:pt idx="203">
                  <c:v>3429.5</c:v>
                </c:pt>
                <c:pt idx="204">
                  <c:v>3396.25</c:v>
                </c:pt>
                <c:pt idx="205">
                  <c:v>3387</c:v>
                </c:pt>
                <c:pt idx="206">
                  <c:v>3395.75</c:v>
                </c:pt>
                <c:pt idx="207">
                  <c:v>3390.75</c:v>
                </c:pt>
                <c:pt idx="208">
                  <c:v>3382.75</c:v>
                </c:pt>
                <c:pt idx="209">
                  <c:v>3380.5</c:v>
                </c:pt>
                <c:pt idx="210">
                  <c:v>3382</c:v>
                </c:pt>
                <c:pt idx="211">
                  <c:v>3382.5</c:v>
                </c:pt>
                <c:pt idx="212">
                  <c:v>3379</c:v>
                </c:pt>
                <c:pt idx="213">
                  <c:v>3357.25</c:v>
                </c:pt>
                <c:pt idx="214">
                  <c:v>3347.75</c:v>
                </c:pt>
                <c:pt idx="215">
                  <c:v>3345.5</c:v>
                </c:pt>
                <c:pt idx="216">
                  <c:v>3323.25</c:v>
                </c:pt>
                <c:pt idx="217">
                  <c:v>3300.5</c:v>
                </c:pt>
                <c:pt idx="218">
                  <c:v>3295.5</c:v>
                </c:pt>
                <c:pt idx="219">
                  <c:v>3273.75</c:v>
                </c:pt>
                <c:pt idx="220">
                  <c:v>3269</c:v>
                </c:pt>
                <c:pt idx="221">
                  <c:v>3257</c:v>
                </c:pt>
                <c:pt idx="222">
                  <c:v>3246.75</c:v>
                </c:pt>
                <c:pt idx="223">
                  <c:v>3235</c:v>
                </c:pt>
                <c:pt idx="224">
                  <c:v>3239</c:v>
                </c:pt>
                <c:pt idx="225">
                  <c:v>3284.5</c:v>
                </c:pt>
                <c:pt idx="226">
                  <c:v>3271.75</c:v>
                </c:pt>
                <c:pt idx="227">
                  <c:v>3273.25</c:v>
                </c:pt>
                <c:pt idx="228">
                  <c:v>3250.5</c:v>
                </c:pt>
                <c:pt idx="229">
                  <c:v>3225.25</c:v>
                </c:pt>
                <c:pt idx="230">
                  <c:v>3228.5</c:v>
                </c:pt>
                <c:pt idx="231">
                  <c:v>3233.25</c:v>
                </c:pt>
                <c:pt idx="232">
                  <c:v>3192.25</c:v>
                </c:pt>
                <c:pt idx="233">
                  <c:v>3226.25</c:v>
                </c:pt>
                <c:pt idx="234">
                  <c:v>3181.25</c:v>
                </c:pt>
                <c:pt idx="235">
                  <c:v>3170.75</c:v>
                </c:pt>
                <c:pt idx="236">
                  <c:v>3166.25</c:v>
                </c:pt>
                <c:pt idx="237">
                  <c:v>3184</c:v>
                </c:pt>
                <c:pt idx="238">
                  <c:v>3174.5</c:v>
                </c:pt>
                <c:pt idx="239">
                  <c:v>3138.62</c:v>
                </c:pt>
                <c:pt idx="240">
                  <c:v>3156.5</c:v>
                </c:pt>
                <c:pt idx="241">
                  <c:v>3117.75</c:v>
                </c:pt>
                <c:pt idx="242">
                  <c:v>3101.25</c:v>
                </c:pt>
                <c:pt idx="243">
                  <c:v>3051.25</c:v>
                </c:pt>
                <c:pt idx="244">
                  <c:v>3082</c:v>
                </c:pt>
                <c:pt idx="245">
                  <c:v>3079.5</c:v>
                </c:pt>
                <c:pt idx="246">
                  <c:v>3128.5</c:v>
                </c:pt>
                <c:pt idx="247">
                  <c:v>3145.75</c:v>
                </c:pt>
                <c:pt idx="248">
                  <c:v>3114.25</c:v>
                </c:pt>
                <c:pt idx="249">
                  <c:v>3196</c:v>
                </c:pt>
                <c:pt idx="250">
                  <c:v>3130.5</c:v>
                </c:pt>
                <c:pt idx="251">
                  <c:v>3157.75</c:v>
                </c:pt>
                <c:pt idx="252">
                  <c:v>3167.75</c:v>
                </c:pt>
                <c:pt idx="253">
                  <c:v>3079.25</c:v>
                </c:pt>
                <c:pt idx="254">
                  <c:v>3087.75</c:v>
                </c:pt>
                <c:pt idx="255">
                  <c:v>3188.5</c:v>
                </c:pt>
                <c:pt idx="256">
                  <c:v>3227.25</c:v>
                </c:pt>
                <c:pt idx="257">
                  <c:v>3231</c:v>
                </c:pt>
                <c:pt idx="258">
                  <c:v>3231.25</c:v>
                </c:pt>
                <c:pt idx="259">
                  <c:v>3210.5</c:v>
                </c:pt>
                <c:pt idx="260">
                  <c:v>3126.75</c:v>
                </c:pt>
                <c:pt idx="261">
                  <c:v>3129.5</c:v>
                </c:pt>
                <c:pt idx="262">
                  <c:v>3079</c:v>
                </c:pt>
                <c:pt idx="263">
                  <c:v>3059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'US 500 Futures Historical Data'!$L$5:$L$268</c:f>
              <c:numCache>
                <c:formatCode>d\-mmm\-yy</c:formatCode>
                <c:ptCount val="264"/>
                <c:pt idx="0">
                  <c:v>44347</c:v>
                </c:pt>
                <c:pt idx="1">
                  <c:v>44346</c:v>
                </c:pt>
                <c:pt idx="2">
                  <c:v>44344</c:v>
                </c:pt>
                <c:pt idx="3">
                  <c:v>44343</c:v>
                </c:pt>
                <c:pt idx="4">
                  <c:v>44342</c:v>
                </c:pt>
                <c:pt idx="5">
                  <c:v>44341</c:v>
                </c:pt>
                <c:pt idx="6">
                  <c:v>44340</c:v>
                </c:pt>
                <c:pt idx="7">
                  <c:v>44337</c:v>
                </c:pt>
                <c:pt idx="8">
                  <c:v>44336</c:v>
                </c:pt>
                <c:pt idx="9">
                  <c:v>44335</c:v>
                </c:pt>
                <c:pt idx="10">
                  <c:v>44334</c:v>
                </c:pt>
                <c:pt idx="11">
                  <c:v>44333</c:v>
                </c:pt>
                <c:pt idx="12">
                  <c:v>44330</c:v>
                </c:pt>
                <c:pt idx="13">
                  <c:v>44329</c:v>
                </c:pt>
                <c:pt idx="14">
                  <c:v>44328</c:v>
                </c:pt>
                <c:pt idx="15">
                  <c:v>44327</c:v>
                </c:pt>
                <c:pt idx="16">
                  <c:v>44326</c:v>
                </c:pt>
                <c:pt idx="17">
                  <c:v>44323</c:v>
                </c:pt>
                <c:pt idx="18">
                  <c:v>44322</c:v>
                </c:pt>
                <c:pt idx="19">
                  <c:v>44321</c:v>
                </c:pt>
                <c:pt idx="20">
                  <c:v>44320</c:v>
                </c:pt>
                <c:pt idx="21">
                  <c:v>44319</c:v>
                </c:pt>
                <c:pt idx="22">
                  <c:v>44316</c:v>
                </c:pt>
                <c:pt idx="23">
                  <c:v>44315</c:v>
                </c:pt>
                <c:pt idx="24">
                  <c:v>44314</c:v>
                </c:pt>
                <c:pt idx="25">
                  <c:v>44313</c:v>
                </c:pt>
                <c:pt idx="26">
                  <c:v>44312</c:v>
                </c:pt>
                <c:pt idx="27">
                  <c:v>44309</c:v>
                </c:pt>
                <c:pt idx="28">
                  <c:v>44308</c:v>
                </c:pt>
                <c:pt idx="29">
                  <c:v>44307</c:v>
                </c:pt>
                <c:pt idx="30">
                  <c:v>44306</c:v>
                </c:pt>
                <c:pt idx="31">
                  <c:v>44305</c:v>
                </c:pt>
                <c:pt idx="32">
                  <c:v>44302</c:v>
                </c:pt>
                <c:pt idx="33">
                  <c:v>44301</c:v>
                </c:pt>
                <c:pt idx="34">
                  <c:v>44300</c:v>
                </c:pt>
                <c:pt idx="35">
                  <c:v>44299</c:v>
                </c:pt>
                <c:pt idx="36">
                  <c:v>44298</c:v>
                </c:pt>
                <c:pt idx="37">
                  <c:v>44295</c:v>
                </c:pt>
                <c:pt idx="38">
                  <c:v>44294</c:v>
                </c:pt>
                <c:pt idx="39">
                  <c:v>44293</c:v>
                </c:pt>
                <c:pt idx="40">
                  <c:v>44292</c:v>
                </c:pt>
                <c:pt idx="41">
                  <c:v>44291</c:v>
                </c:pt>
                <c:pt idx="42">
                  <c:v>44288</c:v>
                </c:pt>
                <c:pt idx="43">
                  <c:v>44287</c:v>
                </c:pt>
                <c:pt idx="44">
                  <c:v>44286</c:v>
                </c:pt>
                <c:pt idx="45">
                  <c:v>44285</c:v>
                </c:pt>
                <c:pt idx="46">
                  <c:v>44284</c:v>
                </c:pt>
                <c:pt idx="47">
                  <c:v>44281</c:v>
                </c:pt>
                <c:pt idx="48">
                  <c:v>44280</c:v>
                </c:pt>
                <c:pt idx="49">
                  <c:v>44279</c:v>
                </c:pt>
                <c:pt idx="50">
                  <c:v>44278</c:v>
                </c:pt>
                <c:pt idx="51">
                  <c:v>44277</c:v>
                </c:pt>
                <c:pt idx="52">
                  <c:v>44274</c:v>
                </c:pt>
                <c:pt idx="53">
                  <c:v>44273</c:v>
                </c:pt>
                <c:pt idx="54">
                  <c:v>44272</c:v>
                </c:pt>
                <c:pt idx="55">
                  <c:v>44271</c:v>
                </c:pt>
                <c:pt idx="56">
                  <c:v>44270</c:v>
                </c:pt>
                <c:pt idx="57">
                  <c:v>44267</c:v>
                </c:pt>
                <c:pt idx="58">
                  <c:v>44266</c:v>
                </c:pt>
                <c:pt idx="59">
                  <c:v>44265</c:v>
                </c:pt>
                <c:pt idx="60">
                  <c:v>44264</c:v>
                </c:pt>
                <c:pt idx="61">
                  <c:v>44263</c:v>
                </c:pt>
                <c:pt idx="62">
                  <c:v>44260</c:v>
                </c:pt>
                <c:pt idx="63">
                  <c:v>44259</c:v>
                </c:pt>
                <c:pt idx="64">
                  <c:v>44258</c:v>
                </c:pt>
                <c:pt idx="65">
                  <c:v>44257</c:v>
                </c:pt>
                <c:pt idx="66">
                  <c:v>44256</c:v>
                </c:pt>
                <c:pt idx="67">
                  <c:v>44253</c:v>
                </c:pt>
                <c:pt idx="68">
                  <c:v>44252</c:v>
                </c:pt>
                <c:pt idx="69">
                  <c:v>44251</c:v>
                </c:pt>
                <c:pt idx="70">
                  <c:v>44250</c:v>
                </c:pt>
                <c:pt idx="71">
                  <c:v>44249</c:v>
                </c:pt>
                <c:pt idx="72">
                  <c:v>44246</c:v>
                </c:pt>
                <c:pt idx="73">
                  <c:v>44245</c:v>
                </c:pt>
                <c:pt idx="74">
                  <c:v>44244</c:v>
                </c:pt>
                <c:pt idx="75">
                  <c:v>44243</c:v>
                </c:pt>
                <c:pt idx="76">
                  <c:v>44242</c:v>
                </c:pt>
                <c:pt idx="77">
                  <c:v>44241</c:v>
                </c:pt>
                <c:pt idx="78">
                  <c:v>44239</c:v>
                </c:pt>
                <c:pt idx="79">
                  <c:v>44238</c:v>
                </c:pt>
                <c:pt idx="80">
                  <c:v>44237</c:v>
                </c:pt>
                <c:pt idx="81">
                  <c:v>44236</c:v>
                </c:pt>
                <c:pt idx="82">
                  <c:v>44235</c:v>
                </c:pt>
                <c:pt idx="83">
                  <c:v>44232</c:v>
                </c:pt>
                <c:pt idx="84">
                  <c:v>44231</c:v>
                </c:pt>
                <c:pt idx="85">
                  <c:v>44230</c:v>
                </c:pt>
                <c:pt idx="86">
                  <c:v>44229</c:v>
                </c:pt>
                <c:pt idx="87">
                  <c:v>44228</c:v>
                </c:pt>
                <c:pt idx="88">
                  <c:v>44225</c:v>
                </c:pt>
                <c:pt idx="89">
                  <c:v>44224</c:v>
                </c:pt>
                <c:pt idx="90">
                  <c:v>44223</c:v>
                </c:pt>
                <c:pt idx="91">
                  <c:v>44222</c:v>
                </c:pt>
                <c:pt idx="92">
                  <c:v>44221</c:v>
                </c:pt>
                <c:pt idx="93">
                  <c:v>44218</c:v>
                </c:pt>
                <c:pt idx="94">
                  <c:v>44217</c:v>
                </c:pt>
                <c:pt idx="95">
                  <c:v>44216</c:v>
                </c:pt>
                <c:pt idx="96">
                  <c:v>44215</c:v>
                </c:pt>
                <c:pt idx="97">
                  <c:v>44214</c:v>
                </c:pt>
                <c:pt idx="98">
                  <c:v>44213</c:v>
                </c:pt>
                <c:pt idx="99">
                  <c:v>44211</c:v>
                </c:pt>
                <c:pt idx="100">
                  <c:v>44210</c:v>
                </c:pt>
                <c:pt idx="101">
                  <c:v>44209</c:v>
                </c:pt>
                <c:pt idx="102">
                  <c:v>44208</c:v>
                </c:pt>
                <c:pt idx="103">
                  <c:v>44207</c:v>
                </c:pt>
                <c:pt idx="104">
                  <c:v>44204</c:v>
                </c:pt>
                <c:pt idx="105">
                  <c:v>44203</c:v>
                </c:pt>
                <c:pt idx="106">
                  <c:v>44202</c:v>
                </c:pt>
                <c:pt idx="107">
                  <c:v>44201</c:v>
                </c:pt>
                <c:pt idx="108">
                  <c:v>44200</c:v>
                </c:pt>
                <c:pt idx="109">
                  <c:v>44197</c:v>
                </c:pt>
                <c:pt idx="110">
                  <c:v>44196</c:v>
                </c:pt>
                <c:pt idx="111">
                  <c:v>44195</c:v>
                </c:pt>
                <c:pt idx="112">
                  <c:v>44194</c:v>
                </c:pt>
                <c:pt idx="113">
                  <c:v>44193</c:v>
                </c:pt>
                <c:pt idx="114">
                  <c:v>44189</c:v>
                </c:pt>
                <c:pt idx="115">
                  <c:v>44188</c:v>
                </c:pt>
                <c:pt idx="116">
                  <c:v>44187</c:v>
                </c:pt>
                <c:pt idx="117">
                  <c:v>44186</c:v>
                </c:pt>
                <c:pt idx="118">
                  <c:v>44183</c:v>
                </c:pt>
                <c:pt idx="119">
                  <c:v>44182</c:v>
                </c:pt>
                <c:pt idx="120">
                  <c:v>44181</c:v>
                </c:pt>
                <c:pt idx="121">
                  <c:v>44180</c:v>
                </c:pt>
                <c:pt idx="122">
                  <c:v>44179</c:v>
                </c:pt>
                <c:pt idx="123">
                  <c:v>44176</c:v>
                </c:pt>
                <c:pt idx="124">
                  <c:v>44175</c:v>
                </c:pt>
                <c:pt idx="125">
                  <c:v>44174</c:v>
                </c:pt>
                <c:pt idx="126">
                  <c:v>44173</c:v>
                </c:pt>
                <c:pt idx="127">
                  <c:v>44172</c:v>
                </c:pt>
                <c:pt idx="128">
                  <c:v>44169</c:v>
                </c:pt>
                <c:pt idx="129">
                  <c:v>44168</c:v>
                </c:pt>
                <c:pt idx="130">
                  <c:v>44167</c:v>
                </c:pt>
                <c:pt idx="131">
                  <c:v>44166</c:v>
                </c:pt>
                <c:pt idx="132">
                  <c:v>44165</c:v>
                </c:pt>
                <c:pt idx="133">
                  <c:v>44162</c:v>
                </c:pt>
                <c:pt idx="134">
                  <c:v>44161</c:v>
                </c:pt>
                <c:pt idx="135">
                  <c:v>44160</c:v>
                </c:pt>
                <c:pt idx="136">
                  <c:v>44159</c:v>
                </c:pt>
                <c:pt idx="137">
                  <c:v>44158</c:v>
                </c:pt>
                <c:pt idx="138">
                  <c:v>44155</c:v>
                </c:pt>
                <c:pt idx="139">
                  <c:v>44154</c:v>
                </c:pt>
                <c:pt idx="140">
                  <c:v>44153</c:v>
                </c:pt>
                <c:pt idx="141">
                  <c:v>44152</c:v>
                </c:pt>
                <c:pt idx="142">
                  <c:v>44151</c:v>
                </c:pt>
                <c:pt idx="143">
                  <c:v>44148</c:v>
                </c:pt>
                <c:pt idx="144">
                  <c:v>44147</c:v>
                </c:pt>
                <c:pt idx="145">
                  <c:v>44146</c:v>
                </c:pt>
                <c:pt idx="146">
                  <c:v>44145</c:v>
                </c:pt>
                <c:pt idx="147">
                  <c:v>44144</c:v>
                </c:pt>
                <c:pt idx="148">
                  <c:v>44141</c:v>
                </c:pt>
                <c:pt idx="149">
                  <c:v>44140</c:v>
                </c:pt>
                <c:pt idx="150">
                  <c:v>44139</c:v>
                </c:pt>
                <c:pt idx="151">
                  <c:v>44138</c:v>
                </c:pt>
                <c:pt idx="152">
                  <c:v>44137</c:v>
                </c:pt>
                <c:pt idx="153">
                  <c:v>44134</c:v>
                </c:pt>
                <c:pt idx="154">
                  <c:v>44133</c:v>
                </c:pt>
                <c:pt idx="155">
                  <c:v>44132</c:v>
                </c:pt>
                <c:pt idx="156">
                  <c:v>44131</c:v>
                </c:pt>
                <c:pt idx="157">
                  <c:v>44130</c:v>
                </c:pt>
                <c:pt idx="158">
                  <c:v>44127</c:v>
                </c:pt>
                <c:pt idx="159">
                  <c:v>44126</c:v>
                </c:pt>
                <c:pt idx="160">
                  <c:v>44125</c:v>
                </c:pt>
                <c:pt idx="161">
                  <c:v>44124</c:v>
                </c:pt>
                <c:pt idx="162">
                  <c:v>44123</c:v>
                </c:pt>
                <c:pt idx="163">
                  <c:v>44120</c:v>
                </c:pt>
                <c:pt idx="164">
                  <c:v>44119</c:v>
                </c:pt>
                <c:pt idx="165">
                  <c:v>44118</c:v>
                </c:pt>
                <c:pt idx="166">
                  <c:v>44117</c:v>
                </c:pt>
                <c:pt idx="167">
                  <c:v>44116</c:v>
                </c:pt>
                <c:pt idx="168">
                  <c:v>44113</c:v>
                </c:pt>
                <c:pt idx="169">
                  <c:v>44112</c:v>
                </c:pt>
                <c:pt idx="170">
                  <c:v>44111</c:v>
                </c:pt>
                <c:pt idx="171">
                  <c:v>44110</c:v>
                </c:pt>
                <c:pt idx="172">
                  <c:v>44109</c:v>
                </c:pt>
                <c:pt idx="173">
                  <c:v>44106</c:v>
                </c:pt>
                <c:pt idx="174">
                  <c:v>44105</c:v>
                </c:pt>
                <c:pt idx="175">
                  <c:v>44104</c:v>
                </c:pt>
                <c:pt idx="176">
                  <c:v>44103</c:v>
                </c:pt>
                <c:pt idx="177">
                  <c:v>44102</c:v>
                </c:pt>
                <c:pt idx="178">
                  <c:v>44099</c:v>
                </c:pt>
                <c:pt idx="179">
                  <c:v>44098</c:v>
                </c:pt>
                <c:pt idx="180">
                  <c:v>44097</c:v>
                </c:pt>
                <c:pt idx="181">
                  <c:v>44096</c:v>
                </c:pt>
                <c:pt idx="182">
                  <c:v>44095</c:v>
                </c:pt>
                <c:pt idx="183">
                  <c:v>44092</c:v>
                </c:pt>
                <c:pt idx="184">
                  <c:v>44091</c:v>
                </c:pt>
                <c:pt idx="185">
                  <c:v>44090</c:v>
                </c:pt>
                <c:pt idx="186">
                  <c:v>44089</c:v>
                </c:pt>
                <c:pt idx="187">
                  <c:v>44088</c:v>
                </c:pt>
                <c:pt idx="188">
                  <c:v>44085</c:v>
                </c:pt>
                <c:pt idx="189">
                  <c:v>44084</c:v>
                </c:pt>
                <c:pt idx="190">
                  <c:v>44083</c:v>
                </c:pt>
                <c:pt idx="191">
                  <c:v>44082</c:v>
                </c:pt>
                <c:pt idx="192">
                  <c:v>44081</c:v>
                </c:pt>
                <c:pt idx="193">
                  <c:v>44080</c:v>
                </c:pt>
                <c:pt idx="194">
                  <c:v>44078</c:v>
                </c:pt>
                <c:pt idx="195">
                  <c:v>44077</c:v>
                </c:pt>
                <c:pt idx="196">
                  <c:v>44076</c:v>
                </c:pt>
                <c:pt idx="197">
                  <c:v>44075</c:v>
                </c:pt>
                <c:pt idx="198">
                  <c:v>44074</c:v>
                </c:pt>
                <c:pt idx="199">
                  <c:v>44071</c:v>
                </c:pt>
                <c:pt idx="200">
                  <c:v>44070</c:v>
                </c:pt>
                <c:pt idx="201">
                  <c:v>44069</c:v>
                </c:pt>
                <c:pt idx="202">
                  <c:v>44068</c:v>
                </c:pt>
                <c:pt idx="203">
                  <c:v>44067</c:v>
                </c:pt>
                <c:pt idx="204">
                  <c:v>44064</c:v>
                </c:pt>
                <c:pt idx="205">
                  <c:v>44063</c:v>
                </c:pt>
                <c:pt idx="206">
                  <c:v>44062</c:v>
                </c:pt>
                <c:pt idx="207">
                  <c:v>44061</c:v>
                </c:pt>
                <c:pt idx="208">
                  <c:v>44060</c:v>
                </c:pt>
                <c:pt idx="209">
                  <c:v>44057</c:v>
                </c:pt>
                <c:pt idx="210">
                  <c:v>44056</c:v>
                </c:pt>
                <c:pt idx="211">
                  <c:v>44055</c:v>
                </c:pt>
                <c:pt idx="212">
                  <c:v>44054</c:v>
                </c:pt>
                <c:pt idx="213">
                  <c:v>44053</c:v>
                </c:pt>
                <c:pt idx="214">
                  <c:v>44050</c:v>
                </c:pt>
                <c:pt idx="215">
                  <c:v>44049</c:v>
                </c:pt>
                <c:pt idx="216">
                  <c:v>44048</c:v>
                </c:pt>
                <c:pt idx="217">
                  <c:v>44047</c:v>
                </c:pt>
                <c:pt idx="218">
                  <c:v>44046</c:v>
                </c:pt>
                <c:pt idx="219">
                  <c:v>44043</c:v>
                </c:pt>
                <c:pt idx="220">
                  <c:v>44042</c:v>
                </c:pt>
                <c:pt idx="221">
                  <c:v>44041</c:v>
                </c:pt>
                <c:pt idx="222">
                  <c:v>44040</c:v>
                </c:pt>
                <c:pt idx="223">
                  <c:v>44039</c:v>
                </c:pt>
                <c:pt idx="224">
                  <c:v>44036</c:v>
                </c:pt>
                <c:pt idx="225">
                  <c:v>44035</c:v>
                </c:pt>
                <c:pt idx="226">
                  <c:v>44034</c:v>
                </c:pt>
                <c:pt idx="227">
                  <c:v>44033</c:v>
                </c:pt>
                <c:pt idx="228">
                  <c:v>44032</c:v>
                </c:pt>
                <c:pt idx="229">
                  <c:v>44029</c:v>
                </c:pt>
                <c:pt idx="230">
                  <c:v>44028</c:v>
                </c:pt>
                <c:pt idx="231">
                  <c:v>44027</c:v>
                </c:pt>
                <c:pt idx="232">
                  <c:v>44026</c:v>
                </c:pt>
                <c:pt idx="233">
                  <c:v>44025</c:v>
                </c:pt>
                <c:pt idx="234">
                  <c:v>44022</c:v>
                </c:pt>
                <c:pt idx="235">
                  <c:v>44021</c:v>
                </c:pt>
                <c:pt idx="236">
                  <c:v>44020</c:v>
                </c:pt>
                <c:pt idx="237">
                  <c:v>44019</c:v>
                </c:pt>
                <c:pt idx="238">
                  <c:v>44018</c:v>
                </c:pt>
                <c:pt idx="239">
                  <c:v>44015</c:v>
                </c:pt>
                <c:pt idx="240">
                  <c:v>44014</c:v>
                </c:pt>
                <c:pt idx="241">
                  <c:v>44013</c:v>
                </c:pt>
                <c:pt idx="242">
                  <c:v>44012</c:v>
                </c:pt>
                <c:pt idx="243">
                  <c:v>44011</c:v>
                </c:pt>
                <c:pt idx="244">
                  <c:v>44008</c:v>
                </c:pt>
                <c:pt idx="245">
                  <c:v>44007</c:v>
                </c:pt>
                <c:pt idx="246">
                  <c:v>44006</c:v>
                </c:pt>
                <c:pt idx="247">
                  <c:v>44005</c:v>
                </c:pt>
                <c:pt idx="248">
                  <c:v>44004</c:v>
                </c:pt>
                <c:pt idx="249">
                  <c:v>44001</c:v>
                </c:pt>
                <c:pt idx="250">
                  <c:v>44000</c:v>
                </c:pt>
                <c:pt idx="251">
                  <c:v>43999</c:v>
                </c:pt>
                <c:pt idx="252">
                  <c:v>43998</c:v>
                </c:pt>
                <c:pt idx="253">
                  <c:v>43997</c:v>
                </c:pt>
                <c:pt idx="254">
                  <c:v>43994</c:v>
                </c:pt>
                <c:pt idx="255">
                  <c:v>43993</c:v>
                </c:pt>
                <c:pt idx="256">
                  <c:v>43992</c:v>
                </c:pt>
                <c:pt idx="257">
                  <c:v>43991</c:v>
                </c:pt>
                <c:pt idx="258">
                  <c:v>43990</c:v>
                </c:pt>
                <c:pt idx="259">
                  <c:v>43987</c:v>
                </c:pt>
                <c:pt idx="260">
                  <c:v>43986</c:v>
                </c:pt>
                <c:pt idx="261">
                  <c:v>43985</c:v>
                </c:pt>
                <c:pt idx="262">
                  <c:v>43984</c:v>
                </c:pt>
                <c:pt idx="263">
                  <c:v>43983</c:v>
                </c:pt>
              </c:numCache>
            </c:numRef>
          </c:cat>
          <c:val>
            <c:numRef>
              <c:f>'US 500 Futures Historical Data'!$O$5:$O$268</c:f>
              <c:numCache>
                <c:formatCode>#,##0.00</c:formatCode>
                <c:ptCount val="264"/>
                <c:pt idx="0">
                  <c:v>4190.38</c:v>
                </c:pt>
                <c:pt idx="1">
                  <c:v>4203.12</c:v>
                </c:pt>
                <c:pt idx="2">
                  <c:v>4201</c:v>
                </c:pt>
                <c:pt idx="3">
                  <c:v>4177.75</c:v>
                </c:pt>
                <c:pt idx="4">
                  <c:v>4180.5</c:v>
                </c:pt>
                <c:pt idx="5">
                  <c:v>4179.25</c:v>
                </c:pt>
                <c:pt idx="6">
                  <c:v>4142.5</c:v>
                </c:pt>
                <c:pt idx="7">
                  <c:v>4147</c:v>
                </c:pt>
                <c:pt idx="8">
                  <c:v>4084.5</c:v>
                </c:pt>
                <c:pt idx="9">
                  <c:v>4055.5</c:v>
                </c:pt>
                <c:pt idx="10">
                  <c:v>4111.5</c:v>
                </c:pt>
                <c:pt idx="11">
                  <c:v>4136.5</c:v>
                </c:pt>
                <c:pt idx="12">
                  <c:v>4105.25</c:v>
                </c:pt>
                <c:pt idx="13">
                  <c:v>4029.25</c:v>
                </c:pt>
                <c:pt idx="14">
                  <c:v>4051</c:v>
                </c:pt>
                <c:pt idx="15">
                  <c:v>4103.75</c:v>
                </c:pt>
                <c:pt idx="16">
                  <c:v>4172</c:v>
                </c:pt>
                <c:pt idx="17">
                  <c:v>4191.75</c:v>
                </c:pt>
                <c:pt idx="18">
                  <c:v>4140.5</c:v>
                </c:pt>
                <c:pt idx="19">
                  <c:v>4153</c:v>
                </c:pt>
                <c:pt idx="20">
                  <c:v>4120.5</c:v>
                </c:pt>
                <c:pt idx="21">
                  <c:v>4181</c:v>
                </c:pt>
                <c:pt idx="22">
                  <c:v>4167.25</c:v>
                </c:pt>
                <c:pt idx="23">
                  <c:v>4168</c:v>
                </c:pt>
                <c:pt idx="24">
                  <c:v>4172.75</c:v>
                </c:pt>
                <c:pt idx="25">
                  <c:v>4166.75</c:v>
                </c:pt>
                <c:pt idx="26">
                  <c:v>4163.75</c:v>
                </c:pt>
                <c:pt idx="27">
                  <c:v>4127.5</c:v>
                </c:pt>
                <c:pt idx="28">
                  <c:v>4115.25</c:v>
                </c:pt>
                <c:pt idx="29">
                  <c:v>4113</c:v>
                </c:pt>
                <c:pt idx="30">
                  <c:v>4110.5</c:v>
                </c:pt>
                <c:pt idx="31">
                  <c:v>4141.75</c:v>
                </c:pt>
                <c:pt idx="32">
                  <c:v>4154.25</c:v>
                </c:pt>
                <c:pt idx="33">
                  <c:v>4119.5</c:v>
                </c:pt>
                <c:pt idx="34">
                  <c:v>4113</c:v>
                </c:pt>
                <c:pt idx="35">
                  <c:v>4101.25</c:v>
                </c:pt>
                <c:pt idx="36">
                  <c:v>4104.5</c:v>
                </c:pt>
                <c:pt idx="37">
                  <c:v>4081</c:v>
                </c:pt>
                <c:pt idx="38">
                  <c:v>4072.5</c:v>
                </c:pt>
                <c:pt idx="39">
                  <c:v>4056.5</c:v>
                </c:pt>
                <c:pt idx="40">
                  <c:v>4052.25</c:v>
                </c:pt>
                <c:pt idx="41">
                  <c:v>4021</c:v>
                </c:pt>
                <c:pt idx="42">
                  <c:v>4012.5</c:v>
                </c:pt>
                <c:pt idx="43">
                  <c:v>3964.5</c:v>
                </c:pt>
                <c:pt idx="44">
                  <c:v>3941.5</c:v>
                </c:pt>
                <c:pt idx="45">
                  <c:v>3933.75</c:v>
                </c:pt>
                <c:pt idx="46">
                  <c:v>3928.75</c:v>
                </c:pt>
                <c:pt idx="47">
                  <c:v>3900.75</c:v>
                </c:pt>
                <c:pt idx="48">
                  <c:v>3843.25</c:v>
                </c:pt>
                <c:pt idx="49">
                  <c:v>3877.5</c:v>
                </c:pt>
                <c:pt idx="50">
                  <c:v>3890.5</c:v>
                </c:pt>
                <c:pt idx="51">
                  <c:v>3885</c:v>
                </c:pt>
                <c:pt idx="52">
                  <c:v>3908</c:v>
                </c:pt>
                <c:pt idx="53">
                  <c:v>3911</c:v>
                </c:pt>
                <c:pt idx="54">
                  <c:v>3935.25</c:v>
                </c:pt>
                <c:pt idx="55">
                  <c:v>3952.75</c:v>
                </c:pt>
                <c:pt idx="56">
                  <c:v>3922.25</c:v>
                </c:pt>
                <c:pt idx="57">
                  <c:v>3910.25</c:v>
                </c:pt>
                <c:pt idx="58">
                  <c:v>3893</c:v>
                </c:pt>
                <c:pt idx="59">
                  <c:v>3856.25</c:v>
                </c:pt>
                <c:pt idx="60">
                  <c:v>3826.25</c:v>
                </c:pt>
                <c:pt idx="61">
                  <c:v>3796.25</c:v>
                </c:pt>
                <c:pt idx="62">
                  <c:v>3728.5</c:v>
                </c:pt>
                <c:pt idx="63">
                  <c:v>3720.5</c:v>
                </c:pt>
                <c:pt idx="64">
                  <c:v>3813</c:v>
                </c:pt>
                <c:pt idx="65">
                  <c:v>3865.5</c:v>
                </c:pt>
                <c:pt idx="66">
                  <c:v>3812.5</c:v>
                </c:pt>
                <c:pt idx="67">
                  <c:v>3785</c:v>
                </c:pt>
                <c:pt idx="68">
                  <c:v>3810.25</c:v>
                </c:pt>
                <c:pt idx="69">
                  <c:v>3851.75</c:v>
                </c:pt>
                <c:pt idx="70">
                  <c:v>3804.75</c:v>
                </c:pt>
                <c:pt idx="71">
                  <c:v>3861.25</c:v>
                </c:pt>
                <c:pt idx="72">
                  <c:v>3890.25</c:v>
                </c:pt>
                <c:pt idx="73">
                  <c:v>3880.5</c:v>
                </c:pt>
                <c:pt idx="74">
                  <c:v>3896.5</c:v>
                </c:pt>
                <c:pt idx="75">
                  <c:v>3918.75</c:v>
                </c:pt>
                <c:pt idx="76">
                  <c:v>3935.88</c:v>
                </c:pt>
                <c:pt idx="77">
                  <c:v>3935.5</c:v>
                </c:pt>
                <c:pt idx="78">
                  <c:v>3890.25</c:v>
                </c:pt>
                <c:pt idx="79">
                  <c:v>3884.5</c:v>
                </c:pt>
                <c:pt idx="80">
                  <c:v>3878.25</c:v>
                </c:pt>
                <c:pt idx="81">
                  <c:v>3895</c:v>
                </c:pt>
                <c:pt idx="82">
                  <c:v>3885.5</c:v>
                </c:pt>
                <c:pt idx="83">
                  <c:v>3860</c:v>
                </c:pt>
                <c:pt idx="84">
                  <c:v>3811.25</c:v>
                </c:pt>
                <c:pt idx="85">
                  <c:v>3807.75</c:v>
                </c:pt>
                <c:pt idx="86">
                  <c:v>3760</c:v>
                </c:pt>
                <c:pt idx="87">
                  <c:v>3656.5</c:v>
                </c:pt>
                <c:pt idx="88">
                  <c:v>3685.5</c:v>
                </c:pt>
                <c:pt idx="89">
                  <c:v>3703.5</c:v>
                </c:pt>
                <c:pt idx="90">
                  <c:v>3706.5</c:v>
                </c:pt>
                <c:pt idx="91">
                  <c:v>3821.5</c:v>
                </c:pt>
                <c:pt idx="92">
                  <c:v>3788.5</c:v>
                </c:pt>
                <c:pt idx="93">
                  <c:v>3813.25</c:v>
                </c:pt>
                <c:pt idx="94">
                  <c:v>3836.5</c:v>
                </c:pt>
                <c:pt idx="95">
                  <c:v>3788.5</c:v>
                </c:pt>
                <c:pt idx="96">
                  <c:v>3740.5</c:v>
                </c:pt>
                <c:pt idx="97">
                  <c:v>3743</c:v>
                </c:pt>
                <c:pt idx="98">
                  <c:v>3745.38</c:v>
                </c:pt>
                <c:pt idx="99">
                  <c:v>3741.5</c:v>
                </c:pt>
                <c:pt idx="100">
                  <c:v>3786.25</c:v>
                </c:pt>
                <c:pt idx="101">
                  <c:v>3776.5</c:v>
                </c:pt>
                <c:pt idx="102">
                  <c:v>3768</c:v>
                </c:pt>
                <c:pt idx="103">
                  <c:v>3776.5</c:v>
                </c:pt>
                <c:pt idx="104">
                  <c:v>3775</c:v>
                </c:pt>
                <c:pt idx="105">
                  <c:v>3742</c:v>
                </c:pt>
                <c:pt idx="106">
                  <c:v>3685.5</c:v>
                </c:pt>
                <c:pt idx="107">
                  <c:v>3673.25</c:v>
                </c:pt>
                <c:pt idx="108">
                  <c:v>3652.5</c:v>
                </c:pt>
                <c:pt idx="109">
                  <c:v>3748.75</c:v>
                </c:pt>
                <c:pt idx="110">
                  <c:v>3715</c:v>
                </c:pt>
                <c:pt idx="111">
                  <c:v>3716.5</c:v>
                </c:pt>
                <c:pt idx="112">
                  <c:v>3714.5</c:v>
                </c:pt>
                <c:pt idx="113">
                  <c:v>3676</c:v>
                </c:pt>
                <c:pt idx="114">
                  <c:v>3678.5</c:v>
                </c:pt>
                <c:pt idx="115">
                  <c:v>3651</c:v>
                </c:pt>
                <c:pt idx="116">
                  <c:v>3663.75</c:v>
                </c:pt>
                <c:pt idx="117">
                  <c:v>3596</c:v>
                </c:pt>
                <c:pt idx="118">
                  <c:v>3707.75</c:v>
                </c:pt>
                <c:pt idx="119">
                  <c:v>3699.5</c:v>
                </c:pt>
                <c:pt idx="120">
                  <c:v>3687</c:v>
                </c:pt>
                <c:pt idx="121">
                  <c:v>3642.75</c:v>
                </c:pt>
                <c:pt idx="122">
                  <c:v>3642.75</c:v>
                </c:pt>
                <c:pt idx="123">
                  <c:v>3628.25</c:v>
                </c:pt>
                <c:pt idx="124">
                  <c:v>3644</c:v>
                </c:pt>
                <c:pt idx="125">
                  <c:v>3659.5</c:v>
                </c:pt>
                <c:pt idx="126">
                  <c:v>3664.25</c:v>
                </c:pt>
                <c:pt idx="127">
                  <c:v>3672.25</c:v>
                </c:pt>
                <c:pt idx="128">
                  <c:v>3665.5</c:v>
                </c:pt>
                <c:pt idx="129">
                  <c:v>3655.25</c:v>
                </c:pt>
                <c:pt idx="130">
                  <c:v>3642.25</c:v>
                </c:pt>
                <c:pt idx="131">
                  <c:v>3626</c:v>
                </c:pt>
                <c:pt idx="132">
                  <c:v>3592.25</c:v>
                </c:pt>
                <c:pt idx="133">
                  <c:v>3612.75</c:v>
                </c:pt>
                <c:pt idx="134">
                  <c:v>3614.12</c:v>
                </c:pt>
                <c:pt idx="135">
                  <c:v>3615.25</c:v>
                </c:pt>
                <c:pt idx="136">
                  <c:v>3575.25</c:v>
                </c:pt>
                <c:pt idx="137">
                  <c:v>3545.5</c:v>
                </c:pt>
                <c:pt idx="138">
                  <c:v>3542.75</c:v>
                </c:pt>
                <c:pt idx="139">
                  <c:v>3542.25</c:v>
                </c:pt>
                <c:pt idx="140">
                  <c:v>3556.5</c:v>
                </c:pt>
                <c:pt idx="141">
                  <c:v>3584.25</c:v>
                </c:pt>
                <c:pt idx="142">
                  <c:v>3586.5</c:v>
                </c:pt>
                <c:pt idx="143">
                  <c:v>3518</c:v>
                </c:pt>
                <c:pt idx="144">
                  <c:v>3513</c:v>
                </c:pt>
                <c:pt idx="145">
                  <c:v>3531</c:v>
                </c:pt>
                <c:pt idx="146">
                  <c:v>3506.5</c:v>
                </c:pt>
                <c:pt idx="147">
                  <c:v>3515.75</c:v>
                </c:pt>
                <c:pt idx="148">
                  <c:v>3456.75</c:v>
                </c:pt>
                <c:pt idx="149">
                  <c:v>3428.25</c:v>
                </c:pt>
                <c:pt idx="150">
                  <c:v>3319</c:v>
                </c:pt>
                <c:pt idx="151">
                  <c:v>3301.25</c:v>
                </c:pt>
                <c:pt idx="152">
                  <c:v>3243.25</c:v>
                </c:pt>
                <c:pt idx="153">
                  <c:v>3225</c:v>
                </c:pt>
                <c:pt idx="154">
                  <c:v>3250.25</c:v>
                </c:pt>
                <c:pt idx="155">
                  <c:v>3260.75</c:v>
                </c:pt>
                <c:pt idx="156">
                  <c:v>3368.25</c:v>
                </c:pt>
                <c:pt idx="157">
                  <c:v>3356</c:v>
                </c:pt>
                <c:pt idx="158">
                  <c:v>3431.5</c:v>
                </c:pt>
                <c:pt idx="159">
                  <c:v>3402.5</c:v>
                </c:pt>
                <c:pt idx="160">
                  <c:v>3420.5</c:v>
                </c:pt>
                <c:pt idx="161">
                  <c:v>3418.75</c:v>
                </c:pt>
                <c:pt idx="162">
                  <c:v>3410.75</c:v>
                </c:pt>
                <c:pt idx="163">
                  <c:v>3461.25</c:v>
                </c:pt>
                <c:pt idx="164">
                  <c:v>3431.5</c:v>
                </c:pt>
                <c:pt idx="165">
                  <c:v>3472</c:v>
                </c:pt>
                <c:pt idx="166">
                  <c:v>3491.5</c:v>
                </c:pt>
                <c:pt idx="167">
                  <c:v>3464.25</c:v>
                </c:pt>
                <c:pt idx="168">
                  <c:v>3445.25</c:v>
                </c:pt>
                <c:pt idx="169">
                  <c:v>3405.5</c:v>
                </c:pt>
                <c:pt idx="170">
                  <c:v>3332.25</c:v>
                </c:pt>
                <c:pt idx="171">
                  <c:v>3330.5</c:v>
                </c:pt>
                <c:pt idx="172">
                  <c:v>3346.5</c:v>
                </c:pt>
                <c:pt idx="173">
                  <c:v>3300.25</c:v>
                </c:pt>
                <c:pt idx="174">
                  <c:v>3343.25</c:v>
                </c:pt>
                <c:pt idx="175">
                  <c:v>3291.25</c:v>
                </c:pt>
                <c:pt idx="176">
                  <c:v>3316.5</c:v>
                </c:pt>
                <c:pt idx="177">
                  <c:v>3287.5</c:v>
                </c:pt>
                <c:pt idx="178">
                  <c:v>3206.5</c:v>
                </c:pt>
                <c:pt idx="179">
                  <c:v>3198</c:v>
                </c:pt>
                <c:pt idx="180">
                  <c:v>3221</c:v>
                </c:pt>
                <c:pt idx="181">
                  <c:v>3256.5</c:v>
                </c:pt>
                <c:pt idx="182">
                  <c:v>3217.75</c:v>
                </c:pt>
                <c:pt idx="183">
                  <c:v>3341.75</c:v>
                </c:pt>
                <c:pt idx="184">
                  <c:v>3320.5</c:v>
                </c:pt>
                <c:pt idx="185">
                  <c:v>3384</c:v>
                </c:pt>
                <c:pt idx="186">
                  <c:v>3376</c:v>
                </c:pt>
                <c:pt idx="187">
                  <c:v>3345.5</c:v>
                </c:pt>
                <c:pt idx="188">
                  <c:v>3308.75</c:v>
                </c:pt>
                <c:pt idx="189">
                  <c:v>3327.25</c:v>
                </c:pt>
                <c:pt idx="190">
                  <c:v>3295.5</c:v>
                </c:pt>
                <c:pt idx="191">
                  <c:v>3327.5</c:v>
                </c:pt>
                <c:pt idx="192">
                  <c:v>3392.25</c:v>
                </c:pt>
                <c:pt idx="193">
                  <c:v>3382</c:v>
                </c:pt>
                <c:pt idx="194">
                  <c:v>3347.75</c:v>
                </c:pt>
                <c:pt idx="195">
                  <c:v>3424.5</c:v>
                </c:pt>
                <c:pt idx="196">
                  <c:v>3526.25</c:v>
                </c:pt>
                <c:pt idx="197">
                  <c:v>3484.25</c:v>
                </c:pt>
                <c:pt idx="198">
                  <c:v>3490</c:v>
                </c:pt>
                <c:pt idx="199">
                  <c:v>3480.75</c:v>
                </c:pt>
                <c:pt idx="200">
                  <c:v>3464.75</c:v>
                </c:pt>
                <c:pt idx="201">
                  <c:v>3436.75</c:v>
                </c:pt>
                <c:pt idx="202">
                  <c:v>3421.75</c:v>
                </c:pt>
                <c:pt idx="203">
                  <c:v>3393.5</c:v>
                </c:pt>
                <c:pt idx="204">
                  <c:v>3356.75</c:v>
                </c:pt>
                <c:pt idx="205">
                  <c:v>3344.75</c:v>
                </c:pt>
                <c:pt idx="206">
                  <c:v>3365.5</c:v>
                </c:pt>
                <c:pt idx="207">
                  <c:v>3365.25</c:v>
                </c:pt>
                <c:pt idx="208">
                  <c:v>3364.75</c:v>
                </c:pt>
                <c:pt idx="209">
                  <c:v>3350</c:v>
                </c:pt>
                <c:pt idx="210">
                  <c:v>3357.5</c:v>
                </c:pt>
                <c:pt idx="211">
                  <c:v>3326.25</c:v>
                </c:pt>
                <c:pt idx="212">
                  <c:v>3319.5</c:v>
                </c:pt>
                <c:pt idx="213">
                  <c:v>3329</c:v>
                </c:pt>
                <c:pt idx="214">
                  <c:v>3322.25</c:v>
                </c:pt>
                <c:pt idx="215">
                  <c:v>3300.5</c:v>
                </c:pt>
                <c:pt idx="216">
                  <c:v>3292</c:v>
                </c:pt>
                <c:pt idx="217">
                  <c:v>3271</c:v>
                </c:pt>
                <c:pt idx="218">
                  <c:v>3254.75</c:v>
                </c:pt>
                <c:pt idx="219">
                  <c:v>3212.5</c:v>
                </c:pt>
                <c:pt idx="220">
                  <c:v>3195</c:v>
                </c:pt>
                <c:pt idx="221">
                  <c:v>3204.25</c:v>
                </c:pt>
                <c:pt idx="222">
                  <c:v>3208</c:v>
                </c:pt>
                <c:pt idx="223">
                  <c:v>3192</c:v>
                </c:pt>
                <c:pt idx="224">
                  <c:v>3191.5</c:v>
                </c:pt>
                <c:pt idx="225">
                  <c:v>3214.25</c:v>
                </c:pt>
                <c:pt idx="226">
                  <c:v>3227.25</c:v>
                </c:pt>
                <c:pt idx="227">
                  <c:v>3239.25</c:v>
                </c:pt>
                <c:pt idx="228">
                  <c:v>3190.25</c:v>
                </c:pt>
                <c:pt idx="229">
                  <c:v>3194.75</c:v>
                </c:pt>
                <c:pt idx="230">
                  <c:v>3188.5</c:v>
                </c:pt>
                <c:pt idx="231">
                  <c:v>3192</c:v>
                </c:pt>
                <c:pt idx="232">
                  <c:v>3119</c:v>
                </c:pt>
                <c:pt idx="233">
                  <c:v>3140.5</c:v>
                </c:pt>
                <c:pt idx="234">
                  <c:v>3111.5</c:v>
                </c:pt>
                <c:pt idx="235">
                  <c:v>3105.25</c:v>
                </c:pt>
                <c:pt idx="236">
                  <c:v>3125.5</c:v>
                </c:pt>
                <c:pt idx="237">
                  <c:v>3132.5</c:v>
                </c:pt>
                <c:pt idx="238">
                  <c:v>3121.25</c:v>
                </c:pt>
                <c:pt idx="239">
                  <c:v>3105.75</c:v>
                </c:pt>
                <c:pt idx="240">
                  <c:v>3095.5</c:v>
                </c:pt>
                <c:pt idx="241">
                  <c:v>3062.75</c:v>
                </c:pt>
                <c:pt idx="242">
                  <c:v>3030.25</c:v>
                </c:pt>
                <c:pt idx="243">
                  <c:v>2983.5</c:v>
                </c:pt>
                <c:pt idx="244">
                  <c:v>2992.5</c:v>
                </c:pt>
                <c:pt idx="245">
                  <c:v>3005</c:v>
                </c:pt>
                <c:pt idx="246">
                  <c:v>3019.75</c:v>
                </c:pt>
                <c:pt idx="247">
                  <c:v>3060</c:v>
                </c:pt>
                <c:pt idx="248">
                  <c:v>3027.25</c:v>
                </c:pt>
                <c:pt idx="249">
                  <c:v>3106.75</c:v>
                </c:pt>
                <c:pt idx="250">
                  <c:v>3075.25</c:v>
                </c:pt>
                <c:pt idx="251">
                  <c:v>3105</c:v>
                </c:pt>
                <c:pt idx="252">
                  <c:v>3071.25</c:v>
                </c:pt>
                <c:pt idx="253">
                  <c:v>2935</c:v>
                </c:pt>
                <c:pt idx="254">
                  <c:v>2982</c:v>
                </c:pt>
                <c:pt idx="255">
                  <c:v>2996.25</c:v>
                </c:pt>
                <c:pt idx="256">
                  <c:v>3179.75</c:v>
                </c:pt>
                <c:pt idx="257">
                  <c:v>3190</c:v>
                </c:pt>
                <c:pt idx="258">
                  <c:v>3183.25</c:v>
                </c:pt>
                <c:pt idx="259">
                  <c:v>3106.5</c:v>
                </c:pt>
                <c:pt idx="260">
                  <c:v>3087.5</c:v>
                </c:pt>
                <c:pt idx="261">
                  <c:v>3074.25</c:v>
                </c:pt>
                <c:pt idx="262">
                  <c:v>3035</c:v>
                </c:pt>
                <c:pt idx="263">
                  <c:v>3008</c:v>
                </c:pt>
              </c:numCache>
            </c:numRef>
          </c: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'US 500 Futures Historical Data'!$L$5:$L$268</c:f>
              <c:numCache>
                <c:formatCode>d\-mmm\-yy</c:formatCode>
                <c:ptCount val="264"/>
                <c:pt idx="0">
                  <c:v>44347</c:v>
                </c:pt>
                <c:pt idx="1">
                  <c:v>44346</c:v>
                </c:pt>
                <c:pt idx="2">
                  <c:v>44344</c:v>
                </c:pt>
                <c:pt idx="3">
                  <c:v>44343</c:v>
                </c:pt>
                <c:pt idx="4">
                  <c:v>44342</c:v>
                </c:pt>
                <c:pt idx="5">
                  <c:v>44341</c:v>
                </c:pt>
                <c:pt idx="6">
                  <c:v>44340</c:v>
                </c:pt>
                <c:pt idx="7">
                  <c:v>44337</c:v>
                </c:pt>
                <c:pt idx="8">
                  <c:v>44336</c:v>
                </c:pt>
                <c:pt idx="9">
                  <c:v>44335</c:v>
                </c:pt>
                <c:pt idx="10">
                  <c:v>44334</c:v>
                </c:pt>
                <c:pt idx="11">
                  <c:v>44333</c:v>
                </c:pt>
                <c:pt idx="12">
                  <c:v>44330</c:v>
                </c:pt>
                <c:pt idx="13">
                  <c:v>44329</c:v>
                </c:pt>
                <c:pt idx="14">
                  <c:v>44328</c:v>
                </c:pt>
                <c:pt idx="15">
                  <c:v>44327</c:v>
                </c:pt>
                <c:pt idx="16">
                  <c:v>44326</c:v>
                </c:pt>
                <c:pt idx="17">
                  <c:v>44323</c:v>
                </c:pt>
                <c:pt idx="18">
                  <c:v>44322</c:v>
                </c:pt>
                <c:pt idx="19">
                  <c:v>44321</c:v>
                </c:pt>
                <c:pt idx="20">
                  <c:v>44320</c:v>
                </c:pt>
                <c:pt idx="21">
                  <c:v>44319</c:v>
                </c:pt>
                <c:pt idx="22">
                  <c:v>44316</c:v>
                </c:pt>
                <c:pt idx="23">
                  <c:v>44315</c:v>
                </c:pt>
                <c:pt idx="24">
                  <c:v>44314</c:v>
                </c:pt>
                <c:pt idx="25">
                  <c:v>44313</c:v>
                </c:pt>
                <c:pt idx="26">
                  <c:v>44312</c:v>
                </c:pt>
                <c:pt idx="27">
                  <c:v>44309</c:v>
                </c:pt>
                <c:pt idx="28">
                  <c:v>44308</c:v>
                </c:pt>
                <c:pt idx="29">
                  <c:v>44307</c:v>
                </c:pt>
                <c:pt idx="30">
                  <c:v>44306</c:v>
                </c:pt>
                <c:pt idx="31">
                  <c:v>44305</c:v>
                </c:pt>
                <c:pt idx="32">
                  <c:v>44302</c:v>
                </c:pt>
                <c:pt idx="33">
                  <c:v>44301</c:v>
                </c:pt>
                <c:pt idx="34">
                  <c:v>44300</c:v>
                </c:pt>
                <c:pt idx="35">
                  <c:v>44299</c:v>
                </c:pt>
                <c:pt idx="36">
                  <c:v>44298</c:v>
                </c:pt>
                <c:pt idx="37">
                  <c:v>44295</c:v>
                </c:pt>
                <c:pt idx="38">
                  <c:v>44294</c:v>
                </c:pt>
                <c:pt idx="39">
                  <c:v>44293</c:v>
                </c:pt>
                <c:pt idx="40">
                  <c:v>44292</c:v>
                </c:pt>
                <c:pt idx="41">
                  <c:v>44291</c:v>
                </c:pt>
                <c:pt idx="42">
                  <c:v>44288</c:v>
                </c:pt>
                <c:pt idx="43">
                  <c:v>44287</c:v>
                </c:pt>
                <c:pt idx="44">
                  <c:v>44286</c:v>
                </c:pt>
                <c:pt idx="45">
                  <c:v>44285</c:v>
                </c:pt>
                <c:pt idx="46">
                  <c:v>44284</c:v>
                </c:pt>
                <c:pt idx="47">
                  <c:v>44281</c:v>
                </c:pt>
                <c:pt idx="48">
                  <c:v>44280</c:v>
                </c:pt>
                <c:pt idx="49">
                  <c:v>44279</c:v>
                </c:pt>
                <c:pt idx="50">
                  <c:v>44278</c:v>
                </c:pt>
                <c:pt idx="51">
                  <c:v>44277</c:v>
                </c:pt>
                <c:pt idx="52">
                  <c:v>44274</c:v>
                </c:pt>
                <c:pt idx="53">
                  <c:v>44273</c:v>
                </c:pt>
                <c:pt idx="54">
                  <c:v>44272</c:v>
                </c:pt>
                <c:pt idx="55">
                  <c:v>44271</c:v>
                </c:pt>
                <c:pt idx="56">
                  <c:v>44270</c:v>
                </c:pt>
                <c:pt idx="57">
                  <c:v>44267</c:v>
                </c:pt>
                <c:pt idx="58">
                  <c:v>44266</c:v>
                </c:pt>
                <c:pt idx="59">
                  <c:v>44265</c:v>
                </c:pt>
                <c:pt idx="60">
                  <c:v>44264</c:v>
                </c:pt>
                <c:pt idx="61">
                  <c:v>44263</c:v>
                </c:pt>
                <c:pt idx="62">
                  <c:v>44260</c:v>
                </c:pt>
                <c:pt idx="63">
                  <c:v>44259</c:v>
                </c:pt>
                <c:pt idx="64">
                  <c:v>44258</c:v>
                </c:pt>
                <c:pt idx="65">
                  <c:v>44257</c:v>
                </c:pt>
                <c:pt idx="66">
                  <c:v>44256</c:v>
                </c:pt>
                <c:pt idx="67">
                  <c:v>44253</c:v>
                </c:pt>
                <c:pt idx="68">
                  <c:v>44252</c:v>
                </c:pt>
                <c:pt idx="69">
                  <c:v>44251</c:v>
                </c:pt>
                <c:pt idx="70">
                  <c:v>44250</c:v>
                </c:pt>
                <c:pt idx="71">
                  <c:v>44249</c:v>
                </c:pt>
                <c:pt idx="72">
                  <c:v>44246</c:v>
                </c:pt>
                <c:pt idx="73">
                  <c:v>44245</c:v>
                </c:pt>
                <c:pt idx="74">
                  <c:v>44244</c:v>
                </c:pt>
                <c:pt idx="75">
                  <c:v>44243</c:v>
                </c:pt>
                <c:pt idx="76">
                  <c:v>44242</c:v>
                </c:pt>
                <c:pt idx="77">
                  <c:v>44241</c:v>
                </c:pt>
                <c:pt idx="78">
                  <c:v>44239</c:v>
                </c:pt>
                <c:pt idx="79">
                  <c:v>44238</c:v>
                </c:pt>
                <c:pt idx="80">
                  <c:v>44237</c:v>
                </c:pt>
                <c:pt idx="81">
                  <c:v>44236</c:v>
                </c:pt>
                <c:pt idx="82">
                  <c:v>44235</c:v>
                </c:pt>
                <c:pt idx="83">
                  <c:v>44232</c:v>
                </c:pt>
                <c:pt idx="84">
                  <c:v>44231</c:v>
                </c:pt>
                <c:pt idx="85">
                  <c:v>44230</c:v>
                </c:pt>
                <c:pt idx="86">
                  <c:v>44229</c:v>
                </c:pt>
                <c:pt idx="87">
                  <c:v>44228</c:v>
                </c:pt>
                <c:pt idx="88">
                  <c:v>44225</c:v>
                </c:pt>
                <c:pt idx="89">
                  <c:v>44224</c:v>
                </c:pt>
                <c:pt idx="90">
                  <c:v>44223</c:v>
                </c:pt>
                <c:pt idx="91">
                  <c:v>44222</c:v>
                </c:pt>
                <c:pt idx="92">
                  <c:v>44221</c:v>
                </c:pt>
                <c:pt idx="93">
                  <c:v>44218</c:v>
                </c:pt>
                <c:pt idx="94">
                  <c:v>44217</c:v>
                </c:pt>
                <c:pt idx="95">
                  <c:v>44216</c:v>
                </c:pt>
                <c:pt idx="96">
                  <c:v>44215</c:v>
                </c:pt>
                <c:pt idx="97">
                  <c:v>44214</c:v>
                </c:pt>
                <c:pt idx="98">
                  <c:v>44213</c:v>
                </c:pt>
                <c:pt idx="99">
                  <c:v>44211</c:v>
                </c:pt>
                <c:pt idx="100">
                  <c:v>44210</c:v>
                </c:pt>
                <c:pt idx="101">
                  <c:v>44209</c:v>
                </c:pt>
                <c:pt idx="102">
                  <c:v>44208</c:v>
                </c:pt>
                <c:pt idx="103">
                  <c:v>44207</c:v>
                </c:pt>
                <c:pt idx="104">
                  <c:v>44204</c:v>
                </c:pt>
                <c:pt idx="105">
                  <c:v>44203</c:v>
                </c:pt>
                <c:pt idx="106">
                  <c:v>44202</c:v>
                </c:pt>
                <c:pt idx="107">
                  <c:v>44201</c:v>
                </c:pt>
                <c:pt idx="108">
                  <c:v>44200</c:v>
                </c:pt>
                <c:pt idx="109">
                  <c:v>44197</c:v>
                </c:pt>
                <c:pt idx="110">
                  <c:v>44196</c:v>
                </c:pt>
                <c:pt idx="111">
                  <c:v>44195</c:v>
                </c:pt>
                <c:pt idx="112">
                  <c:v>44194</c:v>
                </c:pt>
                <c:pt idx="113">
                  <c:v>44193</c:v>
                </c:pt>
                <c:pt idx="114">
                  <c:v>44189</c:v>
                </c:pt>
                <c:pt idx="115">
                  <c:v>44188</c:v>
                </c:pt>
                <c:pt idx="116">
                  <c:v>44187</c:v>
                </c:pt>
                <c:pt idx="117">
                  <c:v>44186</c:v>
                </c:pt>
                <c:pt idx="118">
                  <c:v>44183</c:v>
                </c:pt>
                <c:pt idx="119">
                  <c:v>44182</c:v>
                </c:pt>
                <c:pt idx="120">
                  <c:v>44181</c:v>
                </c:pt>
                <c:pt idx="121">
                  <c:v>44180</c:v>
                </c:pt>
                <c:pt idx="122">
                  <c:v>44179</c:v>
                </c:pt>
                <c:pt idx="123">
                  <c:v>44176</c:v>
                </c:pt>
                <c:pt idx="124">
                  <c:v>44175</c:v>
                </c:pt>
                <c:pt idx="125">
                  <c:v>44174</c:v>
                </c:pt>
                <c:pt idx="126">
                  <c:v>44173</c:v>
                </c:pt>
                <c:pt idx="127">
                  <c:v>44172</c:v>
                </c:pt>
                <c:pt idx="128">
                  <c:v>44169</c:v>
                </c:pt>
                <c:pt idx="129">
                  <c:v>44168</c:v>
                </c:pt>
                <c:pt idx="130">
                  <c:v>44167</c:v>
                </c:pt>
                <c:pt idx="131">
                  <c:v>44166</c:v>
                </c:pt>
                <c:pt idx="132">
                  <c:v>44165</c:v>
                </c:pt>
                <c:pt idx="133">
                  <c:v>44162</c:v>
                </c:pt>
                <c:pt idx="134">
                  <c:v>44161</c:v>
                </c:pt>
                <c:pt idx="135">
                  <c:v>44160</c:v>
                </c:pt>
                <c:pt idx="136">
                  <c:v>44159</c:v>
                </c:pt>
                <c:pt idx="137">
                  <c:v>44158</c:v>
                </c:pt>
                <c:pt idx="138">
                  <c:v>44155</c:v>
                </c:pt>
                <c:pt idx="139">
                  <c:v>44154</c:v>
                </c:pt>
                <c:pt idx="140">
                  <c:v>44153</c:v>
                </c:pt>
                <c:pt idx="141">
                  <c:v>44152</c:v>
                </c:pt>
                <c:pt idx="142">
                  <c:v>44151</c:v>
                </c:pt>
                <c:pt idx="143">
                  <c:v>44148</c:v>
                </c:pt>
                <c:pt idx="144">
                  <c:v>44147</c:v>
                </c:pt>
                <c:pt idx="145">
                  <c:v>44146</c:v>
                </c:pt>
                <c:pt idx="146">
                  <c:v>44145</c:v>
                </c:pt>
                <c:pt idx="147">
                  <c:v>44144</c:v>
                </c:pt>
                <c:pt idx="148">
                  <c:v>44141</c:v>
                </c:pt>
                <c:pt idx="149">
                  <c:v>44140</c:v>
                </c:pt>
                <c:pt idx="150">
                  <c:v>44139</c:v>
                </c:pt>
                <c:pt idx="151">
                  <c:v>44138</c:v>
                </c:pt>
                <c:pt idx="152">
                  <c:v>44137</c:v>
                </c:pt>
                <c:pt idx="153">
                  <c:v>44134</c:v>
                </c:pt>
                <c:pt idx="154">
                  <c:v>44133</c:v>
                </c:pt>
                <c:pt idx="155">
                  <c:v>44132</c:v>
                </c:pt>
                <c:pt idx="156">
                  <c:v>44131</c:v>
                </c:pt>
                <c:pt idx="157">
                  <c:v>44130</c:v>
                </c:pt>
                <c:pt idx="158">
                  <c:v>44127</c:v>
                </c:pt>
                <c:pt idx="159">
                  <c:v>44126</c:v>
                </c:pt>
                <c:pt idx="160">
                  <c:v>44125</c:v>
                </c:pt>
                <c:pt idx="161">
                  <c:v>44124</c:v>
                </c:pt>
                <c:pt idx="162">
                  <c:v>44123</c:v>
                </c:pt>
                <c:pt idx="163">
                  <c:v>44120</c:v>
                </c:pt>
                <c:pt idx="164">
                  <c:v>44119</c:v>
                </c:pt>
                <c:pt idx="165">
                  <c:v>44118</c:v>
                </c:pt>
                <c:pt idx="166">
                  <c:v>44117</c:v>
                </c:pt>
                <c:pt idx="167">
                  <c:v>44116</c:v>
                </c:pt>
                <c:pt idx="168">
                  <c:v>44113</c:v>
                </c:pt>
                <c:pt idx="169">
                  <c:v>44112</c:v>
                </c:pt>
                <c:pt idx="170">
                  <c:v>44111</c:v>
                </c:pt>
                <c:pt idx="171">
                  <c:v>44110</c:v>
                </c:pt>
                <c:pt idx="172">
                  <c:v>44109</c:v>
                </c:pt>
                <c:pt idx="173">
                  <c:v>44106</c:v>
                </c:pt>
                <c:pt idx="174">
                  <c:v>44105</c:v>
                </c:pt>
                <c:pt idx="175">
                  <c:v>44104</c:v>
                </c:pt>
                <c:pt idx="176">
                  <c:v>44103</c:v>
                </c:pt>
                <c:pt idx="177">
                  <c:v>44102</c:v>
                </c:pt>
                <c:pt idx="178">
                  <c:v>44099</c:v>
                </c:pt>
                <c:pt idx="179">
                  <c:v>44098</c:v>
                </c:pt>
                <c:pt idx="180">
                  <c:v>44097</c:v>
                </c:pt>
                <c:pt idx="181">
                  <c:v>44096</c:v>
                </c:pt>
                <c:pt idx="182">
                  <c:v>44095</c:v>
                </c:pt>
                <c:pt idx="183">
                  <c:v>44092</c:v>
                </c:pt>
                <c:pt idx="184">
                  <c:v>44091</c:v>
                </c:pt>
                <c:pt idx="185">
                  <c:v>44090</c:v>
                </c:pt>
                <c:pt idx="186">
                  <c:v>44089</c:v>
                </c:pt>
                <c:pt idx="187">
                  <c:v>44088</c:v>
                </c:pt>
                <c:pt idx="188">
                  <c:v>44085</c:v>
                </c:pt>
                <c:pt idx="189">
                  <c:v>44084</c:v>
                </c:pt>
                <c:pt idx="190">
                  <c:v>44083</c:v>
                </c:pt>
                <c:pt idx="191">
                  <c:v>44082</c:v>
                </c:pt>
                <c:pt idx="192">
                  <c:v>44081</c:v>
                </c:pt>
                <c:pt idx="193">
                  <c:v>44080</c:v>
                </c:pt>
                <c:pt idx="194">
                  <c:v>44078</c:v>
                </c:pt>
                <c:pt idx="195">
                  <c:v>44077</c:v>
                </c:pt>
                <c:pt idx="196">
                  <c:v>44076</c:v>
                </c:pt>
                <c:pt idx="197">
                  <c:v>44075</c:v>
                </c:pt>
                <c:pt idx="198">
                  <c:v>44074</c:v>
                </c:pt>
                <c:pt idx="199">
                  <c:v>44071</c:v>
                </c:pt>
                <c:pt idx="200">
                  <c:v>44070</c:v>
                </c:pt>
                <c:pt idx="201">
                  <c:v>44069</c:v>
                </c:pt>
                <c:pt idx="202">
                  <c:v>44068</c:v>
                </c:pt>
                <c:pt idx="203">
                  <c:v>44067</c:v>
                </c:pt>
                <c:pt idx="204">
                  <c:v>44064</c:v>
                </c:pt>
                <c:pt idx="205">
                  <c:v>44063</c:v>
                </c:pt>
                <c:pt idx="206">
                  <c:v>44062</c:v>
                </c:pt>
                <c:pt idx="207">
                  <c:v>44061</c:v>
                </c:pt>
                <c:pt idx="208">
                  <c:v>44060</c:v>
                </c:pt>
                <c:pt idx="209">
                  <c:v>44057</c:v>
                </c:pt>
                <c:pt idx="210">
                  <c:v>44056</c:v>
                </c:pt>
                <c:pt idx="211">
                  <c:v>44055</c:v>
                </c:pt>
                <c:pt idx="212">
                  <c:v>44054</c:v>
                </c:pt>
                <c:pt idx="213">
                  <c:v>44053</c:v>
                </c:pt>
                <c:pt idx="214">
                  <c:v>44050</c:v>
                </c:pt>
                <c:pt idx="215">
                  <c:v>44049</c:v>
                </c:pt>
                <c:pt idx="216">
                  <c:v>44048</c:v>
                </c:pt>
                <c:pt idx="217">
                  <c:v>44047</c:v>
                </c:pt>
                <c:pt idx="218">
                  <c:v>44046</c:v>
                </c:pt>
                <c:pt idx="219">
                  <c:v>44043</c:v>
                </c:pt>
                <c:pt idx="220">
                  <c:v>44042</c:v>
                </c:pt>
                <c:pt idx="221">
                  <c:v>44041</c:v>
                </c:pt>
                <c:pt idx="222">
                  <c:v>44040</c:v>
                </c:pt>
                <c:pt idx="223">
                  <c:v>44039</c:v>
                </c:pt>
                <c:pt idx="224">
                  <c:v>44036</c:v>
                </c:pt>
                <c:pt idx="225">
                  <c:v>44035</c:v>
                </c:pt>
                <c:pt idx="226">
                  <c:v>44034</c:v>
                </c:pt>
                <c:pt idx="227">
                  <c:v>44033</c:v>
                </c:pt>
                <c:pt idx="228">
                  <c:v>44032</c:v>
                </c:pt>
                <c:pt idx="229">
                  <c:v>44029</c:v>
                </c:pt>
                <c:pt idx="230">
                  <c:v>44028</c:v>
                </c:pt>
                <c:pt idx="231">
                  <c:v>44027</c:v>
                </c:pt>
                <c:pt idx="232">
                  <c:v>44026</c:v>
                </c:pt>
                <c:pt idx="233">
                  <c:v>44025</c:v>
                </c:pt>
                <c:pt idx="234">
                  <c:v>44022</c:v>
                </c:pt>
                <c:pt idx="235">
                  <c:v>44021</c:v>
                </c:pt>
                <c:pt idx="236">
                  <c:v>44020</c:v>
                </c:pt>
                <c:pt idx="237">
                  <c:v>44019</c:v>
                </c:pt>
                <c:pt idx="238">
                  <c:v>44018</c:v>
                </c:pt>
                <c:pt idx="239">
                  <c:v>44015</c:v>
                </c:pt>
                <c:pt idx="240">
                  <c:v>44014</c:v>
                </c:pt>
                <c:pt idx="241">
                  <c:v>44013</c:v>
                </c:pt>
                <c:pt idx="242">
                  <c:v>44012</c:v>
                </c:pt>
                <c:pt idx="243">
                  <c:v>44011</c:v>
                </c:pt>
                <c:pt idx="244">
                  <c:v>44008</c:v>
                </c:pt>
                <c:pt idx="245">
                  <c:v>44007</c:v>
                </c:pt>
                <c:pt idx="246">
                  <c:v>44006</c:v>
                </c:pt>
                <c:pt idx="247">
                  <c:v>44005</c:v>
                </c:pt>
                <c:pt idx="248">
                  <c:v>44004</c:v>
                </c:pt>
                <c:pt idx="249">
                  <c:v>44001</c:v>
                </c:pt>
                <c:pt idx="250">
                  <c:v>44000</c:v>
                </c:pt>
                <c:pt idx="251">
                  <c:v>43999</c:v>
                </c:pt>
                <c:pt idx="252">
                  <c:v>43998</c:v>
                </c:pt>
                <c:pt idx="253">
                  <c:v>43997</c:v>
                </c:pt>
                <c:pt idx="254">
                  <c:v>43994</c:v>
                </c:pt>
                <c:pt idx="255">
                  <c:v>43993</c:v>
                </c:pt>
                <c:pt idx="256">
                  <c:v>43992</c:v>
                </c:pt>
                <c:pt idx="257">
                  <c:v>43991</c:v>
                </c:pt>
                <c:pt idx="258">
                  <c:v>43990</c:v>
                </c:pt>
                <c:pt idx="259">
                  <c:v>43987</c:v>
                </c:pt>
                <c:pt idx="260">
                  <c:v>43986</c:v>
                </c:pt>
                <c:pt idx="261">
                  <c:v>43985</c:v>
                </c:pt>
                <c:pt idx="262">
                  <c:v>43984</c:v>
                </c:pt>
                <c:pt idx="263">
                  <c:v>43983</c:v>
                </c:pt>
              </c:numCache>
            </c:numRef>
          </c:cat>
          <c:val>
            <c:numRef>
              <c:f>'US 500 Futures Historical Data'!$P$5:$P$268</c:f>
              <c:numCache>
                <c:formatCode>#,##0.00</c:formatCode>
                <c:ptCount val="264"/>
                <c:pt idx="0">
                  <c:v>4200.62</c:v>
                </c:pt>
                <c:pt idx="1">
                  <c:v>4207.38</c:v>
                </c:pt>
                <c:pt idx="2">
                  <c:v>4202.5</c:v>
                </c:pt>
                <c:pt idx="3">
                  <c:v>4199</c:v>
                </c:pt>
                <c:pt idx="4">
                  <c:v>4193</c:v>
                </c:pt>
                <c:pt idx="5">
                  <c:v>4185.5</c:v>
                </c:pt>
                <c:pt idx="6">
                  <c:v>4193.75</c:v>
                </c:pt>
                <c:pt idx="7">
                  <c:v>4151.75</c:v>
                </c:pt>
                <c:pt idx="8">
                  <c:v>4154.25</c:v>
                </c:pt>
                <c:pt idx="9">
                  <c:v>4111.5</c:v>
                </c:pt>
                <c:pt idx="10">
                  <c:v>4123</c:v>
                </c:pt>
                <c:pt idx="11">
                  <c:v>4157.75</c:v>
                </c:pt>
                <c:pt idx="12">
                  <c:v>4169</c:v>
                </c:pt>
                <c:pt idx="13">
                  <c:v>4107</c:v>
                </c:pt>
                <c:pt idx="14">
                  <c:v>4058.75</c:v>
                </c:pt>
                <c:pt idx="15">
                  <c:v>4146.25</c:v>
                </c:pt>
                <c:pt idx="16">
                  <c:v>4183.5</c:v>
                </c:pt>
                <c:pt idx="17">
                  <c:v>4225.25</c:v>
                </c:pt>
                <c:pt idx="18">
                  <c:v>4194.25</c:v>
                </c:pt>
                <c:pt idx="19">
                  <c:v>4160</c:v>
                </c:pt>
                <c:pt idx="20">
                  <c:v>4158.25</c:v>
                </c:pt>
                <c:pt idx="21">
                  <c:v>4185.75</c:v>
                </c:pt>
                <c:pt idx="22">
                  <c:v>4174.5</c:v>
                </c:pt>
                <c:pt idx="23">
                  <c:v>4203.5</c:v>
                </c:pt>
                <c:pt idx="24">
                  <c:v>4176.25</c:v>
                </c:pt>
                <c:pt idx="25">
                  <c:v>4179</c:v>
                </c:pt>
                <c:pt idx="26">
                  <c:v>4179.5</c:v>
                </c:pt>
                <c:pt idx="27">
                  <c:v>4171.5</c:v>
                </c:pt>
                <c:pt idx="28">
                  <c:v>4127.75</c:v>
                </c:pt>
                <c:pt idx="29">
                  <c:v>4164.75</c:v>
                </c:pt>
                <c:pt idx="30">
                  <c:v>4126.5</c:v>
                </c:pt>
                <c:pt idx="31">
                  <c:v>4155.5</c:v>
                </c:pt>
                <c:pt idx="32">
                  <c:v>4176.25</c:v>
                </c:pt>
                <c:pt idx="33">
                  <c:v>4162.5</c:v>
                </c:pt>
                <c:pt idx="34">
                  <c:v>4118</c:v>
                </c:pt>
                <c:pt idx="35">
                  <c:v>4132.75</c:v>
                </c:pt>
                <c:pt idx="36">
                  <c:v>4120.25</c:v>
                </c:pt>
                <c:pt idx="37">
                  <c:v>4119.5</c:v>
                </c:pt>
                <c:pt idx="38">
                  <c:v>4089</c:v>
                </c:pt>
                <c:pt idx="39">
                  <c:v>4070</c:v>
                </c:pt>
                <c:pt idx="40">
                  <c:v>4064</c:v>
                </c:pt>
                <c:pt idx="41">
                  <c:v>4067.75</c:v>
                </c:pt>
                <c:pt idx="42">
                  <c:v>4067.75</c:v>
                </c:pt>
                <c:pt idx="43">
                  <c:v>4010</c:v>
                </c:pt>
                <c:pt idx="44">
                  <c:v>3967.5</c:v>
                </c:pt>
                <c:pt idx="45">
                  <c:v>3947.75</c:v>
                </c:pt>
                <c:pt idx="46">
                  <c:v>3959</c:v>
                </c:pt>
                <c:pt idx="47">
                  <c:v>3964.75</c:v>
                </c:pt>
                <c:pt idx="48">
                  <c:v>3900.5</c:v>
                </c:pt>
                <c:pt idx="49">
                  <c:v>3880.75</c:v>
                </c:pt>
                <c:pt idx="50">
                  <c:v>3899.75</c:v>
                </c:pt>
                <c:pt idx="51">
                  <c:v>3930</c:v>
                </c:pt>
                <c:pt idx="52">
                  <c:v>3912.62</c:v>
                </c:pt>
                <c:pt idx="53">
                  <c:v>3916.5</c:v>
                </c:pt>
                <c:pt idx="54">
                  <c:v>3974</c:v>
                </c:pt>
                <c:pt idx="55">
                  <c:v>3962.5</c:v>
                </c:pt>
                <c:pt idx="56">
                  <c:v>3967.5</c:v>
                </c:pt>
                <c:pt idx="57">
                  <c:v>3942.25</c:v>
                </c:pt>
                <c:pt idx="58">
                  <c:v>3936.75</c:v>
                </c:pt>
                <c:pt idx="59">
                  <c:v>3896.5</c:v>
                </c:pt>
                <c:pt idx="60">
                  <c:v>3873.25</c:v>
                </c:pt>
                <c:pt idx="61">
                  <c:v>3819.25</c:v>
                </c:pt>
                <c:pt idx="62">
                  <c:v>3839</c:v>
                </c:pt>
                <c:pt idx="63">
                  <c:v>3765.5</c:v>
                </c:pt>
                <c:pt idx="64">
                  <c:v>3816.75</c:v>
                </c:pt>
                <c:pt idx="65">
                  <c:v>3867.5</c:v>
                </c:pt>
                <c:pt idx="66">
                  <c:v>3898.75</c:v>
                </c:pt>
                <c:pt idx="67">
                  <c:v>3809.25</c:v>
                </c:pt>
                <c:pt idx="68">
                  <c:v>3828</c:v>
                </c:pt>
                <c:pt idx="69">
                  <c:v>3922.5</c:v>
                </c:pt>
                <c:pt idx="70">
                  <c:v>3878</c:v>
                </c:pt>
                <c:pt idx="71">
                  <c:v>3873.5</c:v>
                </c:pt>
                <c:pt idx="72">
                  <c:v>3903</c:v>
                </c:pt>
                <c:pt idx="73">
                  <c:v>3909.5</c:v>
                </c:pt>
                <c:pt idx="74">
                  <c:v>3928</c:v>
                </c:pt>
                <c:pt idx="75">
                  <c:v>3927.75</c:v>
                </c:pt>
                <c:pt idx="76">
                  <c:v>3947.38</c:v>
                </c:pt>
                <c:pt idx="77">
                  <c:v>3936.38</c:v>
                </c:pt>
                <c:pt idx="78">
                  <c:v>3931</c:v>
                </c:pt>
                <c:pt idx="79">
                  <c:v>3912</c:v>
                </c:pt>
                <c:pt idx="80">
                  <c:v>3903</c:v>
                </c:pt>
                <c:pt idx="81">
                  <c:v>3905.5</c:v>
                </c:pt>
                <c:pt idx="82">
                  <c:v>3908</c:v>
                </c:pt>
                <c:pt idx="83">
                  <c:v>3880.25</c:v>
                </c:pt>
                <c:pt idx="84">
                  <c:v>3864.5</c:v>
                </c:pt>
                <c:pt idx="85">
                  <c:v>3823.5</c:v>
                </c:pt>
                <c:pt idx="86">
                  <c:v>3818.25</c:v>
                </c:pt>
                <c:pt idx="87">
                  <c:v>3765.75</c:v>
                </c:pt>
                <c:pt idx="88">
                  <c:v>3705.25</c:v>
                </c:pt>
                <c:pt idx="89">
                  <c:v>3779.25</c:v>
                </c:pt>
                <c:pt idx="90">
                  <c:v>3744.25</c:v>
                </c:pt>
                <c:pt idx="91">
                  <c:v>3842.5</c:v>
                </c:pt>
                <c:pt idx="92">
                  <c:v>3848.5</c:v>
                </c:pt>
                <c:pt idx="93">
                  <c:v>3834.25</c:v>
                </c:pt>
                <c:pt idx="94">
                  <c:v>3846</c:v>
                </c:pt>
                <c:pt idx="95">
                  <c:v>3845</c:v>
                </c:pt>
                <c:pt idx="96">
                  <c:v>3790.5</c:v>
                </c:pt>
                <c:pt idx="97">
                  <c:v>3773.12</c:v>
                </c:pt>
                <c:pt idx="98">
                  <c:v>3750</c:v>
                </c:pt>
                <c:pt idx="99">
                  <c:v>3762.25</c:v>
                </c:pt>
                <c:pt idx="100">
                  <c:v>3791.25</c:v>
                </c:pt>
                <c:pt idx="101">
                  <c:v>3803.75</c:v>
                </c:pt>
                <c:pt idx="102">
                  <c:v>3794.5</c:v>
                </c:pt>
                <c:pt idx="103">
                  <c:v>3792</c:v>
                </c:pt>
                <c:pt idx="104">
                  <c:v>3817.5</c:v>
                </c:pt>
                <c:pt idx="105">
                  <c:v>3795.5</c:v>
                </c:pt>
                <c:pt idx="106">
                  <c:v>3740.5</c:v>
                </c:pt>
                <c:pt idx="107">
                  <c:v>3718.25</c:v>
                </c:pt>
                <c:pt idx="108">
                  <c:v>3692.25</c:v>
                </c:pt>
                <c:pt idx="109">
                  <c:v>3748.75</c:v>
                </c:pt>
                <c:pt idx="110">
                  <c:v>3748.75</c:v>
                </c:pt>
                <c:pt idx="111">
                  <c:v>3724.25</c:v>
                </c:pt>
                <c:pt idx="112">
                  <c:v>3720</c:v>
                </c:pt>
                <c:pt idx="113">
                  <c:v>3727.5</c:v>
                </c:pt>
                <c:pt idx="114">
                  <c:v>3695</c:v>
                </c:pt>
                <c:pt idx="115">
                  <c:v>3681.5</c:v>
                </c:pt>
                <c:pt idx="116">
                  <c:v>3677.25</c:v>
                </c:pt>
                <c:pt idx="117">
                  <c:v>3685.75</c:v>
                </c:pt>
                <c:pt idx="118">
                  <c:v>3726.25</c:v>
                </c:pt>
                <c:pt idx="119">
                  <c:v>3721.25</c:v>
                </c:pt>
                <c:pt idx="120">
                  <c:v>3700.75</c:v>
                </c:pt>
                <c:pt idx="121">
                  <c:v>3694.5</c:v>
                </c:pt>
                <c:pt idx="122">
                  <c:v>3646.5</c:v>
                </c:pt>
                <c:pt idx="123">
                  <c:v>3661.25</c:v>
                </c:pt>
                <c:pt idx="124">
                  <c:v>3668.5</c:v>
                </c:pt>
                <c:pt idx="125">
                  <c:v>3672.5</c:v>
                </c:pt>
                <c:pt idx="126">
                  <c:v>3702</c:v>
                </c:pt>
                <c:pt idx="127">
                  <c:v>3690.75</c:v>
                </c:pt>
                <c:pt idx="128">
                  <c:v>3698</c:v>
                </c:pt>
                <c:pt idx="129">
                  <c:v>3664.5</c:v>
                </c:pt>
                <c:pt idx="130">
                  <c:v>3667.25</c:v>
                </c:pt>
                <c:pt idx="131">
                  <c:v>3660.5</c:v>
                </c:pt>
                <c:pt idx="132">
                  <c:v>3623.25</c:v>
                </c:pt>
                <c:pt idx="133">
                  <c:v>3636.5</c:v>
                </c:pt>
                <c:pt idx="134">
                  <c:v>3620.75</c:v>
                </c:pt>
                <c:pt idx="135">
                  <c:v>3627.25</c:v>
                </c:pt>
                <c:pt idx="136">
                  <c:v>3632.75</c:v>
                </c:pt>
                <c:pt idx="137">
                  <c:v>3576</c:v>
                </c:pt>
                <c:pt idx="138">
                  <c:v>3554.25</c:v>
                </c:pt>
                <c:pt idx="139">
                  <c:v>3580</c:v>
                </c:pt>
                <c:pt idx="140">
                  <c:v>3565</c:v>
                </c:pt>
                <c:pt idx="141">
                  <c:v>3606.75</c:v>
                </c:pt>
                <c:pt idx="142">
                  <c:v>3623</c:v>
                </c:pt>
                <c:pt idx="143">
                  <c:v>3582</c:v>
                </c:pt>
                <c:pt idx="144">
                  <c:v>3532.5</c:v>
                </c:pt>
                <c:pt idx="145">
                  <c:v>3568</c:v>
                </c:pt>
                <c:pt idx="146">
                  <c:v>3541</c:v>
                </c:pt>
                <c:pt idx="147">
                  <c:v>3544</c:v>
                </c:pt>
                <c:pt idx="148">
                  <c:v>3500.75</c:v>
                </c:pt>
                <c:pt idx="149">
                  <c:v>3504.75</c:v>
                </c:pt>
                <c:pt idx="150">
                  <c:v>3435</c:v>
                </c:pt>
                <c:pt idx="151">
                  <c:v>3361.5</c:v>
                </c:pt>
                <c:pt idx="152">
                  <c:v>3300.5</c:v>
                </c:pt>
                <c:pt idx="153">
                  <c:v>3264.75</c:v>
                </c:pt>
                <c:pt idx="154">
                  <c:v>3302.25</c:v>
                </c:pt>
                <c:pt idx="155">
                  <c:v>3263.5</c:v>
                </c:pt>
                <c:pt idx="156">
                  <c:v>3383</c:v>
                </c:pt>
                <c:pt idx="157">
                  <c:v>3393.5</c:v>
                </c:pt>
                <c:pt idx="158">
                  <c:v>3451.75</c:v>
                </c:pt>
                <c:pt idx="159">
                  <c:v>3449.25</c:v>
                </c:pt>
                <c:pt idx="160">
                  <c:v>3432.5</c:v>
                </c:pt>
                <c:pt idx="161">
                  <c:v>3432.25</c:v>
                </c:pt>
                <c:pt idx="162">
                  <c:v>3422.75</c:v>
                </c:pt>
                <c:pt idx="163">
                  <c:v>3462.25</c:v>
                </c:pt>
                <c:pt idx="164">
                  <c:v>3475.5</c:v>
                </c:pt>
                <c:pt idx="165">
                  <c:v>3481</c:v>
                </c:pt>
                <c:pt idx="166">
                  <c:v>3504.75</c:v>
                </c:pt>
                <c:pt idx="167">
                  <c:v>3532.75</c:v>
                </c:pt>
                <c:pt idx="168">
                  <c:v>3473.25</c:v>
                </c:pt>
                <c:pt idx="169">
                  <c:v>3437.5</c:v>
                </c:pt>
                <c:pt idx="170">
                  <c:v>3406.75</c:v>
                </c:pt>
                <c:pt idx="171">
                  <c:v>3353.25</c:v>
                </c:pt>
                <c:pt idx="172">
                  <c:v>3393</c:v>
                </c:pt>
                <c:pt idx="173">
                  <c:v>3339.25</c:v>
                </c:pt>
                <c:pt idx="174">
                  <c:v>3367.75</c:v>
                </c:pt>
                <c:pt idx="175">
                  <c:v>3352</c:v>
                </c:pt>
                <c:pt idx="176">
                  <c:v>3333.75</c:v>
                </c:pt>
                <c:pt idx="177">
                  <c:v>3346</c:v>
                </c:pt>
                <c:pt idx="178">
                  <c:v>3287.25</c:v>
                </c:pt>
                <c:pt idx="179">
                  <c:v>3238</c:v>
                </c:pt>
                <c:pt idx="180">
                  <c:v>3231.25</c:v>
                </c:pt>
                <c:pt idx="181">
                  <c:v>3299.25</c:v>
                </c:pt>
                <c:pt idx="182">
                  <c:v>3275</c:v>
                </c:pt>
                <c:pt idx="183">
                  <c:v>3353.6</c:v>
                </c:pt>
                <c:pt idx="184">
                  <c:v>3361.5</c:v>
                </c:pt>
                <c:pt idx="185">
                  <c:v>3389.5</c:v>
                </c:pt>
                <c:pt idx="186">
                  <c:v>3405.25</c:v>
                </c:pt>
                <c:pt idx="187">
                  <c:v>3382.5</c:v>
                </c:pt>
                <c:pt idx="188">
                  <c:v>3333.75</c:v>
                </c:pt>
                <c:pt idx="189">
                  <c:v>3340.5</c:v>
                </c:pt>
                <c:pt idx="190">
                  <c:v>3400.25</c:v>
                </c:pt>
                <c:pt idx="191">
                  <c:v>3335.5</c:v>
                </c:pt>
                <c:pt idx="192">
                  <c:v>3439.88</c:v>
                </c:pt>
                <c:pt idx="193">
                  <c:v>3405.38</c:v>
                </c:pt>
                <c:pt idx="194">
                  <c:v>3417.5</c:v>
                </c:pt>
                <c:pt idx="195">
                  <c:v>3461.5</c:v>
                </c:pt>
                <c:pt idx="196">
                  <c:v>3579.25</c:v>
                </c:pt>
                <c:pt idx="197">
                  <c:v>3527</c:v>
                </c:pt>
                <c:pt idx="198">
                  <c:v>3499</c:v>
                </c:pt>
                <c:pt idx="199">
                  <c:v>3504.5</c:v>
                </c:pt>
                <c:pt idx="200">
                  <c:v>3485.25</c:v>
                </c:pt>
                <c:pt idx="201">
                  <c:v>3480.25</c:v>
                </c:pt>
                <c:pt idx="202">
                  <c:v>3443</c:v>
                </c:pt>
                <c:pt idx="203">
                  <c:v>3427.5</c:v>
                </c:pt>
                <c:pt idx="204">
                  <c:v>3392.5</c:v>
                </c:pt>
                <c:pt idx="205">
                  <c:v>3380.75</c:v>
                </c:pt>
                <c:pt idx="206">
                  <c:v>3372.75</c:v>
                </c:pt>
                <c:pt idx="207">
                  <c:v>3387</c:v>
                </c:pt>
                <c:pt idx="208">
                  <c:v>3379.75</c:v>
                </c:pt>
                <c:pt idx="209">
                  <c:v>3361.5</c:v>
                </c:pt>
                <c:pt idx="210">
                  <c:v>3367.75</c:v>
                </c:pt>
                <c:pt idx="211">
                  <c:v>3370</c:v>
                </c:pt>
                <c:pt idx="212">
                  <c:v>3330</c:v>
                </c:pt>
                <c:pt idx="213">
                  <c:v>3352.75</c:v>
                </c:pt>
                <c:pt idx="214">
                  <c:v>3344.75</c:v>
                </c:pt>
                <c:pt idx="215">
                  <c:v>3344.25</c:v>
                </c:pt>
                <c:pt idx="216">
                  <c:v>3316</c:v>
                </c:pt>
                <c:pt idx="217">
                  <c:v>3300</c:v>
                </c:pt>
                <c:pt idx="218">
                  <c:v>3288.5</c:v>
                </c:pt>
                <c:pt idx="219">
                  <c:v>3263.5</c:v>
                </c:pt>
                <c:pt idx="220">
                  <c:v>3248.75</c:v>
                </c:pt>
                <c:pt idx="221">
                  <c:v>3252.5</c:v>
                </c:pt>
                <c:pt idx="222">
                  <c:v>3213</c:v>
                </c:pt>
                <c:pt idx="223">
                  <c:v>3232.25</c:v>
                </c:pt>
                <c:pt idx="224">
                  <c:v>3204</c:v>
                </c:pt>
                <c:pt idx="225">
                  <c:v>3227.5</c:v>
                </c:pt>
                <c:pt idx="226">
                  <c:v>3265.5</c:v>
                </c:pt>
                <c:pt idx="227">
                  <c:v>3251.25</c:v>
                </c:pt>
                <c:pt idx="228">
                  <c:v>3245.25</c:v>
                </c:pt>
                <c:pt idx="229">
                  <c:v>3214</c:v>
                </c:pt>
                <c:pt idx="230">
                  <c:v>3194.5</c:v>
                </c:pt>
                <c:pt idx="231">
                  <c:v>3219.5</c:v>
                </c:pt>
                <c:pt idx="232">
                  <c:v>3183.5</c:v>
                </c:pt>
                <c:pt idx="233">
                  <c:v>3148.25</c:v>
                </c:pt>
                <c:pt idx="234">
                  <c:v>3178.5</c:v>
                </c:pt>
                <c:pt idx="235">
                  <c:v>3141</c:v>
                </c:pt>
                <c:pt idx="236">
                  <c:v>3163.5</c:v>
                </c:pt>
                <c:pt idx="237">
                  <c:v>3136.5</c:v>
                </c:pt>
                <c:pt idx="238">
                  <c:v>3172</c:v>
                </c:pt>
                <c:pt idx="239">
                  <c:v>3115.62</c:v>
                </c:pt>
                <c:pt idx="240">
                  <c:v>3129</c:v>
                </c:pt>
                <c:pt idx="241">
                  <c:v>3103</c:v>
                </c:pt>
                <c:pt idx="242">
                  <c:v>3090.25</c:v>
                </c:pt>
                <c:pt idx="243">
                  <c:v>3047.75</c:v>
                </c:pt>
                <c:pt idx="244">
                  <c:v>3007</c:v>
                </c:pt>
                <c:pt idx="245">
                  <c:v>3070.75</c:v>
                </c:pt>
                <c:pt idx="246">
                  <c:v>3049</c:v>
                </c:pt>
                <c:pt idx="247">
                  <c:v>3118.5</c:v>
                </c:pt>
                <c:pt idx="248">
                  <c:v>3110.75</c:v>
                </c:pt>
                <c:pt idx="249">
                  <c:v>3161.26</c:v>
                </c:pt>
                <c:pt idx="250">
                  <c:v>3109</c:v>
                </c:pt>
                <c:pt idx="251">
                  <c:v>3118</c:v>
                </c:pt>
                <c:pt idx="252">
                  <c:v>3128.75</c:v>
                </c:pt>
                <c:pt idx="253">
                  <c:v>3073</c:v>
                </c:pt>
                <c:pt idx="254">
                  <c:v>3034.75</c:v>
                </c:pt>
                <c:pt idx="255">
                  <c:v>3010.25</c:v>
                </c:pt>
                <c:pt idx="256">
                  <c:v>3186</c:v>
                </c:pt>
                <c:pt idx="257">
                  <c:v>3205.5</c:v>
                </c:pt>
                <c:pt idx="258">
                  <c:v>3227.5</c:v>
                </c:pt>
                <c:pt idx="259">
                  <c:v>3186.75</c:v>
                </c:pt>
                <c:pt idx="260">
                  <c:v>3110.5</c:v>
                </c:pt>
                <c:pt idx="261">
                  <c:v>3117.75</c:v>
                </c:pt>
                <c:pt idx="262">
                  <c:v>3077</c:v>
                </c:pt>
                <c:pt idx="263">
                  <c:v>3054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2070497424"/>
        <c:axId val="-2070495792"/>
      </c:stockChart>
      <c:dateAx>
        <c:axId val="-207049742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495792"/>
        <c:crosses val="autoZero"/>
        <c:auto val="1"/>
        <c:lblOffset val="100"/>
        <c:baseTimeUnit val="days"/>
      </c:dateAx>
      <c:valAx>
        <c:axId val="-20704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49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LINE</a:t>
            </a:r>
            <a:r>
              <a:rPr lang="en-US" sz="1200" baseline="0"/>
              <a:t> GRAPH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'US 500 Futures Historical Data'!$R$5:$R$268</c:f>
              <c:numCache>
                <c:formatCode>d\-mmm\-yy</c:formatCode>
                <c:ptCount val="264"/>
                <c:pt idx="0">
                  <c:v>44347</c:v>
                </c:pt>
                <c:pt idx="1">
                  <c:v>44346</c:v>
                </c:pt>
                <c:pt idx="2">
                  <c:v>44344</c:v>
                </c:pt>
                <c:pt idx="3">
                  <c:v>44343</c:v>
                </c:pt>
                <c:pt idx="4">
                  <c:v>44342</c:v>
                </c:pt>
                <c:pt idx="5">
                  <c:v>44341</c:v>
                </c:pt>
                <c:pt idx="6">
                  <c:v>44340</c:v>
                </c:pt>
                <c:pt idx="7">
                  <c:v>44337</c:v>
                </c:pt>
                <c:pt idx="8">
                  <c:v>44336</c:v>
                </c:pt>
                <c:pt idx="9">
                  <c:v>44335</c:v>
                </c:pt>
                <c:pt idx="10">
                  <c:v>44334</c:v>
                </c:pt>
                <c:pt idx="11">
                  <c:v>44333</c:v>
                </c:pt>
                <c:pt idx="12">
                  <c:v>44330</c:v>
                </c:pt>
                <c:pt idx="13">
                  <c:v>44329</c:v>
                </c:pt>
                <c:pt idx="14">
                  <c:v>44328</c:v>
                </c:pt>
                <c:pt idx="15">
                  <c:v>44327</c:v>
                </c:pt>
                <c:pt idx="16">
                  <c:v>44326</c:v>
                </c:pt>
                <c:pt idx="17">
                  <c:v>44323</c:v>
                </c:pt>
                <c:pt idx="18">
                  <c:v>44322</c:v>
                </c:pt>
                <c:pt idx="19">
                  <c:v>44321</c:v>
                </c:pt>
                <c:pt idx="20">
                  <c:v>44320</c:v>
                </c:pt>
                <c:pt idx="21">
                  <c:v>44319</c:v>
                </c:pt>
                <c:pt idx="22">
                  <c:v>44316</c:v>
                </c:pt>
                <c:pt idx="23">
                  <c:v>44315</c:v>
                </c:pt>
                <c:pt idx="24">
                  <c:v>44314</c:v>
                </c:pt>
                <c:pt idx="25">
                  <c:v>44313</c:v>
                </c:pt>
                <c:pt idx="26">
                  <c:v>44312</c:v>
                </c:pt>
                <c:pt idx="27">
                  <c:v>44309</c:v>
                </c:pt>
                <c:pt idx="28">
                  <c:v>44308</c:v>
                </c:pt>
                <c:pt idx="29">
                  <c:v>44307</c:v>
                </c:pt>
                <c:pt idx="30">
                  <c:v>44306</c:v>
                </c:pt>
                <c:pt idx="31">
                  <c:v>44305</c:v>
                </c:pt>
                <c:pt idx="32">
                  <c:v>44302</c:v>
                </c:pt>
                <c:pt idx="33">
                  <c:v>44301</c:v>
                </c:pt>
                <c:pt idx="34">
                  <c:v>44300</c:v>
                </c:pt>
                <c:pt idx="35">
                  <c:v>44299</c:v>
                </c:pt>
                <c:pt idx="36">
                  <c:v>44298</c:v>
                </c:pt>
                <c:pt idx="37">
                  <c:v>44295</c:v>
                </c:pt>
                <c:pt idx="38">
                  <c:v>44294</c:v>
                </c:pt>
                <c:pt idx="39">
                  <c:v>44293</c:v>
                </c:pt>
                <c:pt idx="40">
                  <c:v>44292</c:v>
                </c:pt>
                <c:pt idx="41">
                  <c:v>44291</c:v>
                </c:pt>
                <c:pt idx="42">
                  <c:v>44288</c:v>
                </c:pt>
                <c:pt idx="43">
                  <c:v>44287</c:v>
                </c:pt>
                <c:pt idx="44">
                  <c:v>44286</c:v>
                </c:pt>
                <c:pt idx="45">
                  <c:v>44285</c:v>
                </c:pt>
                <c:pt idx="46">
                  <c:v>44284</c:v>
                </c:pt>
                <c:pt idx="47">
                  <c:v>44281</c:v>
                </c:pt>
                <c:pt idx="48">
                  <c:v>44280</c:v>
                </c:pt>
                <c:pt idx="49">
                  <c:v>44279</c:v>
                </c:pt>
                <c:pt idx="50">
                  <c:v>44278</c:v>
                </c:pt>
                <c:pt idx="51">
                  <c:v>44277</c:v>
                </c:pt>
                <c:pt idx="52">
                  <c:v>44274</c:v>
                </c:pt>
                <c:pt idx="53">
                  <c:v>44273</c:v>
                </c:pt>
                <c:pt idx="54">
                  <c:v>44272</c:v>
                </c:pt>
                <c:pt idx="55">
                  <c:v>44271</c:v>
                </c:pt>
                <c:pt idx="56">
                  <c:v>44270</c:v>
                </c:pt>
                <c:pt idx="57">
                  <c:v>44267</c:v>
                </c:pt>
                <c:pt idx="58">
                  <c:v>44266</c:v>
                </c:pt>
                <c:pt idx="59">
                  <c:v>44265</c:v>
                </c:pt>
                <c:pt idx="60">
                  <c:v>44264</c:v>
                </c:pt>
                <c:pt idx="61">
                  <c:v>44263</c:v>
                </c:pt>
                <c:pt idx="62">
                  <c:v>44260</c:v>
                </c:pt>
                <c:pt idx="63">
                  <c:v>44259</c:v>
                </c:pt>
                <c:pt idx="64">
                  <c:v>44258</c:v>
                </c:pt>
                <c:pt idx="65">
                  <c:v>44257</c:v>
                </c:pt>
                <c:pt idx="66">
                  <c:v>44256</c:v>
                </c:pt>
                <c:pt idx="67">
                  <c:v>44253</c:v>
                </c:pt>
                <c:pt idx="68">
                  <c:v>44252</c:v>
                </c:pt>
                <c:pt idx="69">
                  <c:v>44251</c:v>
                </c:pt>
                <c:pt idx="70">
                  <c:v>44250</c:v>
                </c:pt>
                <c:pt idx="71">
                  <c:v>44249</c:v>
                </c:pt>
                <c:pt idx="72">
                  <c:v>44246</c:v>
                </c:pt>
                <c:pt idx="73">
                  <c:v>44245</c:v>
                </c:pt>
                <c:pt idx="74">
                  <c:v>44244</c:v>
                </c:pt>
                <c:pt idx="75">
                  <c:v>44243</c:v>
                </c:pt>
                <c:pt idx="76">
                  <c:v>44242</c:v>
                </c:pt>
                <c:pt idx="77">
                  <c:v>44241</c:v>
                </c:pt>
                <c:pt idx="78">
                  <c:v>44239</c:v>
                </c:pt>
                <c:pt idx="79">
                  <c:v>44238</c:v>
                </c:pt>
                <c:pt idx="80">
                  <c:v>44237</c:v>
                </c:pt>
                <c:pt idx="81">
                  <c:v>44236</c:v>
                </c:pt>
                <c:pt idx="82">
                  <c:v>44235</c:v>
                </c:pt>
                <c:pt idx="83">
                  <c:v>44232</c:v>
                </c:pt>
                <c:pt idx="84">
                  <c:v>44231</c:v>
                </c:pt>
                <c:pt idx="85">
                  <c:v>44230</c:v>
                </c:pt>
                <c:pt idx="86">
                  <c:v>44229</c:v>
                </c:pt>
                <c:pt idx="87">
                  <c:v>44228</c:v>
                </c:pt>
                <c:pt idx="88">
                  <c:v>44225</c:v>
                </c:pt>
                <c:pt idx="89">
                  <c:v>44224</c:v>
                </c:pt>
                <c:pt idx="90">
                  <c:v>44223</c:v>
                </c:pt>
                <c:pt idx="91">
                  <c:v>44222</c:v>
                </c:pt>
                <c:pt idx="92">
                  <c:v>44221</c:v>
                </c:pt>
                <c:pt idx="93">
                  <c:v>44218</c:v>
                </c:pt>
                <c:pt idx="94">
                  <c:v>44217</c:v>
                </c:pt>
                <c:pt idx="95">
                  <c:v>44216</c:v>
                </c:pt>
                <c:pt idx="96">
                  <c:v>44215</c:v>
                </c:pt>
                <c:pt idx="97">
                  <c:v>44214</c:v>
                </c:pt>
                <c:pt idx="98">
                  <c:v>44213</c:v>
                </c:pt>
                <c:pt idx="99">
                  <c:v>44211</c:v>
                </c:pt>
                <c:pt idx="100">
                  <c:v>44210</c:v>
                </c:pt>
                <c:pt idx="101">
                  <c:v>44209</c:v>
                </c:pt>
                <c:pt idx="102">
                  <c:v>44208</c:v>
                </c:pt>
                <c:pt idx="103">
                  <c:v>44207</c:v>
                </c:pt>
                <c:pt idx="104">
                  <c:v>44204</c:v>
                </c:pt>
                <c:pt idx="105">
                  <c:v>44203</c:v>
                </c:pt>
                <c:pt idx="106">
                  <c:v>44202</c:v>
                </c:pt>
                <c:pt idx="107">
                  <c:v>44201</c:v>
                </c:pt>
                <c:pt idx="108">
                  <c:v>44200</c:v>
                </c:pt>
                <c:pt idx="109">
                  <c:v>44197</c:v>
                </c:pt>
                <c:pt idx="110">
                  <c:v>44196</c:v>
                </c:pt>
                <c:pt idx="111">
                  <c:v>44195</c:v>
                </c:pt>
                <c:pt idx="112">
                  <c:v>44194</c:v>
                </c:pt>
                <c:pt idx="113">
                  <c:v>44193</c:v>
                </c:pt>
                <c:pt idx="114">
                  <c:v>44189</c:v>
                </c:pt>
                <c:pt idx="115">
                  <c:v>44188</c:v>
                </c:pt>
                <c:pt idx="116">
                  <c:v>44187</c:v>
                </c:pt>
                <c:pt idx="117">
                  <c:v>44186</c:v>
                </c:pt>
                <c:pt idx="118">
                  <c:v>44183</c:v>
                </c:pt>
                <c:pt idx="119">
                  <c:v>44182</c:v>
                </c:pt>
                <c:pt idx="120">
                  <c:v>44181</c:v>
                </c:pt>
                <c:pt idx="121">
                  <c:v>44180</c:v>
                </c:pt>
                <c:pt idx="122">
                  <c:v>44179</c:v>
                </c:pt>
                <c:pt idx="123">
                  <c:v>44176</c:v>
                </c:pt>
                <c:pt idx="124">
                  <c:v>44175</c:v>
                </c:pt>
                <c:pt idx="125">
                  <c:v>44174</c:v>
                </c:pt>
                <c:pt idx="126">
                  <c:v>44173</c:v>
                </c:pt>
                <c:pt idx="127">
                  <c:v>44172</c:v>
                </c:pt>
                <c:pt idx="128">
                  <c:v>44169</c:v>
                </c:pt>
                <c:pt idx="129">
                  <c:v>44168</c:v>
                </c:pt>
                <c:pt idx="130">
                  <c:v>44167</c:v>
                </c:pt>
                <c:pt idx="131">
                  <c:v>44166</c:v>
                </c:pt>
                <c:pt idx="132">
                  <c:v>44165</c:v>
                </c:pt>
                <c:pt idx="133">
                  <c:v>44162</c:v>
                </c:pt>
                <c:pt idx="134">
                  <c:v>44161</c:v>
                </c:pt>
                <c:pt idx="135">
                  <c:v>44160</c:v>
                </c:pt>
                <c:pt idx="136">
                  <c:v>44159</c:v>
                </c:pt>
                <c:pt idx="137">
                  <c:v>44158</c:v>
                </c:pt>
                <c:pt idx="138">
                  <c:v>44155</c:v>
                </c:pt>
                <c:pt idx="139">
                  <c:v>44154</c:v>
                </c:pt>
                <c:pt idx="140">
                  <c:v>44153</c:v>
                </c:pt>
                <c:pt idx="141">
                  <c:v>44152</c:v>
                </c:pt>
                <c:pt idx="142">
                  <c:v>44151</c:v>
                </c:pt>
                <c:pt idx="143">
                  <c:v>44148</c:v>
                </c:pt>
                <c:pt idx="144">
                  <c:v>44147</c:v>
                </c:pt>
                <c:pt idx="145">
                  <c:v>44146</c:v>
                </c:pt>
                <c:pt idx="146">
                  <c:v>44145</c:v>
                </c:pt>
                <c:pt idx="147">
                  <c:v>44144</c:v>
                </c:pt>
                <c:pt idx="148">
                  <c:v>44141</c:v>
                </c:pt>
                <c:pt idx="149">
                  <c:v>44140</c:v>
                </c:pt>
                <c:pt idx="150">
                  <c:v>44139</c:v>
                </c:pt>
                <c:pt idx="151">
                  <c:v>44138</c:v>
                </c:pt>
                <c:pt idx="152">
                  <c:v>44137</c:v>
                </c:pt>
                <c:pt idx="153">
                  <c:v>44134</c:v>
                </c:pt>
                <c:pt idx="154">
                  <c:v>44133</c:v>
                </c:pt>
                <c:pt idx="155">
                  <c:v>44132</c:v>
                </c:pt>
                <c:pt idx="156">
                  <c:v>44131</c:v>
                </c:pt>
                <c:pt idx="157">
                  <c:v>44130</c:v>
                </c:pt>
                <c:pt idx="158">
                  <c:v>44127</c:v>
                </c:pt>
                <c:pt idx="159">
                  <c:v>44126</c:v>
                </c:pt>
                <c:pt idx="160">
                  <c:v>44125</c:v>
                </c:pt>
                <c:pt idx="161">
                  <c:v>44124</c:v>
                </c:pt>
                <c:pt idx="162">
                  <c:v>44123</c:v>
                </c:pt>
                <c:pt idx="163">
                  <c:v>44120</c:v>
                </c:pt>
                <c:pt idx="164">
                  <c:v>44119</c:v>
                </c:pt>
                <c:pt idx="165">
                  <c:v>44118</c:v>
                </c:pt>
                <c:pt idx="166">
                  <c:v>44117</c:v>
                </c:pt>
                <c:pt idx="167">
                  <c:v>44116</c:v>
                </c:pt>
                <c:pt idx="168">
                  <c:v>44113</c:v>
                </c:pt>
                <c:pt idx="169">
                  <c:v>44112</c:v>
                </c:pt>
                <c:pt idx="170">
                  <c:v>44111</c:v>
                </c:pt>
                <c:pt idx="171">
                  <c:v>44110</c:v>
                </c:pt>
                <c:pt idx="172">
                  <c:v>44109</c:v>
                </c:pt>
                <c:pt idx="173">
                  <c:v>44106</c:v>
                </c:pt>
                <c:pt idx="174">
                  <c:v>44105</c:v>
                </c:pt>
                <c:pt idx="175">
                  <c:v>44104</c:v>
                </c:pt>
                <c:pt idx="176">
                  <c:v>44103</c:v>
                </c:pt>
                <c:pt idx="177">
                  <c:v>44102</c:v>
                </c:pt>
                <c:pt idx="178">
                  <c:v>44099</c:v>
                </c:pt>
                <c:pt idx="179">
                  <c:v>44098</c:v>
                </c:pt>
                <c:pt idx="180">
                  <c:v>44097</c:v>
                </c:pt>
                <c:pt idx="181">
                  <c:v>44096</c:v>
                </c:pt>
                <c:pt idx="182">
                  <c:v>44095</c:v>
                </c:pt>
                <c:pt idx="183">
                  <c:v>44092</c:v>
                </c:pt>
                <c:pt idx="184">
                  <c:v>44091</c:v>
                </c:pt>
                <c:pt idx="185">
                  <c:v>44090</c:v>
                </c:pt>
                <c:pt idx="186">
                  <c:v>44089</c:v>
                </c:pt>
                <c:pt idx="187">
                  <c:v>44088</c:v>
                </c:pt>
                <c:pt idx="188">
                  <c:v>44085</c:v>
                </c:pt>
                <c:pt idx="189">
                  <c:v>44084</c:v>
                </c:pt>
                <c:pt idx="190">
                  <c:v>44083</c:v>
                </c:pt>
                <c:pt idx="191">
                  <c:v>44082</c:v>
                </c:pt>
                <c:pt idx="192">
                  <c:v>44081</c:v>
                </c:pt>
                <c:pt idx="193">
                  <c:v>44080</c:v>
                </c:pt>
                <c:pt idx="194">
                  <c:v>44078</c:v>
                </c:pt>
                <c:pt idx="195">
                  <c:v>44077</c:v>
                </c:pt>
                <c:pt idx="196">
                  <c:v>44076</c:v>
                </c:pt>
                <c:pt idx="197">
                  <c:v>44075</c:v>
                </c:pt>
                <c:pt idx="198">
                  <c:v>44074</c:v>
                </c:pt>
                <c:pt idx="199">
                  <c:v>44071</c:v>
                </c:pt>
                <c:pt idx="200">
                  <c:v>44070</c:v>
                </c:pt>
                <c:pt idx="201">
                  <c:v>44069</c:v>
                </c:pt>
                <c:pt idx="202">
                  <c:v>44068</c:v>
                </c:pt>
                <c:pt idx="203">
                  <c:v>44067</c:v>
                </c:pt>
                <c:pt idx="204">
                  <c:v>44064</c:v>
                </c:pt>
                <c:pt idx="205">
                  <c:v>44063</c:v>
                </c:pt>
                <c:pt idx="206">
                  <c:v>44062</c:v>
                </c:pt>
                <c:pt idx="207">
                  <c:v>44061</c:v>
                </c:pt>
                <c:pt idx="208">
                  <c:v>44060</c:v>
                </c:pt>
                <c:pt idx="209">
                  <c:v>44057</c:v>
                </c:pt>
                <c:pt idx="210">
                  <c:v>44056</c:v>
                </c:pt>
                <c:pt idx="211">
                  <c:v>44055</c:v>
                </c:pt>
                <c:pt idx="212">
                  <c:v>44054</c:v>
                </c:pt>
                <c:pt idx="213">
                  <c:v>44053</c:v>
                </c:pt>
                <c:pt idx="214">
                  <c:v>44050</c:v>
                </c:pt>
                <c:pt idx="215">
                  <c:v>44049</c:v>
                </c:pt>
                <c:pt idx="216">
                  <c:v>44048</c:v>
                </c:pt>
                <c:pt idx="217">
                  <c:v>44047</c:v>
                </c:pt>
                <c:pt idx="218">
                  <c:v>44046</c:v>
                </c:pt>
                <c:pt idx="219">
                  <c:v>44043</c:v>
                </c:pt>
                <c:pt idx="220">
                  <c:v>44042</c:v>
                </c:pt>
                <c:pt idx="221">
                  <c:v>44041</c:v>
                </c:pt>
                <c:pt idx="222">
                  <c:v>44040</c:v>
                </c:pt>
                <c:pt idx="223">
                  <c:v>44039</c:v>
                </c:pt>
                <c:pt idx="224">
                  <c:v>44036</c:v>
                </c:pt>
                <c:pt idx="225">
                  <c:v>44035</c:v>
                </c:pt>
                <c:pt idx="226">
                  <c:v>44034</c:v>
                </c:pt>
                <c:pt idx="227">
                  <c:v>44033</c:v>
                </c:pt>
                <c:pt idx="228">
                  <c:v>44032</c:v>
                </c:pt>
                <c:pt idx="229">
                  <c:v>44029</c:v>
                </c:pt>
                <c:pt idx="230">
                  <c:v>44028</c:v>
                </c:pt>
                <c:pt idx="231">
                  <c:v>44027</c:v>
                </c:pt>
                <c:pt idx="232">
                  <c:v>44026</c:v>
                </c:pt>
                <c:pt idx="233">
                  <c:v>44025</c:v>
                </c:pt>
                <c:pt idx="234">
                  <c:v>44022</c:v>
                </c:pt>
                <c:pt idx="235">
                  <c:v>44021</c:v>
                </c:pt>
                <c:pt idx="236">
                  <c:v>44020</c:v>
                </c:pt>
                <c:pt idx="237">
                  <c:v>44019</c:v>
                </c:pt>
                <c:pt idx="238">
                  <c:v>44018</c:v>
                </c:pt>
                <c:pt idx="239">
                  <c:v>44015</c:v>
                </c:pt>
                <c:pt idx="240">
                  <c:v>44014</c:v>
                </c:pt>
                <c:pt idx="241">
                  <c:v>44013</c:v>
                </c:pt>
                <c:pt idx="242">
                  <c:v>44012</c:v>
                </c:pt>
                <c:pt idx="243">
                  <c:v>44011</c:v>
                </c:pt>
                <c:pt idx="244">
                  <c:v>44008</c:v>
                </c:pt>
                <c:pt idx="245">
                  <c:v>44007</c:v>
                </c:pt>
                <c:pt idx="246">
                  <c:v>44006</c:v>
                </c:pt>
                <c:pt idx="247">
                  <c:v>44005</c:v>
                </c:pt>
                <c:pt idx="248">
                  <c:v>44004</c:v>
                </c:pt>
                <c:pt idx="249">
                  <c:v>44001</c:v>
                </c:pt>
                <c:pt idx="250">
                  <c:v>44000</c:v>
                </c:pt>
                <c:pt idx="251">
                  <c:v>43999</c:v>
                </c:pt>
                <c:pt idx="252">
                  <c:v>43998</c:v>
                </c:pt>
                <c:pt idx="253">
                  <c:v>43997</c:v>
                </c:pt>
                <c:pt idx="254">
                  <c:v>43994</c:v>
                </c:pt>
                <c:pt idx="255">
                  <c:v>43993</c:v>
                </c:pt>
                <c:pt idx="256">
                  <c:v>43992</c:v>
                </c:pt>
                <c:pt idx="257">
                  <c:v>43991</c:v>
                </c:pt>
                <c:pt idx="258">
                  <c:v>43990</c:v>
                </c:pt>
                <c:pt idx="259">
                  <c:v>43987</c:v>
                </c:pt>
                <c:pt idx="260">
                  <c:v>43986</c:v>
                </c:pt>
                <c:pt idx="261">
                  <c:v>43985</c:v>
                </c:pt>
                <c:pt idx="262">
                  <c:v>43984</c:v>
                </c:pt>
                <c:pt idx="263">
                  <c:v>43983</c:v>
                </c:pt>
              </c:numCache>
            </c:numRef>
          </c:cat>
          <c:val>
            <c:numRef>
              <c:f>'US 500 Futures Historical Data'!$S$5:$S$268</c:f>
              <c:numCache>
                <c:formatCode>0.00%</c:formatCode>
                <c:ptCount val="264"/>
                <c:pt idx="0">
                  <c:v>4.6352641387441525E-3</c:v>
                </c:pt>
                <c:pt idx="1">
                  <c:v>1.7272348777732037E-3</c:v>
                </c:pt>
                <c:pt idx="2">
                  <c:v>3.9180765805877111E-3</c:v>
                </c:pt>
                <c:pt idx="3">
                  <c:v>8.0491295015502028E-3</c:v>
                </c:pt>
                <c:pt idx="4">
                  <c:v>5.6709646609360079E-3</c:v>
                </c:pt>
                <c:pt idx="5">
                  <c:v>7.977615050306603E-3</c:v>
                </c:pt>
                <c:pt idx="6">
                  <c:v>1.5355895459472481E-2</c:v>
                </c:pt>
                <c:pt idx="7">
                  <c:v>9.1511137868753763E-3</c:v>
                </c:pt>
                <c:pt idx="8">
                  <c:v>2.0631732700383421E-2</c:v>
                </c:pt>
                <c:pt idx="9">
                  <c:v>1.6407389402041807E-2</c:v>
                </c:pt>
                <c:pt idx="10">
                  <c:v>1.6350084154844916E-2</c:v>
                </c:pt>
                <c:pt idx="11">
                  <c:v>1.0134324778124251E-2</c:v>
                </c:pt>
                <c:pt idx="12">
                  <c:v>1.7750759878419453E-2</c:v>
                </c:pt>
                <c:pt idx="13">
                  <c:v>2.4053287282595287E-2</c:v>
                </c:pt>
                <c:pt idx="14">
                  <c:v>2.4033816425120771E-2</c:v>
                </c:pt>
                <c:pt idx="15">
                  <c:v>1.9572634225175075E-2</c:v>
                </c:pt>
                <c:pt idx="16">
                  <c:v>1.5673981191222569E-2</c:v>
                </c:pt>
                <c:pt idx="17">
                  <c:v>9.648600357355569E-3</c:v>
                </c:pt>
                <c:pt idx="18">
                  <c:v>1.3645927261797416E-2</c:v>
                </c:pt>
                <c:pt idx="19">
                  <c:v>6.4931160945109123E-3</c:v>
                </c:pt>
                <c:pt idx="20">
                  <c:v>1.5534444643603991E-2</c:v>
                </c:pt>
                <c:pt idx="21">
                  <c:v>5.1416955637928969E-3</c:v>
                </c:pt>
                <c:pt idx="22">
                  <c:v>8.1533059572695358E-3</c:v>
                </c:pt>
                <c:pt idx="23">
                  <c:v>1.0275404743413584E-2</c:v>
                </c:pt>
                <c:pt idx="24">
                  <c:v>5.0236229890556787E-3</c:v>
                </c:pt>
                <c:pt idx="25">
                  <c:v>6.1580772450077724E-3</c:v>
                </c:pt>
                <c:pt idx="26">
                  <c:v>5.3347719235149549E-3</c:v>
                </c:pt>
                <c:pt idx="27">
                  <c:v>1.434972148219908E-2</c:v>
                </c:pt>
                <c:pt idx="28">
                  <c:v>1.3589897775105232E-2</c:v>
                </c:pt>
                <c:pt idx="29">
                  <c:v>1.3163481953290871E-2</c:v>
                </c:pt>
                <c:pt idx="30">
                  <c:v>1.3654135338345865E-2</c:v>
                </c:pt>
                <c:pt idx="31">
                  <c:v>7.9231692677070829E-3</c:v>
                </c:pt>
                <c:pt idx="32">
                  <c:v>7.0266050087081861E-3</c:v>
                </c:pt>
                <c:pt idx="33">
                  <c:v>1.139808415181278E-2</c:v>
                </c:pt>
                <c:pt idx="34">
                  <c:v>7.4974303162222622E-3</c:v>
                </c:pt>
                <c:pt idx="35">
                  <c:v>9.3384270207992233E-3</c:v>
                </c:pt>
                <c:pt idx="36">
                  <c:v>4.8611533086224705E-3</c:v>
                </c:pt>
                <c:pt idx="37">
                  <c:v>9.8828696925329432E-3</c:v>
                </c:pt>
                <c:pt idx="38">
                  <c:v>6.3815426152052527E-3</c:v>
                </c:pt>
                <c:pt idx="39">
                  <c:v>4.6717482173592329E-3</c:v>
                </c:pt>
                <c:pt idx="40">
                  <c:v>5.8357392960255543E-3</c:v>
                </c:pt>
                <c:pt idx="41">
                  <c:v>1.3089330024813895E-2</c:v>
                </c:pt>
                <c:pt idx="42">
                  <c:v>6.3519740939095778E-3</c:v>
                </c:pt>
                <c:pt idx="43">
                  <c:v>1.2791430371770636E-2</c:v>
                </c:pt>
                <c:pt idx="44">
                  <c:v>1.0697556652740853E-2</c:v>
                </c:pt>
                <c:pt idx="45">
                  <c:v>8.7636340709917413E-3</c:v>
                </c:pt>
                <c:pt idx="46">
                  <c:v>1.0726228784150419E-2</c:v>
                </c:pt>
                <c:pt idx="47">
                  <c:v>1.7210492642354448E-2</c:v>
                </c:pt>
                <c:pt idx="48">
                  <c:v>1.7062648895756875E-2</c:v>
                </c:pt>
                <c:pt idx="49">
                  <c:v>1.3825769698521411E-2</c:v>
                </c:pt>
                <c:pt idx="50">
                  <c:v>1.2267209051039217E-2</c:v>
                </c:pt>
                <c:pt idx="51">
                  <c:v>1.5281880056504431E-2</c:v>
                </c:pt>
                <c:pt idx="52">
                  <c:v>6.6900286715514496E-3</c:v>
                </c:pt>
                <c:pt idx="53">
                  <c:v>1.9574521651560928E-2</c:v>
                </c:pt>
                <c:pt idx="54">
                  <c:v>1.2224322621298047E-2</c:v>
                </c:pt>
                <c:pt idx="55">
                  <c:v>6.9952104865137381E-3</c:v>
                </c:pt>
                <c:pt idx="56">
                  <c:v>1.2038269023633023E-2</c:v>
                </c:pt>
                <c:pt idx="57">
                  <c:v>9.4603174603174606E-3</c:v>
                </c:pt>
                <c:pt idx="58">
                  <c:v>1.6761563559593115E-2</c:v>
                </c:pt>
                <c:pt idx="59">
                  <c:v>1.5469898156503802E-2</c:v>
                </c:pt>
                <c:pt idx="60">
                  <c:v>1.9575856443719411E-2</c:v>
                </c:pt>
                <c:pt idx="61">
                  <c:v>2.1402166158635449E-2</c:v>
                </c:pt>
                <c:pt idx="62">
                  <c:v>3.2266631257469126E-2</c:v>
                </c:pt>
                <c:pt idx="63">
                  <c:v>3.1888423258250392E-2</c:v>
                </c:pt>
                <c:pt idx="64">
                  <c:v>2.197802197802198E-2</c:v>
                </c:pt>
                <c:pt idx="65">
                  <c:v>1.0504067123550887E-2</c:v>
                </c:pt>
                <c:pt idx="66">
                  <c:v>2.6065885126727355E-2</c:v>
                </c:pt>
                <c:pt idx="67">
                  <c:v>1.9224481789053817E-2</c:v>
                </c:pt>
                <c:pt idx="68">
                  <c:v>3.1668153434433542E-2</c:v>
                </c:pt>
                <c:pt idx="69">
                  <c:v>1.960657852305708E-2</c:v>
                </c:pt>
                <c:pt idx="70">
                  <c:v>2.3530170190820009E-2</c:v>
                </c:pt>
                <c:pt idx="71">
                  <c:v>1.3634617846626552E-2</c:v>
                </c:pt>
                <c:pt idx="72">
                  <c:v>1.0420662319396496E-2</c:v>
                </c:pt>
                <c:pt idx="73">
                  <c:v>1.4128428689620059E-2</c:v>
                </c:pt>
                <c:pt idx="74">
                  <c:v>9.0990073810129808E-3</c:v>
                </c:pt>
                <c:pt idx="75">
                  <c:v>1.0288327194208052E-2</c:v>
                </c:pt>
                <c:pt idx="76">
                  <c:v>4.0646482300997358E-3</c:v>
                </c:pt>
                <c:pt idx="77">
                  <c:v>1.1129462584170014E-3</c:v>
                </c:pt>
                <c:pt idx="78">
                  <c:v>1.1779015427949555E-2</c:v>
                </c:pt>
                <c:pt idx="79">
                  <c:v>9.2142308676734074E-3</c:v>
                </c:pt>
                <c:pt idx="80">
                  <c:v>1.2844271199437663E-2</c:v>
                </c:pt>
                <c:pt idx="81">
                  <c:v>4.6669223884413759E-3</c:v>
                </c:pt>
                <c:pt idx="82">
                  <c:v>6.6212393931601955E-3</c:v>
                </c:pt>
                <c:pt idx="83">
                  <c:v>7.3106036100148803E-3</c:v>
                </c:pt>
                <c:pt idx="84">
                  <c:v>1.526319222490379E-2</c:v>
                </c:pt>
                <c:pt idx="85">
                  <c:v>9.3354223789006395E-3</c:v>
                </c:pt>
                <c:pt idx="86">
                  <c:v>2.0120857958695795E-2</c:v>
                </c:pt>
                <c:pt idx="87">
                  <c:v>3.2635926603019838E-2</c:v>
                </c:pt>
                <c:pt idx="88">
                  <c:v>2.4335256282739873E-2</c:v>
                </c:pt>
                <c:pt idx="89">
                  <c:v>3.2126363697209025E-2</c:v>
                </c:pt>
                <c:pt idx="90">
                  <c:v>3.8098953254014696E-2</c:v>
                </c:pt>
                <c:pt idx="91">
                  <c:v>1.059817945383615E-2</c:v>
                </c:pt>
                <c:pt idx="92">
                  <c:v>1.688176248207535E-2</c:v>
                </c:pt>
                <c:pt idx="93">
                  <c:v>9.2935594982777661E-3</c:v>
                </c:pt>
                <c:pt idx="94">
                  <c:v>6.0523233112065597E-3</c:v>
                </c:pt>
                <c:pt idx="95">
                  <c:v>1.6856522025416473E-2</c:v>
                </c:pt>
                <c:pt idx="96">
                  <c:v>1.5066666666666667E-2</c:v>
                </c:pt>
                <c:pt idx="97">
                  <c:v>8.1026729752652731E-3</c:v>
                </c:pt>
                <c:pt idx="98">
                  <c:v>3.8714362761588942E-3</c:v>
                </c:pt>
                <c:pt idx="99">
                  <c:v>1.4829949907724757E-2</c:v>
                </c:pt>
                <c:pt idx="100">
                  <c:v>8.2709728239464351E-3</c:v>
                </c:pt>
                <c:pt idx="101">
                  <c:v>9.7573839662447263E-3</c:v>
                </c:pt>
                <c:pt idx="102">
                  <c:v>1.0212822033339923E-2</c:v>
                </c:pt>
                <c:pt idx="103">
                  <c:v>1.1597431529288429E-2</c:v>
                </c:pt>
                <c:pt idx="104">
                  <c:v>1.3034033309196235E-2</c:v>
                </c:pt>
                <c:pt idx="105">
                  <c:v>1.6522318454363756E-2</c:v>
                </c:pt>
                <c:pt idx="106">
                  <c:v>2.4008069939475452E-2</c:v>
                </c:pt>
                <c:pt idx="107">
                  <c:v>1.5358592692828146E-2</c:v>
                </c:pt>
                <c:pt idx="108">
                  <c:v>3.2210736912304104E-2</c:v>
                </c:pt>
                <c:pt idx="109">
                  <c:v>0</c:v>
                </c:pt>
                <c:pt idx="110">
                  <c:v>1.0201342281879194E-2</c:v>
                </c:pt>
                <c:pt idx="111">
                  <c:v>5.8397100281917039E-3</c:v>
                </c:pt>
                <c:pt idx="112">
                  <c:v>8.9118198874296433E-3</c:v>
                </c:pt>
                <c:pt idx="113">
                  <c:v>1.5277023356871266E-2</c:v>
                </c:pt>
                <c:pt idx="114">
                  <c:v>4.7486601994437281E-3</c:v>
                </c:pt>
                <c:pt idx="115">
                  <c:v>1.3812342654963597E-2</c:v>
                </c:pt>
                <c:pt idx="116">
                  <c:v>8.4803256445047485E-3</c:v>
                </c:pt>
                <c:pt idx="117">
                  <c:v>3.442479661130908E-2</c:v>
                </c:pt>
                <c:pt idx="118">
                  <c:v>6.8520757758968156E-3</c:v>
                </c:pt>
                <c:pt idx="119">
                  <c:v>6.8160345525711975E-3</c:v>
                </c:pt>
                <c:pt idx="120">
                  <c:v>6.6256507335541882E-3</c:v>
                </c:pt>
                <c:pt idx="121">
                  <c:v>1.4508623049548317E-2</c:v>
                </c:pt>
                <c:pt idx="122">
                  <c:v>1.5022772075317789E-2</c:v>
                </c:pt>
                <c:pt idx="123">
                  <c:v>1.2670299727520436E-2</c:v>
                </c:pt>
                <c:pt idx="124">
                  <c:v>1.0151246763864287E-2</c:v>
                </c:pt>
                <c:pt idx="125">
                  <c:v>1.4901220416694762E-2</c:v>
                </c:pt>
                <c:pt idx="126">
                  <c:v>1.1879709456248727E-2</c:v>
                </c:pt>
                <c:pt idx="127">
                  <c:v>8.8639285472630076E-3</c:v>
                </c:pt>
                <c:pt idx="128">
                  <c:v>9.4050296462891026E-3</c:v>
                </c:pt>
                <c:pt idx="129">
                  <c:v>7.2868428221193136E-3</c:v>
                </c:pt>
                <c:pt idx="130">
                  <c:v>8.3304882212359172E-3</c:v>
                </c:pt>
                <c:pt idx="131">
                  <c:v>1.4183420545304325E-2</c:v>
                </c:pt>
                <c:pt idx="132">
                  <c:v>1.6397941680960548E-2</c:v>
                </c:pt>
                <c:pt idx="133">
                  <c:v>8.2638936712347635E-3</c:v>
                </c:pt>
                <c:pt idx="134">
                  <c:v>6.7463005490662571E-3</c:v>
                </c:pt>
                <c:pt idx="135">
                  <c:v>1.0933846788612296E-2</c:v>
                </c:pt>
                <c:pt idx="136">
                  <c:v>1.8106823266219239E-2</c:v>
                </c:pt>
                <c:pt idx="137">
                  <c:v>1.1983645848019173E-2</c:v>
                </c:pt>
                <c:pt idx="138">
                  <c:v>1.1165730337078652E-2</c:v>
                </c:pt>
                <c:pt idx="139">
                  <c:v>1.1370016844469399E-2</c:v>
                </c:pt>
                <c:pt idx="140">
                  <c:v>1.8518518518518517E-2</c:v>
                </c:pt>
                <c:pt idx="141">
                  <c:v>1.2618949110467521E-2</c:v>
                </c:pt>
                <c:pt idx="142">
                  <c:v>1.4078617228882075E-2</c:v>
                </c:pt>
                <c:pt idx="143">
                  <c:v>2.0353356890459365E-2</c:v>
                </c:pt>
                <c:pt idx="144">
                  <c:v>1.7205203524968526E-2</c:v>
                </c:pt>
                <c:pt idx="145">
                  <c:v>1.2900951709552345E-2</c:v>
                </c:pt>
                <c:pt idx="146">
                  <c:v>1.5847302436962953E-2</c:v>
                </c:pt>
                <c:pt idx="147">
                  <c:v>4.3222143364088007E-2</c:v>
                </c:pt>
                <c:pt idx="148">
                  <c:v>1.7741360883505523E-2</c:v>
                </c:pt>
                <c:pt idx="149">
                  <c:v>2.7334686774941996E-2</c:v>
                </c:pt>
                <c:pt idx="150">
                  <c:v>4.7877481228161475E-2</c:v>
                </c:pt>
                <c:pt idx="151">
                  <c:v>2.4667070217917676E-2</c:v>
                </c:pt>
                <c:pt idx="152">
                  <c:v>2.4616564417177914E-2</c:v>
                </c:pt>
                <c:pt idx="153">
                  <c:v>2.1802325581395349E-2</c:v>
                </c:pt>
                <c:pt idx="154">
                  <c:v>2.5465080817322353E-2</c:v>
                </c:pt>
                <c:pt idx="155">
                  <c:v>3.2502226179875332E-2</c:v>
                </c:pt>
                <c:pt idx="156">
                  <c:v>1.2300213596523533E-2</c:v>
                </c:pt>
                <c:pt idx="157">
                  <c:v>2.6191685409562505E-2</c:v>
                </c:pt>
                <c:pt idx="158">
                  <c:v>8.9705563191781815E-3</c:v>
                </c:pt>
                <c:pt idx="159">
                  <c:v>1.4721959040886233E-2</c:v>
                </c:pt>
                <c:pt idx="160">
                  <c:v>1.0910677916787896E-2</c:v>
                </c:pt>
                <c:pt idx="161">
                  <c:v>1.4842840512223517E-2</c:v>
                </c:pt>
                <c:pt idx="162">
                  <c:v>2.470469605301066E-2</c:v>
                </c:pt>
                <c:pt idx="163">
                  <c:v>1.3583441138421734E-2</c:v>
                </c:pt>
                <c:pt idx="164">
                  <c:v>1.5808004598692246E-2</c:v>
                </c:pt>
                <c:pt idx="165">
                  <c:v>1.4848657909765849E-2</c:v>
                </c:pt>
                <c:pt idx="166">
                  <c:v>1.2521222410865875E-2</c:v>
                </c:pt>
                <c:pt idx="167">
                  <c:v>2.213410237923576E-2</c:v>
                </c:pt>
                <c:pt idx="168">
                  <c:v>1.0080498948437161E-2</c:v>
                </c:pt>
                <c:pt idx="169">
                  <c:v>1.2256880733944955E-2</c:v>
                </c:pt>
                <c:pt idx="170">
                  <c:v>2.531455961653685E-2</c:v>
                </c:pt>
                <c:pt idx="171">
                  <c:v>2.6901533018867923E-2</c:v>
                </c:pt>
                <c:pt idx="172">
                  <c:v>1.5922619047619047E-2</c:v>
                </c:pt>
                <c:pt idx="173">
                  <c:v>2.2349272349272351E-2</c:v>
                </c:pt>
                <c:pt idx="174">
                  <c:v>1.3379176321100231E-2</c:v>
                </c:pt>
                <c:pt idx="175">
                  <c:v>2.7852852852852852E-2</c:v>
                </c:pt>
                <c:pt idx="176">
                  <c:v>1.3885778275475923E-2</c:v>
                </c:pt>
                <c:pt idx="177">
                  <c:v>1.9371011850501368E-2</c:v>
                </c:pt>
                <c:pt idx="178">
                  <c:v>2.7670726067519656E-2</c:v>
                </c:pt>
                <c:pt idx="179">
                  <c:v>2.1762701363073109E-2</c:v>
                </c:pt>
                <c:pt idx="180">
                  <c:v>2.9890276201286418E-2</c:v>
                </c:pt>
                <c:pt idx="181">
                  <c:v>1.6200519639309185E-2</c:v>
                </c:pt>
                <c:pt idx="182">
                  <c:v>3.2734952481520592E-2</c:v>
                </c:pt>
                <c:pt idx="183">
                  <c:v>9.6848692542650678E-3</c:v>
                </c:pt>
                <c:pt idx="184">
                  <c:v>2.2400707390759708E-2</c:v>
                </c:pt>
                <c:pt idx="185">
                  <c:v>1.3436123348017621E-2</c:v>
                </c:pt>
                <c:pt idx="186">
                  <c:v>1.2723775706465454E-2</c:v>
                </c:pt>
                <c:pt idx="187">
                  <c:v>1.7089552238805969E-2</c:v>
                </c:pt>
                <c:pt idx="188">
                  <c:v>1.9804199985053433E-2</c:v>
                </c:pt>
                <c:pt idx="189">
                  <c:v>2.8563015312131922E-2</c:v>
                </c:pt>
                <c:pt idx="190">
                  <c:v>3.8760274489103387E-2</c:v>
                </c:pt>
                <c:pt idx="191">
                  <c:v>3.4936412805145443E-2</c:v>
                </c:pt>
                <c:pt idx="192">
                  <c:v>1.5011743981209661E-2</c:v>
                </c:pt>
                <c:pt idx="193">
                  <c:v>1.1494252873563218E-2</c:v>
                </c:pt>
                <c:pt idx="194">
                  <c:v>3.9510818438381938E-2</c:v>
                </c:pt>
                <c:pt idx="195">
                  <c:v>4.5267202235417393E-2</c:v>
                </c:pt>
                <c:pt idx="196">
                  <c:v>1.7214508359308586E-2</c:v>
                </c:pt>
                <c:pt idx="197">
                  <c:v>1.3096686466757318E-2</c:v>
                </c:pt>
                <c:pt idx="198">
                  <c:v>9.8332620778110308E-3</c:v>
                </c:pt>
                <c:pt idx="199">
                  <c:v>8.2425458715596322E-3</c:v>
                </c:pt>
                <c:pt idx="200">
                  <c:v>9.627820089093261E-3</c:v>
                </c:pt>
                <c:pt idx="201">
                  <c:v>1.3571376732709195E-2</c:v>
                </c:pt>
                <c:pt idx="202">
                  <c:v>7.8786110300554414E-3</c:v>
                </c:pt>
                <c:pt idx="203">
                  <c:v>1.0592129459360059E-2</c:v>
                </c:pt>
                <c:pt idx="204">
                  <c:v>1.1674301758534062E-2</c:v>
                </c:pt>
                <c:pt idx="205">
                  <c:v>1.253616200578592E-2</c:v>
                </c:pt>
                <c:pt idx="206">
                  <c:v>8.9265953522685362E-3</c:v>
                </c:pt>
                <c:pt idx="207">
                  <c:v>7.5460531182954798E-3</c:v>
                </c:pt>
                <c:pt idx="208">
                  <c:v>5.3475935828877002E-3</c:v>
                </c:pt>
                <c:pt idx="209">
                  <c:v>9.0524597462343249E-3</c:v>
                </c:pt>
                <c:pt idx="210">
                  <c:v>7.2748867938534634E-3</c:v>
                </c:pt>
                <c:pt idx="211">
                  <c:v>1.6843838898038629E-2</c:v>
                </c:pt>
                <c:pt idx="212">
                  <c:v>1.7759868666517423E-2</c:v>
                </c:pt>
                <c:pt idx="213">
                  <c:v>8.4403943830295789E-3</c:v>
                </c:pt>
                <c:pt idx="214">
                  <c:v>7.6261682242990654E-3</c:v>
                </c:pt>
                <c:pt idx="215">
                  <c:v>1.3566475731082304E-2</c:v>
                </c:pt>
                <c:pt idx="216">
                  <c:v>9.4675452548663181E-3</c:v>
                </c:pt>
                <c:pt idx="217">
                  <c:v>8.9645217655549645E-3</c:v>
                </c:pt>
                <c:pt idx="218">
                  <c:v>1.2454156479217604E-2</c:v>
                </c:pt>
                <c:pt idx="219">
                  <c:v>1.8735183910682879E-2</c:v>
                </c:pt>
                <c:pt idx="220">
                  <c:v>2.2722038842404237E-2</c:v>
                </c:pt>
                <c:pt idx="221">
                  <c:v>1.640746500777605E-2</c:v>
                </c:pt>
                <c:pt idx="222">
                  <c:v>1.1978361669242658E-2</c:v>
                </c:pt>
                <c:pt idx="223">
                  <c:v>1.3392509538269875E-2</c:v>
                </c:pt>
                <c:pt idx="224">
                  <c:v>1.4705882352941176E-2</c:v>
                </c:pt>
                <c:pt idx="225">
                  <c:v>2.149797261112386E-2</c:v>
                </c:pt>
                <c:pt idx="226">
                  <c:v>1.3695468184965762E-2</c:v>
                </c:pt>
                <c:pt idx="227">
                  <c:v>1.048169556840077E-2</c:v>
                </c:pt>
                <c:pt idx="228">
                  <c:v>1.8743194898117904E-2</c:v>
                </c:pt>
                <c:pt idx="229">
                  <c:v>9.5357198686884474E-3</c:v>
                </c:pt>
                <c:pt idx="230">
                  <c:v>1.2409834794074304E-2</c:v>
                </c:pt>
                <c:pt idx="231">
                  <c:v>1.2874531835205993E-2</c:v>
                </c:pt>
                <c:pt idx="232">
                  <c:v>2.3255813953488372E-2</c:v>
                </c:pt>
                <c:pt idx="233">
                  <c:v>2.6935762525522225E-2</c:v>
                </c:pt>
                <c:pt idx="234">
                  <c:v>2.2197469965788846E-2</c:v>
                </c:pt>
                <c:pt idx="235">
                  <c:v>2.0686932491117253E-2</c:v>
                </c:pt>
                <c:pt idx="236">
                  <c:v>1.2997368630890679E-2</c:v>
                </c:pt>
                <c:pt idx="237">
                  <c:v>1.6246056782334387E-2</c:v>
                </c:pt>
                <c:pt idx="238">
                  <c:v>1.7060472567080497E-2</c:v>
                </c:pt>
                <c:pt idx="239">
                  <c:v>1.0512950086675034E-2</c:v>
                </c:pt>
                <c:pt idx="240">
                  <c:v>1.9666317401466914E-2</c:v>
                </c:pt>
                <c:pt idx="241">
                  <c:v>1.7826756340653109E-2</c:v>
                </c:pt>
                <c:pt idx="242">
                  <c:v>2.3309258043335522E-2</c:v>
                </c:pt>
                <c:pt idx="243">
                  <c:v>2.268731686898284E-2</c:v>
                </c:pt>
                <c:pt idx="244">
                  <c:v>2.9141229141229141E-2</c:v>
                </c:pt>
                <c:pt idx="245">
                  <c:v>2.4452285221957824E-2</c:v>
                </c:pt>
                <c:pt idx="246">
                  <c:v>3.4931341845338471E-2</c:v>
                </c:pt>
                <c:pt idx="247">
                  <c:v>2.7556841005864866E-2</c:v>
                </c:pt>
                <c:pt idx="248">
                  <c:v>2.8616067757585725E-2</c:v>
                </c:pt>
                <c:pt idx="249">
                  <c:v>2.8713906539049303E-2</c:v>
                </c:pt>
                <c:pt idx="250">
                  <c:v>1.7736757624398074E-2</c:v>
                </c:pt>
                <c:pt idx="251">
                  <c:v>1.6896220371556695E-2</c:v>
                </c:pt>
                <c:pt idx="252">
                  <c:v>3.1369362047947991E-2</c:v>
                </c:pt>
                <c:pt idx="253">
                  <c:v>4.81998162225378E-2</c:v>
                </c:pt>
                <c:pt idx="254">
                  <c:v>3.5112476135137377E-2</c:v>
                </c:pt>
                <c:pt idx="255">
                  <c:v>6.038476639183353E-2</c:v>
                </c:pt>
                <c:pt idx="256">
                  <c:v>1.4821748966378032E-2</c:v>
                </c:pt>
                <c:pt idx="257">
                  <c:v>1.2702346836031291E-2</c:v>
                </c:pt>
                <c:pt idx="258">
                  <c:v>1.5035238841033673E-2</c:v>
                </c:pt>
                <c:pt idx="259">
                  <c:v>3.3405605075082306E-2</c:v>
                </c:pt>
                <c:pt idx="260">
                  <c:v>1.2589206960147542E-2</c:v>
                </c:pt>
                <c:pt idx="261">
                  <c:v>1.7949967511371019E-2</c:v>
                </c:pt>
                <c:pt idx="262">
                  <c:v>1.4413233969371877E-2</c:v>
                </c:pt>
                <c:pt idx="263">
                  <c:v>1.6833072035646504E-2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0501776"/>
        <c:axId val="-2070501232"/>
      </c:lineChart>
      <c:dateAx>
        <c:axId val="-207050177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501232"/>
        <c:crosses val="autoZero"/>
        <c:auto val="1"/>
        <c:lblOffset val="100"/>
        <c:baseTimeUnit val="days"/>
      </c:dateAx>
      <c:valAx>
        <c:axId val="-207050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50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Highest</a:t>
            </a:r>
            <a:r>
              <a:rPr lang="en-US" sz="1200" baseline="0"/>
              <a:t> vs. Lowest Price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 500 Futures Historical Data'!$AC$9:$AF$9</c:f>
              <c:strCache>
                <c:ptCount val="3"/>
                <c:pt idx="0">
                  <c:v>Highest Ever</c:v>
                </c:pt>
                <c:pt idx="2">
                  <c:v>Lowest Ever</c:v>
                </c:pt>
              </c:strCache>
            </c:strRef>
          </c:cat>
          <c:val>
            <c:numRef>
              <c:f>'US 500 Futures Historical Data'!$AC$10:$AF$10</c:f>
              <c:numCache>
                <c:formatCode>General</c:formatCode>
                <c:ptCount val="4"/>
                <c:pt idx="0">
                  <c:v>4238.25</c:v>
                </c:pt>
                <c:pt idx="2" formatCode="0.0">
                  <c:v>2935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0570304"/>
        <c:axId val="-207056921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'US 500 Futures Historical Data'!$AC$9:$AF$9</c15:sqref>
                        </c15:formulaRef>
                      </c:ext>
                    </c:extLst>
                    <c:strCache>
                      <c:ptCount val="3"/>
                      <c:pt idx="0">
                        <c:v>Highest Ever</c:v>
                      </c:pt>
                      <c:pt idx="2">
                        <c:v>Lowest Ever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'US 500 Futures Historical Data'!$AC$11:$AF$11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</c:ext>
        </c:extLst>
      </c:barChart>
      <c:catAx>
        <c:axId val="-207057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569216"/>
        <c:crosses val="autoZero"/>
        <c:auto val="1"/>
        <c:lblAlgn val="ctr"/>
        <c:lblOffset val="100"/>
        <c:noMultiLvlLbl val="0"/>
      </c:catAx>
      <c:valAx>
        <c:axId val="-20705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57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Average</a:t>
            </a:r>
            <a:r>
              <a:rPr lang="en-US" sz="1200" baseline="0"/>
              <a:t> Of All Prices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 500 Futures Historical Data'!$AG$13:$AN$13</c:f>
              <c:strCache>
                <c:ptCount val="7"/>
                <c:pt idx="0">
                  <c:v>Open Prices</c:v>
                </c:pt>
                <c:pt idx="2">
                  <c:v>Close Prices</c:v>
                </c:pt>
                <c:pt idx="4">
                  <c:v>High Prices</c:v>
                </c:pt>
                <c:pt idx="6">
                  <c:v>Low Prices</c:v>
                </c:pt>
              </c:strCache>
            </c:strRef>
          </c:cat>
          <c:val>
            <c:numRef>
              <c:f>'US 500 Futures Historical Data'!$AG$14:$AN$14</c:f>
              <c:numCache>
                <c:formatCode>General</c:formatCode>
                <c:ptCount val="8"/>
                <c:pt idx="0" formatCode="0.00">
                  <c:v>3625.5256060606062</c:v>
                </c:pt>
                <c:pt idx="2" formatCode="0.00">
                  <c:v>3630.0956060606059</c:v>
                </c:pt>
                <c:pt idx="4" formatCode="0.00">
                  <c:v>3653.8604166666669</c:v>
                </c:pt>
                <c:pt idx="6" formatCode="0.00">
                  <c:v>3597.4711363636366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05636448"/>
        <c:axId val="-18056408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'US 500 Futures Historical Data'!$AG$13:$AN$13</c15:sqref>
                        </c15:formulaRef>
                      </c:ext>
                    </c:extLst>
                    <c:strCache>
                      <c:ptCount val="7"/>
                      <c:pt idx="0">
                        <c:v>Open Prices</c:v>
                      </c:pt>
                      <c:pt idx="2">
                        <c:v>Close Prices</c:v>
                      </c:pt>
                      <c:pt idx="4">
                        <c:v>High Prices</c:v>
                      </c:pt>
                      <c:pt idx="6">
                        <c:v>Low Prices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'US 500 Futures Historical Data'!$AG$15:$AN$15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</c:ext>
        </c:extLst>
      </c:barChart>
      <c:catAx>
        <c:axId val="-180563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5640800"/>
        <c:crosses val="autoZero"/>
        <c:auto val="1"/>
        <c:lblAlgn val="ctr"/>
        <c:lblOffset val="100"/>
        <c:noMultiLvlLbl val="0"/>
      </c:catAx>
      <c:valAx>
        <c:axId val="-180564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563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29</xdr:row>
      <xdr:rowOff>0</xdr:rowOff>
    </xdr:from>
    <xdr:to>
      <xdr:col>33</xdr:col>
      <xdr:colOff>600206</xdr:colOff>
      <xdr:row>41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</xdr:colOff>
      <xdr:row>29</xdr:row>
      <xdr:rowOff>0</xdr:rowOff>
    </xdr:from>
    <xdr:to>
      <xdr:col>40</xdr:col>
      <xdr:colOff>0</xdr:colOff>
      <xdr:row>41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612320</xdr:colOff>
      <xdr:row>11</xdr:row>
      <xdr:rowOff>13048</xdr:rowOff>
    </xdr:from>
    <xdr:to>
      <xdr:col>32</xdr:col>
      <xdr:colOff>0</xdr:colOff>
      <xdr:row>27</xdr:row>
      <xdr:rowOff>182670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1</xdr:colOff>
      <xdr:row>15</xdr:row>
      <xdr:rowOff>13048</xdr:rowOff>
    </xdr:from>
    <xdr:to>
      <xdr:col>40</xdr:col>
      <xdr:colOff>1</xdr:colOff>
      <xdr:row>27</xdr:row>
      <xdr:rowOff>182671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4:J268" totalsRowShown="0">
  <autoFilter ref="A4:J268"/>
  <tableColumns count="10">
    <tableColumn id="1" name="Date" dataDxfId="7"/>
    <tableColumn id="2" name="Price" dataDxfId="6"/>
    <tableColumn id="3" name="Open" dataDxfId="5"/>
    <tableColumn id="4" name="High" dataDxfId="4"/>
    <tableColumn id="5" name="Low" dataDxfId="3"/>
    <tableColumn id="6" name="Vol."/>
    <tableColumn id="7" name="Change %" dataDxfId="2"/>
    <tableColumn id="8" name="Absolute Change %" dataCellStyle="Percent">
      <calculatedColumnFormula>ABS(Table1[[#This Row],[Change %]])</calculatedColumnFormula>
    </tableColumn>
    <tableColumn id="9" name="Volitality in $" dataDxfId="1">
      <calculatedColumnFormula>Table1[[#This Row],[High]]-Table1[[#This Row],[Low]]</calculatedColumnFormula>
    </tableColumn>
    <tableColumn id="10" name="Daily Volatility in %" dataDxfId="0" dataCellStyle="Percent">
      <calculatedColumnFormula>Table1[[#This Row],[Volitality in $]]/Table1[[#This Row],[Open]]</calculatedColumnFormula>
    </tableColumn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8"/>
  <sheetViews>
    <sheetView tabSelected="1" topLeftCell="V1" zoomScale="98" zoomScaleNormal="98" workbookViewId="0">
      <selection activeCell="J5" sqref="J5"/>
    </sheetView>
  </sheetViews>
  <sheetFormatPr defaultRowHeight="15" x14ac:dyDescent="0.25"/>
  <cols>
    <col min="1" max="1" width="13.85546875" customWidth="1"/>
    <col min="2" max="2" width="11.42578125" customWidth="1"/>
    <col min="3" max="3" width="11.28515625" customWidth="1"/>
    <col min="4" max="5" width="13" customWidth="1"/>
    <col min="6" max="6" width="10.7109375" customWidth="1"/>
    <col min="7" max="7" width="13" customWidth="1"/>
    <col min="8" max="8" width="19.42578125" customWidth="1"/>
    <col min="9" max="9" width="14.42578125" customWidth="1"/>
    <col min="10" max="10" width="19.42578125" customWidth="1"/>
    <col min="12" max="12" width="13.5703125" customWidth="1"/>
    <col min="13" max="13" width="10.5703125" customWidth="1"/>
    <col min="16" max="16" width="11.5703125" customWidth="1"/>
    <col min="18" max="18" width="14.42578125" customWidth="1"/>
    <col min="19" max="19" width="18.28515625" customWidth="1"/>
    <col min="22" max="22" width="10.7109375" customWidth="1"/>
    <col min="23" max="23" width="11.7109375" customWidth="1"/>
    <col min="38" max="38" width="10.140625" customWidth="1"/>
    <col min="39" max="39" width="10.28515625" customWidth="1"/>
  </cols>
  <sheetData>
    <row r="1" spans="1:40" ht="15.75" thickBot="1" x14ac:dyDescent="0.3"/>
    <row r="2" spans="1:40" ht="15.75" thickBot="1" x14ac:dyDescent="0.3">
      <c r="C2" s="14" t="s">
        <v>146</v>
      </c>
      <c r="D2" s="15"/>
      <c r="E2" s="16"/>
      <c r="V2" s="17" t="s">
        <v>147</v>
      </c>
      <c r="W2" s="18"/>
      <c r="X2" s="19"/>
    </row>
    <row r="4" spans="1:40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153</v>
      </c>
      <c r="I4" t="s">
        <v>154</v>
      </c>
      <c r="J4" t="s">
        <v>155</v>
      </c>
      <c r="L4" t="s">
        <v>0</v>
      </c>
      <c r="M4" s="6" t="s">
        <v>2</v>
      </c>
      <c r="N4" s="6" t="s">
        <v>3</v>
      </c>
      <c r="O4" s="6" t="s">
        <v>4</v>
      </c>
      <c r="P4" s="6" t="s">
        <v>157</v>
      </c>
      <c r="R4" t="s">
        <v>0</v>
      </c>
      <c r="S4" s="6" t="s">
        <v>155</v>
      </c>
    </row>
    <row r="5" spans="1:40" x14ac:dyDescent="0.25">
      <c r="A5" s="1">
        <v>44347</v>
      </c>
      <c r="B5" s="2">
        <v>4200.62</v>
      </c>
      <c r="C5" s="2">
        <v>4206.88</v>
      </c>
      <c r="D5" s="2">
        <v>4209.88</v>
      </c>
      <c r="E5" s="2">
        <v>4190.38</v>
      </c>
      <c r="F5" t="s">
        <v>7</v>
      </c>
      <c r="G5" s="3">
        <v>-1.6000000000000001E-3</v>
      </c>
      <c r="H5" s="4">
        <f>ABS(Table1[[#This Row],[Change %]])</f>
        <v>1.6000000000000001E-3</v>
      </c>
      <c r="I5">
        <f>Table1[[#This Row],[High]]-Table1[[#This Row],[Low]]</f>
        <v>19.5</v>
      </c>
      <c r="J5" s="5">
        <f>Table1[[#This Row],[Volitality in $]]/Table1[[#This Row],[Open]]</f>
        <v>4.6352641387441525E-3</v>
      </c>
      <c r="L5" s="7">
        <v>44347</v>
      </c>
      <c r="M5" s="8">
        <v>4206.88</v>
      </c>
      <c r="N5" s="8">
        <v>4209.88</v>
      </c>
      <c r="O5" s="8">
        <v>4190.38</v>
      </c>
      <c r="P5" s="8">
        <v>4200.62</v>
      </c>
      <c r="R5" s="7">
        <v>44347</v>
      </c>
      <c r="S5" s="24">
        <f>Table1[[#This Row],[Volitality in $]]/Table1[[#This Row],[Open]]</f>
        <v>4.6352641387441525E-3</v>
      </c>
      <c r="V5" s="11" t="s">
        <v>148</v>
      </c>
      <c r="W5" s="12"/>
      <c r="X5" s="12">
        <f>MAX(Table1[High])</f>
        <v>4238.25</v>
      </c>
      <c r="Y5" s="13"/>
    </row>
    <row r="6" spans="1:40" x14ac:dyDescent="0.25">
      <c r="A6" s="1">
        <v>44346</v>
      </c>
      <c r="B6" s="2">
        <v>4207.38</v>
      </c>
      <c r="C6" s="2">
        <v>4203.25</v>
      </c>
      <c r="D6" s="2">
        <v>4210.38</v>
      </c>
      <c r="E6" s="2">
        <v>4203.12</v>
      </c>
      <c r="F6" t="s">
        <v>7</v>
      </c>
      <c r="G6" s="3">
        <v>1.1999999999999999E-3</v>
      </c>
      <c r="H6" s="4">
        <f>ABS(Table1[[#This Row],[Change %]])</f>
        <v>1.1999999999999999E-3</v>
      </c>
      <c r="I6">
        <f>Table1[[#This Row],[High]]-Table1[[#This Row],[Low]]</f>
        <v>7.2600000000002183</v>
      </c>
      <c r="J6" s="5">
        <f>Table1[[#This Row],[Volitality in $]]/Table1[[#This Row],[Open]]</f>
        <v>1.7272348777732037E-3</v>
      </c>
      <c r="L6" s="9">
        <v>44346</v>
      </c>
      <c r="M6" s="10">
        <v>4203.25</v>
      </c>
      <c r="N6" s="10">
        <v>4210.38</v>
      </c>
      <c r="O6" s="10">
        <v>4203.12</v>
      </c>
      <c r="P6" s="10">
        <v>4207.38</v>
      </c>
      <c r="R6" s="9">
        <v>44346</v>
      </c>
      <c r="S6" s="25">
        <f>Table1[[#This Row],[Volitality in $]]/Table1[[#This Row],[Open]]</f>
        <v>1.7272348777732037E-3</v>
      </c>
      <c r="AC6" s="47" t="s">
        <v>180</v>
      </c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9"/>
    </row>
    <row r="7" spans="1:40" x14ac:dyDescent="0.25">
      <c r="A7" s="1">
        <v>44344</v>
      </c>
      <c r="B7" s="2">
        <v>4202.5</v>
      </c>
      <c r="C7" s="2">
        <v>4211.25</v>
      </c>
      <c r="D7" s="2">
        <v>4217.5</v>
      </c>
      <c r="E7" s="2">
        <v>4201</v>
      </c>
      <c r="F7" t="s">
        <v>8</v>
      </c>
      <c r="G7" s="3">
        <v>8.0000000000000004E-4</v>
      </c>
      <c r="H7" s="4">
        <f>ABS(Table1[[#This Row],[Change %]])</f>
        <v>8.0000000000000004E-4</v>
      </c>
      <c r="I7">
        <f>Table1[[#This Row],[High]]-Table1[[#This Row],[Low]]</f>
        <v>16.5</v>
      </c>
      <c r="J7" s="5">
        <f>Table1[[#This Row],[Volitality in $]]/Table1[[#This Row],[Open]]</f>
        <v>3.9180765805877111E-3</v>
      </c>
      <c r="L7" s="7">
        <v>44344</v>
      </c>
      <c r="M7" s="8">
        <v>4211.25</v>
      </c>
      <c r="N7" s="8">
        <v>4217.5</v>
      </c>
      <c r="O7" s="8">
        <v>4201</v>
      </c>
      <c r="P7" s="8">
        <v>4202.5</v>
      </c>
      <c r="R7" s="7">
        <v>44344</v>
      </c>
      <c r="S7" s="24">
        <f>Table1[[#This Row],[Volitality in $]]/Table1[[#This Row],[Open]]</f>
        <v>3.9180765805877111E-3</v>
      </c>
      <c r="AC7" s="34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35"/>
    </row>
    <row r="8" spans="1:40" x14ac:dyDescent="0.25">
      <c r="A8" s="1">
        <v>44343</v>
      </c>
      <c r="B8" s="2">
        <v>4199</v>
      </c>
      <c r="C8" s="2">
        <v>4193</v>
      </c>
      <c r="D8" s="2">
        <v>4211.5</v>
      </c>
      <c r="E8" s="2">
        <v>4177.75</v>
      </c>
      <c r="F8" t="s">
        <v>9</v>
      </c>
      <c r="G8" s="3">
        <v>1.4E-3</v>
      </c>
      <c r="H8" s="4">
        <f>ABS(Table1[[#This Row],[Change %]])</f>
        <v>1.4E-3</v>
      </c>
      <c r="I8">
        <f>Table1[[#This Row],[High]]-Table1[[#This Row],[Low]]</f>
        <v>33.75</v>
      </c>
      <c r="J8" s="5">
        <f>Table1[[#This Row],[Volitality in $]]/Table1[[#This Row],[Open]]</f>
        <v>8.0491295015502028E-3</v>
      </c>
      <c r="L8" s="9">
        <v>44343</v>
      </c>
      <c r="M8" s="10">
        <v>4193</v>
      </c>
      <c r="N8" s="10">
        <v>4211.5</v>
      </c>
      <c r="O8" s="10">
        <v>4177.75</v>
      </c>
      <c r="P8" s="10">
        <v>4199</v>
      </c>
      <c r="R8" s="9">
        <v>44343</v>
      </c>
      <c r="S8" s="25">
        <f>Table1[[#This Row],[Volitality in $]]/Table1[[#This Row],[Open]]</f>
        <v>8.0491295015502028E-3</v>
      </c>
      <c r="V8" s="11" t="s">
        <v>149</v>
      </c>
      <c r="W8" s="12"/>
      <c r="X8" s="20">
        <f>MIN(Table1[Low])</f>
        <v>2935</v>
      </c>
      <c r="Y8" s="21"/>
      <c r="AC8" s="44" t="s">
        <v>165</v>
      </c>
      <c r="AD8" s="42"/>
      <c r="AE8" s="42"/>
      <c r="AF8" s="45"/>
      <c r="AG8" s="44" t="s">
        <v>167</v>
      </c>
      <c r="AH8" s="42"/>
      <c r="AI8" s="42"/>
      <c r="AJ8" s="45"/>
      <c r="AK8" s="44" t="s">
        <v>170</v>
      </c>
      <c r="AL8" s="42"/>
      <c r="AM8" s="42"/>
      <c r="AN8" s="45"/>
    </row>
    <row r="9" spans="1:40" x14ac:dyDescent="0.25">
      <c r="A9" s="1">
        <v>44342</v>
      </c>
      <c r="B9" s="2">
        <v>4193</v>
      </c>
      <c r="C9" s="2">
        <v>4188</v>
      </c>
      <c r="D9" s="2">
        <v>4204.25</v>
      </c>
      <c r="E9" s="2">
        <v>4180.5</v>
      </c>
      <c r="F9" t="s">
        <v>10</v>
      </c>
      <c r="G9" s="3">
        <v>1.8E-3</v>
      </c>
      <c r="H9" s="4">
        <f>ABS(Table1[[#This Row],[Change %]])</f>
        <v>1.8E-3</v>
      </c>
      <c r="I9">
        <f>Table1[[#This Row],[High]]-Table1[[#This Row],[Low]]</f>
        <v>23.75</v>
      </c>
      <c r="J9" s="5">
        <f>Table1[[#This Row],[Volitality in $]]/Table1[[#This Row],[Open]]</f>
        <v>5.6709646609360079E-3</v>
      </c>
      <c r="L9" s="7">
        <v>44342</v>
      </c>
      <c r="M9" s="8">
        <v>4188</v>
      </c>
      <c r="N9" s="8">
        <v>4204.25</v>
      </c>
      <c r="O9" s="8">
        <v>4180.5</v>
      </c>
      <c r="P9" s="8">
        <v>4193</v>
      </c>
      <c r="R9" s="7">
        <v>44342</v>
      </c>
      <c r="S9" s="24">
        <f>Table1[[#This Row],[Volitality in $]]/Table1[[#This Row],[Open]]</f>
        <v>5.6709646609360079E-3</v>
      </c>
      <c r="AC9" s="30" t="s">
        <v>164</v>
      </c>
      <c r="AD9" s="31"/>
      <c r="AE9" s="30" t="s">
        <v>166</v>
      </c>
      <c r="AF9" s="31"/>
      <c r="AG9" s="30" t="s">
        <v>168</v>
      </c>
      <c r="AH9" s="31"/>
      <c r="AI9" s="30" t="s">
        <v>169</v>
      </c>
      <c r="AJ9" s="31"/>
      <c r="AK9" s="30" t="s">
        <v>171</v>
      </c>
      <c r="AL9" s="31"/>
      <c r="AM9" s="30" t="s">
        <v>172</v>
      </c>
      <c r="AN9" s="31"/>
    </row>
    <row r="10" spans="1:40" x14ac:dyDescent="0.25">
      <c r="A10" s="1">
        <v>44341</v>
      </c>
      <c r="B10" s="2">
        <v>4185.5</v>
      </c>
      <c r="C10" s="2">
        <v>4199.25</v>
      </c>
      <c r="D10" s="2">
        <v>4212.75</v>
      </c>
      <c r="E10" s="2">
        <v>4179.25</v>
      </c>
      <c r="F10" t="s">
        <v>11</v>
      </c>
      <c r="G10" s="3">
        <v>-2E-3</v>
      </c>
      <c r="H10" s="4">
        <f>ABS(Table1[[#This Row],[Change %]])</f>
        <v>2E-3</v>
      </c>
      <c r="I10">
        <f>Table1[[#This Row],[High]]-Table1[[#This Row],[Low]]</f>
        <v>33.5</v>
      </c>
      <c r="J10" s="5">
        <f>Table1[[#This Row],[Volitality in $]]/Table1[[#This Row],[Open]]</f>
        <v>7.977615050306603E-3</v>
      </c>
      <c r="L10" s="9">
        <v>44341</v>
      </c>
      <c r="M10" s="10">
        <v>4199.25</v>
      </c>
      <c r="N10" s="10">
        <v>4212.75</v>
      </c>
      <c r="O10" s="10">
        <v>4179.25</v>
      </c>
      <c r="P10" s="10">
        <v>4185.5</v>
      </c>
      <c r="R10" s="9">
        <v>44341</v>
      </c>
      <c r="S10" s="25">
        <f>Table1[[#This Row],[Volitality in $]]/Table1[[#This Row],[Open]]</f>
        <v>7.977615050306603E-3</v>
      </c>
      <c r="AC10" s="32">
        <f>X5</f>
        <v>4238.25</v>
      </c>
      <c r="AD10" s="33"/>
      <c r="AE10" s="36">
        <f>X8</f>
        <v>2935</v>
      </c>
      <c r="AF10" s="33"/>
      <c r="AG10" s="37">
        <f>X14</f>
        <v>5.5199999999999999E-2</v>
      </c>
      <c r="AH10" s="33"/>
      <c r="AI10" s="37">
        <f>X17</f>
        <v>0</v>
      </c>
      <c r="AJ10" s="33"/>
      <c r="AK10" s="38">
        <f>X23</f>
        <v>4924.6947075252601</v>
      </c>
      <c r="AL10" s="33"/>
      <c r="AM10" s="38">
        <f>X26</f>
        <v>3621.4447075252601</v>
      </c>
      <c r="AN10" s="33"/>
    </row>
    <row r="11" spans="1:40" x14ac:dyDescent="0.25">
      <c r="A11" s="1">
        <v>44340</v>
      </c>
      <c r="B11" s="2">
        <v>4193.75</v>
      </c>
      <c r="C11" s="2">
        <v>4151.5</v>
      </c>
      <c r="D11" s="2">
        <v>4206.25</v>
      </c>
      <c r="E11" s="2">
        <v>4142.5</v>
      </c>
      <c r="F11" t="s">
        <v>10</v>
      </c>
      <c r="G11" s="3">
        <v>1.01E-2</v>
      </c>
      <c r="H11" s="4">
        <f>ABS(Table1[[#This Row],[Change %]])</f>
        <v>1.01E-2</v>
      </c>
      <c r="I11">
        <f>Table1[[#This Row],[High]]-Table1[[#This Row],[Low]]</f>
        <v>63.75</v>
      </c>
      <c r="J11" s="5">
        <f>Table1[[#This Row],[Volitality in $]]/Table1[[#This Row],[Open]]</f>
        <v>1.5355895459472481E-2</v>
      </c>
      <c r="L11" s="7">
        <v>44340</v>
      </c>
      <c r="M11" s="8">
        <v>4151.5</v>
      </c>
      <c r="N11" s="8">
        <v>4206.25</v>
      </c>
      <c r="O11" s="8">
        <v>4142.5</v>
      </c>
      <c r="P11" s="8">
        <v>4193.75</v>
      </c>
      <c r="R11" s="7">
        <v>44340</v>
      </c>
      <c r="S11" s="24">
        <f>Table1[[#This Row],[Volitality in $]]/Table1[[#This Row],[Open]]</f>
        <v>1.5355895459472481E-2</v>
      </c>
      <c r="V11" s="11" t="s">
        <v>150</v>
      </c>
      <c r="W11" s="12"/>
      <c r="X11" s="27">
        <f>_xlfn.STDEV.P(Table1[Open])</f>
        <v>343.22235376263012</v>
      </c>
      <c r="Y11" s="28"/>
      <c r="AC11" s="34"/>
      <c r="AD11" s="35"/>
      <c r="AE11" s="34"/>
      <c r="AF11" s="35"/>
      <c r="AG11" s="34"/>
      <c r="AH11" s="35"/>
      <c r="AI11" s="34"/>
      <c r="AJ11" s="35"/>
      <c r="AK11" s="34"/>
      <c r="AL11" s="35"/>
      <c r="AM11" s="34"/>
      <c r="AN11" s="35"/>
    </row>
    <row r="12" spans="1:40" x14ac:dyDescent="0.25">
      <c r="A12" s="1">
        <v>44337</v>
      </c>
      <c r="B12" s="2">
        <v>4151.75</v>
      </c>
      <c r="C12" s="2">
        <v>4152.5</v>
      </c>
      <c r="D12" s="2">
        <v>4185</v>
      </c>
      <c r="E12" s="2">
        <v>4147</v>
      </c>
      <c r="F12" t="s">
        <v>12</v>
      </c>
      <c r="G12" s="3">
        <v>-5.9999999999999995E-4</v>
      </c>
      <c r="H12" s="4">
        <f>ABS(Table1[[#This Row],[Change %]])</f>
        <v>5.9999999999999995E-4</v>
      </c>
      <c r="I12">
        <f>Table1[[#This Row],[High]]-Table1[[#This Row],[Low]]</f>
        <v>38</v>
      </c>
      <c r="J12" s="5">
        <f>Table1[[#This Row],[Volitality in $]]/Table1[[#This Row],[Open]]</f>
        <v>9.1511137868753763E-3</v>
      </c>
      <c r="L12" s="9">
        <v>44337</v>
      </c>
      <c r="M12" s="10">
        <v>4152.5</v>
      </c>
      <c r="N12" s="10">
        <v>4185</v>
      </c>
      <c r="O12" s="10">
        <v>4147</v>
      </c>
      <c r="P12" s="10">
        <v>4151.75</v>
      </c>
      <c r="R12" s="9">
        <v>44337</v>
      </c>
      <c r="S12" s="25">
        <f>Table1[[#This Row],[Volitality in $]]/Table1[[#This Row],[Open]]</f>
        <v>9.1511137868753763E-3</v>
      </c>
      <c r="AC12" s="50"/>
      <c r="AD12" s="46"/>
      <c r="AE12" s="46"/>
      <c r="AF12" s="46"/>
      <c r="AG12" s="11" t="s">
        <v>173</v>
      </c>
      <c r="AH12" s="12"/>
      <c r="AI12" s="12"/>
      <c r="AJ12" s="12"/>
      <c r="AK12" s="12"/>
      <c r="AL12" s="12"/>
      <c r="AM12" s="12"/>
      <c r="AN12" s="13"/>
    </row>
    <row r="13" spans="1:40" x14ac:dyDescent="0.25">
      <c r="A13" s="1">
        <v>44336</v>
      </c>
      <c r="B13" s="2">
        <v>4154.25</v>
      </c>
      <c r="C13" s="2">
        <v>4107.75</v>
      </c>
      <c r="D13" s="2">
        <v>4169.25</v>
      </c>
      <c r="E13" s="2">
        <v>4084.5</v>
      </c>
      <c r="F13" t="s">
        <v>13</v>
      </c>
      <c r="G13" s="3">
        <v>1.04E-2</v>
      </c>
      <c r="H13" s="4">
        <f>ABS(Table1[[#This Row],[Change %]])</f>
        <v>1.04E-2</v>
      </c>
      <c r="I13">
        <f>Table1[[#This Row],[High]]-Table1[[#This Row],[Low]]</f>
        <v>84.75</v>
      </c>
      <c r="J13" s="5">
        <f>Table1[[#This Row],[Volitality in $]]/Table1[[#This Row],[Open]]</f>
        <v>2.0631732700383421E-2</v>
      </c>
      <c r="L13" s="7">
        <v>44336</v>
      </c>
      <c r="M13" s="8">
        <v>4107.75</v>
      </c>
      <c r="N13" s="8">
        <v>4169.25</v>
      </c>
      <c r="O13" s="8">
        <v>4084.5</v>
      </c>
      <c r="P13" s="8">
        <v>4154.25</v>
      </c>
      <c r="R13" s="7">
        <v>44336</v>
      </c>
      <c r="S13" s="24">
        <f>Table1[[#This Row],[Volitality in $]]/Table1[[#This Row],[Open]]</f>
        <v>2.0631732700383421E-2</v>
      </c>
      <c r="AC13" s="50"/>
      <c r="AD13" s="46"/>
      <c r="AE13" s="46"/>
      <c r="AF13" s="46"/>
      <c r="AG13" s="30" t="s">
        <v>174</v>
      </c>
      <c r="AH13" s="31"/>
      <c r="AI13" s="30" t="s">
        <v>175</v>
      </c>
      <c r="AJ13" s="31"/>
      <c r="AK13" s="30" t="s">
        <v>176</v>
      </c>
      <c r="AL13" s="31"/>
      <c r="AM13" s="30" t="s">
        <v>177</v>
      </c>
      <c r="AN13" s="31"/>
    </row>
    <row r="14" spans="1:40" x14ac:dyDescent="0.25">
      <c r="A14" s="1">
        <v>44335</v>
      </c>
      <c r="B14" s="2">
        <v>4111.5</v>
      </c>
      <c r="C14" s="2">
        <v>4114</v>
      </c>
      <c r="D14" s="2">
        <v>4123</v>
      </c>
      <c r="E14" s="2">
        <v>4055.5</v>
      </c>
      <c r="F14" t="s">
        <v>14</v>
      </c>
      <c r="G14" s="3">
        <v>-2.8E-3</v>
      </c>
      <c r="H14" s="4">
        <f>ABS(Table1[[#This Row],[Change %]])</f>
        <v>2.8E-3</v>
      </c>
      <c r="I14">
        <f>Table1[[#This Row],[High]]-Table1[[#This Row],[Low]]</f>
        <v>67.5</v>
      </c>
      <c r="J14" s="5">
        <f>Table1[[#This Row],[Volitality in $]]/Table1[[#This Row],[Open]]</f>
        <v>1.6407389402041807E-2</v>
      </c>
      <c r="L14" s="9">
        <v>44335</v>
      </c>
      <c r="M14" s="10">
        <v>4114</v>
      </c>
      <c r="N14" s="10">
        <v>4123</v>
      </c>
      <c r="O14" s="10">
        <v>4055.5</v>
      </c>
      <c r="P14" s="10">
        <v>4111.5</v>
      </c>
      <c r="R14" s="9">
        <v>44335</v>
      </c>
      <c r="S14" s="25">
        <f>Table1[[#This Row],[Volitality in $]]/Table1[[#This Row],[Open]]</f>
        <v>1.6407389402041807E-2</v>
      </c>
      <c r="V14" s="11" t="s">
        <v>151</v>
      </c>
      <c r="W14" s="12"/>
      <c r="X14" s="22">
        <f>MAX(Table1[Absolute Change %])</f>
        <v>5.5199999999999999E-2</v>
      </c>
      <c r="Y14" s="23"/>
      <c r="AC14" s="50"/>
      <c r="AD14" s="46"/>
      <c r="AE14" s="46"/>
      <c r="AF14" s="46"/>
      <c r="AG14" s="38">
        <f>X29</f>
        <v>3625.5256060606062</v>
      </c>
      <c r="AH14" s="33"/>
      <c r="AI14" s="38">
        <f>X31</f>
        <v>3630.0956060606059</v>
      </c>
      <c r="AJ14" s="33"/>
      <c r="AK14" s="38">
        <f>X33</f>
        <v>3653.8604166666669</v>
      </c>
      <c r="AL14" s="39"/>
      <c r="AM14" s="38">
        <f>X35</f>
        <v>3597.4711363636366</v>
      </c>
      <c r="AN14" s="33"/>
    </row>
    <row r="15" spans="1:40" x14ac:dyDescent="0.25">
      <c r="A15" s="1">
        <v>44334</v>
      </c>
      <c r="B15" s="2">
        <v>4123</v>
      </c>
      <c r="C15" s="2">
        <v>4159</v>
      </c>
      <c r="D15" s="2">
        <v>4179.5</v>
      </c>
      <c r="E15" s="2">
        <v>4111.5</v>
      </c>
      <c r="F15" t="s">
        <v>15</v>
      </c>
      <c r="G15" s="3">
        <v>-8.3999999999999995E-3</v>
      </c>
      <c r="H15" s="4">
        <f>ABS(Table1[[#This Row],[Change %]])</f>
        <v>8.3999999999999995E-3</v>
      </c>
      <c r="I15">
        <f>Table1[[#This Row],[High]]-Table1[[#This Row],[Low]]</f>
        <v>68</v>
      </c>
      <c r="J15" s="5">
        <f>Table1[[#This Row],[Volitality in $]]/Table1[[#This Row],[Open]]</f>
        <v>1.6350084154844916E-2</v>
      </c>
      <c r="L15" s="7">
        <v>44334</v>
      </c>
      <c r="M15" s="8">
        <v>4159</v>
      </c>
      <c r="N15" s="8">
        <v>4179.5</v>
      </c>
      <c r="O15" s="8">
        <v>4111.5</v>
      </c>
      <c r="P15" s="8">
        <v>4123</v>
      </c>
      <c r="R15" s="7">
        <v>44334</v>
      </c>
      <c r="S15" s="24">
        <f>Table1[[#This Row],[Volitality in $]]/Table1[[#This Row],[Open]]</f>
        <v>1.6350084154844916E-2</v>
      </c>
      <c r="AC15" s="50"/>
      <c r="AD15" s="46"/>
      <c r="AE15" s="46"/>
      <c r="AF15" s="46"/>
      <c r="AG15" s="34"/>
      <c r="AH15" s="35"/>
      <c r="AI15" s="34"/>
      <c r="AJ15" s="35"/>
      <c r="AK15" s="40"/>
      <c r="AL15" s="41"/>
      <c r="AM15" s="34"/>
      <c r="AN15" s="35"/>
    </row>
    <row r="16" spans="1:40" x14ac:dyDescent="0.25">
      <c r="A16" s="1">
        <v>44333</v>
      </c>
      <c r="B16" s="2">
        <v>4157.75</v>
      </c>
      <c r="C16" s="2">
        <v>4169</v>
      </c>
      <c r="D16" s="2">
        <v>4178.75</v>
      </c>
      <c r="E16" s="2">
        <v>4136.5</v>
      </c>
      <c r="F16" t="s">
        <v>16</v>
      </c>
      <c r="G16" s="3">
        <v>-2.7000000000000001E-3</v>
      </c>
      <c r="H16" s="4">
        <f>ABS(Table1[[#This Row],[Change %]])</f>
        <v>2.7000000000000001E-3</v>
      </c>
      <c r="I16">
        <f>Table1[[#This Row],[High]]-Table1[[#This Row],[Low]]</f>
        <v>42.25</v>
      </c>
      <c r="J16" s="5">
        <f>Table1[[#This Row],[Volitality in $]]/Table1[[#This Row],[Open]]</f>
        <v>1.0134324778124251E-2</v>
      </c>
      <c r="L16" s="9">
        <v>44333</v>
      </c>
      <c r="M16" s="10">
        <v>4169</v>
      </c>
      <c r="N16" s="10">
        <v>4178.75</v>
      </c>
      <c r="O16" s="10">
        <v>4136.5</v>
      </c>
      <c r="P16" s="10">
        <v>4157.75</v>
      </c>
      <c r="R16" s="9">
        <v>44333</v>
      </c>
      <c r="S16" s="25">
        <f>Table1[[#This Row],[Volitality in $]]/Table1[[#This Row],[Open]]</f>
        <v>1.0134324778124251E-2</v>
      </c>
      <c r="AC16" s="50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51"/>
    </row>
    <row r="17" spans="1:40" x14ac:dyDescent="0.25">
      <c r="A17" s="1">
        <v>44330</v>
      </c>
      <c r="B17" s="2">
        <v>4169</v>
      </c>
      <c r="C17" s="2">
        <v>4112.5</v>
      </c>
      <c r="D17" s="2">
        <v>4178.25</v>
      </c>
      <c r="E17" s="2">
        <v>4105.25</v>
      </c>
      <c r="F17" t="s">
        <v>17</v>
      </c>
      <c r="G17" s="3">
        <v>1.5100000000000001E-2</v>
      </c>
      <c r="H17" s="4">
        <f>ABS(Table1[[#This Row],[Change %]])</f>
        <v>1.5100000000000001E-2</v>
      </c>
      <c r="I17">
        <f>Table1[[#This Row],[High]]-Table1[[#This Row],[Low]]</f>
        <v>73</v>
      </c>
      <c r="J17" s="5">
        <f>Table1[[#This Row],[Volitality in $]]/Table1[[#This Row],[Open]]</f>
        <v>1.7750759878419453E-2</v>
      </c>
      <c r="L17" s="7">
        <v>44330</v>
      </c>
      <c r="M17" s="8">
        <v>4112.5</v>
      </c>
      <c r="N17" s="8">
        <v>4178.25</v>
      </c>
      <c r="O17" s="8">
        <v>4105.25</v>
      </c>
      <c r="P17" s="8">
        <v>4169</v>
      </c>
      <c r="R17" s="7">
        <v>44330</v>
      </c>
      <c r="S17" s="24">
        <f>Table1[[#This Row],[Volitality in $]]/Table1[[#This Row],[Open]]</f>
        <v>1.7750759878419453E-2</v>
      </c>
      <c r="V17" s="11" t="s">
        <v>152</v>
      </c>
      <c r="W17" s="12"/>
      <c r="X17" s="22">
        <f>MIN(Table1[Absolute Change %])</f>
        <v>0</v>
      </c>
      <c r="Y17" s="23"/>
      <c r="AC17" s="50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51"/>
    </row>
    <row r="18" spans="1:40" x14ac:dyDescent="0.25">
      <c r="A18" s="1">
        <v>44329</v>
      </c>
      <c r="B18" s="2">
        <v>4107</v>
      </c>
      <c r="C18" s="2">
        <v>4053.5</v>
      </c>
      <c r="D18" s="2">
        <v>4126.75</v>
      </c>
      <c r="E18" s="2">
        <v>4029.25</v>
      </c>
      <c r="F18" t="s">
        <v>18</v>
      </c>
      <c r="G18" s="3">
        <v>1.1900000000000001E-2</v>
      </c>
      <c r="H18" s="4">
        <f>ABS(Table1[[#This Row],[Change %]])</f>
        <v>1.1900000000000001E-2</v>
      </c>
      <c r="I18">
        <f>Table1[[#This Row],[High]]-Table1[[#This Row],[Low]]</f>
        <v>97.5</v>
      </c>
      <c r="J18" s="5">
        <f>Table1[[#This Row],[Volitality in $]]/Table1[[#This Row],[Open]]</f>
        <v>2.4053287282595287E-2</v>
      </c>
      <c r="L18" s="9">
        <v>44329</v>
      </c>
      <c r="M18" s="10">
        <v>4053.5</v>
      </c>
      <c r="N18" s="10">
        <v>4126.75</v>
      </c>
      <c r="O18" s="10">
        <v>4029.25</v>
      </c>
      <c r="P18" s="10">
        <v>4107</v>
      </c>
      <c r="R18" s="9">
        <v>44329</v>
      </c>
      <c r="S18" s="25">
        <f>Table1[[#This Row],[Volitality in $]]/Table1[[#This Row],[Open]]</f>
        <v>2.4053287282595287E-2</v>
      </c>
      <c r="AC18" s="50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51"/>
    </row>
    <row r="19" spans="1:40" x14ac:dyDescent="0.25">
      <c r="A19" s="1">
        <v>44328</v>
      </c>
      <c r="B19" s="2">
        <v>4058.75</v>
      </c>
      <c r="C19" s="2">
        <v>4140</v>
      </c>
      <c r="D19" s="2">
        <v>4150.5</v>
      </c>
      <c r="E19" s="2">
        <v>4051</v>
      </c>
      <c r="F19" t="s">
        <v>19</v>
      </c>
      <c r="G19" s="3">
        <v>-2.1100000000000001E-2</v>
      </c>
      <c r="H19" s="4">
        <f>ABS(Table1[[#This Row],[Change %]])</f>
        <v>2.1100000000000001E-2</v>
      </c>
      <c r="I19">
        <f>Table1[[#This Row],[High]]-Table1[[#This Row],[Low]]</f>
        <v>99.5</v>
      </c>
      <c r="J19" s="5">
        <f>Table1[[#This Row],[Volitality in $]]/Table1[[#This Row],[Open]]</f>
        <v>2.4033816425120771E-2</v>
      </c>
      <c r="L19" s="7">
        <v>44328</v>
      </c>
      <c r="M19" s="8">
        <v>4140</v>
      </c>
      <c r="N19" s="8">
        <v>4150.5</v>
      </c>
      <c r="O19" s="8">
        <v>4051</v>
      </c>
      <c r="P19" s="8">
        <v>4058.75</v>
      </c>
      <c r="R19" s="7">
        <v>44328</v>
      </c>
      <c r="S19" s="24">
        <f>Table1[[#This Row],[Volitality in $]]/Table1[[#This Row],[Open]]</f>
        <v>2.4033816425120771E-2</v>
      </c>
      <c r="AC19" s="50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51"/>
    </row>
    <row r="20" spans="1:40" x14ac:dyDescent="0.25">
      <c r="A20" s="1">
        <v>44327</v>
      </c>
      <c r="B20" s="2">
        <v>4146.25</v>
      </c>
      <c r="C20" s="2">
        <v>4176.75</v>
      </c>
      <c r="D20" s="2">
        <v>4185.5</v>
      </c>
      <c r="E20" s="2">
        <v>4103.75</v>
      </c>
      <c r="F20" t="s">
        <v>20</v>
      </c>
      <c r="G20" s="3">
        <v>-8.8999999999999999E-3</v>
      </c>
      <c r="H20" s="4">
        <f>ABS(Table1[[#This Row],[Change %]])</f>
        <v>8.8999999999999999E-3</v>
      </c>
      <c r="I20">
        <f>Table1[[#This Row],[High]]-Table1[[#This Row],[Low]]</f>
        <v>81.75</v>
      </c>
      <c r="J20" s="5">
        <f>Table1[[#This Row],[Volitality in $]]/Table1[[#This Row],[Open]]</f>
        <v>1.9572634225175075E-2</v>
      </c>
      <c r="L20" s="9">
        <v>44327</v>
      </c>
      <c r="M20" s="10">
        <v>4176.75</v>
      </c>
      <c r="N20" s="10">
        <v>4185.5</v>
      </c>
      <c r="O20" s="10">
        <v>4103.75</v>
      </c>
      <c r="P20" s="10">
        <v>4146.25</v>
      </c>
      <c r="R20" s="9">
        <v>44327</v>
      </c>
      <c r="S20" s="25">
        <f>Table1[[#This Row],[Volitality in $]]/Table1[[#This Row],[Open]]</f>
        <v>1.9572634225175075E-2</v>
      </c>
      <c r="V20" s="11" t="s">
        <v>156</v>
      </c>
      <c r="W20" s="12"/>
      <c r="X20" s="22">
        <f>AVERAGE(Table1[Daily Volatility in %])</f>
        <v>1.5895321504175653E-2</v>
      </c>
      <c r="Y20" s="23"/>
      <c r="AC20" s="50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51"/>
    </row>
    <row r="21" spans="1:40" x14ac:dyDescent="0.25">
      <c r="A21" s="1">
        <v>44326</v>
      </c>
      <c r="B21" s="2">
        <v>4183.5</v>
      </c>
      <c r="C21" s="2">
        <v>4226.75</v>
      </c>
      <c r="D21" s="2">
        <v>4238.25</v>
      </c>
      <c r="E21" s="2">
        <v>4172</v>
      </c>
      <c r="F21" t="s">
        <v>21</v>
      </c>
      <c r="G21" s="3">
        <v>-9.9000000000000008E-3</v>
      </c>
      <c r="H21" s="4">
        <f>ABS(Table1[[#This Row],[Change %]])</f>
        <v>9.9000000000000008E-3</v>
      </c>
      <c r="I21">
        <f>Table1[[#This Row],[High]]-Table1[[#This Row],[Low]]</f>
        <v>66.25</v>
      </c>
      <c r="J21" s="5">
        <f>Table1[[#This Row],[Volitality in $]]/Table1[[#This Row],[Open]]</f>
        <v>1.5673981191222569E-2</v>
      </c>
      <c r="L21" s="7">
        <v>44326</v>
      </c>
      <c r="M21" s="8">
        <v>4226.75</v>
      </c>
      <c r="N21" s="8">
        <v>4238.25</v>
      </c>
      <c r="O21" s="8">
        <v>4172</v>
      </c>
      <c r="P21" s="8">
        <v>4183.5</v>
      </c>
      <c r="R21" s="7">
        <v>44326</v>
      </c>
      <c r="S21" s="24">
        <f>Table1[[#This Row],[Volitality in $]]/Table1[[#This Row],[Open]]</f>
        <v>1.5673981191222569E-2</v>
      </c>
      <c r="AC21" s="50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51"/>
    </row>
    <row r="22" spans="1:40" x14ac:dyDescent="0.25">
      <c r="A22" s="1">
        <v>44323</v>
      </c>
      <c r="B22" s="2">
        <v>4225.25</v>
      </c>
      <c r="C22" s="2">
        <v>4197.5</v>
      </c>
      <c r="D22" s="2">
        <v>4232.25</v>
      </c>
      <c r="E22" s="2">
        <v>4191.75</v>
      </c>
      <c r="F22" t="s">
        <v>22</v>
      </c>
      <c r="G22" s="3">
        <v>7.4000000000000003E-3</v>
      </c>
      <c r="H22" s="4">
        <f>ABS(Table1[[#This Row],[Change %]])</f>
        <v>7.4000000000000003E-3</v>
      </c>
      <c r="I22">
        <f>Table1[[#This Row],[High]]-Table1[[#This Row],[Low]]</f>
        <v>40.5</v>
      </c>
      <c r="J22" s="5">
        <f>Table1[[#This Row],[Volitality in $]]/Table1[[#This Row],[Open]]</f>
        <v>9.648600357355569E-3</v>
      </c>
      <c r="L22" s="9">
        <v>44323</v>
      </c>
      <c r="M22" s="10">
        <v>4197.5</v>
      </c>
      <c r="N22" s="10">
        <v>4232.25</v>
      </c>
      <c r="O22" s="10">
        <v>4191.75</v>
      </c>
      <c r="P22" s="10">
        <v>4225.25</v>
      </c>
      <c r="R22" s="9">
        <v>44323</v>
      </c>
      <c r="S22" s="25">
        <f>Table1[[#This Row],[Volitality in $]]/Table1[[#This Row],[Open]]</f>
        <v>9.648600357355569E-3</v>
      </c>
      <c r="AC22" s="50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51"/>
    </row>
    <row r="23" spans="1:40" x14ac:dyDescent="0.25">
      <c r="A23" s="1">
        <v>44322</v>
      </c>
      <c r="B23" s="2">
        <v>4194.25</v>
      </c>
      <c r="C23" s="2">
        <v>4158.75</v>
      </c>
      <c r="D23" s="2">
        <v>4197.25</v>
      </c>
      <c r="E23" s="2">
        <v>4140.5</v>
      </c>
      <c r="F23" t="s">
        <v>23</v>
      </c>
      <c r="G23" s="3">
        <v>8.2000000000000007E-3</v>
      </c>
      <c r="H23" s="4">
        <f>ABS(Table1[[#This Row],[Change %]])</f>
        <v>8.2000000000000007E-3</v>
      </c>
      <c r="I23">
        <f>Table1[[#This Row],[High]]-Table1[[#This Row],[Low]]</f>
        <v>56.75</v>
      </c>
      <c r="J23" s="5">
        <f>Table1[[#This Row],[Volitality in $]]/Table1[[#This Row],[Open]]</f>
        <v>1.3645927261797416E-2</v>
      </c>
      <c r="L23" s="7">
        <v>44322</v>
      </c>
      <c r="M23" s="8">
        <v>4158.75</v>
      </c>
      <c r="N23" s="8">
        <v>4197.25</v>
      </c>
      <c r="O23" s="8">
        <v>4140.5</v>
      </c>
      <c r="P23" s="8">
        <v>4194.25</v>
      </c>
      <c r="R23" s="7">
        <v>44322</v>
      </c>
      <c r="S23" s="24">
        <f>Table1[[#This Row],[Volitality in $]]/Table1[[#This Row],[Open]]</f>
        <v>1.3645927261797416E-2</v>
      </c>
      <c r="V23" s="11" t="s">
        <v>158</v>
      </c>
      <c r="W23" s="12"/>
      <c r="X23" s="27">
        <f>X5+2*X11</f>
        <v>4924.6947075252601</v>
      </c>
      <c r="Y23" s="28"/>
      <c r="AC23" s="50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51"/>
    </row>
    <row r="24" spans="1:40" x14ac:dyDescent="0.25">
      <c r="A24" s="1">
        <v>44321</v>
      </c>
      <c r="B24" s="2">
        <v>4160</v>
      </c>
      <c r="C24" s="2">
        <v>4158.25</v>
      </c>
      <c r="D24" s="2">
        <v>4180</v>
      </c>
      <c r="E24" s="2">
        <v>4153</v>
      </c>
      <c r="F24" t="s">
        <v>24</v>
      </c>
      <c r="G24" s="3">
        <v>4.0000000000000002E-4</v>
      </c>
      <c r="H24" s="4">
        <f>ABS(Table1[[#This Row],[Change %]])</f>
        <v>4.0000000000000002E-4</v>
      </c>
      <c r="I24">
        <f>Table1[[#This Row],[High]]-Table1[[#This Row],[Low]]</f>
        <v>27</v>
      </c>
      <c r="J24" s="5">
        <f>Table1[[#This Row],[Volitality in $]]/Table1[[#This Row],[Open]]</f>
        <v>6.4931160945109123E-3</v>
      </c>
      <c r="L24" s="9">
        <v>44321</v>
      </c>
      <c r="M24" s="10">
        <v>4158.25</v>
      </c>
      <c r="N24" s="10">
        <v>4180</v>
      </c>
      <c r="O24" s="10">
        <v>4153</v>
      </c>
      <c r="P24" s="10">
        <v>4160</v>
      </c>
      <c r="R24" s="9">
        <v>44321</v>
      </c>
      <c r="S24" s="25">
        <f>Table1[[#This Row],[Volitality in $]]/Table1[[#This Row],[Open]]</f>
        <v>6.4931160945109123E-3</v>
      </c>
      <c r="AC24" s="50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51"/>
    </row>
    <row r="25" spans="1:40" x14ac:dyDescent="0.25">
      <c r="A25" s="1">
        <v>44320</v>
      </c>
      <c r="B25" s="2">
        <v>4158.25</v>
      </c>
      <c r="C25" s="2">
        <v>4184.25</v>
      </c>
      <c r="D25" s="2">
        <v>4185.5</v>
      </c>
      <c r="E25" s="2">
        <v>4120.5</v>
      </c>
      <c r="F25" t="s">
        <v>25</v>
      </c>
      <c r="G25" s="3">
        <v>-6.6E-3</v>
      </c>
      <c r="H25" s="4">
        <f>ABS(Table1[[#This Row],[Change %]])</f>
        <v>6.6E-3</v>
      </c>
      <c r="I25">
        <f>Table1[[#This Row],[High]]-Table1[[#This Row],[Low]]</f>
        <v>65</v>
      </c>
      <c r="J25" s="5">
        <f>Table1[[#This Row],[Volitality in $]]/Table1[[#This Row],[Open]]</f>
        <v>1.5534444643603991E-2</v>
      </c>
      <c r="L25" s="7">
        <v>44320</v>
      </c>
      <c r="M25" s="8">
        <v>4184.25</v>
      </c>
      <c r="N25" s="8">
        <v>4185.5</v>
      </c>
      <c r="O25" s="8">
        <v>4120.5</v>
      </c>
      <c r="P25" s="8">
        <v>4158.25</v>
      </c>
      <c r="R25" s="7">
        <v>44320</v>
      </c>
      <c r="S25" s="24">
        <f>Table1[[#This Row],[Volitality in $]]/Table1[[#This Row],[Open]]</f>
        <v>1.5534444643603991E-2</v>
      </c>
      <c r="AC25" s="50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51"/>
    </row>
    <row r="26" spans="1:40" x14ac:dyDescent="0.25">
      <c r="A26" s="1">
        <v>44319</v>
      </c>
      <c r="B26" s="2">
        <v>4185.75</v>
      </c>
      <c r="C26" s="2">
        <v>4181.5</v>
      </c>
      <c r="D26" s="2">
        <v>4202.5</v>
      </c>
      <c r="E26" s="2">
        <v>4181</v>
      </c>
      <c r="F26" t="s">
        <v>26</v>
      </c>
      <c r="G26" s="3">
        <v>2.7000000000000001E-3</v>
      </c>
      <c r="H26" s="4">
        <f>ABS(Table1[[#This Row],[Change %]])</f>
        <v>2.7000000000000001E-3</v>
      </c>
      <c r="I26">
        <f>Table1[[#This Row],[High]]-Table1[[#This Row],[Low]]</f>
        <v>21.5</v>
      </c>
      <c r="J26" s="5">
        <f>Table1[[#This Row],[Volitality in $]]/Table1[[#This Row],[Open]]</f>
        <v>5.1416955637928969E-3</v>
      </c>
      <c r="L26" s="9">
        <v>44319</v>
      </c>
      <c r="M26" s="10">
        <v>4181.5</v>
      </c>
      <c r="N26" s="10">
        <v>4202.5</v>
      </c>
      <c r="O26" s="10">
        <v>4181</v>
      </c>
      <c r="P26" s="10">
        <v>4185.75</v>
      </c>
      <c r="R26" s="9">
        <v>44319</v>
      </c>
      <c r="S26" s="25">
        <f>Table1[[#This Row],[Volitality in $]]/Table1[[#This Row],[Open]]</f>
        <v>5.1416955637928969E-3</v>
      </c>
      <c r="V26" s="11" t="s">
        <v>159</v>
      </c>
      <c r="W26" s="12"/>
      <c r="X26" s="27">
        <f>X8+2*X11</f>
        <v>3621.4447075252601</v>
      </c>
      <c r="Y26" s="28"/>
      <c r="AC26" s="50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51"/>
    </row>
    <row r="27" spans="1:40" x14ac:dyDescent="0.25">
      <c r="A27" s="1">
        <v>44316</v>
      </c>
      <c r="B27" s="2">
        <v>4174.5</v>
      </c>
      <c r="C27" s="2">
        <v>4200.75</v>
      </c>
      <c r="D27" s="2">
        <v>4201.5</v>
      </c>
      <c r="E27" s="2">
        <v>4167.25</v>
      </c>
      <c r="F27" t="s">
        <v>27</v>
      </c>
      <c r="G27" s="3">
        <v>-6.8999999999999999E-3</v>
      </c>
      <c r="H27" s="4">
        <f>ABS(Table1[[#This Row],[Change %]])</f>
        <v>6.8999999999999999E-3</v>
      </c>
      <c r="I27">
        <f>Table1[[#This Row],[High]]-Table1[[#This Row],[Low]]</f>
        <v>34.25</v>
      </c>
      <c r="J27" s="5">
        <f>Table1[[#This Row],[Volitality in $]]/Table1[[#This Row],[Open]]</f>
        <v>8.1533059572695358E-3</v>
      </c>
      <c r="L27" s="7">
        <v>44316</v>
      </c>
      <c r="M27" s="8">
        <v>4200.75</v>
      </c>
      <c r="N27" s="8">
        <v>4201.5</v>
      </c>
      <c r="O27" s="8">
        <v>4167.25</v>
      </c>
      <c r="P27" s="8">
        <v>4174.5</v>
      </c>
      <c r="R27" s="7">
        <v>44316</v>
      </c>
      <c r="S27" s="24">
        <f>Table1[[#This Row],[Volitality in $]]/Table1[[#This Row],[Open]]</f>
        <v>8.1533059572695358E-3</v>
      </c>
      <c r="AC27" s="50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51"/>
    </row>
    <row r="28" spans="1:40" x14ac:dyDescent="0.25">
      <c r="A28" s="1">
        <v>44315</v>
      </c>
      <c r="B28" s="2">
        <v>4203.5</v>
      </c>
      <c r="C28" s="2">
        <v>4184.75</v>
      </c>
      <c r="D28" s="2">
        <v>4211</v>
      </c>
      <c r="E28" s="2">
        <v>4168</v>
      </c>
      <c r="F28" t="s">
        <v>23</v>
      </c>
      <c r="G28" s="3">
        <v>6.4999999999999997E-3</v>
      </c>
      <c r="H28" s="4">
        <f>ABS(Table1[[#This Row],[Change %]])</f>
        <v>6.4999999999999997E-3</v>
      </c>
      <c r="I28">
        <f>Table1[[#This Row],[High]]-Table1[[#This Row],[Low]]</f>
        <v>43</v>
      </c>
      <c r="J28" s="5">
        <f>Table1[[#This Row],[Volitality in $]]/Table1[[#This Row],[Open]]</f>
        <v>1.0275404743413584E-2</v>
      </c>
      <c r="L28" s="9">
        <v>44315</v>
      </c>
      <c r="M28" s="10">
        <v>4184.75</v>
      </c>
      <c r="N28" s="10">
        <v>4211</v>
      </c>
      <c r="O28" s="10">
        <v>4168</v>
      </c>
      <c r="P28" s="10">
        <v>4203.5</v>
      </c>
      <c r="R28" s="9">
        <v>44315</v>
      </c>
      <c r="S28" s="25">
        <f>Table1[[#This Row],[Volitality in $]]/Table1[[#This Row],[Open]]</f>
        <v>1.0275404743413584E-2</v>
      </c>
      <c r="AC28" s="50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51"/>
    </row>
    <row r="29" spans="1:40" x14ac:dyDescent="0.25">
      <c r="A29" s="1">
        <v>44314</v>
      </c>
      <c r="B29" s="2">
        <v>4176.25</v>
      </c>
      <c r="C29" s="2">
        <v>4180.25</v>
      </c>
      <c r="D29" s="2">
        <v>4193.75</v>
      </c>
      <c r="E29" s="2">
        <v>4172.75</v>
      </c>
      <c r="F29" t="s">
        <v>28</v>
      </c>
      <c r="G29" s="3">
        <v>-6.9999999999999999E-4</v>
      </c>
      <c r="H29" s="4">
        <f>ABS(Table1[[#This Row],[Change %]])</f>
        <v>6.9999999999999999E-4</v>
      </c>
      <c r="I29">
        <f>Table1[[#This Row],[High]]-Table1[[#This Row],[Low]]</f>
        <v>21</v>
      </c>
      <c r="J29" s="5">
        <f>Table1[[#This Row],[Volitality in $]]/Table1[[#This Row],[Open]]</f>
        <v>5.0236229890556787E-3</v>
      </c>
      <c r="L29" s="7">
        <v>44314</v>
      </c>
      <c r="M29" s="8">
        <v>4180.25</v>
      </c>
      <c r="N29" s="8">
        <v>4193.75</v>
      </c>
      <c r="O29" s="8">
        <v>4172.75</v>
      </c>
      <c r="P29" s="8">
        <v>4176.25</v>
      </c>
      <c r="R29" s="7">
        <v>44314</v>
      </c>
      <c r="S29" s="24">
        <f>Table1[[#This Row],[Volitality in $]]/Table1[[#This Row],[Open]]</f>
        <v>5.0236229890556787E-3</v>
      </c>
      <c r="V29" s="11" t="s">
        <v>160</v>
      </c>
      <c r="W29" s="12"/>
      <c r="X29" s="27">
        <f>AVERAGE(Table1[Open])</f>
        <v>3625.5256060606062</v>
      </c>
      <c r="Y29" s="28"/>
      <c r="AC29" s="11" t="s">
        <v>178</v>
      </c>
      <c r="AD29" s="12"/>
      <c r="AE29" s="12"/>
      <c r="AF29" s="12"/>
      <c r="AG29" s="12"/>
      <c r="AH29" s="13"/>
      <c r="AI29" s="11" t="s">
        <v>179</v>
      </c>
      <c r="AJ29" s="12"/>
      <c r="AK29" s="12"/>
      <c r="AL29" s="12"/>
      <c r="AM29" s="12"/>
      <c r="AN29" s="13"/>
    </row>
    <row r="30" spans="1:40" x14ac:dyDescent="0.25">
      <c r="A30" s="1">
        <v>44313</v>
      </c>
      <c r="B30" s="2">
        <v>4179</v>
      </c>
      <c r="C30" s="2">
        <v>4181.5</v>
      </c>
      <c r="D30" s="2">
        <v>4192.5</v>
      </c>
      <c r="E30" s="2">
        <v>4166.75</v>
      </c>
      <c r="F30" t="s">
        <v>29</v>
      </c>
      <c r="G30" s="3">
        <v>-1E-4</v>
      </c>
      <c r="H30" s="4">
        <f>ABS(Table1[[#This Row],[Change %]])</f>
        <v>1E-4</v>
      </c>
      <c r="I30">
        <f>Table1[[#This Row],[High]]-Table1[[#This Row],[Low]]</f>
        <v>25.75</v>
      </c>
      <c r="J30" s="5">
        <f>Table1[[#This Row],[Volitality in $]]/Table1[[#This Row],[Open]]</f>
        <v>6.1580772450077724E-3</v>
      </c>
      <c r="L30" s="9">
        <v>44313</v>
      </c>
      <c r="M30" s="10">
        <v>4181.5</v>
      </c>
      <c r="N30" s="10">
        <v>4192.5</v>
      </c>
      <c r="O30" s="10">
        <v>4166.75</v>
      </c>
      <c r="P30" s="10">
        <v>4179</v>
      </c>
      <c r="R30" s="9">
        <v>44313</v>
      </c>
      <c r="S30" s="25">
        <f>Table1[[#This Row],[Volitality in $]]/Table1[[#This Row],[Open]]</f>
        <v>6.1580772450077724E-3</v>
      </c>
      <c r="V30" s="26"/>
      <c r="W30" s="26"/>
      <c r="X30" s="26"/>
      <c r="Y30" s="26"/>
      <c r="Z30" s="26"/>
      <c r="AA30" s="26"/>
      <c r="AB30" s="26"/>
      <c r="AC30" s="52"/>
      <c r="AD30" s="26"/>
      <c r="AE30" s="26"/>
      <c r="AF30" s="26"/>
      <c r="AG30" s="26"/>
      <c r="AH30" s="26"/>
      <c r="AI30" s="26"/>
      <c r="AJ30" s="46"/>
      <c r="AK30" s="46"/>
      <c r="AL30" s="46"/>
      <c r="AM30" s="46"/>
      <c r="AN30" s="51"/>
    </row>
    <row r="31" spans="1:40" x14ac:dyDescent="0.25">
      <c r="A31" s="1">
        <v>44312</v>
      </c>
      <c r="B31" s="2">
        <v>4179.5</v>
      </c>
      <c r="C31" s="2">
        <v>4170.75</v>
      </c>
      <c r="D31" s="2">
        <v>4186</v>
      </c>
      <c r="E31" s="2">
        <v>4163.75</v>
      </c>
      <c r="F31" t="s">
        <v>30</v>
      </c>
      <c r="G31" s="3">
        <v>1.9E-3</v>
      </c>
      <c r="H31" s="4">
        <f>ABS(Table1[[#This Row],[Change %]])</f>
        <v>1.9E-3</v>
      </c>
      <c r="I31">
        <f>Table1[[#This Row],[High]]-Table1[[#This Row],[Low]]</f>
        <v>22.25</v>
      </c>
      <c r="J31" s="5">
        <f>Table1[[#This Row],[Volitality in $]]/Table1[[#This Row],[Open]]</f>
        <v>5.3347719235149549E-3</v>
      </c>
      <c r="L31" s="7">
        <v>44312</v>
      </c>
      <c r="M31" s="8">
        <v>4170.75</v>
      </c>
      <c r="N31" s="8">
        <v>4186</v>
      </c>
      <c r="O31" s="8">
        <v>4163.75</v>
      </c>
      <c r="P31" s="8">
        <v>4179.5</v>
      </c>
      <c r="R31" s="7">
        <v>44312</v>
      </c>
      <c r="S31" s="24">
        <f>Table1[[#This Row],[Volitality in $]]/Table1[[#This Row],[Open]]</f>
        <v>5.3347719235149549E-3</v>
      </c>
      <c r="V31" s="11" t="s">
        <v>161</v>
      </c>
      <c r="W31" s="12"/>
      <c r="X31" s="27">
        <f>AVERAGE(Table1[Price])</f>
        <v>3630.0956060606059</v>
      </c>
      <c r="Y31" s="28"/>
      <c r="AC31" s="50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51"/>
    </row>
    <row r="32" spans="1:40" x14ac:dyDescent="0.25">
      <c r="A32" s="1">
        <v>44309</v>
      </c>
      <c r="B32" s="2">
        <v>4171.5</v>
      </c>
      <c r="C32" s="2">
        <v>4129</v>
      </c>
      <c r="D32" s="2">
        <v>4186.75</v>
      </c>
      <c r="E32" s="2">
        <v>4127.5</v>
      </c>
      <c r="F32" t="s">
        <v>17</v>
      </c>
      <c r="G32" s="3">
        <v>1.06E-2</v>
      </c>
      <c r="H32" s="4">
        <f>ABS(Table1[[#This Row],[Change %]])</f>
        <v>1.06E-2</v>
      </c>
      <c r="I32">
        <f>Table1[[#This Row],[High]]-Table1[[#This Row],[Low]]</f>
        <v>59.25</v>
      </c>
      <c r="J32" s="5">
        <f>Table1[[#This Row],[Volitality in $]]/Table1[[#This Row],[Open]]</f>
        <v>1.434972148219908E-2</v>
      </c>
      <c r="L32" s="9">
        <v>44309</v>
      </c>
      <c r="M32" s="10">
        <v>4129</v>
      </c>
      <c r="N32" s="10">
        <v>4186.75</v>
      </c>
      <c r="O32" s="10">
        <v>4127.5</v>
      </c>
      <c r="P32" s="10">
        <v>4171.5</v>
      </c>
      <c r="R32" s="9">
        <v>44309</v>
      </c>
      <c r="S32" s="25">
        <f>Table1[[#This Row],[Volitality in $]]/Table1[[#This Row],[Open]]</f>
        <v>1.434972148219908E-2</v>
      </c>
      <c r="AC32" s="50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51"/>
    </row>
    <row r="33" spans="1:40" x14ac:dyDescent="0.25">
      <c r="A33" s="1">
        <v>44308</v>
      </c>
      <c r="B33" s="2">
        <v>4127.75</v>
      </c>
      <c r="C33" s="2">
        <v>4157.5</v>
      </c>
      <c r="D33" s="2">
        <v>4171.75</v>
      </c>
      <c r="E33" s="2">
        <v>4115.25</v>
      </c>
      <c r="F33" t="s">
        <v>31</v>
      </c>
      <c r="G33" s="3">
        <v>-8.8999999999999999E-3</v>
      </c>
      <c r="H33" s="4">
        <f>ABS(Table1[[#This Row],[Change %]])</f>
        <v>8.8999999999999999E-3</v>
      </c>
      <c r="I33">
        <f>Table1[[#This Row],[High]]-Table1[[#This Row],[Low]]</f>
        <v>56.5</v>
      </c>
      <c r="J33" s="5">
        <f>Table1[[#This Row],[Volitality in $]]/Table1[[#This Row],[Open]]</f>
        <v>1.3589897775105232E-2</v>
      </c>
      <c r="L33" s="7">
        <v>44308</v>
      </c>
      <c r="M33" s="8">
        <v>4157.5</v>
      </c>
      <c r="N33" s="8">
        <v>4171.75</v>
      </c>
      <c r="O33" s="8">
        <v>4115.25</v>
      </c>
      <c r="P33" s="8">
        <v>4127.75</v>
      </c>
      <c r="R33" s="7">
        <v>44308</v>
      </c>
      <c r="S33" s="24">
        <f>Table1[[#This Row],[Volitality in $]]/Table1[[#This Row],[Open]]</f>
        <v>1.3589897775105232E-2</v>
      </c>
      <c r="V33" s="11" t="s">
        <v>162</v>
      </c>
      <c r="W33" s="12"/>
      <c r="X33" s="29">
        <f>AVERAGE(D5:D268)</f>
        <v>3653.8604166666669</v>
      </c>
      <c r="Y33" s="13"/>
      <c r="AC33" s="50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51"/>
    </row>
    <row r="34" spans="1:40" x14ac:dyDescent="0.25">
      <c r="A34" s="1">
        <v>44307</v>
      </c>
      <c r="B34" s="2">
        <v>4164.75</v>
      </c>
      <c r="C34" s="2">
        <v>4121.25</v>
      </c>
      <c r="D34" s="2">
        <v>4167.25</v>
      </c>
      <c r="E34" s="2">
        <v>4113</v>
      </c>
      <c r="F34" t="s">
        <v>17</v>
      </c>
      <c r="G34" s="3">
        <v>9.2999999999999992E-3</v>
      </c>
      <c r="H34" s="4">
        <f>ABS(Table1[[#This Row],[Change %]])</f>
        <v>9.2999999999999992E-3</v>
      </c>
      <c r="I34">
        <f>Table1[[#This Row],[High]]-Table1[[#This Row],[Low]]</f>
        <v>54.25</v>
      </c>
      <c r="J34" s="5">
        <f>Table1[[#This Row],[Volitality in $]]/Table1[[#This Row],[Open]]</f>
        <v>1.3163481953290871E-2</v>
      </c>
      <c r="L34" s="9">
        <v>44307</v>
      </c>
      <c r="M34" s="10">
        <v>4121.25</v>
      </c>
      <c r="N34" s="10">
        <v>4167.25</v>
      </c>
      <c r="O34" s="10">
        <v>4113</v>
      </c>
      <c r="P34" s="10">
        <v>4164.75</v>
      </c>
      <c r="R34" s="9">
        <v>44307</v>
      </c>
      <c r="S34" s="25">
        <f>Table1[[#This Row],[Volitality in $]]/Table1[[#This Row],[Open]]</f>
        <v>1.3163481953290871E-2</v>
      </c>
      <c r="AC34" s="50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51"/>
    </row>
    <row r="35" spans="1:40" x14ac:dyDescent="0.25">
      <c r="A35" s="1">
        <v>44306</v>
      </c>
      <c r="B35" s="2">
        <v>4126.5</v>
      </c>
      <c r="C35" s="2">
        <v>4156.25</v>
      </c>
      <c r="D35" s="2">
        <v>4167.25</v>
      </c>
      <c r="E35" s="2">
        <v>4110.5</v>
      </c>
      <c r="F35" t="s">
        <v>32</v>
      </c>
      <c r="G35" s="3">
        <v>-7.0000000000000001E-3</v>
      </c>
      <c r="H35" s="4">
        <f>ABS(Table1[[#This Row],[Change %]])</f>
        <v>7.0000000000000001E-3</v>
      </c>
      <c r="I35">
        <f>Table1[[#This Row],[High]]-Table1[[#This Row],[Low]]</f>
        <v>56.75</v>
      </c>
      <c r="J35" s="5">
        <f>Table1[[#This Row],[Volitality in $]]/Table1[[#This Row],[Open]]</f>
        <v>1.3654135338345865E-2</v>
      </c>
      <c r="L35" s="7">
        <v>44306</v>
      </c>
      <c r="M35" s="8">
        <v>4156.25</v>
      </c>
      <c r="N35" s="8">
        <v>4167.25</v>
      </c>
      <c r="O35" s="8">
        <v>4110.5</v>
      </c>
      <c r="P35" s="8">
        <v>4126.5</v>
      </c>
      <c r="R35" s="7">
        <v>44306</v>
      </c>
      <c r="S35" s="24">
        <f>Table1[[#This Row],[Volitality in $]]/Table1[[#This Row],[Open]]</f>
        <v>1.3654135338345865E-2</v>
      </c>
      <c r="V35" s="11" t="s">
        <v>163</v>
      </c>
      <c r="W35" s="12"/>
      <c r="X35" s="27">
        <f>AVERAGE(Table1[Low])</f>
        <v>3597.4711363636366</v>
      </c>
      <c r="Y35" s="28"/>
      <c r="AC35" s="50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51"/>
    </row>
    <row r="36" spans="1:40" x14ac:dyDescent="0.25">
      <c r="A36" s="1">
        <v>44305</v>
      </c>
      <c r="B36" s="2">
        <v>4155.5</v>
      </c>
      <c r="C36" s="2">
        <v>4165</v>
      </c>
      <c r="D36" s="2">
        <v>4174.75</v>
      </c>
      <c r="E36" s="2">
        <v>4141.75</v>
      </c>
      <c r="F36" t="s">
        <v>33</v>
      </c>
      <c r="G36" s="3">
        <v>-5.0000000000000001E-3</v>
      </c>
      <c r="H36" s="4">
        <f>ABS(Table1[[#This Row],[Change %]])</f>
        <v>5.0000000000000001E-3</v>
      </c>
      <c r="I36">
        <f>Table1[[#This Row],[High]]-Table1[[#This Row],[Low]]</f>
        <v>33</v>
      </c>
      <c r="J36" s="5">
        <f>Table1[[#This Row],[Volitality in $]]/Table1[[#This Row],[Open]]</f>
        <v>7.9231692677070829E-3</v>
      </c>
      <c r="L36" s="9">
        <v>44305</v>
      </c>
      <c r="M36" s="10">
        <v>4165</v>
      </c>
      <c r="N36" s="10">
        <v>4174.75</v>
      </c>
      <c r="O36" s="10">
        <v>4141.75</v>
      </c>
      <c r="P36" s="10">
        <v>4155.5</v>
      </c>
      <c r="R36" s="9">
        <v>44305</v>
      </c>
      <c r="S36" s="25">
        <f>Table1[[#This Row],[Volitality in $]]/Table1[[#This Row],[Open]]</f>
        <v>7.9231692677070829E-3</v>
      </c>
      <c r="AC36" s="50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51"/>
    </row>
    <row r="37" spans="1:40" x14ac:dyDescent="0.25">
      <c r="A37" s="1">
        <v>44302</v>
      </c>
      <c r="B37" s="2">
        <v>4176.25</v>
      </c>
      <c r="C37" s="2">
        <v>4162.75</v>
      </c>
      <c r="D37" s="2">
        <v>4183.5</v>
      </c>
      <c r="E37" s="2">
        <v>4154.25</v>
      </c>
      <c r="F37" t="s">
        <v>34</v>
      </c>
      <c r="G37" s="3">
        <v>3.3E-3</v>
      </c>
      <c r="H37" s="4">
        <f>ABS(Table1[[#This Row],[Change %]])</f>
        <v>3.3E-3</v>
      </c>
      <c r="I37">
        <f>Table1[[#This Row],[High]]-Table1[[#This Row],[Low]]</f>
        <v>29.25</v>
      </c>
      <c r="J37" s="5">
        <f>Table1[[#This Row],[Volitality in $]]/Table1[[#This Row],[Open]]</f>
        <v>7.0266050087081861E-3</v>
      </c>
      <c r="L37" s="7">
        <v>44302</v>
      </c>
      <c r="M37" s="8">
        <v>4162.75</v>
      </c>
      <c r="N37" s="8">
        <v>4183.5</v>
      </c>
      <c r="O37" s="8">
        <v>4154.25</v>
      </c>
      <c r="P37" s="8">
        <v>4176.25</v>
      </c>
      <c r="R37" s="7">
        <v>44302</v>
      </c>
      <c r="S37" s="24">
        <f>Table1[[#This Row],[Volitality in $]]/Table1[[#This Row],[Open]]</f>
        <v>7.0266050087081861E-3</v>
      </c>
      <c r="AC37" s="50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51"/>
    </row>
    <row r="38" spans="1:40" x14ac:dyDescent="0.25">
      <c r="A38" s="1">
        <v>44301</v>
      </c>
      <c r="B38" s="2">
        <v>4162.5</v>
      </c>
      <c r="C38" s="2">
        <v>4123.5</v>
      </c>
      <c r="D38" s="2">
        <v>4166.5</v>
      </c>
      <c r="E38" s="2">
        <v>4119.5</v>
      </c>
      <c r="F38" t="s">
        <v>28</v>
      </c>
      <c r="G38" s="3">
        <v>1.0800000000000001E-2</v>
      </c>
      <c r="H38" s="4">
        <f>ABS(Table1[[#This Row],[Change %]])</f>
        <v>1.0800000000000001E-2</v>
      </c>
      <c r="I38">
        <f>Table1[[#This Row],[High]]-Table1[[#This Row],[Low]]</f>
        <v>47</v>
      </c>
      <c r="J38" s="5">
        <f>Table1[[#This Row],[Volitality in $]]/Table1[[#This Row],[Open]]</f>
        <v>1.139808415181278E-2</v>
      </c>
      <c r="L38" s="9">
        <v>44301</v>
      </c>
      <c r="M38" s="10">
        <v>4123.5</v>
      </c>
      <c r="N38" s="10">
        <v>4166.5</v>
      </c>
      <c r="O38" s="10">
        <v>4119.5</v>
      </c>
      <c r="P38" s="10">
        <v>4162.5</v>
      </c>
      <c r="R38" s="9">
        <v>44301</v>
      </c>
      <c r="S38" s="25">
        <f>Table1[[#This Row],[Volitality in $]]/Table1[[#This Row],[Open]]</f>
        <v>1.139808415181278E-2</v>
      </c>
      <c r="AC38" s="50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51"/>
    </row>
    <row r="39" spans="1:40" x14ac:dyDescent="0.25">
      <c r="A39" s="1">
        <v>44300</v>
      </c>
      <c r="B39" s="2">
        <v>4118</v>
      </c>
      <c r="C39" s="2">
        <v>4134.75</v>
      </c>
      <c r="D39" s="2">
        <v>4144</v>
      </c>
      <c r="E39" s="2">
        <v>4113</v>
      </c>
      <c r="F39" t="s">
        <v>35</v>
      </c>
      <c r="G39" s="3">
        <v>-3.5999999999999999E-3</v>
      </c>
      <c r="H39" s="4">
        <f>ABS(Table1[[#This Row],[Change %]])</f>
        <v>3.5999999999999999E-3</v>
      </c>
      <c r="I39">
        <f>Table1[[#This Row],[High]]-Table1[[#This Row],[Low]]</f>
        <v>31</v>
      </c>
      <c r="J39" s="5">
        <f>Table1[[#This Row],[Volitality in $]]/Table1[[#This Row],[Open]]</f>
        <v>7.4974303162222622E-3</v>
      </c>
      <c r="L39" s="7">
        <v>44300</v>
      </c>
      <c r="M39" s="8">
        <v>4134.75</v>
      </c>
      <c r="N39" s="8">
        <v>4144</v>
      </c>
      <c r="O39" s="8">
        <v>4113</v>
      </c>
      <c r="P39" s="8">
        <v>4118</v>
      </c>
      <c r="R39" s="7">
        <v>44300</v>
      </c>
      <c r="S39" s="24">
        <f>Table1[[#This Row],[Volitality in $]]/Table1[[#This Row],[Open]]</f>
        <v>7.4974303162222622E-3</v>
      </c>
      <c r="AC39" s="50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51"/>
    </row>
    <row r="40" spans="1:40" x14ac:dyDescent="0.25">
      <c r="A40" s="1">
        <v>44299</v>
      </c>
      <c r="B40" s="2">
        <v>4132.75</v>
      </c>
      <c r="C40" s="2">
        <v>4122.75</v>
      </c>
      <c r="D40" s="2">
        <v>4139.75</v>
      </c>
      <c r="E40" s="2">
        <v>4101.25</v>
      </c>
      <c r="F40" t="s">
        <v>36</v>
      </c>
      <c r="G40" s="3">
        <v>3.0000000000000001E-3</v>
      </c>
      <c r="H40" s="4">
        <f>ABS(Table1[[#This Row],[Change %]])</f>
        <v>3.0000000000000001E-3</v>
      </c>
      <c r="I40">
        <f>Table1[[#This Row],[High]]-Table1[[#This Row],[Low]]</f>
        <v>38.5</v>
      </c>
      <c r="J40" s="5">
        <f>Table1[[#This Row],[Volitality in $]]/Table1[[#This Row],[Open]]</f>
        <v>9.3384270207992233E-3</v>
      </c>
      <c r="L40" s="9">
        <v>44299</v>
      </c>
      <c r="M40" s="10">
        <v>4122.75</v>
      </c>
      <c r="N40" s="10">
        <v>4139.75</v>
      </c>
      <c r="O40" s="10">
        <v>4101.25</v>
      </c>
      <c r="P40" s="10">
        <v>4132.75</v>
      </c>
      <c r="R40" s="9">
        <v>44299</v>
      </c>
      <c r="S40" s="25">
        <f>Table1[[#This Row],[Volitality in $]]/Table1[[#This Row],[Open]]</f>
        <v>9.3384270207992233E-3</v>
      </c>
      <c r="AC40" s="50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51"/>
    </row>
    <row r="41" spans="1:40" x14ac:dyDescent="0.25">
      <c r="A41" s="1">
        <v>44298</v>
      </c>
      <c r="B41" s="2">
        <v>4120.25</v>
      </c>
      <c r="C41" s="2">
        <v>4114.25</v>
      </c>
      <c r="D41" s="2">
        <v>4124.5</v>
      </c>
      <c r="E41" s="2">
        <v>4104.5</v>
      </c>
      <c r="F41" t="s">
        <v>37</v>
      </c>
      <c r="G41" s="3">
        <v>2.0000000000000001E-4</v>
      </c>
      <c r="H41" s="4">
        <f>ABS(Table1[[#This Row],[Change %]])</f>
        <v>2.0000000000000001E-4</v>
      </c>
      <c r="I41">
        <f>Table1[[#This Row],[High]]-Table1[[#This Row],[Low]]</f>
        <v>20</v>
      </c>
      <c r="J41" s="5">
        <f>Table1[[#This Row],[Volitality in $]]/Table1[[#This Row],[Open]]</f>
        <v>4.8611533086224705E-3</v>
      </c>
      <c r="L41" s="7">
        <v>44298</v>
      </c>
      <c r="M41" s="8">
        <v>4114.25</v>
      </c>
      <c r="N41" s="8">
        <v>4124.5</v>
      </c>
      <c r="O41" s="8">
        <v>4104.5</v>
      </c>
      <c r="P41" s="8">
        <v>4120.25</v>
      </c>
      <c r="R41" s="7">
        <v>44298</v>
      </c>
      <c r="S41" s="24">
        <f>Table1[[#This Row],[Volitality in $]]/Table1[[#This Row],[Open]]</f>
        <v>4.8611533086224705E-3</v>
      </c>
      <c r="AC41" s="53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5"/>
    </row>
    <row r="42" spans="1:40" x14ac:dyDescent="0.25">
      <c r="A42" s="1">
        <v>44295</v>
      </c>
      <c r="B42" s="2">
        <v>4119.5</v>
      </c>
      <c r="C42" s="2">
        <v>4098</v>
      </c>
      <c r="D42" s="2">
        <v>4121.5</v>
      </c>
      <c r="E42" s="2">
        <v>4081</v>
      </c>
      <c r="F42" t="s">
        <v>37</v>
      </c>
      <c r="G42" s="3">
        <v>7.4999999999999997E-3</v>
      </c>
      <c r="H42" s="4">
        <f>ABS(Table1[[#This Row],[Change %]])</f>
        <v>7.4999999999999997E-3</v>
      </c>
      <c r="I42">
        <f>Table1[[#This Row],[High]]-Table1[[#This Row],[Low]]</f>
        <v>40.5</v>
      </c>
      <c r="J42" s="5">
        <f>Table1[[#This Row],[Volitality in $]]/Table1[[#This Row],[Open]]</f>
        <v>9.8828696925329432E-3</v>
      </c>
      <c r="L42" s="9">
        <v>44295</v>
      </c>
      <c r="M42" s="10">
        <v>4098</v>
      </c>
      <c r="N42" s="10">
        <v>4121.5</v>
      </c>
      <c r="O42" s="10">
        <v>4081</v>
      </c>
      <c r="P42" s="10">
        <v>4119.5</v>
      </c>
      <c r="R42" s="9">
        <v>44295</v>
      </c>
      <c r="S42" s="25">
        <f>Table1[[#This Row],[Volitality in $]]/Table1[[#This Row],[Open]]</f>
        <v>9.8828696925329432E-3</v>
      </c>
    </row>
    <row r="43" spans="1:40" x14ac:dyDescent="0.25">
      <c r="A43" s="1">
        <v>44294</v>
      </c>
      <c r="B43" s="2">
        <v>4089</v>
      </c>
      <c r="C43" s="2">
        <v>4074.25</v>
      </c>
      <c r="D43" s="2">
        <v>4098.5</v>
      </c>
      <c r="E43" s="2">
        <v>4072.5</v>
      </c>
      <c r="F43" t="s">
        <v>38</v>
      </c>
      <c r="G43" s="3">
        <v>4.7000000000000002E-3</v>
      </c>
      <c r="H43" s="4">
        <f>ABS(Table1[[#This Row],[Change %]])</f>
        <v>4.7000000000000002E-3</v>
      </c>
      <c r="I43">
        <f>Table1[[#This Row],[High]]-Table1[[#This Row],[Low]]</f>
        <v>26</v>
      </c>
      <c r="J43" s="5">
        <f>Table1[[#This Row],[Volitality in $]]/Table1[[#This Row],[Open]]</f>
        <v>6.3815426152052527E-3</v>
      </c>
      <c r="L43" s="7">
        <v>44294</v>
      </c>
      <c r="M43" s="8">
        <v>4074.25</v>
      </c>
      <c r="N43" s="8">
        <v>4098.5</v>
      </c>
      <c r="O43" s="8">
        <v>4072.5</v>
      </c>
      <c r="P43" s="8">
        <v>4089</v>
      </c>
      <c r="R43" s="7">
        <v>44294</v>
      </c>
      <c r="S43" s="24">
        <f>Table1[[#This Row],[Volitality in $]]/Table1[[#This Row],[Open]]</f>
        <v>6.3815426152052527E-3</v>
      </c>
    </row>
    <row r="44" spans="1:40" x14ac:dyDescent="0.25">
      <c r="A44" s="1">
        <v>44293</v>
      </c>
      <c r="B44" s="2">
        <v>4070</v>
      </c>
      <c r="C44" s="2">
        <v>4067</v>
      </c>
      <c r="D44" s="2">
        <v>4075.5</v>
      </c>
      <c r="E44" s="2">
        <v>4056.5</v>
      </c>
      <c r="F44" t="s">
        <v>39</v>
      </c>
      <c r="G44" s="3">
        <v>1.5E-3</v>
      </c>
      <c r="H44" s="4">
        <f>ABS(Table1[[#This Row],[Change %]])</f>
        <v>1.5E-3</v>
      </c>
      <c r="I44">
        <f>Table1[[#This Row],[High]]-Table1[[#This Row],[Low]]</f>
        <v>19</v>
      </c>
      <c r="J44" s="5">
        <f>Table1[[#This Row],[Volitality in $]]/Table1[[#This Row],[Open]]</f>
        <v>4.6717482173592329E-3</v>
      </c>
      <c r="L44" s="9">
        <v>44293</v>
      </c>
      <c r="M44" s="10">
        <v>4067</v>
      </c>
      <c r="N44" s="10">
        <v>4075.5</v>
      </c>
      <c r="O44" s="10">
        <v>4056.5</v>
      </c>
      <c r="P44" s="10">
        <v>4070</v>
      </c>
      <c r="R44" s="9">
        <v>44293</v>
      </c>
      <c r="S44" s="25">
        <f>Table1[[#This Row],[Volitality in $]]/Table1[[#This Row],[Open]]</f>
        <v>4.6717482173592329E-3</v>
      </c>
    </row>
    <row r="45" spans="1:40" x14ac:dyDescent="0.25">
      <c r="A45" s="1">
        <v>44292</v>
      </c>
      <c r="B45" s="2">
        <v>4064</v>
      </c>
      <c r="C45" s="2">
        <v>4069.75</v>
      </c>
      <c r="D45" s="2">
        <v>4076</v>
      </c>
      <c r="E45" s="2">
        <v>4052.25</v>
      </c>
      <c r="F45" t="s">
        <v>40</v>
      </c>
      <c r="G45" s="3">
        <v>-8.9999999999999998E-4</v>
      </c>
      <c r="H45" s="4">
        <f>ABS(Table1[[#This Row],[Change %]])</f>
        <v>8.9999999999999998E-4</v>
      </c>
      <c r="I45">
        <f>Table1[[#This Row],[High]]-Table1[[#This Row],[Low]]</f>
        <v>23.75</v>
      </c>
      <c r="J45" s="5">
        <f>Table1[[#This Row],[Volitality in $]]/Table1[[#This Row],[Open]]</f>
        <v>5.8357392960255543E-3</v>
      </c>
      <c r="L45" s="7">
        <v>44292</v>
      </c>
      <c r="M45" s="8">
        <v>4069.75</v>
      </c>
      <c r="N45" s="8">
        <v>4076</v>
      </c>
      <c r="O45" s="8">
        <v>4052.25</v>
      </c>
      <c r="P45" s="8">
        <v>4064</v>
      </c>
      <c r="R45" s="7">
        <v>44292</v>
      </c>
      <c r="S45" s="24">
        <f>Table1[[#This Row],[Volitality in $]]/Table1[[#This Row],[Open]]</f>
        <v>5.8357392960255543E-3</v>
      </c>
    </row>
    <row r="46" spans="1:40" x14ac:dyDescent="0.25">
      <c r="A46" s="1">
        <v>44291</v>
      </c>
      <c r="B46" s="2">
        <v>4067.75</v>
      </c>
      <c r="C46" s="2">
        <v>4030</v>
      </c>
      <c r="D46" s="2">
        <v>4073.75</v>
      </c>
      <c r="E46" s="2">
        <v>4021</v>
      </c>
      <c r="F46" t="s">
        <v>40</v>
      </c>
      <c r="G46" s="3">
        <v>0</v>
      </c>
      <c r="H46" s="4">
        <f>ABS(Table1[[#This Row],[Change %]])</f>
        <v>0</v>
      </c>
      <c r="I46">
        <f>Table1[[#This Row],[High]]-Table1[[#This Row],[Low]]</f>
        <v>52.75</v>
      </c>
      <c r="J46" s="5">
        <f>Table1[[#This Row],[Volitality in $]]/Table1[[#This Row],[Open]]</f>
        <v>1.3089330024813895E-2</v>
      </c>
      <c r="L46" s="9">
        <v>44291</v>
      </c>
      <c r="M46" s="10">
        <v>4030</v>
      </c>
      <c r="N46" s="10">
        <v>4073.75</v>
      </c>
      <c r="O46" s="10">
        <v>4021</v>
      </c>
      <c r="P46" s="10">
        <v>4067.75</v>
      </c>
      <c r="R46" s="9">
        <v>44291</v>
      </c>
      <c r="S46" s="25">
        <f>Table1[[#This Row],[Volitality in $]]/Table1[[#This Row],[Open]]</f>
        <v>1.3089330024813895E-2</v>
      </c>
    </row>
    <row r="47" spans="1:40" x14ac:dyDescent="0.25">
      <c r="A47" s="1">
        <v>44288</v>
      </c>
      <c r="B47" s="2">
        <v>4067.75</v>
      </c>
      <c r="C47" s="2">
        <v>4014.5</v>
      </c>
      <c r="D47" s="2">
        <v>4038</v>
      </c>
      <c r="E47" s="2">
        <v>4012.5</v>
      </c>
      <c r="F47" t="s">
        <v>41</v>
      </c>
      <c r="G47" s="3">
        <v>1.44E-2</v>
      </c>
      <c r="H47" s="4">
        <f>ABS(Table1[[#This Row],[Change %]])</f>
        <v>1.44E-2</v>
      </c>
      <c r="I47">
        <f>Table1[[#This Row],[High]]-Table1[[#This Row],[Low]]</f>
        <v>25.5</v>
      </c>
      <c r="J47" s="5">
        <f>Table1[[#This Row],[Volitality in $]]/Table1[[#This Row],[Open]]</f>
        <v>6.3519740939095778E-3</v>
      </c>
      <c r="L47" s="7">
        <v>44288</v>
      </c>
      <c r="M47" s="8">
        <v>4014.5</v>
      </c>
      <c r="N47" s="8">
        <v>4038</v>
      </c>
      <c r="O47" s="8">
        <v>4012.5</v>
      </c>
      <c r="P47" s="8">
        <v>4067.75</v>
      </c>
      <c r="R47" s="7">
        <v>44288</v>
      </c>
      <c r="S47" s="24">
        <f>Table1[[#This Row],[Volitality in $]]/Table1[[#This Row],[Open]]</f>
        <v>6.3519740939095778E-3</v>
      </c>
    </row>
    <row r="48" spans="1:40" x14ac:dyDescent="0.25">
      <c r="A48" s="1">
        <v>44287</v>
      </c>
      <c r="B48" s="2">
        <v>4010</v>
      </c>
      <c r="C48" s="2">
        <v>3967.5</v>
      </c>
      <c r="D48" s="2">
        <v>4015.25</v>
      </c>
      <c r="E48" s="2">
        <v>3964.5</v>
      </c>
      <c r="F48" t="s">
        <v>40</v>
      </c>
      <c r="G48" s="3">
        <v>1.0699999999999999E-2</v>
      </c>
      <c r="H48" s="4">
        <f>ABS(Table1[[#This Row],[Change %]])</f>
        <v>1.0699999999999999E-2</v>
      </c>
      <c r="I48">
        <f>Table1[[#This Row],[High]]-Table1[[#This Row],[Low]]</f>
        <v>50.75</v>
      </c>
      <c r="J48" s="5">
        <f>Table1[[#This Row],[Volitality in $]]/Table1[[#This Row],[Open]]</f>
        <v>1.2791430371770636E-2</v>
      </c>
      <c r="L48" s="9">
        <v>44287</v>
      </c>
      <c r="M48" s="10">
        <v>3967.5</v>
      </c>
      <c r="N48" s="10">
        <v>4015.25</v>
      </c>
      <c r="O48" s="10">
        <v>3964.5</v>
      </c>
      <c r="P48" s="10">
        <v>4010</v>
      </c>
      <c r="R48" s="9">
        <v>44287</v>
      </c>
      <c r="S48" s="25">
        <f>Table1[[#This Row],[Volitality in $]]/Table1[[#This Row],[Open]]</f>
        <v>1.2791430371770636E-2</v>
      </c>
    </row>
    <row r="49" spans="1:19" x14ac:dyDescent="0.25">
      <c r="A49" s="1">
        <v>44286</v>
      </c>
      <c r="B49" s="2">
        <v>3967.5</v>
      </c>
      <c r="C49" s="2">
        <v>3949.5</v>
      </c>
      <c r="D49" s="2">
        <v>3983.75</v>
      </c>
      <c r="E49" s="2">
        <v>3941.5</v>
      </c>
      <c r="F49" t="s">
        <v>42</v>
      </c>
      <c r="G49" s="3">
        <v>5.0000000000000001E-3</v>
      </c>
      <c r="H49" s="4">
        <f>ABS(Table1[[#This Row],[Change %]])</f>
        <v>5.0000000000000001E-3</v>
      </c>
      <c r="I49">
        <f>Table1[[#This Row],[High]]-Table1[[#This Row],[Low]]</f>
        <v>42.25</v>
      </c>
      <c r="J49" s="5">
        <f>Table1[[#This Row],[Volitality in $]]/Table1[[#This Row],[Open]]</f>
        <v>1.0697556652740853E-2</v>
      </c>
      <c r="L49" s="7">
        <v>44286</v>
      </c>
      <c r="M49" s="8">
        <v>3949.5</v>
      </c>
      <c r="N49" s="8">
        <v>3983.75</v>
      </c>
      <c r="O49" s="8">
        <v>3941.5</v>
      </c>
      <c r="P49" s="8">
        <v>3967.5</v>
      </c>
      <c r="R49" s="7">
        <v>44286</v>
      </c>
      <c r="S49" s="24">
        <f>Table1[[#This Row],[Volitality in $]]/Table1[[#This Row],[Open]]</f>
        <v>1.0697556652740853E-2</v>
      </c>
    </row>
    <row r="50" spans="1:19" x14ac:dyDescent="0.25">
      <c r="A50" s="1">
        <v>44285</v>
      </c>
      <c r="B50" s="2">
        <v>3947.75</v>
      </c>
      <c r="C50" s="2">
        <v>3965.25</v>
      </c>
      <c r="D50" s="2">
        <v>3968.5</v>
      </c>
      <c r="E50" s="2">
        <v>3933.75</v>
      </c>
      <c r="F50" t="s">
        <v>43</v>
      </c>
      <c r="G50" s="3">
        <v>-2.8E-3</v>
      </c>
      <c r="H50" s="4">
        <f>ABS(Table1[[#This Row],[Change %]])</f>
        <v>2.8E-3</v>
      </c>
      <c r="I50">
        <f>Table1[[#This Row],[High]]-Table1[[#This Row],[Low]]</f>
        <v>34.75</v>
      </c>
      <c r="J50" s="5">
        <f>Table1[[#This Row],[Volitality in $]]/Table1[[#This Row],[Open]]</f>
        <v>8.7636340709917413E-3</v>
      </c>
      <c r="L50" s="9">
        <v>44285</v>
      </c>
      <c r="M50" s="10">
        <v>3965.25</v>
      </c>
      <c r="N50" s="10">
        <v>3968.5</v>
      </c>
      <c r="O50" s="10">
        <v>3933.75</v>
      </c>
      <c r="P50" s="10">
        <v>3947.75</v>
      </c>
      <c r="R50" s="9">
        <v>44285</v>
      </c>
      <c r="S50" s="25">
        <f>Table1[[#This Row],[Volitality in $]]/Table1[[#This Row],[Open]]</f>
        <v>8.7636340709917413E-3</v>
      </c>
    </row>
    <row r="51" spans="1:19" x14ac:dyDescent="0.25">
      <c r="A51" s="1">
        <v>44284</v>
      </c>
      <c r="B51" s="2">
        <v>3959</v>
      </c>
      <c r="C51" s="2">
        <v>3962.25</v>
      </c>
      <c r="D51" s="2">
        <v>3971.25</v>
      </c>
      <c r="E51" s="2">
        <v>3928.75</v>
      </c>
      <c r="F51" t="s">
        <v>25</v>
      </c>
      <c r="G51" s="3">
        <v>-1.5E-3</v>
      </c>
      <c r="H51" s="4">
        <f>ABS(Table1[[#This Row],[Change %]])</f>
        <v>1.5E-3</v>
      </c>
      <c r="I51">
        <f>Table1[[#This Row],[High]]-Table1[[#This Row],[Low]]</f>
        <v>42.5</v>
      </c>
      <c r="J51" s="5">
        <f>Table1[[#This Row],[Volitality in $]]/Table1[[#This Row],[Open]]</f>
        <v>1.0726228784150419E-2</v>
      </c>
      <c r="L51" s="7">
        <v>44284</v>
      </c>
      <c r="M51" s="8">
        <v>3962.25</v>
      </c>
      <c r="N51" s="8">
        <v>3971.25</v>
      </c>
      <c r="O51" s="8">
        <v>3928.75</v>
      </c>
      <c r="P51" s="8">
        <v>3959</v>
      </c>
      <c r="R51" s="7">
        <v>44284</v>
      </c>
      <c r="S51" s="24">
        <f>Table1[[#This Row],[Volitality in $]]/Table1[[#This Row],[Open]]</f>
        <v>1.0726228784150419E-2</v>
      </c>
    </row>
    <row r="52" spans="1:19" x14ac:dyDescent="0.25">
      <c r="A52" s="1">
        <v>44281</v>
      </c>
      <c r="B52" s="2">
        <v>3964.75</v>
      </c>
      <c r="C52" s="2">
        <v>3907.5</v>
      </c>
      <c r="D52" s="2">
        <v>3968</v>
      </c>
      <c r="E52" s="2">
        <v>3900.75</v>
      </c>
      <c r="F52" t="s">
        <v>44</v>
      </c>
      <c r="G52" s="3">
        <v>1.6500000000000001E-2</v>
      </c>
      <c r="H52" s="4">
        <f>ABS(Table1[[#This Row],[Change %]])</f>
        <v>1.6500000000000001E-2</v>
      </c>
      <c r="I52">
        <f>Table1[[#This Row],[High]]-Table1[[#This Row],[Low]]</f>
        <v>67.25</v>
      </c>
      <c r="J52" s="5">
        <f>Table1[[#This Row],[Volitality in $]]/Table1[[#This Row],[Open]]</f>
        <v>1.7210492642354448E-2</v>
      </c>
      <c r="L52" s="9">
        <v>44281</v>
      </c>
      <c r="M52" s="10">
        <v>3907.5</v>
      </c>
      <c r="N52" s="10">
        <v>3968</v>
      </c>
      <c r="O52" s="10">
        <v>3900.75</v>
      </c>
      <c r="P52" s="10">
        <v>3964.75</v>
      </c>
      <c r="R52" s="9">
        <v>44281</v>
      </c>
      <c r="S52" s="25">
        <f>Table1[[#This Row],[Volitality in $]]/Table1[[#This Row],[Open]]</f>
        <v>1.7210492642354448E-2</v>
      </c>
    </row>
    <row r="53" spans="1:19" x14ac:dyDescent="0.25">
      <c r="A53" s="1">
        <v>44280</v>
      </c>
      <c r="B53" s="2">
        <v>3900.5</v>
      </c>
      <c r="C53" s="2">
        <v>3882.75</v>
      </c>
      <c r="D53" s="2">
        <v>3909.5</v>
      </c>
      <c r="E53" s="2">
        <v>3843.25</v>
      </c>
      <c r="F53" t="s">
        <v>45</v>
      </c>
      <c r="G53" s="3">
        <v>5.1000000000000004E-3</v>
      </c>
      <c r="H53" s="4">
        <f>ABS(Table1[[#This Row],[Change %]])</f>
        <v>5.1000000000000004E-3</v>
      </c>
      <c r="I53">
        <f>Table1[[#This Row],[High]]-Table1[[#This Row],[Low]]</f>
        <v>66.25</v>
      </c>
      <c r="J53" s="5">
        <f>Table1[[#This Row],[Volitality in $]]/Table1[[#This Row],[Open]]</f>
        <v>1.7062648895756875E-2</v>
      </c>
      <c r="L53" s="7">
        <v>44280</v>
      </c>
      <c r="M53" s="8">
        <v>3882.75</v>
      </c>
      <c r="N53" s="8">
        <v>3909.5</v>
      </c>
      <c r="O53" s="8">
        <v>3843.25</v>
      </c>
      <c r="P53" s="8">
        <v>3900.5</v>
      </c>
      <c r="R53" s="7">
        <v>44280</v>
      </c>
      <c r="S53" s="24">
        <f>Table1[[#This Row],[Volitality in $]]/Table1[[#This Row],[Open]]</f>
        <v>1.7062648895756875E-2</v>
      </c>
    </row>
    <row r="54" spans="1:19" x14ac:dyDescent="0.25">
      <c r="A54" s="1">
        <v>44279</v>
      </c>
      <c r="B54" s="2">
        <v>3880.75</v>
      </c>
      <c r="C54" s="2">
        <v>3905.75</v>
      </c>
      <c r="D54" s="2">
        <v>3931.5</v>
      </c>
      <c r="E54" s="2">
        <v>3877.5</v>
      </c>
      <c r="F54" t="s">
        <v>46</v>
      </c>
      <c r="G54" s="3">
        <v>-4.8999999999999998E-3</v>
      </c>
      <c r="H54" s="4">
        <f>ABS(Table1[[#This Row],[Change %]])</f>
        <v>4.8999999999999998E-3</v>
      </c>
      <c r="I54">
        <f>Table1[[#This Row],[High]]-Table1[[#This Row],[Low]]</f>
        <v>54</v>
      </c>
      <c r="J54" s="5">
        <f>Table1[[#This Row],[Volitality in $]]/Table1[[#This Row],[Open]]</f>
        <v>1.3825769698521411E-2</v>
      </c>
      <c r="L54" s="9">
        <v>44279</v>
      </c>
      <c r="M54" s="10">
        <v>3905.75</v>
      </c>
      <c r="N54" s="10">
        <v>3931.5</v>
      </c>
      <c r="O54" s="10">
        <v>3877.5</v>
      </c>
      <c r="P54" s="10">
        <v>3880.75</v>
      </c>
      <c r="R54" s="9">
        <v>44279</v>
      </c>
      <c r="S54" s="25">
        <f>Table1[[#This Row],[Volitality in $]]/Table1[[#This Row],[Open]]</f>
        <v>1.3825769698521411E-2</v>
      </c>
    </row>
    <row r="55" spans="1:19" x14ac:dyDescent="0.25">
      <c r="A55" s="1">
        <v>44278</v>
      </c>
      <c r="B55" s="2">
        <v>3899.75</v>
      </c>
      <c r="C55" s="2">
        <v>3933.25</v>
      </c>
      <c r="D55" s="2">
        <v>3938.75</v>
      </c>
      <c r="E55" s="2">
        <v>3890.5</v>
      </c>
      <c r="F55" t="s">
        <v>47</v>
      </c>
      <c r="G55" s="3">
        <v>-7.7000000000000002E-3</v>
      </c>
      <c r="H55" s="4">
        <f>ABS(Table1[[#This Row],[Change %]])</f>
        <v>7.7000000000000002E-3</v>
      </c>
      <c r="I55">
        <f>Table1[[#This Row],[High]]-Table1[[#This Row],[Low]]</f>
        <v>48.25</v>
      </c>
      <c r="J55" s="5">
        <f>Table1[[#This Row],[Volitality in $]]/Table1[[#This Row],[Open]]</f>
        <v>1.2267209051039217E-2</v>
      </c>
      <c r="L55" s="7">
        <v>44278</v>
      </c>
      <c r="M55" s="8">
        <v>3933.25</v>
      </c>
      <c r="N55" s="8">
        <v>3938.75</v>
      </c>
      <c r="O55" s="8">
        <v>3890.5</v>
      </c>
      <c r="P55" s="8">
        <v>3899.75</v>
      </c>
      <c r="R55" s="7">
        <v>44278</v>
      </c>
      <c r="S55" s="24">
        <f>Table1[[#This Row],[Volitality in $]]/Table1[[#This Row],[Open]]</f>
        <v>1.2267209051039217E-2</v>
      </c>
    </row>
    <row r="56" spans="1:19" x14ac:dyDescent="0.25">
      <c r="A56" s="1">
        <v>44277</v>
      </c>
      <c r="B56" s="2">
        <v>3930</v>
      </c>
      <c r="C56" s="2">
        <v>3893.5</v>
      </c>
      <c r="D56" s="2">
        <v>3944.5</v>
      </c>
      <c r="E56" s="2">
        <v>3885</v>
      </c>
      <c r="F56" t="s">
        <v>48</v>
      </c>
      <c r="G56" s="3">
        <v>4.4000000000000003E-3</v>
      </c>
      <c r="H56" s="4">
        <f>ABS(Table1[[#This Row],[Change %]])</f>
        <v>4.4000000000000003E-3</v>
      </c>
      <c r="I56">
        <f>Table1[[#This Row],[High]]-Table1[[#This Row],[Low]]</f>
        <v>59.5</v>
      </c>
      <c r="J56" s="5">
        <f>Table1[[#This Row],[Volitality in $]]/Table1[[#This Row],[Open]]</f>
        <v>1.5281880056504431E-2</v>
      </c>
      <c r="L56" s="9">
        <v>44277</v>
      </c>
      <c r="M56" s="10">
        <v>3893.5</v>
      </c>
      <c r="N56" s="10">
        <v>3944.5</v>
      </c>
      <c r="O56" s="10">
        <v>3885</v>
      </c>
      <c r="P56" s="10">
        <v>3930</v>
      </c>
      <c r="R56" s="9">
        <v>44277</v>
      </c>
      <c r="S56" s="25">
        <f>Table1[[#This Row],[Volitality in $]]/Table1[[#This Row],[Open]]</f>
        <v>1.5281880056504431E-2</v>
      </c>
    </row>
    <row r="57" spans="1:19" x14ac:dyDescent="0.25">
      <c r="A57" s="1">
        <v>44274</v>
      </c>
      <c r="B57" s="2">
        <v>3912.62</v>
      </c>
      <c r="C57" s="2">
        <v>3923.75</v>
      </c>
      <c r="D57" s="2">
        <v>3934.25</v>
      </c>
      <c r="E57" s="2">
        <v>3908</v>
      </c>
      <c r="F57" t="s">
        <v>49</v>
      </c>
      <c r="G57" s="3">
        <v>-1E-3</v>
      </c>
      <c r="H57" s="4">
        <f>ABS(Table1[[#This Row],[Change %]])</f>
        <v>1E-3</v>
      </c>
      <c r="I57">
        <f>Table1[[#This Row],[High]]-Table1[[#This Row],[Low]]</f>
        <v>26.25</v>
      </c>
      <c r="J57" s="5">
        <f>Table1[[#This Row],[Volitality in $]]/Table1[[#This Row],[Open]]</f>
        <v>6.6900286715514496E-3</v>
      </c>
      <c r="L57" s="7">
        <v>44274</v>
      </c>
      <c r="M57" s="8">
        <v>3923.75</v>
      </c>
      <c r="N57" s="8">
        <v>3934.25</v>
      </c>
      <c r="O57" s="8">
        <v>3908</v>
      </c>
      <c r="P57" s="8">
        <v>3912.62</v>
      </c>
      <c r="R57" s="7">
        <v>44274</v>
      </c>
      <c r="S57" s="24">
        <f>Table1[[#This Row],[Volitality in $]]/Table1[[#This Row],[Open]]</f>
        <v>6.6900286715514496E-3</v>
      </c>
    </row>
    <row r="58" spans="1:19" x14ac:dyDescent="0.25">
      <c r="A58" s="1">
        <v>44273</v>
      </c>
      <c r="B58" s="2">
        <v>3916.5</v>
      </c>
      <c r="C58" s="2">
        <v>3972</v>
      </c>
      <c r="D58" s="2">
        <v>3988.75</v>
      </c>
      <c r="E58" s="2">
        <v>3911</v>
      </c>
      <c r="F58" t="s">
        <v>50</v>
      </c>
      <c r="G58" s="3">
        <v>-1.4500000000000001E-2</v>
      </c>
      <c r="H58" s="4">
        <f>ABS(Table1[[#This Row],[Change %]])</f>
        <v>1.4500000000000001E-2</v>
      </c>
      <c r="I58">
        <f>Table1[[#This Row],[High]]-Table1[[#This Row],[Low]]</f>
        <v>77.75</v>
      </c>
      <c r="J58" s="5">
        <f>Table1[[#This Row],[Volitality in $]]/Table1[[#This Row],[Open]]</f>
        <v>1.9574521651560928E-2</v>
      </c>
      <c r="L58" s="9">
        <v>44273</v>
      </c>
      <c r="M58" s="10">
        <v>3972</v>
      </c>
      <c r="N58" s="10">
        <v>3988.75</v>
      </c>
      <c r="O58" s="10">
        <v>3911</v>
      </c>
      <c r="P58" s="10">
        <v>3916.5</v>
      </c>
      <c r="R58" s="9">
        <v>44273</v>
      </c>
      <c r="S58" s="25">
        <f>Table1[[#This Row],[Volitality in $]]/Table1[[#This Row],[Open]]</f>
        <v>1.9574521651560928E-2</v>
      </c>
    </row>
    <row r="59" spans="1:19" x14ac:dyDescent="0.25">
      <c r="A59" s="1">
        <v>44272</v>
      </c>
      <c r="B59" s="2">
        <v>3974</v>
      </c>
      <c r="C59" s="2">
        <v>3967.5</v>
      </c>
      <c r="D59" s="2">
        <v>3983.75</v>
      </c>
      <c r="E59" s="2">
        <v>3935.25</v>
      </c>
      <c r="F59" t="s">
        <v>51</v>
      </c>
      <c r="G59" s="3">
        <v>2.8999999999999998E-3</v>
      </c>
      <c r="H59" s="4">
        <f>ABS(Table1[[#This Row],[Change %]])</f>
        <v>2.8999999999999998E-3</v>
      </c>
      <c r="I59">
        <f>Table1[[#This Row],[High]]-Table1[[#This Row],[Low]]</f>
        <v>48.5</v>
      </c>
      <c r="J59" s="5">
        <f>Table1[[#This Row],[Volitality in $]]/Table1[[#This Row],[Open]]</f>
        <v>1.2224322621298047E-2</v>
      </c>
      <c r="L59" s="7">
        <v>44272</v>
      </c>
      <c r="M59" s="8">
        <v>3967.5</v>
      </c>
      <c r="N59" s="8">
        <v>3983.75</v>
      </c>
      <c r="O59" s="8">
        <v>3935.25</v>
      </c>
      <c r="P59" s="8">
        <v>3974</v>
      </c>
      <c r="R59" s="7">
        <v>44272</v>
      </c>
      <c r="S59" s="24">
        <f>Table1[[#This Row],[Volitality in $]]/Table1[[#This Row],[Open]]</f>
        <v>1.2224322621298047E-2</v>
      </c>
    </row>
    <row r="60" spans="1:19" x14ac:dyDescent="0.25">
      <c r="A60" s="1">
        <v>44271</v>
      </c>
      <c r="B60" s="2">
        <v>3962.5</v>
      </c>
      <c r="C60" s="2">
        <v>3967</v>
      </c>
      <c r="D60" s="2">
        <v>3980.5</v>
      </c>
      <c r="E60" s="2">
        <v>3952.75</v>
      </c>
      <c r="F60" t="s">
        <v>52</v>
      </c>
      <c r="G60" s="3">
        <v>-1.2999999999999999E-3</v>
      </c>
      <c r="H60" s="4">
        <f>ABS(Table1[[#This Row],[Change %]])</f>
        <v>1.2999999999999999E-3</v>
      </c>
      <c r="I60">
        <f>Table1[[#This Row],[High]]-Table1[[#This Row],[Low]]</f>
        <v>27.75</v>
      </c>
      <c r="J60" s="5">
        <f>Table1[[#This Row],[Volitality in $]]/Table1[[#This Row],[Open]]</f>
        <v>6.9952104865137381E-3</v>
      </c>
      <c r="L60" s="9">
        <v>44271</v>
      </c>
      <c r="M60" s="10">
        <v>3967</v>
      </c>
      <c r="N60" s="10">
        <v>3980.5</v>
      </c>
      <c r="O60" s="10">
        <v>3952.75</v>
      </c>
      <c r="P60" s="10">
        <v>3962.5</v>
      </c>
      <c r="R60" s="9">
        <v>44271</v>
      </c>
      <c r="S60" s="25">
        <f>Table1[[#This Row],[Volitality in $]]/Table1[[#This Row],[Open]]</f>
        <v>6.9952104865137381E-3</v>
      </c>
    </row>
    <row r="61" spans="1:19" x14ac:dyDescent="0.25">
      <c r="A61" s="1">
        <v>44270</v>
      </c>
      <c r="B61" s="2">
        <v>3967.5</v>
      </c>
      <c r="C61" s="2">
        <v>3945.75</v>
      </c>
      <c r="D61" s="2">
        <v>3969.75</v>
      </c>
      <c r="E61" s="2">
        <v>3922.25</v>
      </c>
      <c r="F61" t="s">
        <v>34</v>
      </c>
      <c r="G61" s="3">
        <v>6.4000000000000003E-3</v>
      </c>
      <c r="H61" s="4">
        <f>ABS(Table1[[#This Row],[Change %]])</f>
        <v>6.4000000000000003E-3</v>
      </c>
      <c r="I61">
        <f>Table1[[#This Row],[High]]-Table1[[#This Row],[Low]]</f>
        <v>47.5</v>
      </c>
      <c r="J61" s="5">
        <f>Table1[[#This Row],[Volitality in $]]/Table1[[#This Row],[Open]]</f>
        <v>1.2038269023633023E-2</v>
      </c>
      <c r="L61" s="7">
        <v>44270</v>
      </c>
      <c r="M61" s="8">
        <v>3945.75</v>
      </c>
      <c r="N61" s="8">
        <v>3969.75</v>
      </c>
      <c r="O61" s="8">
        <v>3922.25</v>
      </c>
      <c r="P61" s="8">
        <v>3967.5</v>
      </c>
      <c r="R61" s="7">
        <v>44270</v>
      </c>
      <c r="S61" s="24">
        <f>Table1[[#This Row],[Volitality in $]]/Table1[[#This Row],[Open]]</f>
        <v>1.2038269023633023E-2</v>
      </c>
    </row>
    <row r="62" spans="1:19" x14ac:dyDescent="0.25">
      <c r="A62" s="1">
        <v>44267</v>
      </c>
      <c r="B62" s="2">
        <v>3942.25</v>
      </c>
      <c r="C62" s="2">
        <v>3937.5</v>
      </c>
      <c r="D62" s="2">
        <v>3947.5</v>
      </c>
      <c r="E62" s="2">
        <v>3910.25</v>
      </c>
      <c r="F62" t="s">
        <v>53</v>
      </c>
      <c r="G62" s="3">
        <v>1.4E-3</v>
      </c>
      <c r="H62" s="4">
        <f>ABS(Table1[[#This Row],[Change %]])</f>
        <v>1.4E-3</v>
      </c>
      <c r="I62">
        <f>Table1[[#This Row],[High]]-Table1[[#This Row],[Low]]</f>
        <v>37.25</v>
      </c>
      <c r="J62" s="5">
        <f>Table1[[#This Row],[Volitality in $]]/Table1[[#This Row],[Open]]</f>
        <v>9.4603174603174606E-3</v>
      </c>
      <c r="L62" s="9">
        <v>44267</v>
      </c>
      <c r="M62" s="10">
        <v>3937.5</v>
      </c>
      <c r="N62" s="10">
        <v>3947.5</v>
      </c>
      <c r="O62" s="10">
        <v>3910.25</v>
      </c>
      <c r="P62" s="10">
        <v>3942.25</v>
      </c>
      <c r="R62" s="9">
        <v>44267</v>
      </c>
      <c r="S62" s="25">
        <f>Table1[[#This Row],[Volitality in $]]/Table1[[#This Row],[Open]]</f>
        <v>9.4603174603174606E-3</v>
      </c>
    </row>
    <row r="63" spans="1:19" x14ac:dyDescent="0.25">
      <c r="A63" s="1">
        <v>44266</v>
      </c>
      <c r="B63" s="2">
        <v>3936.75</v>
      </c>
      <c r="C63" s="2">
        <v>3907.75</v>
      </c>
      <c r="D63" s="2">
        <v>3958.5</v>
      </c>
      <c r="E63" s="2">
        <v>3893</v>
      </c>
      <c r="F63" t="s">
        <v>54</v>
      </c>
      <c r="G63" s="3">
        <v>1.03E-2</v>
      </c>
      <c r="H63" s="4">
        <f>ABS(Table1[[#This Row],[Change %]])</f>
        <v>1.03E-2</v>
      </c>
      <c r="I63">
        <f>Table1[[#This Row],[High]]-Table1[[#This Row],[Low]]</f>
        <v>65.5</v>
      </c>
      <c r="J63" s="5">
        <f>Table1[[#This Row],[Volitality in $]]/Table1[[#This Row],[Open]]</f>
        <v>1.6761563559593115E-2</v>
      </c>
      <c r="L63" s="7">
        <v>44266</v>
      </c>
      <c r="M63" s="8">
        <v>3907.75</v>
      </c>
      <c r="N63" s="8">
        <v>3958.5</v>
      </c>
      <c r="O63" s="8">
        <v>3893</v>
      </c>
      <c r="P63" s="8">
        <v>3936.75</v>
      </c>
      <c r="R63" s="7">
        <v>44266</v>
      </c>
      <c r="S63" s="24">
        <f>Table1[[#This Row],[Volitality in $]]/Table1[[#This Row],[Open]]</f>
        <v>1.6761563559593115E-2</v>
      </c>
    </row>
    <row r="64" spans="1:19" x14ac:dyDescent="0.25">
      <c r="A64" s="1">
        <v>44265</v>
      </c>
      <c r="B64" s="2">
        <v>3896.5</v>
      </c>
      <c r="C64" s="2">
        <v>3878.5</v>
      </c>
      <c r="D64" s="2">
        <v>3916.25</v>
      </c>
      <c r="E64" s="2">
        <v>3856.25</v>
      </c>
      <c r="F64" t="s">
        <v>55</v>
      </c>
      <c r="G64" s="3">
        <v>6.0000000000000001E-3</v>
      </c>
      <c r="H64" s="4">
        <f>ABS(Table1[[#This Row],[Change %]])</f>
        <v>6.0000000000000001E-3</v>
      </c>
      <c r="I64">
        <f>Table1[[#This Row],[High]]-Table1[[#This Row],[Low]]</f>
        <v>60</v>
      </c>
      <c r="J64" s="5">
        <f>Table1[[#This Row],[Volitality in $]]/Table1[[#This Row],[Open]]</f>
        <v>1.5469898156503802E-2</v>
      </c>
      <c r="L64" s="9">
        <v>44265</v>
      </c>
      <c r="M64" s="10">
        <v>3878.5</v>
      </c>
      <c r="N64" s="10">
        <v>3916.25</v>
      </c>
      <c r="O64" s="10">
        <v>3856.25</v>
      </c>
      <c r="P64" s="10">
        <v>3896.5</v>
      </c>
      <c r="R64" s="9">
        <v>44265</v>
      </c>
      <c r="S64" s="25">
        <f>Table1[[#This Row],[Volitality in $]]/Table1[[#This Row],[Open]]</f>
        <v>1.5469898156503802E-2</v>
      </c>
    </row>
    <row r="65" spans="1:19" x14ac:dyDescent="0.25">
      <c r="A65" s="1">
        <v>44264</v>
      </c>
      <c r="B65" s="2">
        <v>3873.25</v>
      </c>
      <c r="C65" s="2">
        <v>3831.25</v>
      </c>
      <c r="D65" s="2">
        <v>3901.25</v>
      </c>
      <c r="E65" s="2">
        <v>3826.25</v>
      </c>
      <c r="F65" t="s">
        <v>32</v>
      </c>
      <c r="G65" s="3">
        <v>1.41E-2</v>
      </c>
      <c r="H65" s="4">
        <f>ABS(Table1[[#This Row],[Change %]])</f>
        <v>1.41E-2</v>
      </c>
      <c r="I65">
        <f>Table1[[#This Row],[High]]-Table1[[#This Row],[Low]]</f>
        <v>75</v>
      </c>
      <c r="J65" s="5">
        <f>Table1[[#This Row],[Volitality in $]]/Table1[[#This Row],[Open]]</f>
        <v>1.9575856443719411E-2</v>
      </c>
      <c r="L65" s="7">
        <v>44264</v>
      </c>
      <c r="M65" s="8">
        <v>3831.25</v>
      </c>
      <c r="N65" s="8">
        <v>3901.25</v>
      </c>
      <c r="O65" s="8">
        <v>3826.25</v>
      </c>
      <c r="P65" s="8">
        <v>3873.25</v>
      </c>
      <c r="R65" s="7">
        <v>44264</v>
      </c>
      <c r="S65" s="24">
        <f>Table1[[#This Row],[Volitality in $]]/Table1[[#This Row],[Open]]</f>
        <v>1.9575856443719411E-2</v>
      </c>
    </row>
    <row r="66" spans="1:19" x14ac:dyDescent="0.25">
      <c r="A66" s="1">
        <v>44263</v>
      </c>
      <c r="B66" s="2">
        <v>3819.25</v>
      </c>
      <c r="C66" s="2">
        <v>3854.75</v>
      </c>
      <c r="D66" s="2">
        <v>3878.75</v>
      </c>
      <c r="E66" s="2">
        <v>3796.25</v>
      </c>
      <c r="F66" t="s">
        <v>56</v>
      </c>
      <c r="G66" s="3">
        <v>-5.1000000000000004E-3</v>
      </c>
      <c r="H66" s="4">
        <f>ABS(Table1[[#This Row],[Change %]])</f>
        <v>5.1000000000000004E-3</v>
      </c>
      <c r="I66">
        <f>Table1[[#This Row],[High]]-Table1[[#This Row],[Low]]</f>
        <v>82.5</v>
      </c>
      <c r="J66" s="5">
        <f>Table1[[#This Row],[Volitality in $]]/Table1[[#This Row],[Open]]</f>
        <v>2.1402166158635449E-2</v>
      </c>
      <c r="L66" s="9">
        <v>44263</v>
      </c>
      <c r="M66" s="10">
        <v>3854.75</v>
      </c>
      <c r="N66" s="10">
        <v>3878.75</v>
      </c>
      <c r="O66" s="10">
        <v>3796.25</v>
      </c>
      <c r="P66" s="10">
        <v>3819.25</v>
      </c>
      <c r="R66" s="9">
        <v>44263</v>
      </c>
      <c r="S66" s="25">
        <f>Table1[[#This Row],[Volitality in $]]/Table1[[#This Row],[Open]]</f>
        <v>2.1402166158635449E-2</v>
      </c>
    </row>
    <row r="67" spans="1:19" x14ac:dyDescent="0.25">
      <c r="A67" s="1">
        <v>44260</v>
      </c>
      <c r="B67" s="2">
        <v>3839</v>
      </c>
      <c r="C67" s="2">
        <v>3765.5</v>
      </c>
      <c r="D67" s="2">
        <v>3850</v>
      </c>
      <c r="E67" s="2">
        <v>3728.5</v>
      </c>
      <c r="F67" t="s">
        <v>57</v>
      </c>
      <c r="G67" s="3">
        <v>1.95E-2</v>
      </c>
      <c r="H67" s="4">
        <f>ABS(Table1[[#This Row],[Change %]])</f>
        <v>1.95E-2</v>
      </c>
      <c r="I67">
        <f>Table1[[#This Row],[High]]-Table1[[#This Row],[Low]]</f>
        <v>121.5</v>
      </c>
      <c r="J67" s="5">
        <f>Table1[[#This Row],[Volitality in $]]/Table1[[#This Row],[Open]]</f>
        <v>3.2266631257469126E-2</v>
      </c>
      <c r="L67" s="7">
        <v>44260</v>
      </c>
      <c r="M67" s="8">
        <v>3765.5</v>
      </c>
      <c r="N67" s="8">
        <v>3850</v>
      </c>
      <c r="O67" s="8">
        <v>3728.5</v>
      </c>
      <c r="P67" s="8">
        <v>3839</v>
      </c>
      <c r="R67" s="7">
        <v>44260</v>
      </c>
      <c r="S67" s="24">
        <f>Table1[[#This Row],[Volitality in $]]/Table1[[#This Row],[Open]]</f>
        <v>3.2266631257469126E-2</v>
      </c>
    </row>
    <row r="68" spans="1:19" x14ac:dyDescent="0.25">
      <c r="A68" s="1">
        <v>44259</v>
      </c>
      <c r="B68" s="2">
        <v>3765.5</v>
      </c>
      <c r="C68" s="2">
        <v>3818</v>
      </c>
      <c r="D68" s="2">
        <v>3842.25</v>
      </c>
      <c r="E68" s="2">
        <v>3720.5</v>
      </c>
      <c r="F68" t="s">
        <v>58</v>
      </c>
      <c r="G68" s="3">
        <v>-1.34E-2</v>
      </c>
      <c r="H68" s="4">
        <f>ABS(Table1[[#This Row],[Change %]])</f>
        <v>1.34E-2</v>
      </c>
      <c r="I68">
        <f>Table1[[#This Row],[High]]-Table1[[#This Row],[Low]]</f>
        <v>121.75</v>
      </c>
      <c r="J68" s="5">
        <f>Table1[[#This Row],[Volitality in $]]/Table1[[#This Row],[Open]]</f>
        <v>3.1888423258250392E-2</v>
      </c>
      <c r="L68" s="9">
        <v>44259</v>
      </c>
      <c r="M68" s="10">
        <v>3818</v>
      </c>
      <c r="N68" s="10">
        <v>3842.25</v>
      </c>
      <c r="O68" s="10">
        <v>3720.5</v>
      </c>
      <c r="P68" s="10">
        <v>3765.5</v>
      </c>
      <c r="R68" s="9">
        <v>44259</v>
      </c>
      <c r="S68" s="25">
        <f>Table1[[#This Row],[Volitality in $]]/Table1[[#This Row],[Open]]</f>
        <v>3.1888423258250392E-2</v>
      </c>
    </row>
    <row r="69" spans="1:19" x14ac:dyDescent="0.25">
      <c r="A69" s="1">
        <v>44258</v>
      </c>
      <c r="B69" s="2">
        <v>3816.75</v>
      </c>
      <c r="C69" s="2">
        <v>3867.5</v>
      </c>
      <c r="D69" s="2">
        <v>3898</v>
      </c>
      <c r="E69" s="2">
        <v>3813</v>
      </c>
      <c r="F69" t="s">
        <v>56</v>
      </c>
      <c r="G69" s="3">
        <v>-1.3100000000000001E-2</v>
      </c>
      <c r="H69" s="4">
        <f>ABS(Table1[[#This Row],[Change %]])</f>
        <v>1.3100000000000001E-2</v>
      </c>
      <c r="I69">
        <f>Table1[[#This Row],[High]]-Table1[[#This Row],[Low]]</f>
        <v>85</v>
      </c>
      <c r="J69" s="5">
        <f>Table1[[#This Row],[Volitality in $]]/Table1[[#This Row],[Open]]</f>
        <v>2.197802197802198E-2</v>
      </c>
      <c r="L69" s="7">
        <v>44258</v>
      </c>
      <c r="M69" s="8">
        <v>3867.5</v>
      </c>
      <c r="N69" s="8">
        <v>3898</v>
      </c>
      <c r="O69" s="8">
        <v>3813</v>
      </c>
      <c r="P69" s="8">
        <v>3816.75</v>
      </c>
      <c r="R69" s="7">
        <v>44258</v>
      </c>
      <c r="S69" s="24">
        <f>Table1[[#This Row],[Volitality in $]]/Table1[[#This Row],[Open]]</f>
        <v>2.197802197802198E-2</v>
      </c>
    </row>
    <row r="70" spans="1:19" x14ac:dyDescent="0.25">
      <c r="A70" s="1">
        <v>44257</v>
      </c>
      <c r="B70" s="2">
        <v>3867.5</v>
      </c>
      <c r="C70" s="2">
        <v>3903.25</v>
      </c>
      <c r="D70" s="2">
        <v>3906.5</v>
      </c>
      <c r="E70" s="2">
        <v>3865.5</v>
      </c>
      <c r="F70" t="s">
        <v>42</v>
      </c>
      <c r="G70" s="3">
        <v>-8.0000000000000002E-3</v>
      </c>
      <c r="H70" s="4">
        <f>ABS(Table1[[#This Row],[Change %]])</f>
        <v>8.0000000000000002E-3</v>
      </c>
      <c r="I70">
        <f>Table1[[#This Row],[High]]-Table1[[#This Row],[Low]]</f>
        <v>41</v>
      </c>
      <c r="J70" s="5">
        <f>Table1[[#This Row],[Volitality in $]]/Table1[[#This Row],[Open]]</f>
        <v>1.0504067123550887E-2</v>
      </c>
      <c r="L70" s="9">
        <v>44257</v>
      </c>
      <c r="M70" s="10">
        <v>3903.25</v>
      </c>
      <c r="N70" s="10">
        <v>3906.5</v>
      </c>
      <c r="O70" s="10">
        <v>3865.5</v>
      </c>
      <c r="P70" s="10">
        <v>3867.5</v>
      </c>
      <c r="R70" s="9">
        <v>44257</v>
      </c>
      <c r="S70" s="25">
        <f>Table1[[#This Row],[Volitality in $]]/Table1[[#This Row],[Open]]</f>
        <v>1.0504067123550887E-2</v>
      </c>
    </row>
    <row r="71" spans="1:19" x14ac:dyDescent="0.25">
      <c r="A71" s="1">
        <v>44256</v>
      </c>
      <c r="B71" s="2">
        <v>3898.75</v>
      </c>
      <c r="C71" s="2">
        <v>3817.25</v>
      </c>
      <c r="D71" s="2">
        <v>3912</v>
      </c>
      <c r="E71" s="2">
        <v>3812.5</v>
      </c>
      <c r="F71" t="s">
        <v>59</v>
      </c>
      <c r="G71" s="3">
        <v>2.35E-2</v>
      </c>
      <c r="H71" s="4">
        <f>ABS(Table1[[#This Row],[Change %]])</f>
        <v>2.35E-2</v>
      </c>
      <c r="I71">
        <f>Table1[[#This Row],[High]]-Table1[[#This Row],[Low]]</f>
        <v>99.5</v>
      </c>
      <c r="J71" s="5">
        <f>Table1[[#This Row],[Volitality in $]]/Table1[[#This Row],[Open]]</f>
        <v>2.6065885126727355E-2</v>
      </c>
      <c r="L71" s="7">
        <v>44256</v>
      </c>
      <c r="M71" s="8">
        <v>3817.25</v>
      </c>
      <c r="N71" s="8">
        <v>3912</v>
      </c>
      <c r="O71" s="8">
        <v>3812.5</v>
      </c>
      <c r="P71" s="8">
        <v>3898.75</v>
      </c>
      <c r="R71" s="7">
        <v>44256</v>
      </c>
      <c r="S71" s="24">
        <f>Table1[[#This Row],[Volitality in $]]/Table1[[#This Row],[Open]]</f>
        <v>2.6065885126727355E-2</v>
      </c>
    </row>
    <row r="72" spans="1:19" x14ac:dyDescent="0.25">
      <c r="A72" s="1">
        <v>44253</v>
      </c>
      <c r="B72" s="2">
        <v>3809.25</v>
      </c>
      <c r="C72" s="2">
        <v>3823.25</v>
      </c>
      <c r="D72" s="2">
        <v>3858.5</v>
      </c>
      <c r="E72" s="2">
        <v>3785</v>
      </c>
      <c r="F72" t="s">
        <v>60</v>
      </c>
      <c r="G72" s="3">
        <v>-4.8999999999999998E-3</v>
      </c>
      <c r="H72" s="4">
        <f>ABS(Table1[[#This Row],[Change %]])</f>
        <v>4.8999999999999998E-3</v>
      </c>
      <c r="I72">
        <f>Table1[[#This Row],[High]]-Table1[[#This Row],[Low]]</f>
        <v>73.5</v>
      </c>
      <c r="J72" s="5">
        <f>Table1[[#This Row],[Volitality in $]]/Table1[[#This Row],[Open]]</f>
        <v>1.9224481789053817E-2</v>
      </c>
      <c r="L72" s="9">
        <v>44253</v>
      </c>
      <c r="M72" s="10">
        <v>3823.25</v>
      </c>
      <c r="N72" s="10">
        <v>3858.5</v>
      </c>
      <c r="O72" s="10">
        <v>3785</v>
      </c>
      <c r="P72" s="10">
        <v>3809.25</v>
      </c>
      <c r="R72" s="9">
        <v>44253</v>
      </c>
      <c r="S72" s="25">
        <f>Table1[[#This Row],[Volitality in $]]/Table1[[#This Row],[Open]]</f>
        <v>1.9224481789053817E-2</v>
      </c>
    </row>
    <row r="73" spans="1:19" x14ac:dyDescent="0.25">
      <c r="A73" s="1">
        <v>44252</v>
      </c>
      <c r="B73" s="2">
        <v>3828</v>
      </c>
      <c r="C73" s="2">
        <v>3923.5</v>
      </c>
      <c r="D73" s="2">
        <v>3934.5</v>
      </c>
      <c r="E73" s="2">
        <v>3810.25</v>
      </c>
      <c r="F73" t="s">
        <v>61</v>
      </c>
      <c r="G73" s="3">
        <v>-2.41E-2</v>
      </c>
      <c r="H73" s="4">
        <f>ABS(Table1[[#This Row],[Change %]])</f>
        <v>2.41E-2</v>
      </c>
      <c r="I73">
        <f>Table1[[#This Row],[High]]-Table1[[#This Row],[Low]]</f>
        <v>124.25</v>
      </c>
      <c r="J73" s="5">
        <f>Table1[[#This Row],[Volitality in $]]/Table1[[#This Row],[Open]]</f>
        <v>3.1668153434433542E-2</v>
      </c>
      <c r="L73" s="7">
        <v>44252</v>
      </c>
      <c r="M73" s="8">
        <v>3923.5</v>
      </c>
      <c r="N73" s="8">
        <v>3934.5</v>
      </c>
      <c r="O73" s="8">
        <v>3810.25</v>
      </c>
      <c r="P73" s="8">
        <v>3828</v>
      </c>
      <c r="R73" s="7">
        <v>44252</v>
      </c>
      <c r="S73" s="24">
        <f>Table1[[#This Row],[Volitality in $]]/Table1[[#This Row],[Open]]</f>
        <v>3.1668153434433542E-2</v>
      </c>
    </row>
    <row r="74" spans="1:19" x14ac:dyDescent="0.25">
      <c r="A74" s="1">
        <v>44251</v>
      </c>
      <c r="B74" s="2">
        <v>3922.5</v>
      </c>
      <c r="C74" s="2">
        <v>3876.25</v>
      </c>
      <c r="D74" s="2">
        <v>3927.75</v>
      </c>
      <c r="E74" s="2">
        <v>3851.75</v>
      </c>
      <c r="F74" t="s">
        <v>31</v>
      </c>
      <c r="G74" s="3">
        <v>1.15E-2</v>
      </c>
      <c r="H74" s="4">
        <f>ABS(Table1[[#This Row],[Change %]])</f>
        <v>1.15E-2</v>
      </c>
      <c r="I74">
        <f>Table1[[#This Row],[High]]-Table1[[#This Row],[Low]]</f>
        <v>76</v>
      </c>
      <c r="J74" s="5">
        <f>Table1[[#This Row],[Volitality in $]]/Table1[[#This Row],[Open]]</f>
        <v>1.960657852305708E-2</v>
      </c>
      <c r="L74" s="9">
        <v>44251</v>
      </c>
      <c r="M74" s="10">
        <v>3876.25</v>
      </c>
      <c r="N74" s="10">
        <v>3927.75</v>
      </c>
      <c r="O74" s="10">
        <v>3851.75</v>
      </c>
      <c r="P74" s="10">
        <v>3922.5</v>
      </c>
      <c r="R74" s="9">
        <v>44251</v>
      </c>
      <c r="S74" s="25">
        <f>Table1[[#This Row],[Volitality in $]]/Table1[[#This Row],[Open]]</f>
        <v>1.960657852305708E-2</v>
      </c>
    </row>
    <row r="75" spans="1:19" x14ac:dyDescent="0.25">
      <c r="A75" s="1">
        <v>44250</v>
      </c>
      <c r="B75" s="2">
        <v>3878</v>
      </c>
      <c r="C75" s="2">
        <v>3878</v>
      </c>
      <c r="D75" s="2">
        <v>3896</v>
      </c>
      <c r="E75" s="2">
        <v>3804.75</v>
      </c>
      <c r="F75" t="s">
        <v>45</v>
      </c>
      <c r="G75" s="3">
        <v>1.1999999999999999E-3</v>
      </c>
      <c r="H75" s="4">
        <f>ABS(Table1[[#This Row],[Change %]])</f>
        <v>1.1999999999999999E-3</v>
      </c>
      <c r="I75">
        <f>Table1[[#This Row],[High]]-Table1[[#This Row],[Low]]</f>
        <v>91.25</v>
      </c>
      <c r="J75" s="5">
        <f>Table1[[#This Row],[Volitality in $]]/Table1[[#This Row],[Open]]</f>
        <v>2.3530170190820009E-2</v>
      </c>
      <c r="L75" s="7">
        <v>44250</v>
      </c>
      <c r="M75" s="8">
        <v>3878</v>
      </c>
      <c r="N75" s="8">
        <v>3896</v>
      </c>
      <c r="O75" s="8">
        <v>3804.75</v>
      </c>
      <c r="P75" s="8">
        <v>3878</v>
      </c>
      <c r="R75" s="7">
        <v>44250</v>
      </c>
      <c r="S75" s="24">
        <f>Table1[[#This Row],[Volitality in $]]/Table1[[#This Row],[Open]]</f>
        <v>2.3530170190820009E-2</v>
      </c>
    </row>
    <row r="76" spans="1:19" x14ac:dyDescent="0.25">
      <c r="A76" s="1">
        <v>44249</v>
      </c>
      <c r="B76" s="2">
        <v>3873.5</v>
      </c>
      <c r="C76" s="2">
        <v>3905.5</v>
      </c>
      <c r="D76" s="2">
        <v>3914.5</v>
      </c>
      <c r="E76" s="2">
        <v>3861.25</v>
      </c>
      <c r="F76" t="s">
        <v>17</v>
      </c>
      <c r="G76" s="3">
        <v>-7.6E-3</v>
      </c>
      <c r="H76" s="4">
        <f>ABS(Table1[[#This Row],[Change %]])</f>
        <v>7.6E-3</v>
      </c>
      <c r="I76">
        <f>Table1[[#This Row],[High]]-Table1[[#This Row],[Low]]</f>
        <v>53.25</v>
      </c>
      <c r="J76" s="5">
        <f>Table1[[#This Row],[Volitality in $]]/Table1[[#This Row],[Open]]</f>
        <v>1.3634617846626552E-2</v>
      </c>
      <c r="L76" s="9">
        <v>44249</v>
      </c>
      <c r="M76" s="10">
        <v>3905.5</v>
      </c>
      <c r="N76" s="10">
        <v>3914.5</v>
      </c>
      <c r="O76" s="10">
        <v>3861.25</v>
      </c>
      <c r="P76" s="10">
        <v>3873.5</v>
      </c>
      <c r="R76" s="9">
        <v>44249</v>
      </c>
      <c r="S76" s="25">
        <f>Table1[[#This Row],[Volitality in $]]/Table1[[#This Row],[Open]]</f>
        <v>1.3634617846626552E-2</v>
      </c>
    </row>
    <row r="77" spans="1:19" x14ac:dyDescent="0.25">
      <c r="A77" s="1">
        <v>44246</v>
      </c>
      <c r="B77" s="2">
        <v>3903</v>
      </c>
      <c r="C77" s="2">
        <v>3910.5</v>
      </c>
      <c r="D77" s="2">
        <v>3931</v>
      </c>
      <c r="E77" s="2">
        <v>3890.25</v>
      </c>
      <c r="F77" t="s">
        <v>62</v>
      </c>
      <c r="G77" s="3">
        <v>-1.6999999999999999E-3</v>
      </c>
      <c r="H77" s="4">
        <f>ABS(Table1[[#This Row],[Change %]])</f>
        <v>1.6999999999999999E-3</v>
      </c>
      <c r="I77">
        <f>Table1[[#This Row],[High]]-Table1[[#This Row],[Low]]</f>
        <v>40.75</v>
      </c>
      <c r="J77" s="5">
        <f>Table1[[#This Row],[Volitality in $]]/Table1[[#This Row],[Open]]</f>
        <v>1.0420662319396496E-2</v>
      </c>
      <c r="L77" s="7">
        <v>44246</v>
      </c>
      <c r="M77" s="8">
        <v>3910.5</v>
      </c>
      <c r="N77" s="8">
        <v>3931</v>
      </c>
      <c r="O77" s="8">
        <v>3890.25</v>
      </c>
      <c r="P77" s="8">
        <v>3903</v>
      </c>
      <c r="R77" s="7">
        <v>44246</v>
      </c>
      <c r="S77" s="24">
        <f>Table1[[#This Row],[Volitality in $]]/Table1[[#This Row],[Open]]</f>
        <v>1.0420662319396496E-2</v>
      </c>
    </row>
    <row r="78" spans="1:19" x14ac:dyDescent="0.25">
      <c r="A78" s="1">
        <v>44245</v>
      </c>
      <c r="B78" s="2">
        <v>3909.5</v>
      </c>
      <c r="C78" s="2">
        <v>3928.25</v>
      </c>
      <c r="D78" s="2">
        <v>3936</v>
      </c>
      <c r="E78" s="2">
        <v>3880.5</v>
      </c>
      <c r="F78" t="s">
        <v>63</v>
      </c>
      <c r="G78" s="3">
        <v>-4.7000000000000002E-3</v>
      </c>
      <c r="H78" s="4">
        <f>ABS(Table1[[#This Row],[Change %]])</f>
        <v>4.7000000000000002E-3</v>
      </c>
      <c r="I78">
        <f>Table1[[#This Row],[High]]-Table1[[#This Row],[Low]]</f>
        <v>55.5</v>
      </c>
      <c r="J78" s="5">
        <f>Table1[[#This Row],[Volitality in $]]/Table1[[#This Row],[Open]]</f>
        <v>1.4128428689620059E-2</v>
      </c>
      <c r="L78" s="9">
        <v>44245</v>
      </c>
      <c r="M78" s="10">
        <v>3928.25</v>
      </c>
      <c r="N78" s="10">
        <v>3936</v>
      </c>
      <c r="O78" s="10">
        <v>3880.5</v>
      </c>
      <c r="P78" s="10">
        <v>3909.5</v>
      </c>
      <c r="R78" s="9">
        <v>44245</v>
      </c>
      <c r="S78" s="25">
        <f>Table1[[#This Row],[Volitality in $]]/Table1[[#This Row],[Open]]</f>
        <v>1.4128428689620059E-2</v>
      </c>
    </row>
    <row r="79" spans="1:19" x14ac:dyDescent="0.25">
      <c r="A79" s="1">
        <v>44244</v>
      </c>
      <c r="B79" s="2">
        <v>3928</v>
      </c>
      <c r="C79" s="2">
        <v>3929</v>
      </c>
      <c r="D79" s="2">
        <v>3932.25</v>
      </c>
      <c r="E79" s="2">
        <v>3896.5</v>
      </c>
      <c r="F79" t="s">
        <v>64</v>
      </c>
      <c r="G79" s="3">
        <v>1E-4</v>
      </c>
      <c r="H79" s="4">
        <f>ABS(Table1[[#This Row],[Change %]])</f>
        <v>1E-4</v>
      </c>
      <c r="I79">
        <f>Table1[[#This Row],[High]]-Table1[[#This Row],[Low]]</f>
        <v>35.75</v>
      </c>
      <c r="J79" s="5">
        <f>Table1[[#This Row],[Volitality in $]]/Table1[[#This Row],[Open]]</f>
        <v>9.0990073810129808E-3</v>
      </c>
      <c r="L79" s="7">
        <v>44244</v>
      </c>
      <c r="M79" s="8">
        <v>3929</v>
      </c>
      <c r="N79" s="8">
        <v>3932.25</v>
      </c>
      <c r="O79" s="8">
        <v>3896.5</v>
      </c>
      <c r="P79" s="8">
        <v>3928</v>
      </c>
      <c r="R79" s="7">
        <v>44244</v>
      </c>
      <c r="S79" s="24">
        <f>Table1[[#This Row],[Volitality in $]]/Table1[[#This Row],[Open]]</f>
        <v>9.0990073810129808E-3</v>
      </c>
    </row>
    <row r="80" spans="1:19" x14ac:dyDescent="0.25">
      <c r="A80" s="1">
        <v>44243</v>
      </c>
      <c r="B80" s="2">
        <v>3927.75</v>
      </c>
      <c r="C80" s="2">
        <v>3936.5</v>
      </c>
      <c r="D80" s="2">
        <v>3959.25</v>
      </c>
      <c r="E80" s="2">
        <v>3918.75</v>
      </c>
      <c r="F80" t="s">
        <v>53</v>
      </c>
      <c r="G80" s="3">
        <v>-5.0000000000000001E-3</v>
      </c>
      <c r="H80" s="4">
        <f>ABS(Table1[[#This Row],[Change %]])</f>
        <v>5.0000000000000001E-3</v>
      </c>
      <c r="I80">
        <f>Table1[[#This Row],[High]]-Table1[[#This Row],[Low]]</f>
        <v>40.5</v>
      </c>
      <c r="J80" s="5">
        <f>Table1[[#This Row],[Volitality in $]]/Table1[[#This Row],[Open]]</f>
        <v>1.0288327194208052E-2</v>
      </c>
      <c r="L80" s="9">
        <v>44243</v>
      </c>
      <c r="M80" s="10">
        <v>3936.5</v>
      </c>
      <c r="N80" s="10">
        <v>3959.25</v>
      </c>
      <c r="O80" s="10">
        <v>3918.75</v>
      </c>
      <c r="P80" s="10">
        <v>3927.75</v>
      </c>
      <c r="R80" s="9">
        <v>44243</v>
      </c>
      <c r="S80" s="25">
        <f>Table1[[#This Row],[Volitality in $]]/Table1[[#This Row],[Open]]</f>
        <v>1.0288327194208052E-2</v>
      </c>
    </row>
    <row r="81" spans="1:19" x14ac:dyDescent="0.25">
      <c r="A81" s="1">
        <v>44242</v>
      </c>
      <c r="B81" s="2">
        <v>3947.38</v>
      </c>
      <c r="C81" s="2">
        <v>3936.38</v>
      </c>
      <c r="D81" s="2">
        <v>3951.88</v>
      </c>
      <c r="E81" s="2">
        <v>3935.88</v>
      </c>
      <c r="F81" t="s">
        <v>7</v>
      </c>
      <c r="G81" s="3">
        <v>2.8E-3</v>
      </c>
      <c r="H81" s="4">
        <f>ABS(Table1[[#This Row],[Change %]])</f>
        <v>2.8E-3</v>
      </c>
      <c r="I81">
        <f>Table1[[#This Row],[High]]-Table1[[#This Row],[Low]]</f>
        <v>16</v>
      </c>
      <c r="J81" s="5">
        <f>Table1[[#This Row],[Volitality in $]]/Table1[[#This Row],[Open]]</f>
        <v>4.0646482300997358E-3</v>
      </c>
      <c r="L81" s="7">
        <v>44242</v>
      </c>
      <c r="M81" s="8">
        <v>3936.38</v>
      </c>
      <c r="N81" s="8">
        <v>3951.88</v>
      </c>
      <c r="O81" s="8">
        <v>3935.88</v>
      </c>
      <c r="P81" s="8">
        <v>3947.38</v>
      </c>
      <c r="R81" s="7">
        <v>44242</v>
      </c>
      <c r="S81" s="24">
        <f>Table1[[#This Row],[Volitality in $]]/Table1[[#This Row],[Open]]</f>
        <v>4.0646482300997358E-3</v>
      </c>
    </row>
    <row r="82" spans="1:19" x14ac:dyDescent="0.25">
      <c r="A82" s="1">
        <v>44241</v>
      </c>
      <c r="B82" s="2">
        <v>3936.38</v>
      </c>
      <c r="C82" s="2">
        <v>3935.5</v>
      </c>
      <c r="D82" s="2">
        <v>3939.88</v>
      </c>
      <c r="E82" s="2">
        <v>3935.5</v>
      </c>
      <c r="F82" t="s">
        <v>7</v>
      </c>
      <c r="G82" s="3">
        <v>1.4E-3</v>
      </c>
      <c r="H82" s="4">
        <f>ABS(Table1[[#This Row],[Change %]])</f>
        <v>1.4E-3</v>
      </c>
      <c r="I82">
        <f>Table1[[#This Row],[High]]-Table1[[#This Row],[Low]]</f>
        <v>4.3800000000001091</v>
      </c>
      <c r="J82" s="5">
        <f>Table1[[#This Row],[Volitality in $]]/Table1[[#This Row],[Open]]</f>
        <v>1.1129462584170014E-3</v>
      </c>
      <c r="L82" s="9">
        <v>44241</v>
      </c>
      <c r="M82" s="10">
        <v>3935.5</v>
      </c>
      <c r="N82" s="10">
        <v>3939.88</v>
      </c>
      <c r="O82" s="10">
        <v>3935.5</v>
      </c>
      <c r="P82" s="10">
        <v>3936.38</v>
      </c>
      <c r="R82" s="9">
        <v>44241</v>
      </c>
      <c r="S82" s="25">
        <f>Table1[[#This Row],[Volitality in $]]/Table1[[#This Row],[Open]]</f>
        <v>1.1129462584170014E-3</v>
      </c>
    </row>
    <row r="83" spans="1:19" x14ac:dyDescent="0.25">
      <c r="A83" s="1">
        <v>44239</v>
      </c>
      <c r="B83" s="2">
        <v>3931</v>
      </c>
      <c r="C83" s="2">
        <v>3905.25</v>
      </c>
      <c r="D83" s="2">
        <v>3936.25</v>
      </c>
      <c r="E83" s="2">
        <v>3890.25</v>
      </c>
      <c r="F83" t="s">
        <v>10</v>
      </c>
      <c r="G83" s="3">
        <v>4.8999999999999998E-3</v>
      </c>
      <c r="H83" s="4">
        <f>ABS(Table1[[#This Row],[Change %]])</f>
        <v>4.8999999999999998E-3</v>
      </c>
      <c r="I83">
        <f>Table1[[#This Row],[High]]-Table1[[#This Row],[Low]]</f>
        <v>46</v>
      </c>
      <c r="J83" s="5">
        <f>Table1[[#This Row],[Volitality in $]]/Table1[[#This Row],[Open]]</f>
        <v>1.1779015427949555E-2</v>
      </c>
      <c r="L83" s="7">
        <v>44239</v>
      </c>
      <c r="M83" s="8">
        <v>3905.25</v>
      </c>
      <c r="N83" s="8">
        <v>3936.25</v>
      </c>
      <c r="O83" s="8">
        <v>3890.25</v>
      </c>
      <c r="P83" s="8">
        <v>3931</v>
      </c>
      <c r="R83" s="7">
        <v>44239</v>
      </c>
      <c r="S83" s="24">
        <f>Table1[[#This Row],[Volitality in $]]/Table1[[#This Row],[Open]]</f>
        <v>1.1779015427949555E-2</v>
      </c>
    </row>
    <row r="84" spans="1:19" x14ac:dyDescent="0.25">
      <c r="A84" s="1">
        <v>44238</v>
      </c>
      <c r="B84" s="2">
        <v>3912</v>
      </c>
      <c r="C84" s="2">
        <v>3907</v>
      </c>
      <c r="D84" s="2">
        <v>3920.5</v>
      </c>
      <c r="E84" s="2">
        <v>3884.5</v>
      </c>
      <c r="F84" t="s">
        <v>34</v>
      </c>
      <c r="G84" s="3">
        <v>2.3E-3</v>
      </c>
      <c r="H84" s="4">
        <f>ABS(Table1[[#This Row],[Change %]])</f>
        <v>2.3E-3</v>
      </c>
      <c r="I84">
        <f>Table1[[#This Row],[High]]-Table1[[#This Row],[Low]]</f>
        <v>36</v>
      </c>
      <c r="J84" s="5">
        <f>Table1[[#This Row],[Volitality in $]]/Table1[[#This Row],[Open]]</f>
        <v>9.2142308676734074E-3</v>
      </c>
      <c r="L84" s="9">
        <v>44238</v>
      </c>
      <c r="M84" s="10">
        <v>3907</v>
      </c>
      <c r="N84" s="10">
        <v>3920.5</v>
      </c>
      <c r="O84" s="10">
        <v>3884.5</v>
      </c>
      <c r="P84" s="10">
        <v>3912</v>
      </c>
      <c r="R84" s="9">
        <v>44238</v>
      </c>
      <c r="S84" s="25">
        <f>Table1[[#This Row],[Volitality in $]]/Table1[[#This Row],[Open]]</f>
        <v>9.2142308676734074E-3</v>
      </c>
    </row>
    <row r="85" spans="1:19" x14ac:dyDescent="0.25">
      <c r="A85" s="1">
        <v>44237</v>
      </c>
      <c r="B85" s="2">
        <v>3903</v>
      </c>
      <c r="C85" s="2">
        <v>3912.25</v>
      </c>
      <c r="D85" s="2">
        <v>3928.5</v>
      </c>
      <c r="E85" s="2">
        <v>3878.25</v>
      </c>
      <c r="F85" t="s">
        <v>65</v>
      </c>
      <c r="G85" s="3">
        <v>-5.9999999999999995E-4</v>
      </c>
      <c r="H85" s="4">
        <f>ABS(Table1[[#This Row],[Change %]])</f>
        <v>5.9999999999999995E-4</v>
      </c>
      <c r="I85">
        <f>Table1[[#This Row],[High]]-Table1[[#This Row],[Low]]</f>
        <v>50.25</v>
      </c>
      <c r="J85" s="5">
        <f>Table1[[#This Row],[Volitality in $]]/Table1[[#This Row],[Open]]</f>
        <v>1.2844271199437663E-2</v>
      </c>
      <c r="L85" s="7">
        <v>44237</v>
      </c>
      <c r="M85" s="8">
        <v>3912.25</v>
      </c>
      <c r="N85" s="8">
        <v>3928.5</v>
      </c>
      <c r="O85" s="8">
        <v>3878.25</v>
      </c>
      <c r="P85" s="8">
        <v>3903</v>
      </c>
      <c r="R85" s="7">
        <v>44237</v>
      </c>
      <c r="S85" s="24">
        <f>Table1[[#This Row],[Volitality in $]]/Table1[[#This Row],[Open]]</f>
        <v>1.2844271199437663E-2</v>
      </c>
    </row>
    <row r="86" spans="1:19" x14ac:dyDescent="0.25">
      <c r="A86" s="1">
        <v>44236</v>
      </c>
      <c r="B86" s="2">
        <v>3905.5</v>
      </c>
      <c r="C86" s="2">
        <v>3910.5</v>
      </c>
      <c r="D86" s="2">
        <v>3913.25</v>
      </c>
      <c r="E86" s="2">
        <v>3895</v>
      </c>
      <c r="F86" t="s">
        <v>66</v>
      </c>
      <c r="G86" s="3">
        <v>-5.9999999999999995E-4</v>
      </c>
      <c r="H86" s="4">
        <f>ABS(Table1[[#This Row],[Change %]])</f>
        <v>5.9999999999999995E-4</v>
      </c>
      <c r="I86">
        <f>Table1[[#This Row],[High]]-Table1[[#This Row],[Low]]</f>
        <v>18.25</v>
      </c>
      <c r="J86" s="5">
        <f>Table1[[#This Row],[Volitality in $]]/Table1[[#This Row],[Open]]</f>
        <v>4.6669223884413759E-3</v>
      </c>
      <c r="L86" s="9">
        <v>44236</v>
      </c>
      <c r="M86" s="10">
        <v>3910.5</v>
      </c>
      <c r="N86" s="10">
        <v>3913.25</v>
      </c>
      <c r="O86" s="10">
        <v>3895</v>
      </c>
      <c r="P86" s="10">
        <v>3905.5</v>
      </c>
      <c r="R86" s="9">
        <v>44236</v>
      </c>
      <c r="S86" s="25">
        <f>Table1[[#This Row],[Volitality in $]]/Table1[[#This Row],[Open]]</f>
        <v>4.6669223884413759E-3</v>
      </c>
    </row>
    <row r="87" spans="1:19" x14ac:dyDescent="0.25">
      <c r="A87" s="1">
        <v>44235</v>
      </c>
      <c r="B87" s="2">
        <v>3908</v>
      </c>
      <c r="C87" s="2">
        <v>3889</v>
      </c>
      <c r="D87" s="2">
        <v>3911.25</v>
      </c>
      <c r="E87" s="2">
        <v>3885.5</v>
      </c>
      <c r="F87" t="s">
        <v>67</v>
      </c>
      <c r="G87" s="3">
        <v>7.1999999999999998E-3</v>
      </c>
      <c r="H87" s="4">
        <f>ABS(Table1[[#This Row],[Change %]])</f>
        <v>7.1999999999999998E-3</v>
      </c>
      <c r="I87">
        <f>Table1[[#This Row],[High]]-Table1[[#This Row],[Low]]</f>
        <v>25.75</v>
      </c>
      <c r="J87" s="5">
        <f>Table1[[#This Row],[Volitality in $]]/Table1[[#This Row],[Open]]</f>
        <v>6.6212393931601955E-3</v>
      </c>
      <c r="L87" s="7">
        <v>44235</v>
      </c>
      <c r="M87" s="8">
        <v>3889</v>
      </c>
      <c r="N87" s="8">
        <v>3911.25</v>
      </c>
      <c r="O87" s="8">
        <v>3885.5</v>
      </c>
      <c r="P87" s="8">
        <v>3908</v>
      </c>
      <c r="R87" s="7">
        <v>44235</v>
      </c>
      <c r="S87" s="24">
        <f>Table1[[#This Row],[Volitality in $]]/Table1[[#This Row],[Open]]</f>
        <v>6.6212393931601955E-3</v>
      </c>
    </row>
    <row r="88" spans="1:19" x14ac:dyDescent="0.25">
      <c r="A88" s="1">
        <v>44232</v>
      </c>
      <c r="B88" s="2">
        <v>3880.25</v>
      </c>
      <c r="C88" s="2">
        <v>3864.25</v>
      </c>
      <c r="D88" s="2">
        <v>3888.25</v>
      </c>
      <c r="E88" s="2">
        <v>3860</v>
      </c>
      <c r="F88" t="s">
        <v>68</v>
      </c>
      <c r="G88" s="3">
        <v>4.1000000000000003E-3</v>
      </c>
      <c r="H88" s="4">
        <f>ABS(Table1[[#This Row],[Change %]])</f>
        <v>4.1000000000000003E-3</v>
      </c>
      <c r="I88">
        <f>Table1[[#This Row],[High]]-Table1[[#This Row],[Low]]</f>
        <v>28.25</v>
      </c>
      <c r="J88" s="5">
        <f>Table1[[#This Row],[Volitality in $]]/Table1[[#This Row],[Open]]</f>
        <v>7.3106036100148803E-3</v>
      </c>
      <c r="L88" s="9">
        <v>44232</v>
      </c>
      <c r="M88" s="10">
        <v>3864.25</v>
      </c>
      <c r="N88" s="10">
        <v>3888.25</v>
      </c>
      <c r="O88" s="10">
        <v>3860</v>
      </c>
      <c r="P88" s="10">
        <v>3880.25</v>
      </c>
      <c r="R88" s="9">
        <v>44232</v>
      </c>
      <c r="S88" s="25">
        <f>Table1[[#This Row],[Volitality in $]]/Table1[[#This Row],[Open]]</f>
        <v>7.3106036100148803E-3</v>
      </c>
    </row>
    <row r="89" spans="1:19" x14ac:dyDescent="0.25">
      <c r="A89" s="1">
        <v>44231</v>
      </c>
      <c r="B89" s="2">
        <v>3864.5</v>
      </c>
      <c r="C89" s="2">
        <v>3832.75</v>
      </c>
      <c r="D89" s="2">
        <v>3869.75</v>
      </c>
      <c r="E89" s="2">
        <v>3811.25</v>
      </c>
      <c r="F89" t="s">
        <v>68</v>
      </c>
      <c r="G89" s="3">
        <v>1.0699999999999999E-2</v>
      </c>
      <c r="H89" s="4">
        <f>ABS(Table1[[#This Row],[Change %]])</f>
        <v>1.0699999999999999E-2</v>
      </c>
      <c r="I89">
        <f>Table1[[#This Row],[High]]-Table1[[#This Row],[Low]]</f>
        <v>58.5</v>
      </c>
      <c r="J89" s="5">
        <f>Table1[[#This Row],[Volitality in $]]/Table1[[#This Row],[Open]]</f>
        <v>1.526319222490379E-2</v>
      </c>
      <c r="L89" s="7">
        <v>44231</v>
      </c>
      <c r="M89" s="8">
        <v>3832.75</v>
      </c>
      <c r="N89" s="8">
        <v>3869.75</v>
      </c>
      <c r="O89" s="8">
        <v>3811.25</v>
      </c>
      <c r="P89" s="8">
        <v>3864.5</v>
      </c>
      <c r="R89" s="7">
        <v>44231</v>
      </c>
      <c r="S89" s="24">
        <f>Table1[[#This Row],[Volitality in $]]/Table1[[#This Row],[Open]]</f>
        <v>1.526319222490379E-2</v>
      </c>
    </row>
    <row r="90" spans="1:19" x14ac:dyDescent="0.25">
      <c r="A90" s="1">
        <v>44230</v>
      </c>
      <c r="B90" s="2">
        <v>3823.5</v>
      </c>
      <c r="C90" s="2">
        <v>3829.5</v>
      </c>
      <c r="D90" s="2">
        <v>3843.5</v>
      </c>
      <c r="E90" s="2">
        <v>3807.75</v>
      </c>
      <c r="F90" t="s">
        <v>15</v>
      </c>
      <c r="G90" s="3">
        <v>1.4E-3</v>
      </c>
      <c r="H90" s="4">
        <f>ABS(Table1[[#This Row],[Change %]])</f>
        <v>1.4E-3</v>
      </c>
      <c r="I90">
        <f>Table1[[#This Row],[High]]-Table1[[#This Row],[Low]]</f>
        <v>35.75</v>
      </c>
      <c r="J90" s="5">
        <f>Table1[[#This Row],[Volitality in $]]/Table1[[#This Row],[Open]]</f>
        <v>9.3354223789006395E-3</v>
      </c>
      <c r="L90" s="9">
        <v>44230</v>
      </c>
      <c r="M90" s="10">
        <v>3829.5</v>
      </c>
      <c r="N90" s="10">
        <v>3843.5</v>
      </c>
      <c r="O90" s="10">
        <v>3807.75</v>
      </c>
      <c r="P90" s="10">
        <v>3823.5</v>
      </c>
      <c r="R90" s="9">
        <v>44230</v>
      </c>
      <c r="S90" s="25">
        <f>Table1[[#This Row],[Volitality in $]]/Table1[[#This Row],[Open]]</f>
        <v>9.3354223789006395E-3</v>
      </c>
    </row>
    <row r="91" spans="1:19" x14ac:dyDescent="0.25">
      <c r="A91" s="1">
        <v>44229</v>
      </c>
      <c r="B91" s="2">
        <v>3818.25</v>
      </c>
      <c r="C91" s="2">
        <v>3764.75</v>
      </c>
      <c r="D91" s="2">
        <v>3835.75</v>
      </c>
      <c r="E91" s="2">
        <v>3760</v>
      </c>
      <c r="F91" t="s">
        <v>24</v>
      </c>
      <c r="G91" s="3">
        <v>1.3899999999999999E-2</v>
      </c>
      <c r="H91" s="4">
        <f>ABS(Table1[[#This Row],[Change %]])</f>
        <v>1.3899999999999999E-2</v>
      </c>
      <c r="I91">
        <f>Table1[[#This Row],[High]]-Table1[[#This Row],[Low]]</f>
        <v>75.75</v>
      </c>
      <c r="J91" s="5">
        <f>Table1[[#This Row],[Volitality in $]]/Table1[[#This Row],[Open]]</f>
        <v>2.0120857958695795E-2</v>
      </c>
      <c r="L91" s="7">
        <v>44229</v>
      </c>
      <c r="M91" s="8">
        <v>3764.75</v>
      </c>
      <c r="N91" s="8">
        <v>3835.75</v>
      </c>
      <c r="O91" s="8">
        <v>3760</v>
      </c>
      <c r="P91" s="8">
        <v>3818.25</v>
      </c>
      <c r="R91" s="7">
        <v>44229</v>
      </c>
      <c r="S91" s="24">
        <f>Table1[[#This Row],[Volitality in $]]/Table1[[#This Row],[Open]]</f>
        <v>2.0120857958695795E-2</v>
      </c>
    </row>
    <row r="92" spans="1:19" x14ac:dyDescent="0.25">
      <c r="A92" s="1">
        <v>44228</v>
      </c>
      <c r="B92" s="2">
        <v>3765.75</v>
      </c>
      <c r="C92" s="2">
        <v>3692.25</v>
      </c>
      <c r="D92" s="2">
        <v>3777</v>
      </c>
      <c r="E92" s="2">
        <v>3656.5</v>
      </c>
      <c r="F92" t="s">
        <v>59</v>
      </c>
      <c r="G92" s="3">
        <v>1.6299999999999999E-2</v>
      </c>
      <c r="H92" s="4">
        <f>ABS(Table1[[#This Row],[Change %]])</f>
        <v>1.6299999999999999E-2</v>
      </c>
      <c r="I92">
        <f>Table1[[#This Row],[High]]-Table1[[#This Row],[Low]]</f>
        <v>120.5</v>
      </c>
      <c r="J92" s="5">
        <f>Table1[[#This Row],[Volitality in $]]/Table1[[#This Row],[Open]]</f>
        <v>3.2635926603019838E-2</v>
      </c>
      <c r="L92" s="9">
        <v>44228</v>
      </c>
      <c r="M92" s="10">
        <v>3692.25</v>
      </c>
      <c r="N92" s="10">
        <v>3777</v>
      </c>
      <c r="O92" s="10">
        <v>3656.5</v>
      </c>
      <c r="P92" s="10">
        <v>3765.75</v>
      </c>
      <c r="R92" s="9">
        <v>44228</v>
      </c>
      <c r="S92" s="25">
        <f>Table1[[#This Row],[Volitality in $]]/Table1[[#This Row],[Open]]</f>
        <v>3.2635926603019838E-2</v>
      </c>
    </row>
    <row r="93" spans="1:19" x14ac:dyDescent="0.25">
      <c r="A93" s="1">
        <v>44225</v>
      </c>
      <c r="B93" s="2">
        <v>3705.25</v>
      </c>
      <c r="C93" s="2">
        <v>3770.25</v>
      </c>
      <c r="D93" s="2">
        <v>3777.25</v>
      </c>
      <c r="E93" s="2">
        <v>3685.5</v>
      </c>
      <c r="F93" t="s">
        <v>69</v>
      </c>
      <c r="G93" s="3">
        <v>-1.9599999999999999E-2</v>
      </c>
      <c r="H93" s="4">
        <f>ABS(Table1[[#This Row],[Change %]])</f>
        <v>1.9599999999999999E-2</v>
      </c>
      <c r="I93">
        <f>Table1[[#This Row],[High]]-Table1[[#This Row],[Low]]</f>
        <v>91.75</v>
      </c>
      <c r="J93" s="5">
        <f>Table1[[#This Row],[Volitality in $]]/Table1[[#This Row],[Open]]</f>
        <v>2.4335256282739873E-2</v>
      </c>
      <c r="L93" s="7">
        <v>44225</v>
      </c>
      <c r="M93" s="8">
        <v>3770.25</v>
      </c>
      <c r="N93" s="8">
        <v>3777.25</v>
      </c>
      <c r="O93" s="8">
        <v>3685.5</v>
      </c>
      <c r="P93" s="8">
        <v>3705.25</v>
      </c>
      <c r="R93" s="7">
        <v>44225</v>
      </c>
      <c r="S93" s="24">
        <f>Table1[[#This Row],[Volitality in $]]/Table1[[#This Row],[Open]]</f>
        <v>2.4335256282739873E-2</v>
      </c>
    </row>
    <row r="94" spans="1:19" x14ac:dyDescent="0.25">
      <c r="A94" s="1">
        <v>44224</v>
      </c>
      <c r="B94" s="2">
        <v>3779.25</v>
      </c>
      <c r="C94" s="2">
        <v>3735.25</v>
      </c>
      <c r="D94" s="2">
        <v>3823.5</v>
      </c>
      <c r="E94" s="2">
        <v>3703.5</v>
      </c>
      <c r="F94" t="s">
        <v>70</v>
      </c>
      <c r="G94" s="3">
        <v>9.2999999999999992E-3</v>
      </c>
      <c r="H94" s="4">
        <f>ABS(Table1[[#This Row],[Change %]])</f>
        <v>9.2999999999999992E-3</v>
      </c>
      <c r="I94">
        <f>Table1[[#This Row],[High]]-Table1[[#This Row],[Low]]</f>
        <v>120</v>
      </c>
      <c r="J94" s="5">
        <f>Table1[[#This Row],[Volitality in $]]/Table1[[#This Row],[Open]]</f>
        <v>3.2126363697209025E-2</v>
      </c>
      <c r="L94" s="9">
        <v>44224</v>
      </c>
      <c r="M94" s="10">
        <v>3735.25</v>
      </c>
      <c r="N94" s="10">
        <v>3823.5</v>
      </c>
      <c r="O94" s="10">
        <v>3703.5</v>
      </c>
      <c r="P94" s="10">
        <v>3779.25</v>
      </c>
      <c r="R94" s="9">
        <v>44224</v>
      </c>
      <c r="S94" s="25">
        <f>Table1[[#This Row],[Volitality in $]]/Table1[[#This Row],[Open]]</f>
        <v>3.2126363697209025E-2</v>
      </c>
    </row>
    <row r="95" spans="1:19" x14ac:dyDescent="0.25">
      <c r="A95" s="1">
        <v>44223</v>
      </c>
      <c r="B95" s="2">
        <v>3744.25</v>
      </c>
      <c r="C95" s="2">
        <v>3845.25</v>
      </c>
      <c r="D95" s="2">
        <v>3853</v>
      </c>
      <c r="E95" s="2">
        <v>3706.5</v>
      </c>
      <c r="F95" t="s">
        <v>71</v>
      </c>
      <c r="G95" s="3">
        <v>-2.5600000000000001E-2</v>
      </c>
      <c r="H95" s="4">
        <f>ABS(Table1[[#This Row],[Change %]])</f>
        <v>2.5600000000000001E-2</v>
      </c>
      <c r="I95">
        <f>Table1[[#This Row],[High]]-Table1[[#This Row],[Low]]</f>
        <v>146.5</v>
      </c>
      <c r="J95" s="5">
        <f>Table1[[#This Row],[Volitality in $]]/Table1[[#This Row],[Open]]</f>
        <v>3.8098953254014696E-2</v>
      </c>
      <c r="L95" s="7">
        <v>44223</v>
      </c>
      <c r="M95" s="8">
        <v>3845.25</v>
      </c>
      <c r="N95" s="8">
        <v>3853</v>
      </c>
      <c r="O95" s="8">
        <v>3706.5</v>
      </c>
      <c r="P95" s="8">
        <v>3744.25</v>
      </c>
      <c r="R95" s="7">
        <v>44223</v>
      </c>
      <c r="S95" s="24">
        <f>Table1[[#This Row],[Volitality in $]]/Table1[[#This Row],[Open]]</f>
        <v>3.8098953254014696E-2</v>
      </c>
    </row>
    <row r="96" spans="1:19" x14ac:dyDescent="0.25">
      <c r="A96" s="1">
        <v>44222</v>
      </c>
      <c r="B96" s="2">
        <v>3842.5</v>
      </c>
      <c r="C96" s="2">
        <v>3845</v>
      </c>
      <c r="D96" s="2">
        <v>3862.25</v>
      </c>
      <c r="E96" s="2">
        <v>3821.5</v>
      </c>
      <c r="F96" t="s">
        <v>72</v>
      </c>
      <c r="G96" s="3">
        <v>-1.6000000000000001E-3</v>
      </c>
      <c r="H96" s="4">
        <f>ABS(Table1[[#This Row],[Change %]])</f>
        <v>1.6000000000000001E-3</v>
      </c>
      <c r="I96">
        <f>Table1[[#This Row],[High]]-Table1[[#This Row],[Low]]</f>
        <v>40.75</v>
      </c>
      <c r="J96" s="5">
        <f>Table1[[#This Row],[Volitality in $]]/Table1[[#This Row],[Open]]</f>
        <v>1.059817945383615E-2</v>
      </c>
      <c r="L96" s="9">
        <v>44222</v>
      </c>
      <c r="M96" s="10">
        <v>3845</v>
      </c>
      <c r="N96" s="10">
        <v>3862.25</v>
      </c>
      <c r="O96" s="10">
        <v>3821.5</v>
      </c>
      <c r="P96" s="10">
        <v>3842.5</v>
      </c>
      <c r="R96" s="9">
        <v>44222</v>
      </c>
      <c r="S96" s="25">
        <f>Table1[[#This Row],[Volitality in $]]/Table1[[#This Row],[Open]]</f>
        <v>1.059817945383615E-2</v>
      </c>
    </row>
    <row r="97" spans="1:19" x14ac:dyDescent="0.25">
      <c r="A97" s="1">
        <v>44221</v>
      </c>
      <c r="B97" s="2">
        <v>3848.5</v>
      </c>
      <c r="C97" s="2">
        <v>3835.5</v>
      </c>
      <c r="D97" s="2">
        <v>3853.25</v>
      </c>
      <c r="E97" s="2">
        <v>3788.5</v>
      </c>
      <c r="F97" t="s">
        <v>73</v>
      </c>
      <c r="G97" s="3">
        <v>3.7000000000000002E-3</v>
      </c>
      <c r="H97" s="4">
        <f>ABS(Table1[[#This Row],[Change %]])</f>
        <v>3.7000000000000002E-3</v>
      </c>
      <c r="I97">
        <f>Table1[[#This Row],[High]]-Table1[[#This Row],[Low]]</f>
        <v>64.75</v>
      </c>
      <c r="J97" s="5">
        <f>Table1[[#This Row],[Volitality in $]]/Table1[[#This Row],[Open]]</f>
        <v>1.688176248207535E-2</v>
      </c>
      <c r="L97" s="7">
        <v>44221</v>
      </c>
      <c r="M97" s="8">
        <v>3835.5</v>
      </c>
      <c r="N97" s="8">
        <v>3853.25</v>
      </c>
      <c r="O97" s="8">
        <v>3788.5</v>
      </c>
      <c r="P97" s="8">
        <v>3848.5</v>
      </c>
      <c r="R97" s="7">
        <v>44221</v>
      </c>
      <c r="S97" s="24">
        <f>Table1[[#This Row],[Volitality in $]]/Table1[[#This Row],[Open]]</f>
        <v>1.688176248207535E-2</v>
      </c>
    </row>
    <row r="98" spans="1:19" x14ac:dyDescent="0.25">
      <c r="A98" s="1">
        <v>44218</v>
      </c>
      <c r="B98" s="2">
        <v>3834.25</v>
      </c>
      <c r="C98" s="2">
        <v>3846.75</v>
      </c>
      <c r="D98" s="2">
        <v>3849</v>
      </c>
      <c r="E98" s="2">
        <v>3813.25</v>
      </c>
      <c r="F98" t="s">
        <v>74</v>
      </c>
      <c r="G98" s="3">
        <v>-3.0999999999999999E-3</v>
      </c>
      <c r="H98" s="4">
        <f>ABS(Table1[[#This Row],[Change %]])</f>
        <v>3.0999999999999999E-3</v>
      </c>
      <c r="I98">
        <f>Table1[[#This Row],[High]]-Table1[[#This Row],[Low]]</f>
        <v>35.75</v>
      </c>
      <c r="J98" s="5">
        <f>Table1[[#This Row],[Volitality in $]]/Table1[[#This Row],[Open]]</f>
        <v>9.2935594982777661E-3</v>
      </c>
      <c r="L98" s="9">
        <v>44218</v>
      </c>
      <c r="M98" s="10">
        <v>3846.75</v>
      </c>
      <c r="N98" s="10">
        <v>3849</v>
      </c>
      <c r="O98" s="10">
        <v>3813.25</v>
      </c>
      <c r="P98" s="10">
        <v>3834.25</v>
      </c>
      <c r="R98" s="9">
        <v>44218</v>
      </c>
      <c r="S98" s="25">
        <f>Table1[[#This Row],[Volitality in $]]/Table1[[#This Row],[Open]]</f>
        <v>9.2935594982777661E-3</v>
      </c>
    </row>
    <row r="99" spans="1:19" x14ac:dyDescent="0.25">
      <c r="A99" s="1">
        <v>44217</v>
      </c>
      <c r="B99" s="2">
        <v>3846</v>
      </c>
      <c r="C99" s="2">
        <v>3841.5</v>
      </c>
      <c r="D99" s="2">
        <v>3859.75</v>
      </c>
      <c r="E99" s="2">
        <v>3836.5</v>
      </c>
      <c r="F99" t="s">
        <v>75</v>
      </c>
      <c r="G99" s="3">
        <v>2.9999999999999997E-4</v>
      </c>
      <c r="H99" s="4">
        <f>ABS(Table1[[#This Row],[Change %]])</f>
        <v>2.9999999999999997E-4</v>
      </c>
      <c r="I99">
        <f>Table1[[#This Row],[High]]-Table1[[#This Row],[Low]]</f>
        <v>23.25</v>
      </c>
      <c r="J99" s="5">
        <f>Table1[[#This Row],[Volitality in $]]/Table1[[#This Row],[Open]]</f>
        <v>6.0523233112065597E-3</v>
      </c>
      <c r="L99" s="7">
        <v>44217</v>
      </c>
      <c r="M99" s="8">
        <v>3841.5</v>
      </c>
      <c r="N99" s="8">
        <v>3859.75</v>
      </c>
      <c r="O99" s="8">
        <v>3836.5</v>
      </c>
      <c r="P99" s="8">
        <v>3846</v>
      </c>
      <c r="R99" s="7">
        <v>44217</v>
      </c>
      <c r="S99" s="24">
        <f>Table1[[#This Row],[Volitality in $]]/Table1[[#This Row],[Open]]</f>
        <v>6.0523233112065597E-3</v>
      </c>
    </row>
    <row r="100" spans="1:19" x14ac:dyDescent="0.25">
      <c r="A100" s="1">
        <v>44216</v>
      </c>
      <c r="B100" s="2">
        <v>3845</v>
      </c>
      <c r="C100" s="2">
        <v>3796.75</v>
      </c>
      <c r="D100" s="2">
        <v>3852.5</v>
      </c>
      <c r="E100" s="2">
        <v>3788.5</v>
      </c>
      <c r="F100" t="s">
        <v>40</v>
      </c>
      <c r="G100" s="3">
        <v>1.44E-2</v>
      </c>
      <c r="H100" s="4">
        <f>ABS(Table1[[#This Row],[Change %]])</f>
        <v>1.44E-2</v>
      </c>
      <c r="I100">
        <f>Table1[[#This Row],[High]]-Table1[[#This Row],[Low]]</f>
        <v>64</v>
      </c>
      <c r="J100" s="5">
        <f>Table1[[#This Row],[Volitality in $]]/Table1[[#This Row],[Open]]</f>
        <v>1.6856522025416473E-2</v>
      </c>
      <c r="L100" s="9">
        <v>44216</v>
      </c>
      <c r="M100" s="10">
        <v>3796.75</v>
      </c>
      <c r="N100" s="10">
        <v>3852.5</v>
      </c>
      <c r="O100" s="10">
        <v>3788.5</v>
      </c>
      <c r="P100" s="10">
        <v>3845</v>
      </c>
      <c r="R100" s="9">
        <v>44216</v>
      </c>
      <c r="S100" s="25">
        <f>Table1[[#This Row],[Volitality in $]]/Table1[[#This Row],[Open]]</f>
        <v>1.6856522025416473E-2</v>
      </c>
    </row>
    <row r="101" spans="1:19" x14ac:dyDescent="0.25">
      <c r="A101" s="1">
        <v>44215</v>
      </c>
      <c r="B101" s="2">
        <v>3790.5</v>
      </c>
      <c r="C101" s="2">
        <v>3750</v>
      </c>
      <c r="D101" s="2">
        <v>3797</v>
      </c>
      <c r="E101" s="2">
        <v>3740.5</v>
      </c>
      <c r="F101" t="s">
        <v>76</v>
      </c>
      <c r="G101" s="3">
        <v>4.5999999999999999E-3</v>
      </c>
      <c r="H101" s="4">
        <f>ABS(Table1[[#This Row],[Change %]])</f>
        <v>4.5999999999999999E-3</v>
      </c>
      <c r="I101">
        <f>Table1[[#This Row],[High]]-Table1[[#This Row],[Low]]</f>
        <v>56.5</v>
      </c>
      <c r="J101" s="5">
        <f>Table1[[#This Row],[Volitality in $]]/Table1[[#This Row],[Open]]</f>
        <v>1.5066666666666667E-2</v>
      </c>
      <c r="L101" s="7">
        <v>44215</v>
      </c>
      <c r="M101" s="8">
        <v>3750</v>
      </c>
      <c r="N101" s="8">
        <v>3797</v>
      </c>
      <c r="O101" s="8">
        <v>3740.5</v>
      </c>
      <c r="P101" s="8">
        <v>3790.5</v>
      </c>
      <c r="R101" s="7">
        <v>44215</v>
      </c>
      <c r="S101" s="24">
        <f>Table1[[#This Row],[Volitality in $]]/Table1[[#This Row],[Open]]</f>
        <v>1.5066666666666667E-2</v>
      </c>
    </row>
    <row r="102" spans="1:19" x14ac:dyDescent="0.25">
      <c r="A102" s="1">
        <v>44214</v>
      </c>
      <c r="B102" s="2">
        <v>3773.12</v>
      </c>
      <c r="C102" s="2">
        <v>3749.38</v>
      </c>
      <c r="D102" s="2">
        <v>3773.38</v>
      </c>
      <c r="E102" s="2">
        <v>3743</v>
      </c>
      <c r="F102" t="s">
        <v>7</v>
      </c>
      <c r="G102" s="3">
        <v>6.1999999999999998E-3</v>
      </c>
      <c r="H102" s="4">
        <f>ABS(Table1[[#This Row],[Change %]])</f>
        <v>6.1999999999999998E-3</v>
      </c>
      <c r="I102">
        <f>Table1[[#This Row],[High]]-Table1[[#This Row],[Low]]</f>
        <v>30.380000000000109</v>
      </c>
      <c r="J102" s="5">
        <f>Table1[[#This Row],[Volitality in $]]/Table1[[#This Row],[Open]]</f>
        <v>8.1026729752652731E-3</v>
      </c>
      <c r="L102" s="9">
        <v>44214</v>
      </c>
      <c r="M102" s="10">
        <v>3749.38</v>
      </c>
      <c r="N102" s="10">
        <v>3773.38</v>
      </c>
      <c r="O102" s="10">
        <v>3743</v>
      </c>
      <c r="P102" s="10">
        <v>3773.12</v>
      </c>
      <c r="R102" s="9">
        <v>44214</v>
      </c>
      <c r="S102" s="25">
        <f>Table1[[#This Row],[Volitality in $]]/Table1[[#This Row],[Open]]</f>
        <v>8.1026729752652731E-3</v>
      </c>
    </row>
    <row r="103" spans="1:19" x14ac:dyDescent="0.25">
      <c r="A103" s="1">
        <v>44213</v>
      </c>
      <c r="B103" s="2">
        <v>3750</v>
      </c>
      <c r="C103" s="2">
        <v>3745.38</v>
      </c>
      <c r="D103" s="2">
        <v>3759.88</v>
      </c>
      <c r="E103" s="2">
        <v>3745.38</v>
      </c>
      <c r="F103" t="s">
        <v>7</v>
      </c>
      <c r="G103" s="3">
        <v>-3.3E-3</v>
      </c>
      <c r="H103" s="4">
        <f>ABS(Table1[[#This Row],[Change %]])</f>
        <v>3.3E-3</v>
      </c>
      <c r="I103">
        <f>Table1[[#This Row],[High]]-Table1[[#This Row],[Low]]</f>
        <v>14.5</v>
      </c>
      <c r="J103" s="5">
        <f>Table1[[#This Row],[Volitality in $]]/Table1[[#This Row],[Open]]</f>
        <v>3.8714362761588942E-3</v>
      </c>
      <c r="L103" s="7">
        <v>44213</v>
      </c>
      <c r="M103" s="8">
        <v>3745.38</v>
      </c>
      <c r="N103" s="8">
        <v>3759.88</v>
      </c>
      <c r="O103" s="8">
        <v>3745.38</v>
      </c>
      <c r="P103" s="8">
        <v>3750</v>
      </c>
      <c r="R103" s="7">
        <v>44213</v>
      </c>
      <c r="S103" s="24">
        <f>Table1[[#This Row],[Volitality in $]]/Table1[[#This Row],[Open]]</f>
        <v>3.8714362761588942E-3</v>
      </c>
    </row>
    <row r="104" spans="1:19" x14ac:dyDescent="0.25">
      <c r="A104" s="1">
        <v>44211</v>
      </c>
      <c r="B104" s="2">
        <v>3762.25</v>
      </c>
      <c r="C104" s="2">
        <v>3793</v>
      </c>
      <c r="D104" s="2">
        <v>3797.75</v>
      </c>
      <c r="E104" s="2">
        <v>3741.5</v>
      </c>
      <c r="F104" t="s">
        <v>77</v>
      </c>
      <c r="G104" s="3">
        <v>-7.6E-3</v>
      </c>
      <c r="H104" s="4">
        <f>ABS(Table1[[#This Row],[Change %]])</f>
        <v>7.6E-3</v>
      </c>
      <c r="I104">
        <f>Table1[[#This Row],[High]]-Table1[[#This Row],[Low]]</f>
        <v>56.25</v>
      </c>
      <c r="J104" s="5">
        <f>Table1[[#This Row],[Volitality in $]]/Table1[[#This Row],[Open]]</f>
        <v>1.4829949907724757E-2</v>
      </c>
      <c r="L104" s="9">
        <v>44211</v>
      </c>
      <c r="M104" s="10">
        <v>3793</v>
      </c>
      <c r="N104" s="10">
        <v>3797.75</v>
      </c>
      <c r="O104" s="10">
        <v>3741.5</v>
      </c>
      <c r="P104" s="10">
        <v>3762.25</v>
      </c>
      <c r="R104" s="9">
        <v>44211</v>
      </c>
      <c r="S104" s="25">
        <f>Table1[[#This Row],[Volitality in $]]/Table1[[#This Row],[Open]]</f>
        <v>1.4829949907724757E-2</v>
      </c>
    </row>
    <row r="105" spans="1:19" x14ac:dyDescent="0.25">
      <c r="A105" s="1">
        <v>44210</v>
      </c>
      <c r="B105" s="2">
        <v>3791.25</v>
      </c>
      <c r="C105" s="2">
        <v>3808.5</v>
      </c>
      <c r="D105" s="2">
        <v>3817.75</v>
      </c>
      <c r="E105" s="2">
        <v>3786.25</v>
      </c>
      <c r="F105" t="s">
        <v>72</v>
      </c>
      <c r="G105" s="3">
        <v>-3.3E-3</v>
      </c>
      <c r="H105" s="4">
        <f>ABS(Table1[[#This Row],[Change %]])</f>
        <v>3.3E-3</v>
      </c>
      <c r="I105">
        <f>Table1[[#This Row],[High]]-Table1[[#This Row],[Low]]</f>
        <v>31.5</v>
      </c>
      <c r="J105" s="5">
        <f>Table1[[#This Row],[Volitality in $]]/Table1[[#This Row],[Open]]</f>
        <v>8.2709728239464351E-3</v>
      </c>
      <c r="L105" s="7">
        <v>44210</v>
      </c>
      <c r="M105" s="8">
        <v>3808.5</v>
      </c>
      <c r="N105" s="8">
        <v>3817.75</v>
      </c>
      <c r="O105" s="8">
        <v>3786.25</v>
      </c>
      <c r="P105" s="8">
        <v>3791.25</v>
      </c>
      <c r="R105" s="7">
        <v>44210</v>
      </c>
      <c r="S105" s="24">
        <f>Table1[[#This Row],[Volitality in $]]/Table1[[#This Row],[Open]]</f>
        <v>8.2709728239464351E-3</v>
      </c>
    </row>
    <row r="106" spans="1:19" x14ac:dyDescent="0.25">
      <c r="A106" s="1">
        <v>44209</v>
      </c>
      <c r="B106" s="2">
        <v>3803.75</v>
      </c>
      <c r="C106" s="2">
        <v>3792</v>
      </c>
      <c r="D106" s="2">
        <v>3813.5</v>
      </c>
      <c r="E106" s="2">
        <v>3776.5</v>
      </c>
      <c r="F106" t="s">
        <v>10</v>
      </c>
      <c r="G106" s="3">
        <v>2.3999999999999998E-3</v>
      </c>
      <c r="H106" s="4">
        <f>ABS(Table1[[#This Row],[Change %]])</f>
        <v>2.3999999999999998E-3</v>
      </c>
      <c r="I106">
        <f>Table1[[#This Row],[High]]-Table1[[#This Row],[Low]]</f>
        <v>37</v>
      </c>
      <c r="J106" s="5">
        <f>Table1[[#This Row],[Volitality in $]]/Table1[[#This Row],[Open]]</f>
        <v>9.7573839662447263E-3</v>
      </c>
      <c r="L106" s="9">
        <v>44209</v>
      </c>
      <c r="M106" s="10">
        <v>3792</v>
      </c>
      <c r="N106" s="10">
        <v>3813.5</v>
      </c>
      <c r="O106" s="10">
        <v>3776.5</v>
      </c>
      <c r="P106" s="10">
        <v>3803.75</v>
      </c>
      <c r="R106" s="9">
        <v>44209</v>
      </c>
      <c r="S106" s="25">
        <f>Table1[[#This Row],[Volitality in $]]/Table1[[#This Row],[Open]]</f>
        <v>9.7573839662447263E-3</v>
      </c>
    </row>
    <row r="107" spans="1:19" x14ac:dyDescent="0.25">
      <c r="A107" s="1">
        <v>44208</v>
      </c>
      <c r="B107" s="2">
        <v>3794.5</v>
      </c>
      <c r="C107" s="2">
        <v>3794.25</v>
      </c>
      <c r="D107" s="2">
        <v>3806.75</v>
      </c>
      <c r="E107" s="2">
        <v>3768</v>
      </c>
      <c r="F107" t="s">
        <v>11</v>
      </c>
      <c r="G107" s="3">
        <v>6.9999999999999999E-4</v>
      </c>
      <c r="H107" s="4">
        <f>ABS(Table1[[#This Row],[Change %]])</f>
        <v>6.9999999999999999E-4</v>
      </c>
      <c r="I107">
        <f>Table1[[#This Row],[High]]-Table1[[#This Row],[Low]]</f>
        <v>38.75</v>
      </c>
      <c r="J107" s="5">
        <f>Table1[[#This Row],[Volitality in $]]/Table1[[#This Row],[Open]]</f>
        <v>1.0212822033339923E-2</v>
      </c>
      <c r="L107" s="7">
        <v>44208</v>
      </c>
      <c r="M107" s="8">
        <v>3794.25</v>
      </c>
      <c r="N107" s="8">
        <v>3806.75</v>
      </c>
      <c r="O107" s="8">
        <v>3768</v>
      </c>
      <c r="P107" s="8">
        <v>3794.5</v>
      </c>
      <c r="R107" s="7">
        <v>44208</v>
      </c>
      <c r="S107" s="24">
        <f>Table1[[#This Row],[Volitality in $]]/Table1[[#This Row],[Open]]</f>
        <v>1.0212822033339923E-2</v>
      </c>
    </row>
    <row r="108" spans="1:19" x14ac:dyDescent="0.25">
      <c r="A108" s="1">
        <v>44207</v>
      </c>
      <c r="B108" s="2">
        <v>3792</v>
      </c>
      <c r="C108" s="2">
        <v>3815.5</v>
      </c>
      <c r="D108" s="2">
        <v>3820.75</v>
      </c>
      <c r="E108" s="2">
        <v>3776.5</v>
      </c>
      <c r="F108" t="s">
        <v>15</v>
      </c>
      <c r="G108" s="3">
        <v>-6.7000000000000002E-3</v>
      </c>
      <c r="H108" s="4">
        <f>ABS(Table1[[#This Row],[Change %]])</f>
        <v>6.7000000000000002E-3</v>
      </c>
      <c r="I108">
        <f>Table1[[#This Row],[High]]-Table1[[#This Row],[Low]]</f>
        <v>44.25</v>
      </c>
      <c r="J108" s="5">
        <f>Table1[[#This Row],[Volitality in $]]/Table1[[#This Row],[Open]]</f>
        <v>1.1597431529288429E-2</v>
      </c>
      <c r="L108" s="9">
        <v>44207</v>
      </c>
      <c r="M108" s="10">
        <v>3815.5</v>
      </c>
      <c r="N108" s="10">
        <v>3820.75</v>
      </c>
      <c r="O108" s="10">
        <v>3776.5</v>
      </c>
      <c r="P108" s="10">
        <v>3792</v>
      </c>
      <c r="R108" s="9">
        <v>44207</v>
      </c>
      <c r="S108" s="25">
        <f>Table1[[#This Row],[Volitality in $]]/Table1[[#This Row],[Open]]</f>
        <v>1.1597431529288429E-2</v>
      </c>
    </row>
    <row r="109" spans="1:19" x14ac:dyDescent="0.25">
      <c r="A109" s="1">
        <v>44204</v>
      </c>
      <c r="B109" s="2">
        <v>3817.5</v>
      </c>
      <c r="C109" s="2">
        <v>3797.75</v>
      </c>
      <c r="D109" s="2">
        <v>3824.5</v>
      </c>
      <c r="E109" s="2">
        <v>3775</v>
      </c>
      <c r="F109" t="s">
        <v>33</v>
      </c>
      <c r="G109" s="3">
        <v>5.7999999999999996E-3</v>
      </c>
      <c r="H109" s="4">
        <f>ABS(Table1[[#This Row],[Change %]])</f>
        <v>5.7999999999999996E-3</v>
      </c>
      <c r="I109">
        <f>Table1[[#This Row],[High]]-Table1[[#This Row],[Low]]</f>
        <v>49.5</v>
      </c>
      <c r="J109" s="5">
        <f>Table1[[#This Row],[Volitality in $]]/Table1[[#This Row],[Open]]</f>
        <v>1.3034033309196235E-2</v>
      </c>
      <c r="L109" s="7">
        <v>44204</v>
      </c>
      <c r="M109" s="8">
        <v>3797.75</v>
      </c>
      <c r="N109" s="8">
        <v>3824.5</v>
      </c>
      <c r="O109" s="8">
        <v>3775</v>
      </c>
      <c r="P109" s="8">
        <v>3817.5</v>
      </c>
      <c r="R109" s="7">
        <v>44204</v>
      </c>
      <c r="S109" s="24">
        <f>Table1[[#This Row],[Volitality in $]]/Table1[[#This Row],[Open]]</f>
        <v>1.3034033309196235E-2</v>
      </c>
    </row>
    <row r="110" spans="1:19" x14ac:dyDescent="0.25">
      <c r="A110" s="1">
        <v>44203</v>
      </c>
      <c r="B110" s="2">
        <v>3795.5</v>
      </c>
      <c r="C110" s="2">
        <v>3752.5</v>
      </c>
      <c r="D110" s="2">
        <v>3804</v>
      </c>
      <c r="E110" s="2">
        <v>3742</v>
      </c>
      <c r="F110" t="s">
        <v>34</v>
      </c>
      <c r="G110" s="3">
        <v>1.47E-2</v>
      </c>
      <c r="H110" s="4">
        <f>ABS(Table1[[#This Row],[Change %]])</f>
        <v>1.47E-2</v>
      </c>
      <c r="I110">
        <f>Table1[[#This Row],[High]]-Table1[[#This Row],[Low]]</f>
        <v>62</v>
      </c>
      <c r="J110" s="5">
        <f>Table1[[#This Row],[Volitality in $]]/Table1[[#This Row],[Open]]</f>
        <v>1.6522318454363756E-2</v>
      </c>
      <c r="L110" s="9">
        <v>44203</v>
      </c>
      <c r="M110" s="10">
        <v>3752.5</v>
      </c>
      <c r="N110" s="10">
        <v>3804</v>
      </c>
      <c r="O110" s="10">
        <v>3742</v>
      </c>
      <c r="P110" s="10">
        <v>3795.5</v>
      </c>
      <c r="R110" s="9">
        <v>44203</v>
      </c>
      <c r="S110" s="25">
        <f>Table1[[#This Row],[Volitality in $]]/Table1[[#This Row],[Open]]</f>
        <v>1.6522318454363756E-2</v>
      </c>
    </row>
    <row r="111" spans="1:19" x14ac:dyDescent="0.25">
      <c r="A111" s="1">
        <v>44202</v>
      </c>
      <c r="B111" s="2">
        <v>3740.5</v>
      </c>
      <c r="C111" s="2">
        <v>3717.5</v>
      </c>
      <c r="D111" s="2">
        <v>3774.75</v>
      </c>
      <c r="E111" s="2">
        <v>3685.5</v>
      </c>
      <c r="F111" t="s">
        <v>78</v>
      </c>
      <c r="G111" s="3">
        <v>6.0000000000000001E-3</v>
      </c>
      <c r="H111" s="4">
        <f>ABS(Table1[[#This Row],[Change %]])</f>
        <v>6.0000000000000001E-3</v>
      </c>
      <c r="I111">
        <f>Table1[[#This Row],[High]]-Table1[[#This Row],[Low]]</f>
        <v>89.25</v>
      </c>
      <c r="J111" s="5">
        <f>Table1[[#This Row],[Volitality in $]]/Table1[[#This Row],[Open]]</f>
        <v>2.4008069939475452E-2</v>
      </c>
      <c r="L111" s="7">
        <v>44202</v>
      </c>
      <c r="M111" s="8">
        <v>3717.5</v>
      </c>
      <c r="N111" s="8">
        <v>3774.75</v>
      </c>
      <c r="O111" s="8">
        <v>3685.5</v>
      </c>
      <c r="P111" s="8">
        <v>3740.5</v>
      </c>
      <c r="R111" s="7">
        <v>44202</v>
      </c>
      <c r="S111" s="24">
        <f>Table1[[#This Row],[Volitality in $]]/Table1[[#This Row],[Open]]</f>
        <v>2.4008069939475452E-2</v>
      </c>
    </row>
    <row r="112" spans="1:19" x14ac:dyDescent="0.25">
      <c r="A112" s="1">
        <v>44201</v>
      </c>
      <c r="B112" s="2">
        <v>3718.25</v>
      </c>
      <c r="C112" s="2">
        <v>3695</v>
      </c>
      <c r="D112" s="2">
        <v>3730</v>
      </c>
      <c r="E112" s="2">
        <v>3673.25</v>
      </c>
      <c r="F112" t="s">
        <v>79</v>
      </c>
      <c r="G112" s="3">
        <v>7.0000000000000001E-3</v>
      </c>
      <c r="H112" s="4">
        <f>ABS(Table1[[#This Row],[Change %]])</f>
        <v>7.0000000000000001E-3</v>
      </c>
      <c r="I112">
        <f>Table1[[#This Row],[High]]-Table1[[#This Row],[Low]]</f>
        <v>56.75</v>
      </c>
      <c r="J112" s="5">
        <f>Table1[[#This Row],[Volitality in $]]/Table1[[#This Row],[Open]]</f>
        <v>1.5358592692828146E-2</v>
      </c>
      <c r="L112" s="9">
        <v>44201</v>
      </c>
      <c r="M112" s="10">
        <v>3695</v>
      </c>
      <c r="N112" s="10">
        <v>3730</v>
      </c>
      <c r="O112" s="10">
        <v>3673.25</v>
      </c>
      <c r="P112" s="10">
        <v>3718.25</v>
      </c>
      <c r="R112" s="9">
        <v>44201</v>
      </c>
      <c r="S112" s="25">
        <f>Table1[[#This Row],[Volitality in $]]/Table1[[#This Row],[Open]]</f>
        <v>1.5358592692828146E-2</v>
      </c>
    </row>
    <row r="113" spans="1:19" x14ac:dyDescent="0.25">
      <c r="A113" s="1">
        <v>44200</v>
      </c>
      <c r="B113" s="2">
        <v>3692.25</v>
      </c>
      <c r="C113" s="2">
        <v>3748.75</v>
      </c>
      <c r="D113" s="2">
        <v>3773.25</v>
      </c>
      <c r="E113" s="2">
        <v>3652.5</v>
      </c>
      <c r="F113" t="s">
        <v>80</v>
      </c>
      <c r="G113" s="3">
        <v>-1.5100000000000001E-2</v>
      </c>
      <c r="H113" s="4">
        <f>ABS(Table1[[#This Row],[Change %]])</f>
        <v>1.5100000000000001E-2</v>
      </c>
      <c r="I113">
        <f>Table1[[#This Row],[High]]-Table1[[#This Row],[Low]]</f>
        <v>120.75</v>
      </c>
      <c r="J113" s="5">
        <f>Table1[[#This Row],[Volitality in $]]/Table1[[#This Row],[Open]]</f>
        <v>3.2210736912304104E-2</v>
      </c>
      <c r="L113" s="7">
        <v>44200</v>
      </c>
      <c r="M113" s="8">
        <v>3748.75</v>
      </c>
      <c r="N113" s="8">
        <v>3773.25</v>
      </c>
      <c r="O113" s="8">
        <v>3652.5</v>
      </c>
      <c r="P113" s="8">
        <v>3692.25</v>
      </c>
      <c r="R113" s="7">
        <v>44200</v>
      </c>
      <c r="S113" s="24">
        <f>Table1[[#This Row],[Volitality in $]]/Table1[[#This Row],[Open]]</f>
        <v>3.2210736912304104E-2</v>
      </c>
    </row>
    <row r="114" spans="1:19" x14ac:dyDescent="0.25">
      <c r="A114" s="1">
        <v>44197</v>
      </c>
      <c r="B114" s="2">
        <v>3748.75</v>
      </c>
      <c r="C114" s="2">
        <v>3748.75</v>
      </c>
      <c r="D114" s="2">
        <v>3748.75</v>
      </c>
      <c r="E114" s="2">
        <v>3748.75</v>
      </c>
      <c r="F114" t="s">
        <v>7</v>
      </c>
      <c r="G114" s="3">
        <v>0</v>
      </c>
      <c r="H114" s="4">
        <f>ABS(Table1[[#This Row],[Change %]])</f>
        <v>0</v>
      </c>
      <c r="I114">
        <f>Table1[[#This Row],[High]]-Table1[[#This Row],[Low]]</f>
        <v>0</v>
      </c>
      <c r="J114" s="5">
        <f>Table1[[#This Row],[Volitality in $]]/Table1[[#This Row],[Open]]</f>
        <v>0</v>
      </c>
      <c r="L114" s="9">
        <v>44197</v>
      </c>
      <c r="M114" s="10">
        <v>3748.75</v>
      </c>
      <c r="N114" s="10">
        <v>3748.75</v>
      </c>
      <c r="O114" s="10">
        <v>3748.75</v>
      </c>
      <c r="P114" s="10">
        <v>3748.75</v>
      </c>
      <c r="R114" s="9">
        <v>44197</v>
      </c>
      <c r="S114" s="25">
        <f>Table1[[#This Row],[Volitality in $]]/Table1[[#This Row],[Open]]</f>
        <v>0</v>
      </c>
    </row>
    <row r="115" spans="1:19" x14ac:dyDescent="0.25">
      <c r="A115" s="1">
        <v>44196</v>
      </c>
      <c r="B115" s="2">
        <v>3748.75</v>
      </c>
      <c r="C115" s="2">
        <v>3725</v>
      </c>
      <c r="D115" s="2">
        <v>3753</v>
      </c>
      <c r="E115" s="2">
        <v>3715</v>
      </c>
      <c r="F115" t="s">
        <v>81</v>
      </c>
      <c r="G115" s="3">
        <v>6.6E-3</v>
      </c>
      <c r="H115" s="4">
        <f>ABS(Table1[[#This Row],[Change %]])</f>
        <v>6.6E-3</v>
      </c>
      <c r="I115">
        <f>Table1[[#This Row],[High]]-Table1[[#This Row],[Low]]</f>
        <v>38</v>
      </c>
      <c r="J115" s="5">
        <f>Table1[[#This Row],[Volitality in $]]/Table1[[#This Row],[Open]]</f>
        <v>1.0201342281879194E-2</v>
      </c>
      <c r="L115" s="7">
        <v>44196</v>
      </c>
      <c r="M115" s="8">
        <v>3725</v>
      </c>
      <c r="N115" s="8">
        <v>3753</v>
      </c>
      <c r="O115" s="8">
        <v>3715</v>
      </c>
      <c r="P115" s="8">
        <v>3748.75</v>
      </c>
      <c r="R115" s="7">
        <v>44196</v>
      </c>
      <c r="S115" s="24">
        <f>Table1[[#This Row],[Volitality in $]]/Table1[[#This Row],[Open]]</f>
        <v>1.0201342281879194E-2</v>
      </c>
    </row>
    <row r="116" spans="1:19" x14ac:dyDescent="0.25">
      <c r="A116" s="1">
        <v>44195</v>
      </c>
      <c r="B116" s="2">
        <v>3724.25</v>
      </c>
      <c r="C116" s="2">
        <v>3724.5</v>
      </c>
      <c r="D116" s="2">
        <v>3738.25</v>
      </c>
      <c r="E116" s="2">
        <v>3716.5</v>
      </c>
      <c r="F116" t="s">
        <v>82</v>
      </c>
      <c r="G116" s="3">
        <v>1.1000000000000001E-3</v>
      </c>
      <c r="H116" s="4">
        <f>ABS(Table1[[#This Row],[Change %]])</f>
        <v>1.1000000000000001E-3</v>
      </c>
      <c r="I116">
        <f>Table1[[#This Row],[High]]-Table1[[#This Row],[Low]]</f>
        <v>21.75</v>
      </c>
      <c r="J116" s="5">
        <f>Table1[[#This Row],[Volitality in $]]/Table1[[#This Row],[Open]]</f>
        <v>5.8397100281917039E-3</v>
      </c>
      <c r="L116" s="9">
        <v>44195</v>
      </c>
      <c r="M116" s="10">
        <v>3724.5</v>
      </c>
      <c r="N116" s="10">
        <v>3738.25</v>
      </c>
      <c r="O116" s="10">
        <v>3716.5</v>
      </c>
      <c r="P116" s="10">
        <v>3724.25</v>
      </c>
      <c r="R116" s="9">
        <v>44195</v>
      </c>
      <c r="S116" s="25">
        <f>Table1[[#This Row],[Volitality in $]]/Table1[[#This Row],[Open]]</f>
        <v>5.8397100281917039E-3</v>
      </c>
    </row>
    <row r="117" spans="1:19" x14ac:dyDescent="0.25">
      <c r="A117" s="1">
        <v>44194</v>
      </c>
      <c r="B117" s="2">
        <v>3720</v>
      </c>
      <c r="C117" s="2">
        <v>3731</v>
      </c>
      <c r="D117" s="2">
        <v>3747.75</v>
      </c>
      <c r="E117" s="2">
        <v>3714.5</v>
      </c>
      <c r="F117" t="s">
        <v>83</v>
      </c>
      <c r="G117" s="3">
        <v>-2E-3</v>
      </c>
      <c r="H117" s="4">
        <f>ABS(Table1[[#This Row],[Change %]])</f>
        <v>2E-3</v>
      </c>
      <c r="I117">
        <f>Table1[[#This Row],[High]]-Table1[[#This Row],[Low]]</f>
        <v>33.25</v>
      </c>
      <c r="J117" s="5">
        <f>Table1[[#This Row],[Volitality in $]]/Table1[[#This Row],[Open]]</f>
        <v>8.9118198874296433E-3</v>
      </c>
      <c r="L117" s="7">
        <v>44194</v>
      </c>
      <c r="M117" s="8">
        <v>3731</v>
      </c>
      <c r="N117" s="8">
        <v>3747.75</v>
      </c>
      <c r="O117" s="8">
        <v>3714.5</v>
      </c>
      <c r="P117" s="8">
        <v>3720</v>
      </c>
      <c r="R117" s="7">
        <v>44194</v>
      </c>
      <c r="S117" s="24">
        <f>Table1[[#This Row],[Volitality in $]]/Table1[[#This Row],[Open]]</f>
        <v>8.9118198874296433E-3</v>
      </c>
    </row>
    <row r="118" spans="1:19" x14ac:dyDescent="0.25">
      <c r="A118" s="1">
        <v>44193</v>
      </c>
      <c r="B118" s="2">
        <v>3727.5</v>
      </c>
      <c r="C118" s="2">
        <v>3682</v>
      </c>
      <c r="D118" s="2">
        <v>3732.25</v>
      </c>
      <c r="E118" s="2">
        <v>3676</v>
      </c>
      <c r="F118" t="s">
        <v>84</v>
      </c>
      <c r="G118" s="3">
        <v>8.8000000000000005E-3</v>
      </c>
      <c r="H118" s="4">
        <f>ABS(Table1[[#This Row],[Change %]])</f>
        <v>8.8000000000000005E-3</v>
      </c>
      <c r="I118">
        <f>Table1[[#This Row],[High]]-Table1[[#This Row],[Low]]</f>
        <v>56.25</v>
      </c>
      <c r="J118" s="5">
        <f>Table1[[#This Row],[Volitality in $]]/Table1[[#This Row],[Open]]</f>
        <v>1.5277023356871266E-2</v>
      </c>
      <c r="L118" s="9">
        <v>44193</v>
      </c>
      <c r="M118" s="10">
        <v>3682</v>
      </c>
      <c r="N118" s="10">
        <v>3732.25</v>
      </c>
      <c r="O118" s="10">
        <v>3676</v>
      </c>
      <c r="P118" s="10">
        <v>3727.5</v>
      </c>
      <c r="R118" s="9">
        <v>44193</v>
      </c>
      <c r="S118" s="25">
        <f>Table1[[#This Row],[Volitality in $]]/Table1[[#This Row],[Open]]</f>
        <v>1.5277023356871266E-2</v>
      </c>
    </row>
    <row r="119" spans="1:19" x14ac:dyDescent="0.25">
      <c r="A119" s="1">
        <v>44189</v>
      </c>
      <c r="B119" s="2">
        <v>3695</v>
      </c>
      <c r="C119" s="2">
        <v>3685.25</v>
      </c>
      <c r="D119" s="2">
        <v>3696</v>
      </c>
      <c r="E119" s="2">
        <v>3678.5</v>
      </c>
      <c r="F119" t="s">
        <v>85</v>
      </c>
      <c r="G119" s="3">
        <v>3.7000000000000002E-3</v>
      </c>
      <c r="H119" s="4">
        <f>ABS(Table1[[#This Row],[Change %]])</f>
        <v>3.7000000000000002E-3</v>
      </c>
      <c r="I119">
        <f>Table1[[#This Row],[High]]-Table1[[#This Row],[Low]]</f>
        <v>17.5</v>
      </c>
      <c r="J119" s="5">
        <f>Table1[[#This Row],[Volitality in $]]/Table1[[#This Row],[Open]]</f>
        <v>4.7486601994437281E-3</v>
      </c>
      <c r="L119" s="7">
        <v>44189</v>
      </c>
      <c r="M119" s="8">
        <v>3685.25</v>
      </c>
      <c r="N119" s="8">
        <v>3696</v>
      </c>
      <c r="O119" s="8">
        <v>3678.5</v>
      </c>
      <c r="P119" s="8">
        <v>3695</v>
      </c>
      <c r="R119" s="7">
        <v>44189</v>
      </c>
      <c r="S119" s="24">
        <f>Table1[[#This Row],[Volitality in $]]/Table1[[#This Row],[Open]]</f>
        <v>4.7486601994437281E-3</v>
      </c>
    </row>
    <row r="120" spans="1:19" x14ac:dyDescent="0.25">
      <c r="A120" s="1">
        <v>44188</v>
      </c>
      <c r="B120" s="2">
        <v>3681.5</v>
      </c>
      <c r="C120" s="2">
        <v>3674.25</v>
      </c>
      <c r="D120" s="2">
        <v>3701.75</v>
      </c>
      <c r="E120" s="2">
        <v>3651</v>
      </c>
      <c r="F120" t="s">
        <v>30</v>
      </c>
      <c r="G120" s="3">
        <v>1.1999999999999999E-3</v>
      </c>
      <c r="H120" s="4">
        <f>ABS(Table1[[#This Row],[Change %]])</f>
        <v>1.1999999999999999E-3</v>
      </c>
      <c r="I120">
        <f>Table1[[#This Row],[High]]-Table1[[#This Row],[Low]]</f>
        <v>50.75</v>
      </c>
      <c r="J120" s="5">
        <f>Table1[[#This Row],[Volitality in $]]/Table1[[#This Row],[Open]]</f>
        <v>1.3812342654963597E-2</v>
      </c>
      <c r="L120" s="9">
        <v>44188</v>
      </c>
      <c r="M120" s="10">
        <v>3674.25</v>
      </c>
      <c r="N120" s="10">
        <v>3701.75</v>
      </c>
      <c r="O120" s="10">
        <v>3651</v>
      </c>
      <c r="P120" s="10">
        <v>3681.5</v>
      </c>
      <c r="R120" s="9">
        <v>44188</v>
      </c>
      <c r="S120" s="25">
        <f>Table1[[#This Row],[Volitality in $]]/Table1[[#This Row],[Open]]</f>
        <v>1.3812342654963597E-2</v>
      </c>
    </row>
    <row r="121" spans="1:19" x14ac:dyDescent="0.25">
      <c r="A121" s="1">
        <v>44187</v>
      </c>
      <c r="B121" s="2">
        <v>3677.25</v>
      </c>
      <c r="C121" s="2">
        <v>3685</v>
      </c>
      <c r="D121" s="2">
        <v>3695</v>
      </c>
      <c r="E121" s="2">
        <v>3663.75</v>
      </c>
      <c r="F121" t="s">
        <v>39</v>
      </c>
      <c r="G121" s="3">
        <v>-2.3E-3</v>
      </c>
      <c r="H121" s="4">
        <f>ABS(Table1[[#This Row],[Change %]])</f>
        <v>2.3E-3</v>
      </c>
      <c r="I121">
        <f>Table1[[#This Row],[High]]-Table1[[#This Row],[Low]]</f>
        <v>31.25</v>
      </c>
      <c r="J121" s="5">
        <f>Table1[[#This Row],[Volitality in $]]/Table1[[#This Row],[Open]]</f>
        <v>8.4803256445047485E-3</v>
      </c>
      <c r="L121" s="7">
        <v>44187</v>
      </c>
      <c r="M121" s="8">
        <v>3685</v>
      </c>
      <c r="N121" s="8">
        <v>3695</v>
      </c>
      <c r="O121" s="8">
        <v>3663.75</v>
      </c>
      <c r="P121" s="8">
        <v>3677.25</v>
      </c>
      <c r="R121" s="7">
        <v>44187</v>
      </c>
      <c r="S121" s="24">
        <f>Table1[[#This Row],[Volitality in $]]/Table1[[#This Row],[Open]]</f>
        <v>8.4803256445047485E-3</v>
      </c>
    </row>
    <row r="122" spans="1:19" x14ac:dyDescent="0.25">
      <c r="A122" s="1">
        <v>44186</v>
      </c>
      <c r="B122" s="2">
        <v>3685.75</v>
      </c>
      <c r="C122" s="2">
        <v>3718.25</v>
      </c>
      <c r="D122" s="2">
        <v>3724</v>
      </c>
      <c r="E122" s="2">
        <v>3596</v>
      </c>
      <c r="F122" t="s">
        <v>86</v>
      </c>
      <c r="G122" s="3">
        <v>-1.09E-2</v>
      </c>
      <c r="H122" s="4">
        <f>ABS(Table1[[#This Row],[Change %]])</f>
        <v>1.09E-2</v>
      </c>
      <c r="I122">
        <f>Table1[[#This Row],[High]]-Table1[[#This Row],[Low]]</f>
        <v>128</v>
      </c>
      <c r="J122" s="5">
        <f>Table1[[#This Row],[Volitality in $]]/Table1[[#This Row],[Open]]</f>
        <v>3.442479661130908E-2</v>
      </c>
      <c r="L122" s="9">
        <v>44186</v>
      </c>
      <c r="M122" s="10">
        <v>3718.25</v>
      </c>
      <c r="N122" s="10">
        <v>3724</v>
      </c>
      <c r="O122" s="10">
        <v>3596</v>
      </c>
      <c r="P122" s="10">
        <v>3685.75</v>
      </c>
      <c r="R122" s="9">
        <v>44186</v>
      </c>
      <c r="S122" s="25">
        <f>Table1[[#This Row],[Volitality in $]]/Table1[[#This Row],[Open]]</f>
        <v>3.442479661130908E-2</v>
      </c>
    </row>
    <row r="123" spans="1:19" x14ac:dyDescent="0.25">
      <c r="A123" s="1">
        <v>44183</v>
      </c>
      <c r="B123" s="2">
        <v>3726.25</v>
      </c>
      <c r="C123" s="2">
        <v>3721.5</v>
      </c>
      <c r="D123" s="2">
        <v>3733.25</v>
      </c>
      <c r="E123" s="2">
        <v>3707.75</v>
      </c>
      <c r="F123" t="s">
        <v>87</v>
      </c>
      <c r="G123" s="3">
        <v>1.2999999999999999E-3</v>
      </c>
      <c r="H123" s="4">
        <f>ABS(Table1[[#This Row],[Change %]])</f>
        <v>1.2999999999999999E-3</v>
      </c>
      <c r="I123">
        <f>Table1[[#This Row],[High]]-Table1[[#This Row],[Low]]</f>
        <v>25.5</v>
      </c>
      <c r="J123" s="5">
        <f>Table1[[#This Row],[Volitality in $]]/Table1[[#This Row],[Open]]</f>
        <v>6.8520757758968156E-3</v>
      </c>
      <c r="L123" s="7">
        <v>44183</v>
      </c>
      <c r="M123" s="8">
        <v>3721.5</v>
      </c>
      <c r="N123" s="8">
        <v>3733.25</v>
      </c>
      <c r="O123" s="8">
        <v>3707.75</v>
      </c>
      <c r="P123" s="8">
        <v>3726.25</v>
      </c>
      <c r="R123" s="7">
        <v>44183</v>
      </c>
      <c r="S123" s="24">
        <f>Table1[[#This Row],[Volitality in $]]/Table1[[#This Row],[Open]]</f>
        <v>6.8520757758968156E-3</v>
      </c>
    </row>
    <row r="124" spans="1:19" x14ac:dyDescent="0.25">
      <c r="A124" s="1">
        <v>44182</v>
      </c>
      <c r="B124" s="2">
        <v>3721.25</v>
      </c>
      <c r="C124" s="2">
        <v>3704.5</v>
      </c>
      <c r="D124" s="2">
        <v>3724.75</v>
      </c>
      <c r="E124" s="2">
        <v>3699.5</v>
      </c>
      <c r="F124" t="s">
        <v>88</v>
      </c>
      <c r="G124" s="3">
        <v>5.4999999999999997E-3</v>
      </c>
      <c r="H124" s="4">
        <f>ABS(Table1[[#This Row],[Change %]])</f>
        <v>5.4999999999999997E-3</v>
      </c>
      <c r="I124">
        <f>Table1[[#This Row],[High]]-Table1[[#This Row],[Low]]</f>
        <v>25.25</v>
      </c>
      <c r="J124" s="5">
        <f>Table1[[#This Row],[Volitality in $]]/Table1[[#This Row],[Open]]</f>
        <v>6.8160345525711975E-3</v>
      </c>
      <c r="L124" s="9">
        <v>44182</v>
      </c>
      <c r="M124" s="10">
        <v>3704.5</v>
      </c>
      <c r="N124" s="10">
        <v>3724.75</v>
      </c>
      <c r="O124" s="10">
        <v>3699.5</v>
      </c>
      <c r="P124" s="10">
        <v>3721.25</v>
      </c>
      <c r="R124" s="9">
        <v>44182</v>
      </c>
      <c r="S124" s="25">
        <f>Table1[[#This Row],[Volitality in $]]/Table1[[#This Row],[Open]]</f>
        <v>6.8160345525711975E-3</v>
      </c>
    </row>
    <row r="125" spans="1:19" x14ac:dyDescent="0.25">
      <c r="A125" s="1">
        <v>44181</v>
      </c>
      <c r="B125" s="2">
        <v>3700.75</v>
      </c>
      <c r="C125" s="2">
        <v>3697.75</v>
      </c>
      <c r="D125" s="2">
        <v>3711.5</v>
      </c>
      <c r="E125" s="2">
        <v>3687</v>
      </c>
      <c r="F125" t="s">
        <v>89</v>
      </c>
      <c r="G125" s="3">
        <v>1.6999999999999999E-3</v>
      </c>
      <c r="H125" s="4">
        <f>ABS(Table1[[#This Row],[Change %]])</f>
        <v>1.6999999999999999E-3</v>
      </c>
      <c r="I125">
        <f>Table1[[#This Row],[High]]-Table1[[#This Row],[Low]]</f>
        <v>24.5</v>
      </c>
      <c r="J125" s="5">
        <f>Table1[[#This Row],[Volitality in $]]/Table1[[#This Row],[Open]]</f>
        <v>6.6256507335541882E-3</v>
      </c>
      <c r="L125" s="7">
        <v>44181</v>
      </c>
      <c r="M125" s="8">
        <v>3697.75</v>
      </c>
      <c r="N125" s="8">
        <v>3711.5</v>
      </c>
      <c r="O125" s="8">
        <v>3687</v>
      </c>
      <c r="P125" s="8">
        <v>3700.75</v>
      </c>
      <c r="R125" s="7">
        <v>44181</v>
      </c>
      <c r="S125" s="24">
        <f>Table1[[#This Row],[Volitality in $]]/Table1[[#This Row],[Open]]</f>
        <v>6.6256507335541882E-3</v>
      </c>
    </row>
    <row r="126" spans="1:19" x14ac:dyDescent="0.25">
      <c r="A126" s="1">
        <v>44180</v>
      </c>
      <c r="B126" s="2">
        <v>3694.5</v>
      </c>
      <c r="C126" s="2">
        <v>3653</v>
      </c>
      <c r="D126" s="2">
        <v>3695.75</v>
      </c>
      <c r="E126" s="2">
        <v>3642.75</v>
      </c>
      <c r="F126" t="s">
        <v>90</v>
      </c>
      <c r="G126" s="3">
        <v>1.32E-2</v>
      </c>
      <c r="H126" s="4">
        <f>ABS(Table1[[#This Row],[Change %]])</f>
        <v>1.32E-2</v>
      </c>
      <c r="I126">
        <f>Table1[[#This Row],[High]]-Table1[[#This Row],[Low]]</f>
        <v>53</v>
      </c>
      <c r="J126" s="5">
        <f>Table1[[#This Row],[Volitality in $]]/Table1[[#This Row],[Open]]</f>
        <v>1.4508623049548317E-2</v>
      </c>
      <c r="L126" s="9">
        <v>44180</v>
      </c>
      <c r="M126" s="10">
        <v>3653</v>
      </c>
      <c r="N126" s="10">
        <v>3695.75</v>
      </c>
      <c r="O126" s="10">
        <v>3642.75</v>
      </c>
      <c r="P126" s="10">
        <v>3694.5</v>
      </c>
      <c r="R126" s="9">
        <v>44180</v>
      </c>
      <c r="S126" s="25">
        <f>Table1[[#This Row],[Volitality in $]]/Table1[[#This Row],[Open]]</f>
        <v>1.4508623049548317E-2</v>
      </c>
    </row>
    <row r="127" spans="1:19" x14ac:dyDescent="0.25">
      <c r="A127" s="1">
        <v>44179</v>
      </c>
      <c r="B127" s="2">
        <v>3646.5</v>
      </c>
      <c r="C127" s="2">
        <v>3677.75</v>
      </c>
      <c r="D127" s="2">
        <v>3698</v>
      </c>
      <c r="E127" s="2">
        <v>3642.75</v>
      </c>
      <c r="F127" t="s">
        <v>13</v>
      </c>
      <c r="G127" s="3">
        <v>-4.0000000000000001E-3</v>
      </c>
      <c r="H127" s="4">
        <f>ABS(Table1[[#This Row],[Change %]])</f>
        <v>4.0000000000000001E-3</v>
      </c>
      <c r="I127">
        <f>Table1[[#This Row],[High]]-Table1[[#This Row],[Low]]</f>
        <v>55.25</v>
      </c>
      <c r="J127" s="5">
        <f>Table1[[#This Row],[Volitality in $]]/Table1[[#This Row],[Open]]</f>
        <v>1.5022772075317789E-2</v>
      </c>
      <c r="L127" s="7">
        <v>44179</v>
      </c>
      <c r="M127" s="8">
        <v>3677.75</v>
      </c>
      <c r="N127" s="8">
        <v>3698</v>
      </c>
      <c r="O127" s="8">
        <v>3642.75</v>
      </c>
      <c r="P127" s="8">
        <v>3646.5</v>
      </c>
      <c r="R127" s="7">
        <v>44179</v>
      </c>
      <c r="S127" s="24">
        <f>Table1[[#This Row],[Volitality in $]]/Table1[[#This Row],[Open]]</f>
        <v>1.5022772075317789E-2</v>
      </c>
    </row>
    <row r="128" spans="1:19" x14ac:dyDescent="0.25">
      <c r="A128" s="1">
        <v>44176</v>
      </c>
      <c r="B128" s="2">
        <v>3661.25</v>
      </c>
      <c r="C128" s="2">
        <v>3670</v>
      </c>
      <c r="D128" s="2">
        <v>3674.75</v>
      </c>
      <c r="E128" s="2">
        <v>3628.25</v>
      </c>
      <c r="F128" t="s">
        <v>63</v>
      </c>
      <c r="G128" s="3">
        <v>-2E-3</v>
      </c>
      <c r="H128" s="4">
        <f>ABS(Table1[[#This Row],[Change %]])</f>
        <v>2E-3</v>
      </c>
      <c r="I128">
        <f>Table1[[#This Row],[High]]-Table1[[#This Row],[Low]]</f>
        <v>46.5</v>
      </c>
      <c r="J128" s="5">
        <f>Table1[[#This Row],[Volitality in $]]/Table1[[#This Row],[Open]]</f>
        <v>1.2670299727520436E-2</v>
      </c>
      <c r="L128" s="9">
        <v>44176</v>
      </c>
      <c r="M128" s="10">
        <v>3670</v>
      </c>
      <c r="N128" s="10">
        <v>3674.75</v>
      </c>
      <c r="O128" s="10">
        <v>3628.25</v>
      </c>
      <c r="P128" s="10">
        <v>3661.25</v>
      </c>
      <c r="R128" s="9">
        <v>44176</v>
      </c>
      <c r="S128" s="25">
        <f>Table1[[#This Row],[Volitality in $]]/Table1[[#This Row],[Open]]</f>
        <v>1.2670299727520436E-2</v>
      </c>
    </row>
    <row r="129" spans="1:19" x14ac:dyDescent="0.25">
      <c r="A129" s="1">
        <v>44175</v>
      </c>
      <c r="B129" s="2">
        <v>3668.5</v>
      </c>
      <c r="C129" s="2">
        <v>3669.5</v>
      </c>
      <c r="D129" s="2">
        <v>3681.25</v>
      </c>
      <c r="E129" s="2">
        <v>3644</v>
      </c>
      <c r="F129" t="s">
        <v>54</v>
      </c>
      <c r="G129" s="3">
        <v>-1.1000000000000001E-3</v>
      </c>
      <c r="H129" s="4">
        <f>ABS(Table1[[#This Row],[Change %]])</f>
        <v>1.1000000000000001E-3</v>
      </c>
      <c r="I129">
        <f>Table1[[#This Row],[High]]-Table1[[#This Row],[Low]]</f>
        <v>37.25</v>
      </c>
      <c r="J129" s="5">
        <f>Table1[[#This Row],[Volitality in $]]/Table1[[#This Row],[Open]]</f>
        <v>1.0151246763864287E-2</v>
      </c>
      <c r="L129" s="7">
        <v>44175</v>
      </c>
      <c r="M129" s="8">
        <v>3669.5</v>
      </c>
      <c r="N129" s="8">
        <v>3681.25</v>
      </c>
      <c r="O129" s="8">
        <v>3644</v>
      </c>
      <c r="P129" s="8">
        <v>3668.5</v>
      </c>
      <c r="R129" s="7">
        <v>44175</v>
      </c>
      <c r="S129" s="24">
        <f>Table1[[#This Row],[Volitality in $]]/Table1[[#This Row],[Open]]</f>
        <v>1.0151246763864287E-2</v>
      </c>
    </row>
    <row r="130" spans="1:19" x14ac:dyDescent="0.25">
      <c r="A130" s="1">
        <v>44174</v>
      </c>
      <c r="B130" s="2">
        <v>3672.5</v>
      </c>
      <c r="C130" s="2">
        <v>3707.75</v>
      </c>
      <c r="D130" s="2">
        <v>3714.75</v>
      </c>
      <c r="E130" s="2">
        <v>3659.5</v>
      </c>
      <c r="F130" t="s">
        <v>91</v>
      </c>
      <c r="G130" s="3">
        <v>-8.0000000000000002E-3</v>
      </c>
      <c r="H130" s="4">
        <f>ABS(Table1[[#This Row],[Change %]])</f>
        <v>8.0000000000000002E-3</v>
      </c>
      <c r="I130">
        <f>Table1[[#This Row],[High]]-Table1[[#This Row],[Low]]</f>
        <v>55.25</v>
      </c>
      <c r="J130" s="5">
        <f>Table1[[#This Row],[Volitality in $]]/Table1[[#This Row],[Open]]</f>
        <v>1.4901220416694762E-2</v>
      </c>
      <c r="L130" s="9">
        <v>44174</v>
      </c>
      <c r="M130" s="10">
        <v>3707.75</v>
      </c>
      <c r="N130" s="10">
        <v>3714.75</v>
      </c>
      <c r="O130" s="10">
        <v>3659.5</v>
      </c>
      <c r="P130" s="10">
        <v>3672.5</v>
      </c>
      <c r="R130" s="9">
        <v>44174</v>
      </c>
      <c r="S130" s="25">
        <f>Table1[[#This Row],[Volitality in $]]/Table1[[#This Row],[Open]]</f>
        <v>1.4901220416694762E-2</v>
      </c>
    </row>
    <row r="131" spans="1:19" x14ac:dyDescent="0.25">
      <c r="A131" s="1">
        <v>44173</v>
      </c>
      <c r="B131" s="2">
        <v>3702</v>
      </c>
      <c r="C131" s="2">
        <v>3682.75</v>
      </c>
      <c r="D131" s="2">
        <v>3708</v>
      </c>
      <c r="E131" s="2">
        <v>3664.25</v>
      </c>
      <c r="F131" t="s">
        <v>92</v>
      </c>
      <c r="G131" s="3">
        <v>3.0000000000000001E-3</v>
      </c>
      <c r="H131" s="4">
        <f>ABS(Table1[[#This Row],[Change %]])</f>
        <v>3.0000000000000001E-3</v>
      </c>
      <c r="I131">
        <f>Table1[[#This Row],[High]]-Table1[[#This Row],[Low]]</f>
        <v>43.75</v>
      </c>
      <c r="J131" s="5">
        <f>Table1[[#This Row],[Volitality in $]]/Table1[[#This Row],[Open]]</f>
        <v>1.1879709456248727E-2</v>
      </c>
      <c r="L131" s="7">
        <v>44173</v>
      </c>
      <c r="M131" s="8">
        <v>3682.75</v>
      </c>
      <c r="N131" s="8">
        <v>3708</v>
      </c>
      <c r="O131" s="8">
        <v>3664.25</v>
      </c>
      <c r="P131" s="8">
        <v>3702</v>
      </c>
      <c r="R131" s="7">
        <v>44173</v>
      </c>
      <c r="S131" s="24">
        <f>Table1[[#This Row],[Volitality in $]]/Table1[[#This Row],[Open]]</f>
        <v>1.1879709456248727E-2</v>
      </c>
    </row>
    <row r="132" spans="1:19" x14ac:dyDescent="0.25">
      <c r="A132" s="1">
        <v>44172</v>
      </c>
      <c r="B132" s="2">
        <v>3690.75</v>
      </c>
      <c r="C132" s="2">
        <v>3694.75</v>
      </c>
      <c r="D132" s="2">
        <v>3705</v>
      </c>
      <c r="E132" s="2">
        <v>3672.25</v>
      </c>
      <c r="F132" t="s">
        <v>36</v>
      </c>
      <c r="G132" s="3">
        <v>-2E-3</v>
      </c>
      <c r="H132" s="4">
        <f>ABS(Table1[[#This Row],[Change %]])</f>
        <v>2E-3</v>
      </c>
      <c r="I132">
        <f>Table1[[#This Row],[High]]-Table1[[#This Row],[Low]]</f>
        <v>32.75</v>
      </c>
      <c r="J132" s="5">
        <f>Table1[[#This Row],[Volitality in $]]/Table1[[#This Row],[Open]]</f>
        <v>8.8639285472630076E-3</v>
      </c>
      <c r="L132" s="9">
        <v>44172</v>
      </c>
      <c r="M132" s="10">
        <v>3694.75</v>
      </c>
      <c r="N132" s="10">
        <v>3705</v>
      </c>
      <c r="O132" s="10">
        <v>3672.25</v>
      </c>
      <c r="P132" s="10">
        <v>3690.75</v>
      </c>
      <c r="R132" s="9">
        <v>44172</v>
      </c>
      <c r="S132" s="25">
        <f>Table1[[#This Row],[Volitality in $]]/Table1[[#This Row],[Open]]</f>
        <v>8.8639285472630076E-3</v>
      </c>
    </row>
    <row r="133" spans="1:19" x14ac:dyDescent="0.25">
      <c r="A133" s="1">
        <v>44169</v>
      </c>
      <c r="B133" s="2">
        <v>3698</v>
      </c>
      <c r="C133" s="2">
        <v>3668.25</v>
      </c>
      <c r="D133" s="2">
        <v>3700</v>
      </c>
      <c r="E133" s="2">
        <v>3665.5</v>
      </c>
      <c r="F133" t="s">
        <v>93</v>
      </c>
      <c r="G133" s="3">
        <v>9.1000000000000004E-3</v>
      </c>
      <c r="H133" s="4">
        <f>ABS(Table1[[#This Row],[Change %]])</f>
        <v>9.1000000000000004E-3</v>
      </c>
      <c r="I133">
        <f>Table1[[#This Row],[High]]-Table1[[#This Row],[Low]]</f>
        <v>34.5</v>
      </c>
      <c r="J133" s="5">
        <f>Table1[[#This Row],[Volitality in $]]/Table1[[#This Row],[Open]]</f>
        <v>9.4050296462891026E-3</v>
      </c>
      <c r="L133" s="7">
        <v>44169</v>
      </c>
      <c r="M133" s="8">
        <v>3668.25</v>
      </c>
      <c r="N133" s="8">
        <v>3700</v>
      </c>
      <c r="O133" s="8">
        <v>3665.5</v>
      </c>
      <c r="P133" s="8">
        <v>3698</v>
      </c>
      <c r="R133" s="7">
        <v>44169</v>
      </c>
      <c r="S133" s="24">
        <f>Table1[[#This Row],[Volitality in $]]/Table1[[#This Row],[Open]]</f>
        <v>9.4050296462891026E-3</v>
      </c>
    </row>
    <row r="134" spans="1:19" x14ac:dyDescent="0.25">
      <c r="A134" s="1">
        <v>44168</v>
      </c>
      <c r="B134" s="2">
        <v>3664.5</v>
      </c>
      <c r="C134" s="2">
        <v>3671</v>
      </c>
      <c r="D134" s="2">
        <v>3682</v>
      </c>
      <c r="E134" s="2">
        <v>3655.25</v>
      </c>
      <c r="F134" t="s">
        <v>92</v>
      </c>
      <c r="G134" s="3">
        <v>-6.9999999999999999E-4</v>
      </c>
      <c r="H134" s="4">
        <f>ABS(Table1[[#This Row],[Change %]])</f>
        <v>6.9999999999999999E-4</v>
      </c>
      <c r="I134">
        <f>Table1[[#This Row],[High]]-Table1[[#This Row],[Low]]</f>
        <v>26.75</v>
      </c>
      <c r="J134" s="5">
        <f>Table1[[#This Row],[Volitality in $]]/Table1[[#This Row],[Open]]</f>
        <v>7.2868428221193136E-3</v>
      </c>
      <c r="L134" s="9">
        <v>44168</v>
      </c>
      <c r="M134" s="10">
        <v>3671</v>
      </c>
      <c r="N134" s="10">
        <v>3682</v>
      </c>
      <c r="O134" s="10">
        <v>3655.25</v>
      </c>
      <c r="P134" s="10">
        <v>3664.5</v>
      </c>
      <c r="R134" s="9">
        <v>44168</v>
      </c>
      <c r="S134" s="25">
        <f>Table1[[#This Row],[Volitality in $]]/Table1[[#This Row],[Open]]</f>
        <v>7.2868428221193136E-3</v>
      </c>
    </row>
    <row r="135" spans="1:19" x14ac:dyDescent="0.25">
      <c r="A135" s="1">
        <v>44167</v>
      </c>
      <c r="B135" s="2">
        <v>3667.25</v>
      </c>
      <c r="C135" s="2">
        <v>3661.25</v>
      </c>
      <c r="D135" s="2">
        <v>3672.75</v>
      </c>
      <c r="E135" s="2">
        <v>3642.25</v>
      </c>
      <c r="F135" t="s">
        <v>8</v>
      </c>
      <c r="G135" s="3">
        <v>1.8E-3</v>
      </c>
      <c r="H135" s="4">
        <f>ABS(Table1[[#This Row],[Change %]])</f>
        <v>1.8E-3</v>
      </c>
      <c r="I135">
        <f>Table1[[#This Row],[High]]-Table1[[#This Row],[Low]]</f>
        <v>30.5</v>
      </c>
      <c r="J135" s="5">
        <f>Table1[[#This Row],[Volitality in $]]/Table1[[#This Row],[Open]]</f>
        <v>8.3304882212359172E-3</v>
      </c>
      <c r="L135" s="7">
        <v>44167</v>
      </c>
      <c r="M135" s="8">
        <v>3661.25</v>
      </c>
      <c r="N135" s="8">
        <v>3672.75</v>
      </c>
      <c r="O135" s="8">
        <v>3642.25</v>
      </c>
      <c r="P135" s="8">
        <v>3667.25</v>
      </c>
      <c r="R135" s="7">
        <v>44167</v>
      </c>
      <c r="S135" s="24">
        <f>Table1[[#This Row],[Volitality in $]]/Table1[[#This Row],[Open]]</f>
        <v>8.3304882212359172E-3</v>
      </c>
    </row>
    <row r="136" spans="1:19" x14ac:dyDescent="0.25">
      <c r="A136" s="1">
        <v>44166</v>
      </c>
      <c r="B136" s="2">
        <v>3660.5</v>
      </c>
      <c r="C136" s="2">
        <v>3631</v>
      </c>
      <c r="D136" s="2">
        <v>3677.5</v>
      </c>
      <c r="E136" s="2">
        <v>3626</v>
      </c>
      <c r="F136" t="s">
        <v>94</v>
      </c>
      <c r="G136" s="3">
        <v>1.03E-2</v>
      </c>
      <c r="H136" s="4">
        <f>ABS(Table1[[#This Row],[Change %]])</f>
        <v>1.03E-2</v>
      </c>
      <c r="I136">
        <f>Table1[[#This Row],[High]]-Table1[[#This Row],[Low]]</f>
        <v>51.5</v>
      </c>
      <c r="J136" s="5">
        <f>Table1[[#This Row],[Volitality in $]]/Table1[[#This Row],[Open]]</f>
        <v>1.4183420545304325E-2</v>
      </c>
      <c r="L136" s="9">
        <v>44166</v>
      </c>
      <c r="M136" s="10">
        <v>3631</v>
      </c>
      <c r="N136" s="10">
        <v>3677.5</v>
      </c>
      <c r="O136" s="10">
        <v>3626</v>
      </c>
      <c r="P136" s="10">
        <v>3660.5</v>
      </c>
      <c r="R136" s="9">
        <v>44166</v>
      </c>
      <c r="S136" s="25">
        <f>Table1[[#This Row],[Volitality in $]]/Table1[[#This Row],[Open]]</f>
        <v>1.4183420545304325E-2</v>
      </c>
    </row>
    <row r="137" spans="1:19" x14ac:dyDescent="0.25">
      <c r="A137" s="1">
        <v>44165</v>
      </c>
      <c r="B137" s="2">
        <v>3623.25</v>
      </c>
      <c r="C137" s="2">
        <v>3643.75</v>
      </c>
      <c r="D137" s="2">
        <v>3652</v>
      </c>
      <c r="E137" s="2">
        <v>3592.25</v>
      </c>
      <c r="F137" t="s">
        <v>95</v>
      </c>
      <c r="G137" s="3">
        <v>-3.5999999999999999E-3</v>
      </c>
      <c r="H137" s="4">
        <f>ABS(Table1[[#This Row],[Change %]])</f>
        <v>3.5999999999999999E-3</v>
      </c>
      <c r="I137">
        <f>Table1[[#This Row],[High]]-Table1[[#This Row],[Low]]</f>
        <v>59.75</v>
      </c>
      <c r="J137" s="5">
        <f>Table1[[#This Row],[Volitality in $]]/Table1[[#This Row],[Open]]</f>
        <v>1.6397941680960548E-2</v>
      </c>
      <c r="L137" s="7">
        <v>44165</v>
      </c>
      <c r="M137" s="8">
        <v>3643.75</v>
      </c>
      <c r="N137" s="8">
        <v>3652</v>
      </c>
      <c r="O137" s="8">
        <v>3592.25</v>
      </c>
      <c r="P137" s="8">
        <v>3623.25</v>
      </c>
      <c r="R137" s="7">
        <v>44165</v>
      </c>
      <c r="S137" s="24">
        <f>Table1[[#This Row],[Volitality in $]]/Table1[[#This Row],[Open]]</f>
        <v>1.6397941680960548E-2</v>
      </c>
    </row>
    <row r="138" spans="1:19" x14ac:dyDescent="0.25">
      <c r="A138" s="1">
        <v>44162</v>
      </c>
      <c r="B138" s="2">
        <v>3636.5</v>
      </c>
      <c r="C138" s="2">
        <v>3630.25</v>
      </c>
      <c r="D138" s="2">
        <v>3642.75</v>
      </c>
      <c r="E138" s="2">
        <v>3612.75</v>
      </c>
      <c r="F138" t="s">
        <v>96</v>
      </c>
      <c r="G138" s="3">
        <v>4.3E-3</v>
      </c>
      <c r="H138" s="4">
        <f>ABS(Table1[[#This Row],[Change %]])</f>
        <v>4.3E-3</v>
      </c>
      <c r="I138">
        <f>Table1[[#This Row],[High]]-Table1[[#This Row],[Low]]</f>
        <v>30</v>
      </c>
      <c r="J138" s="5">
        <f>Table1[[#This Row],[Volitality in $]]/Table1[[#This Row],[Open]]</f>
        <v>8.2638936712347635E-3</v>
      </c>
      <c r="L138" s="9">
        <v>44162</v>
      </c>
      <c r="M138" s="10">
        <v>3630.25</v>
      </c>
      <c r="N138" s="10">
        <v>3642.75</v>
      </c>
      <c r="O138" s="10">
        <v>3612.75</v>
      </c>
      <c r="P138" s="10">
        <v>3636.5</v>
      </c>
      <c r="R138" s="9">
        <v>44162</v>
      </c>
      <c r="S138" s="25">
        <f>Table1[[#This Row],[Volitality in $]]/Table1[[#This Row],[Open]]</f>
        <v>8.2638936712347635E-3</v>
      </c>
    </row>
    <row r="139" spans="1:19" x14ac:dyDescent="0.25">
      <c r="A139" s="1">
        <v>44161</v>
      </c>
      <c r="B139" s="2">
        <v>3620.75</v>
      </c>
      <c r="C139" s="2">
        <v>3631.62</v>
      </c>
      <c r="D139" s="2">
        <v>3638.62</v>
      </c>
      <c r="E139" s="2">
        <v>3614.12</v>
      </c>
      <c r="F139" t="s">
        <v>7</v>
      </c>
      <c r="G139" s="3">
        <v>-1.8E-3</v>
      </c>
      <c r="H139" s="4">
        <f>ABS(Table1[[#This Row],[Change %]])</f>
        <v>1.8E-3</v>
      </c>
      <c r="I139">
        <f>Table1[[#This Row],[High]]-Table1[[#This Row],[Low]]</f>
        <v>24.5</v>
      </c>
      <c r="J139" s="5">
        <f>Table1[[#This Row],[Volitality in $]]/Table1[[#This Row],[Open]]</f>
        <v>6.7463005490662571E-3</v>
      </c>
      <c r="L139" s="7">
        <v>44161</v>
      </c>
      <c r="M139" s="8">
        <v>3631.62</v>
      </c>
      <c r="N139" s="8">
        <v>3638.62</v>
      </c>
      <c r="O139" s="8">
        <v>3614.12</v>
      </c>
      <c r="P139" s="8">
        <v>3620.75</v>
      </c>
      <c r="R139" s="7">
        <v>44161</v>
      </c>
      <c r="S139" s="24">
        <f>Table1[[#This Row],[Volitality in $]]/Table1[[#This Row],[Open]]</f>
        <v>6.7463005490662571E-3</v>
      </c>
    </row>
    <row r="140" spans="1:19" x14ac:dyDescent="0.25">
      <c r="A140" s="1">
        <v>44160</v>
      </c>
      <c r="B140" s="2">
        <v>3627.25</v>
      </c>
      <c r="C140" s="2">
        <v>3635.5</v>
      </c>
      <c r="D140" s="2">
        <v>3655</v>
      </c>
      <c r="E140" s="2">
        <v>3615.25</v>
      </c>
      <c r="F140" t="s">
        <v>30</v>
      </c>
      <c r="G140" s="3">
        <v>-1.5E-3</v>
      </c>
      <c r="H140" s="4">
        <f>ABS(Table1[[#This Row],[Change %]])</f>
        <v>1.5E-3</v>
      </c>
      <c r="I140">
        <f>Table1[[#This Row],[High]]-Table1[[#This Row],[Low]]</f>
        <v>39.75</v>
      </c>
      <c r="J140" s="5">
        <f>Table1[[#This Row],[Volitality in $]]/Table1[[#This Row],[Open]]</f>
        <v>1.0933846788612296E-2</v>
      </c>
      <c r="L140" s="9">
        <v>44160</v>
      </c>
      <c r="M140" s="10">
        <v>3635.5</v>
      </c>
      <c r="N140" s="10">
        <v>3655</v>
      </c>
      <c r="O140" s="10">
        <v>3615.25</v>
      </c>
      <c r="P140" s="10">
        <v>3627.25</v>
      </c>
      <c r="R140" s="9">
        <v>44160</v>
      </c>
      <c r="S140" s="25">
        <f>Table1[[#This Row],[Volitality in $]]/Table1[[#This Row],[Open]]</f>
        <v>1.0933846788612296E-2</v>
      </c>
    </row>
    <row r="141" spans="1:19" x14ac:dyDescent="0.25">
      <c r="A141" s="1">
        <v>44159</v>
      </c>
      <c r="B141" s="2">
        <v>3632.75</v>
      </c>
      <c r="C141" s="2">
        <v>3576</v>
      </c>
      <c r="D141" s="2">
        <v>3640</v>
      </c>
      <c r="E141" s="2">
        <v>3575.25</v>
      </c>
      <c r="F141" t="s">
        <v>15</v>
      </c>
      <c r="G141" s="3">
        <v>1.5900000000000001E-2</v>
      </c>
      <c r="H141" s="4">
        <f>ABS(Table1[[#This Row],[Change %]])</f>
        <v>1.5900000000000001E-2</v>
      </c>
      <c r="I141">
        <f>Table1[[#This Row],[High]]-Table1[[#This Row],[Low]]</f>
        <v>64.75</v>
      </c>
      <c r="J141" s="5">
        <f>Table1[[#This Row],[Volitality in $]]/Table1[[#This Row],[Open]]</f>
        <v>1.8106823266219239E-2</v>
      </c>
      <c r="L141" s="7">
        <v>44159</v>
      </c>
      <c r="M141" s="8">
        <v>3576</v>
      </c>
      <c r="N141" s="8">
        <v>3640</v>
      </c>
      <c r="O141" s="8">
        <v>3575.25</v>
      </c>
      <c r="P141" s="8">
        <v>3632.75</v>
      </c>
      <c r="R141" s="7">
        <v>44159</v>
      </c>
      <c r="S141" s="24">
        <f>Table1[[#This Row],[Volitality in $]]/Table1[[#This Row],[Open]]</f>
        <v>1.8106823266219239E-2</v>
      </c>
    </row>
    <row r="142" spans="1:19" x14ac:dyDescent="0.25">
      <c r="A142" s="1">
        <v>44158</v>
      </c>
      <c r="B142" s="2">
        <v>3576</v>
      </c>
      <c r="C142" s="2">
        <v>3546.5</v>
      </c>
      <c r="D142" s="2">
        <v>3588</v>
      </c>
      <c r="E142" s="2">
        <v>3545.5</v>
      </c>
      <c r="F142" t="s">
        <v>97</v>
      </c>
      <c r="G142" s="3">
        <v>6.1000000000000004E-3</v>
      </c>
      <c r="H142" s="4">
        <f>ABS(Table1[[#This Row],[Change %]])</f>
        <v>6.1000000000000004E-3</v>
      </c>
      <c r="I142">
        <f>Table1[[#This Row],[High]]-Table1[[#This Row],[Low]]</f>
        <v>42.5</v>
      </c>
      <c r="J142" s="5">
        <f>Table1[[#This Row],[Volitality in $]]/Table1[[#This Row],[Open]]</f>
        <v>1.1983645848019173E-2</v>
      </c>
      <c r="L142" s="9">
        <v>44158</v>
      </c>
      <c r="M142" s="10">
        <v>3546.5</v>
      </c>
      <c r="N142" s="10">
        <v>3588</v>
      </c>
      <c r="O142" s="10">
        <v>3545.5</v>
      </c>
      <c r="P142" s="10">
        <v>3576</v>
      </c>
      <c r="R142" s="9">
        <v>44158</v>
      </c>
      <c r="S142" s="25">
        <f>Table1[[#This Row],[Volitality in $]]/Table1[[#This Row],[Open]]</f>
        <v>1.1983645848019173E-2</v>
      </c>
    </row>
    <row r="143" spans="1:19" x14ac:dyDescent="0.25">
      <c r="A143" s="1">
        <v>44155</v>
      </c>
      <c r="B143" s="2">
        <v>3554.25</v>
      </c>
      <c r="C143" s="2">
        <v>3560</v>
      </c>
      <c r="D143" s="2">
        <v>3582.5</v>
      </c>
      <c r="E143" s="2">
        <v>3542.75</v>
      </c>
      <c r="F143" t="s">
        <v>74</v>
      </c>
      <c r="G143" s="3">
        <v>-7.1999999999999998E-3</v>
      </c>
      <c r="H143" s="4">
        <f>ABS(Table1[[#This Row],[Change %]])</f>
        <v>7.1999999999999998E-3</v>
      </c>
      <c r="I143">
        <f>Table1[[#This Row],[High]]-Table1[[#This Row],[Low]]</f>
        <v>39.75</v>
      </c>
      <c r="J143" s="5">
        <f>Table1[[#This Row],[Volitality in $]]/Table1[[#This Row],[Open]]</f>
        <v>1.1165730337078652E-2</v>
      </c>
      <c r="L143" s="7">
        <v>44155</v>
      </c>
      <c r="M143" s="8">
        <v>3560</v>
      </c>
      <c r="N143" s="8">
        <v>3582.5</v>
      </c>
      <c r="O143" s="8">
        <v>3542.75</v>
      </c>
      <c r="P143" s="8">
        <v>3554.25</v>
      </c>
      <c r="R143" s="7">
        <v>44155</v>
      </c>
      <c r="S143" s="24">
        <f>Table1[[#This Row],[Volitality in $]]/Table1[[#This Row],[Open]]</f>
        <v>1.1165730337078652E-2</v>
      </c>
    </row>
    <row r="144" spans="1:19" x14ac:dyDescent="0.25">
      <c r="A144" s="1">
        <v>44154</v>
      </c>
      <c r="B144" s="2">
        <v>3580</v>
      </c>
      <c r="C144" s="2">
        <v>3562</v>
      </c>
      <c r="D144" s="2">
        <v>3582.75</v>
      </c>
      <c r="E144" s="2">
        <v>3542.25</v>
      </c>
      <c r="F144" t="s">
        <v>15</v>
      </c>
      <c r="G144" s="3">
        <v>4.1999999999999997E-3</v>
      </c>
      <c r="H144" s="4">
        <f>ABS(Table1[[#This Row],[Change %]])</f>
        <v>4.1999999999999997E-3</v>
      </c>
      <c r="I144">
        <f>Table1[[#This Row],[High]]-Table1[[#This Row],[Low]]</f>
        <v>40.5</v>
      </c>
      <c r="J144" s="5">
        <f>Table1[[#This Row],[Volitality in $]]/Table1[[#This Row],[Open]]</f>
        <v>1.1370016844469399E-2</v>
      </c>
      <c r="L144" s="9">
        <v>44154</v>
      </c>
      <c r="M144" s="10">
        <v>3562</v>
      </c>
      <c r="N144" s="10">
        <v>3582.75</v>
      </c>
      <c r="O144" s="10">
        <v>3542.25</v>
      </c>
      <c r="P144" s="10">
        <v>3580</v>
      </c>
      <c r="R144" s="9">
        <v>44154</v>
      </c>
      <c r="S144" s="25">
        <f>Table1[[#This Row],[Volitality in $]]/Table1[[#This Row],[Open]]</f>
        <v>1.1370016844469399E-2</v>
      </c>
    </row>
    <row r="145" spans="1:19" x14ac:dyDescent="0.25">
      <c r="A145" s="1">
        <v>44153</v>
      </c>
      <c r="B145" s="2">
        <v>3565</v>
      </c>
      <c r="C145" s="2">
        <v>3604.5</v>
      </c>
      <c r="D145" s="2">
        <v>3623.25</v>
      </c>
      <c r="E145" s="2">
        <v>3556.5</v>
      </c>
      <c r="F145" t="s">
        <v>48</v>
      </c>
      <c r="G145" s="3">
        <v>-1.1599999999999999E-2</v>
      </c>
      <c r="H145" s="4">
        <f>ABS(Table1[[#This Row],[Change %]])</f>
        <v>1.1599999999999999E-2</v>
      </c>
      <c r="I145">
        <f>Table1[[#This Row],[High]]-Table1[[#This Row],[Low]]</f>
        <v>66.75</v>
      </c>
      <c r="J145" s="5">
        <f>Table1[[#This Row],[Volitality in $]]/Table1[[#This Row],[Open]]</f>
        <v>1.8518518518518517E-2</v>
      </c>
      <c r="L145" s="7">
        <v>44153</v>
      </c>
      <c r="M145" s="8">
        <v>3604.5</v>
      </c>
      <c r="N145" s="8">
        <v>3623.25</v>
      </c>
      <c r="O145" s="8">
        <v>3556.5</v>
      </c>
      <c r="P145" s="8">
        <v>3565</v>
      </c>
      <c r="R145" s="7">
        <v>44153</v>
      </c>
      <c r="S145" s="24">
        <f>Table1[[#This Row],[Volitality in $]]/Table1[[#This Row],[Open]]</f>
        <v>1.8518518518518517E-2</v>
      </c>
    </row>
    <row r="146" spans="1:19" x14ac:dyDescent="0.25">
      <c r="A146" s="1">
        <v>44152</v>
      </c>
      <c r="B146" s="2">
        <v>3606.75</v>
      </c>
      <c r="C146" s="2">
        <v>3625.5</v>
      </c>
      <c r="D146" s="2">
        <v>3630</v>
      </c>
      <c r="E146" s="2">
        <v>3584.25</v>
      </c>
      <c r="F146" t="s">
        <v>98</v>
      </c>
      <c r="G146" s="3">
        <v>-4.4999999999999997E-3</v>
      </c>
      <c r="H146" s="4">
        <f>ABS(Table1[[#This Row],[Change %]])</f>
        <v>4.4999999999999997E-3</v>
      </c>
      <c r="I146">
        <f>Table1[[#This Row],[High]]-Table1[[#This Row],[Low]]</f>
        <v>45.75</v>
      </c>
      <c r="J146" s="5">
        <f>Table1[[#This Row],[Volitality in $]]/Table1[[#This Row],[Open]]</f>
        <v>1.2618949110467521E-2</v>
      </c>
      <c r="L146" s="9">
        <v>44152</v>
      </c>
      <c r="M146" s="10">
        <v>3625.5</v>
      </c>
      <c r="N146" s="10">
        <v>3630</v>
      </c>
      <c r="O146" s="10">
        <v>3584.25</v>
      </c>
      <c r="P146" s="10">
        <v>3606.75</v>
      </c>
      <c r="R146" s="9">
        <v>44152</v>
      </c>
      <c r="S146" s="25">
        <f>Table1[[#This Row],[Volitality in $]]/Table1[[#This Row],[Open]]</f>
        <v>1.2618949110467521E-2</v>
      </c>
    </row>
    <row r="147" spans="1:19" x14ac:dyDescent="0.25">
      <c r="A147" s="1">
        <v>44151</v>
      </c>
      <c r="B147" s="2">
        <v>3623</v>
      </c>
      <c r="C147" s="2">
        <v>3587</v>
      </c>
      <c r="D147" s="2">
        <v>3637</v>
      </c>
      <c r="E147" s="2">
        <v>3586.5</v>
      </c>
      <c r="F147" t="s">
        <v>34</v>
      </c>
      <c r="G147" s="3">
        <v>1.14E-2</v>
      </c>
      <c r="H147" s="4">
        <f>ABS(Table1[[#This Row],[Change %]])</f>
        <v>1.14E-2</v>
      </c>
      <c r="I147">
        <f>Table1[[#This Row],[High]]-Table1[[#This Row],[Low]]</f>
        <v>50.5</v>
      </c>
      <c r="J147" s="5">
        <f>Table1[[#This Row],[Volitality in $]]/Table1[[#This Row],[Open]]</f>
        <v>1.4078617228882075E-2</v>
      </c>
      <c r="L147" s="7">
        <v>44151</v>
      </c>
      <c r="M147" s="8">
        <v>3587</v>
      </c>
      <c r="N147" s="8">
        <v>3637</v>
      </c>
      <c r="O147" s="8">
        <v>3586.5</v>
      </c>
      <c r="P147" s="8">
        <v>3623</v>
      </c>
      <c r="R147" s="7">
        <v>44151</v>
      </c>
      <c r="S147" s="24">
        <f>Table1[[#This Row],[Volitality in $]]/Table1[[#This Row],[Open]]</f>
        <v>1.4078617228882075E-2</v>
      </c>
    </row>
    <row r="148" spans="1:19" x14ac:dyDescent="0.25">
      <c r="A148" s="1">
        <v>44148</v>
      </c>
      <c r="B148" s="2">
        <v>3582</v>
      </c>
      <c r="C148" s="2">
        <v>3537.5</v>
      </c>
      <c r="D148" s="2">
        <v>3590</v>
      </c>
      <c r="E148" s="2">
        <v>3518</v>
      </c>
      <c r="F148" t="s">
        <v>48</v>
      </c>
      <c r="G148" s="3">
        <v>1.4E-2</v>
      </c>
      <c r="H148" s="4">
        <f>ABS(Table1[[#This Row],[Change %]])</f>
        <v>1.4E-2</v>
      </c>
      <c r="I148">
        <f>Table1[[#This Row],[High]]-Table1[[#This Row],[Low]]</f>
        <v>72</v>
      </c>
      <c r="J148" s="5">
        <f>Table1[[#This Row],[Volitality in $]]/Table1[[#This Row],[Open]]</f>
        <v>2.0353356890459365E-2</v>
      </c>
      <c r="L148" s="9">
        <v>44148</v>
      </c>
      <c r="M148" s="10">
        <v>3537.5</v>
      </c>
      <c r="N148" s="10">
        <v>3590</v>
      </c>
      <c r="O148" s="10">
        <v>3518</v>
      </c>
      <c r="P148" s="10">
        <v>3582</v>
      </c>
      <c r="R148" s="9">
        <v>44148</v>
      </c>
      <c r="S148" s="25">
        <f>Table1[[#This Row],[Volitality in $]]/Table1[[#This Row],[Open]]</f>
        <v>2.0353356890459365E-2</v>
      </c>
    </row>
    <row r="149" spans="1:19" x14ac:dyDescent="0.25">
      <c r="A149" s="1">
        <v>44147</v>
      </c>
      <c r="B149" s="2">
        <v>3532.5</v>
      </c>
      <c r="C149" s="2">
        <v>3574.5</v>
      </c>
      <c r="D149" s="2">
        <v>3574.5</v>
      </c>
      <c r="E149" s="2">
        <v>3513</v>
      </c>
      <c r="F149" t="s">
        <v>59</v>
      </c>
      <c r="G149" s="3">
        <v>-9.9000000000000008E-3</v>
      </c>
      <c r="H149" s="4">
        <f>ABS(Table1[[#This Row],[Change %]])</f>
        <v>9.9000000000000008E-3</v>
      </c>
      <c r="I149">
        <f>Table1[[#This Row],[High]]-Table1[[#This Row],[Low]]</f>
        <v>61.5</v>
      </c>
      <c r="J149" s="5">
        <f>Table1[[#This Row],[Volitality in $]]/Table1[[#This Row],[Open]]</f>
        <v>1.7205203524968526E-2</v>
      </c>
      <c r="L149" s="7">
        <v>44147</v>
      </c>
      <c r="M149" s="8">
        <v>3574.5</v>
      </c>
      <c r="N149" s="8">
        <v>3574.5</v>
      </c>
      <c r="O149" s="8">
        <v>3513</v>
      </c>
      <c r="P149" s="8">
        <v>3532.5</v>
      </c>
      <c r="R149" s="7">
        <v>44147</v>
      </c>
      <c r="S149" s="24">
        <f>Table1[[#This Row],[Volitality in $]]/Table1[[#This Row],[Open]]</f>
        <v>1.7205203524968526E-2</v>
      </c>
    </row>
    <row r="150" spans="1:19" x14ac:dyDescent="0.25">
      <c r="A150" s="1">
        <v>44146</v>
      </c>
      <c r="B150" s="2">
        <v>3568</v>
      </c>
      <c r="C150" s="2">
        <v>3546.25</v>
      </c>
      <c r="D150" s="2">
        <v>3576.75</v>
      </c>
      <c r="E150" s="2">
        <v>3531</v>
      </c>
      <c r="F150" t="s">
        <v>76</v>
      </c>
      <c r="G150" s="3">
        <v>7.6E-3</v>
      </c>
      <c r="H150" s="4">
        <f>ABS(Table1[[#This Row],[Change %]])</f>
        <v>7.6E-3</v>
      </c>
      <c r="I150">
        <f>Table1[[#This Row],[High]]-Table1[[#This Row],[Low]]</f>
        <v>45.75</v>
      </c>
      <c r="J150" s="5">
        <f>Table1[[#This Row],[Volitality in $]]/Table1[[#This Row],[Open]]</f>
        <v>1.2900951709552345E-2</v>
      </c>
      <c r="L150" s="9">
        <v>44146</v>
      </c>
      <c r="M150" s="10">
        <v>3546.25</v>
      </c>
      <c r="N150" s="10">
        <v>3576.75</v>
      </c>
      <c r="O150" s="10">
        <v>3531</v>
      </c>
      <c r="P150" s="10">
        <v>3568</v>
      </c>
      <c r="R150" s="9">
        <v>44146</v>
      </c>
      <c r="S150" s="25">
        <f>Table1[[#This Row],[Volitality in $]]/Table1[[#This Row],[Open]]</f>
        <v>1.2900951709552345E-2</v>
      </c>
    </row>
    <row r="151" spans="1:19" x14ac:dyDescent="0.25">
      <c r="A151" s="1">
        <v>44145</v>
      </c>
      <c r="B151" s="2">
        <v>3541</v>
      </c>
      <c r="C151" s="2">
        <v>3549.5</v>
      </c>
      <c r="D151" s="2">
        <v>3562.75</v>
      </c>
      <c r="E151" s="2">
        <v>3506.5</v>
      </c>
      <c r="F151" t="s">
        <v>99</v>
      </c>
      <c r="G151" s="3">
        <v>-8.0000000000000004E-4</v>
      </c>
      <c r="H151" s="4">
        <f>ABS(Table1[[#This Row],[Change %]])</f>
        <v>8.0000000000000004E-4</v>
      </c>
      <c r="I151">
        <f>Table1[[#This Row],[High]]-Table1[[#This Row],[Low]]</f>
        <v>56.25</v>
      </c>
      <c r="J151" s="5">
        <f>Table1[[#This Row],[Volitality in $]]/Table1[[#This Row],[Open]]</f>
        <v>1.5847302436962953E-2</v>
      </c>
      <c r="L151" s="7">
        <v>44145</v>
      </c>
      <c r="M151" s="8">
        <v>3549.5</v>
      </c>
      <c r="N151" s="8">
        <v>3562.75</v>
      </c>
      <c r="O151" s="8">
        <v>3506.5</v>
      </c>
      <c r="P151" s="8">
        <v>3541</v>
      </c>
      <c r="R151" s="7">
        <v>44145</v>
      </c>
      <c r="S151" s="24">
        <f>Table1[[#This Row],[Volitality in $]]/Table1[[#This Row],[Open]]</f>
        <v>1.5847302436962953E-2</v>
      </c>
    </row>
    <row r="152" spans="1:19" x14ac:dyDescent="0.25">
      <c r="A152" s="1">
        <v>44144</v>
      </c>
      <c r="B152" s="2">
        <v>3544</v>
      </c>
      <c r="C152" s="2">
        <v>3522.5</v>
      </c>
      <c r="D152" s="2">
        <v>3668</v>
      </c>
      <c r="E152" s="2">
        <v>3515.75</v>
      </c>
      <c r="F152" t="s">
        <v>100</v>
      </c>
      <c r="G152" s="3">
        <v>1.24E-2</v>
      </c>
      <c r="H152" s="4">
        <f>ABS(Table1[[#This Row],[Change %]])</f>
        <v>1.24E-2</v>
      </c>
      <c r="I152">
        <f>Table1[[#This Row],[High]]-Table1[[#This Row],[Low]]</f>
        <v>152.25</v>
      </c>
      <c r="J152" s="5">
        <f>Table1[[#This Row],[Volitality in $]]/Table1[[#This Row],[Open]]</f>
        <v>4.3222143364088007E-2</v>
      </c>
      <c r="L152" s="9">
        <v>44144</v>
      </c>
      <c r="M152" s="10">
        <v>3522.5</v>
      </c>
      <c r="N152" s="10">
        <v>3668</v>
      </c>
      <c r="O152" s="10">
        <v>3515.75</v>
      </c>
      <c r="P152" s="10">
        <v>3544</v>
      </c>
      <c r="R152" s="9">
        <v>44144</v>
      </c>
      <c r="S152" s="25">
        <f>Table1[[#This Row],[Volitality in $]]/Table1[[#This Row],[Open]]</f>
        <v>4.3222143364088007E-2</v>
      </c>
    </row>
    <row r="153" spans="1:19" x14ac:dyDescent="0.25">
      <c r="A153" s="1">
        <v>44141</v>
      </c>
      <c r="B153" s="2">
        <v>3500.75</v>
      </c>
      <c r="C153" s="2">
        <v>3508.75</v>
      </c>
      <c r="D153" s="2">
        <v>3519</v>
      </c>
      <c r="E153" s="2">
        <v>3456.75</v>
      </c>
      <c r="F153" t="s">
        <v>42</v>
      </c>
      <c r="G153" s="3">
        <v>-1.1000000000000001E-3</v>
      </c>
      <c r="H153" s="4">
        <f>ABS(Table1[[#This Row],[Change %]])</f>
        <v>1.1000000000000001E-3</v>
      </c>
      <c r="I153">
        <f>Table1[[#This Row],[High]]-Table1[[#This Row],[Low]]</f>
        <v>62.25</v>
      </c>
      <c r="J153" s="5">
        <f>Table1[[#This Row],[Volitality in $]]/Table1[[#This Row],[Open]]</f>
        <v>1.7741360883505523E-2</v>
      </c>
      <c r="L153" s="7">
        <v>44141</v>
      </c>
      <c r="M153" s="8">
        <v>3508.75</v>
      </c>
      <c r="N153" s="8">
        <v>3519</v>
      </c>
      <c r="O153" s="8">
        <v>3456.75</v>
      </c>
      <c r="P153" s="8">
        <v>3500.75</v>
      </c>
      <c r="R153" s="7">
        <v>44141</v>
      </c>
      <c r="S153" s="24">
        <f>Table1[[#This Row],[Volitality in $]]/Table1[[#This Row],[Open]]</f>
        <v>1.7741360883505523E-2</v>
      </c>
    </row>
    <row r="154" spans="1:19" x14ac:dyDescent="0.25">
      <c r="A154" s="1">
        <v>44140</v>
      </c>
      <c r="B154" s="2">
        <v>3504.75</v>
      </c>
      <c r="C154" s="2">
        <v>3448</v>
      </c>
      <c r="D154" s="2">
        <v>3522.5</v>
      </c>
      <c r="E154" s="2">
        <v>3428.25</v>
      </c>
      <c r="F154" t="s">
        <v>101</v>
      </c>
      <c r="G154" s="3">
        <v>2.0299999999999999E-2</v>
      </c>
      <c r="H154" s="4">
        <f>ABS(Table1[[#This Row],[Change %]])</f>
        <v>2.0299999999999999E-2</v>
      </c>
      <c r="I154">
        <f>Table1[[#This Row],[High]]-Table1[[#This Row],[Low]]</f>
        <v>94.25</v>
      </c>
      <c r="J154" s="5">
        <f>Table1[[#This Row],[Volitality in $]]/Table1[[#This Row],[Open]]</f>
        <v>2.7334686774941996E-2</v>
      </c>
      <c r="L154" s="9">
        <v>44140</v>
      </c>
      <c r="M154" s="10">
        <v>3448</v>
      </c>
      <c r="N154" s="10">
        <v>3522.5</v>
      </c>
      <c r="O154" s="10">
        <v>3428.25</v>
      </c>
      <c r="P154" s="10">
        <v>3504.75</v>
      </c>
      <c r="R154" s="9">
        <v>44140</v>
      </c>
      <c r="S154" s="25">
        <f>Table1[[#This Row],[Volitality in $]]/Table1[[#This Row],[Open]]</f>
        <v>2.7334686774941996E-2</v>
      </c>
    </row>
    <row r="155" spans="1:19" x14ac:dyDescent="0.25">
      <c r="A155" s="1">
        <v>44139</v>
      </c>
      <c r="B155" s="2">
        <v>3435</v>
      </c>
      <c r="C155" s="2">
        <v>3362.75</v>
      </c>
      <c r="D155" s="2">
        <v>3480</v>
      </c>
      <c r="E155" s="2">
        <v>3319</v>
      </c>
      <c r="F155" t="s">
        <v>102</v>
      </c>
      <c r="G155" s="3">
        <v>2.1899999999999999E-2</v>
      </c>
      <c r="H155" s="4">
        <f>ABS(Table1[[#This Row],[Change %]])</f>
        <v>2.1899999999999999E-2</v>
      </c>
      <c r="I155">
        <f>Table1[[#This Row],[High]]-Table1[[#This Row],[Low]]</f>
        <v>161</v>
      </c>
      <c r="J155" s="5">
        <f>Table1[[#This Row],[Volitality in $]]/Table1[[#This Row],[Open]]</f>
        <v>4.7877481228161475E-2</v>
      </c>
      <c r="L155" s="7">
        <v>44139</v>
      </c>
      <c r="M155" s="8">
        <v>3362.75</v>
      </c>
      <c r="N155" s="8">
        <v>3480</v>
      </c>
      <c r="O155" s="8">
        <v>3319</v>
      </c>
      <c r="P155" s="8">
        <v>3435</v>
      </c>
      <c r="R155" s="7">
        <v>44139</v>
      </c>
      <c r="S155" s="24">
        <f>Table1[[#This Row],[Volitality in $]]/Table1[[#This Row],[Open]]</f>
        <v>4.7877481228161475E-2</v>
      </c>
    </row>
    <row r="156" spans="1:19" x14ac:dyDescent="0.25">
      <c r="A156" s="1">
        <v>44138</v>
      </c>
      <c r="B156" s="2">
        <v>3361.5</v>
      </c>
      <c r="C156" s="2">
        <v>3304</v>
      </c>
      <c r="D156" s="2">
        <v>3382.75</v>
      </c>
      <c r="E156" s="2">
        <v>3301.25</v>
      </c>
      <c r="F156" t="s">
        <v>21</v>
      </c>
      <c r="G156" s="3">
        <v>1.8499999999999999E-2</v>
      </c>
      <c r="H156" s="4">
        <f>ABS(Table1[[#This Row],[Change %]])</f>
        <v>1.8499999999999999E-2</v>
      </c>
      <c r="I156">
        <f>Table1[[#This Row],[High]]-Table1[[#This Row],[Low]]</f>
        <v>81.5</v>
      </c>
      <c r="J156" s="5">
        <f>Table1[[#This Row],[Volitality in $]]/Table1[[#This Row],[Open]]</f>
        <v>2.4667070217917676E-2</v>
      </c>
      <c r="L156" s="9">
        <v>44138</v>
      </c>
      <c r="M156" s="10">
        <v>3304</v>
      </c>
      <c r="N156" s="10">
        <v>3382.75</v>
      </c>
      <c r="O156" s="10">
        <v>3301.25</v>
      </c>
      <c r="P156" s="10">
        <v>3361.5</v>
      </c>
      <c r="R156" s="9">
        <v>44138</v>
      </c>
      <c r="S156" s="25">
        <f>Table1[[#This Row],[Volitality in $]]/Table1[[#This Row],[Open]]</f>
        <v>2.4667070217917676E-2</v>
      </c>
    </row>
    <row r="157" spans="1:19" x14ac:dyDescent="0.25">
      <c r="A157" s="1">
        <v>44137</v>
      </c>
      <c r="B157" s="2">
        <v>3300.5</v>
      </c>
      <c r="C157" s="2">
        <v>3260</v>
      </c>
      <c r="D157" s="2">
        <v>3323.5</v>
      </c>
      <c r="E157" s="2">
        <v>3243.25</v>
      </c>
      <c r="F157" t="s">
        <v>55</v>
      </c>
      <c r="G157" s="3">
        <v>1.0999999999999999E-2</v>
      </c>
      <c r="H157" s="4">
        <f>ABS(Table1[[#This Row],[Change %]])</f>
        <v>1.0999999999999999E-2</v>
      </c>
      <c r="I157">
        <f>Table1[[#This Row],[High]]-Table1[[#This Row],[Low]]</f>
        <v>80.25</v>
      </c>
      <c r="J157" s="5">
        <f>Table1[[#This Row],[Volitality in $]]/Table1[[#This Row],[Open]]</f>
        <v>2.4616564417177914E-2</v>
      </c>
      <c r="L157" s="7">
        <v>44137</v>
      </c>
      <c r="M157" s="8">
        <v>3260</v>
      </c>
      <c r="N157" s="8">
        <v>3323.5</v>
      </c>
      <c r="O157" s="8">
        <v>3243.25</v>
      </c>
      <c r="P157" s="8">
        <v>3300.5</v>
      </c>
      <c r="R157" s="7">
        <v>44137</v>
      </c>
      <c r="S157" s="24">
        <f>Table1[[#This Row],[Volitality in $]]/Table1[[#This Row],[Open]]</f>
        <v>2.4616564417177914E-2</v>
      </c>
    </row>
    <row r="158" spans="1:19" x14ac:dyDescent="0.25">
      <c r="A158" s="1">
        <v>44134</v>
      </c>
      <c r="B158" s="2">
        <v>3264.75</v>
      </c>
      <c r="C158" s="2">
        <v>3268</v>
      </c>
      <c r="D158" s="2">
        <v>3296.25</v>
      </c>
      <c r="E158" s="2">
        <v>3225</v>
      </c>
      <c r="F158" t="s">
        <v>103</v>
      </c>
      <c r="G158" s="3">
        <v>-1.14E-2</v>
      </c>
      <c r="H158" s="4">
        <f>ABS(Table1[[#This Row],[Change %]])</f>
        <v>1.14E-2</v>
      </c>
      <c r="I158">
        <f>Table1[[#This Row],[High]]-Table1[[#This Row],[Low]]</f>
        <v>71.25</v>
      </c>
      <c r="J158" s="5">
        <f>Table1[[#This Row],[Volitality in $]]/Table1[[#This Row],[Open]]</f>
        <v>2.1802325581395349E-2</v>
      </c>
      <c r="L158" s="9">
        <v>44134</v>
      </c>
      <c r="M158" s="10">
        <v>3268</v>
      </c>
      <c r="N158" s="10">
        <v>3296.25</v>
      </c>
      <c r="O158" s="10">
        <v>3225</v>
      </c>
      <c r="P158" s="10">
        <v>3264.75</v>
      </c>
      <c r="R158" s="9">
        <v>44134</v>
      </c>
      <c r="S158" s="25">
        <f>Table1[[#This Row],[Volitality in $]]/Table1[[#This Row],[Open]]</f>
        <v>2.1802325581395349E-2</v>
      </c>
    </row>
    <row r="159" spans="1:19" x14ac:dyDescent="0.25">
      <c r="A159" s="1">
        <v>44133</v>
      </c>
      <c r="B159" s="2">
        <v>3302.25</v>
      </c>
      <c r="C159" s="2">
        <v>3279</v>
      </c>
      <c r="D159" s="2">
        <v>3333.75</v>
      </c>
      <c r="E159" s="2">
        <v>3250.25</v>
      </c>
      <c r="F159" t="s">
        <v>104</v>
      </c>
      <c r="G159" s="3">
        <v>1.1900000000000001E-2</v>
      </c>
      <c r="H159" s="4">
        <f>ABS(Table1[[#This Row],[Change %]])</f>
        <v>1.1900000000000001E-2</v>
      </c>
      <c r="I159">
        <f>Table1[[#This Row],[High]]-Table1[[#This Row],[Low]]</f>
        <v>83.5</v>
      </c>
      <c r="J159" s="5">
        <f>Table1[[#This Row],[Volitality in $]]/Table1[[#This Row],[Open]]</f>
        <v>2.5465080817322353E-2</v>
      </c>
      <c r="L159" s="7">
        <v>44133</v>
      </c>
      <c r="M159" s="8">
        <v>3279</v>
      </c>
      <c r="N159" s="8">
        <v>3333.75</v>
      </c>
      <c r="O159" s="8">
        <v>3250.25</v>
      </c>
      <c r="P159" s="8">
        <v>3302.25</v>
      </c>
      <c r="R159" s="7">
        <v>44133</v>
      </c>
      <c r="S159" s="24">
        <f>Table1[[#This Row],[Volitality in $]]/Table1[[#This Row],[Open]]</f>
        <v>2.5465080817322353E-2</v>
      </c>
    </row>
    <row r="160" spans="1:19" x14ac:dyDescent="0.25">
      <c r="A160" s="1">
        <v>44132</v>
      </c>
      <c r="B160" s="2">
        <v>3263.5</v>
      </c>
      <c r="C160" s="2">
        <v>3369</v>
      </c>
      <c r="D160" s="2">
        <v>3370.25</v>
      </c>
      <c r="E160" s="2">
        <v>3260.75</v>
      </c>
      <c r="F160" t="s">
        <v>19</v>
      </c>
      <c r="G160" s="3">
        <v>-3.5299999999999998E-2</v>
      </c>
      <c r="H160" s="4">
        <f>ABS(Table1[[#This Row],[Change %]])</f>
        <v>3.5299999999999998E-2</v>
      </c>
      <c r="I160">
        <f>Table1[[#This Row],[High]]-Table1[[#This Row],[Low]]</f>
        <v>109.5</v>
      </c>
      <c r="J160" s="5">
        <f>Table1[[#This Row],[Volitality in $]]/Table1[[#This Row],[Open]]</f>
        <v>3.2502226179875332E-2</v>
      </c>
      <c r="L160" s="9">
        <v>44132</v>
      </c>
      <c r="M160" s="10">
        <v>3369</v>
      </c>
      <c r="N160" s="10">
        <v>3370.25</v>
      </c>
      <c r="O160" s="10">
        <v>3260.75</v>
      </c>
      <c r="P160" s="10">
        <v>3263.5</v>
      </c>
      <c r="R160" s="9">
        <v>44132</v>
      </c>
      <c r="S160" s="25">
        <f>Table1[[#This Row],[Volitality in $]]/Table1[[#This Row],[Open]]</f>
        <v>3.2502226179875332E-2</v>
      </c>
    </row>
    <row r="161" spans="1:19" x14ac:dyDescent="0.25">
      <c r="A161" s="1">
        <v>44131</v>
      </c>
      <c r="B161" s="2">
        <v>3383</v>
      </c>
      <c r="C161" s="2">
        <v>3394.25</v>
      </c>
      <c r="D161" s="2">
        <v>3410</v>
      </c>
      <c r="E161" s="2">
        <v>3368.25</v>
      </c>
      <c r="F161" t="s">
        <v>105</v>
      </c>
      <c r="G161" s="3">
        <v>-3.0999999999999999E-3</v>
      </c>
      <c r="H161" s="4">
        <f>ABS(Table1[[#This Row],[Change %]])</f>
        <v>3.0999999999999999E-3</v>
      </c>
      <c r="I161">
        <f>Table1[[#This Row],[High]]-Table1[[#This Row],[Low]]</f>
        <v>41.75</v>
      </c>
      <c r="J161" s="5">
        <f>Table1[[#This Row],[Volitality in $]]/Table1[[#This Row],[Open]]</f>
        <v>1.2300213596523533E-2</v>
      </c>
      <c r="L161" s="7">
        <v>44131</v>
      </c>
      <c r="M161" s="8">
        <v>3394.25</v>
      </c>
      <c r="N161" s="8">
        <v>3410</v>
      </c>
      <c r="O161" s="8">
        <v>3368.25</v>
      </c>
      <c r="P161" s="8">
        <v>3383</v>
      </c>
      <c r="R161" s="7">
        <v>44131</v>
      </c>
      <c r="S161" s="24">
        <f>Table1[[#This Row],[Volitality in $]]/Table1[[#This Row],[Open]]</f>
        <v>1.2300213596523533E-2</v>
      </c>
    </row>
    <row r="162" spans="1:19" x14ac:dyDescent="0.25">
      <c r="A162" s="1">
        <v>44130</v>
      </c>
      <c r="B162" s="2">
        <v>3393.5</v>
      </c>
      <c r="C162" s="2">
        <v>3445.75</v>
      </c>
      <c r="D162" s="2">
        <v>3446.25</v>
      </c>
      <c r="E162" s="2">
        <v>3356</v>
      </c>
      <c r="F162" t="s">
        <v>106</v>
      </c>
      <c r="G162" s="3">
        <v>-1.6899999999999998E-2</v>
      </c>
      <c r="H162" s="4">
        <f>ABS(Table1[[#This Row],[Change %]])</f>
        <v>1.6899999999999998E-2</v>
      </c>
      <c r="I162">
        <f>Table1[[#This Row],[High]]-Table1[[#This Row],[Low]]</f>
        <v>90.25</v>
      </c>
      <c r="J162" s="5">
        <f>Table1[[#This Row],[Volitality in $]]/Table1[[#This Row],[Open]]</f>
        <v>2.6191685409562505E-2</v>
      </c>
      <c r="L162" s="9">
        <v>44130</v>
      </c>
      <c r="M162" s="10">
        <v>3445.75</v>
      </c>
      <c r="N162" s="10">
        <v>3446.25</v>
      </c>
      <c r="O162" s="10">
        <v>3356</v>
      </c>
      <c r="P162" s="10">
        <v>3393.5</v>
      </c>
      <c r="R162" s="9">
        <v>44130</v>
      </c>
      <c r="S162" s="25">
        <f>Table1[[#This Row],[Volitality in $]]/Table1[[#This Row],[Open]]</f>
        <v>2.6191685409562505E-2</v>
      </c>
    </row>
    <row r="163" spans="1:19" x14ac:dyDescent="0.25">
      <c r="A163" s="1">
        <v>44127</v>
      </c>
      <c r="B163" s="2">
        <v>3451.75</v>
      </c>
      <c r="C163" s="2">
        <v>3455.75</v>
      </c>
      <c r="D163" s="2">
        <v>3462.5</v>
      </c>
      <c r="E163" s="2">
        <v>3431.5</v>
      </c>
      <c r="F163" t="s">
        <v>11</v>
      </c>
      <c r="G163" s="3">
        <v>6.9999999999999999E-4</v>
      </c>
      <c r="H163" s="4">
        <f>ABS(Table1[[#This Row],[Change %]])</f>
        <v>6.9999999999999999E-4</v>
      </c>
      <c r="I163">
        <f>Table1[[#This Row],[High]]-Table1[[#This Row],[Low]]</f>
        <v>31</v>
      </c>
      <c r="J163" s="5">
        <f>Table1[[#This Row],[Volitality in $]]/Table1[[#This Row],[Open]]</f>
        <v>8.9705563191781815E-3</v>
      </c>
      <c r="L163" s="7">
        <v>44127</v>
      </c>
      <c r="M163" s="8">
        <v>3455.75</v>
      </c>
      <c r="N163" s="8">
        <v>3462.5</v>
      </c>
      <c r="O163" s="8">
        <v>3431.5</v>
      </c>
      <c r="P163" s="8">
        <v>3451.75</v>
      </c>
      <c r="R163" s="7">
        <v>44127</v>
      </c>
      <c r="S163" s="24">
        <f>Table1[[#This Row],[Volitality in $]]/Table1[[#This Row],[Open]]</f>
        <v>8.9705563191781815E-3</v>
      </c>
    </row>
    <row r="164" spans="1:19" x14ac:dyDescent="0.25">
      <c r="A164" s="1">
        <v>44126</v>
      </c>
      <c r="B164" s="2">
        <v>3449.25</v>
      </c>
      <c r="C164" s="2">
        <v>3430.25</v>
      </c>
      <c r="D164" s="2">
        <v>3453</v>
      </c>
      <c r="E164" s="2">
        <v>3402.5</v>
      </c>
      <c r="F164" t="s">
        <v>107</v>
      </c>
      <c r="G164" s="3">
        <v>4.8999999999999998E-3</v>
      </c>
      <c r="H164" s="4">
        <f>ABS(Table1[[#This Row],[Change %]])</f>
        <v>4.8999999999999998E-3</v>
      </c>
      <c r="I164">
        <f>Table1[[#This Row],[High]]-Table1[[#This Row],[Low]]</f>
        <v>50.5</v>
      </c>
      <c r="J164" s="5">
        <f>Table1[[#This Row],[Volitality in $]]/Table1[[#This Row],[Open]]</f>
        <v>1.4721959040886233E-2</v>
      </c>
      <c r="L164" s="9">
        <v>44126</v>
      </c>
      <c r="M164" s="10">
        <v>3430.25</v>
      </c>
      <c r="N164" s="10">
        <v>3453</v>
      </c>
      <c r="O164" s="10">
        <v>3402.5</v>
      </c>
      <c r="P164" s="10">
        <v>3449.25</v>
      </c>
      <c r="R164" s="9">
        <v>44126</v>
      </c>
      <c r="S164" s="25">
        <f>Table1[[#This Row],[Volitality in $]]/Table1[[#This Row],[Open]]</f>
        <v>1.4721959040886233E-2</v>
      </c>
    </row>
    <row r="165" spans="1:19" x14ac:dyDescent="0.25">
      <c r="A165" s="1">
        <v>44125</v>
      </c>
      <c r="B165" s="2">
        <v>3432.5</v>
      </c>
      <c r="C165" s="2">
        <v>3437</v>
      </c>
      <c r="D165" s="2">
        <v>3458</v>
      </c>
      <c r="E165" s="2">
        <v>3420.5</v>
      </c>
      <c r="F165" t="s">
        <v>108</v>
      </c>
      <c r="G165" s="3">
        <v>1E-4</v>
      </c>
      <c r="H165" s="4">
        <f>ABS(Table1[[#This Row],[Change %]])</f>
        <v>1E-4</v>
      </c>
      <c r="I165">
        <f>Table1[[#This Row],[High]]-Table1[[#This Row],[Low]]</f>
        <v>37.5</v>
      </c>
      <c r="J165" s="5">
        <f>Table1[[#This Row],[Volitality in $]]/Table1[[#This Row],[Open]]</f>
        <v>1.0910677916787896E-2</v>
      </c>
      <c r="L165" s="7">
        <v>44125</v>
      </c>
      <c r="M165" s="8">
        <v>3437</v>
      </c>
      <c r="N165" s="8">
        <v>3458</v>
      </c>
      <c r="O165" s="8">
        <v>3420.5</v>
      </c>
      <c r="P165" s="8">
        <v>3432.5</v>
      </c>
      <c r="R165" s="7">
        <v>44125</v>
      </c>
      <c r="S165" s="24">
        <f>Table1[[#This Row],[Volitality in $]]/Table1[[#This Row],[Open]]</f>
        <v>1.0910677916787896E-2</v>
      </c>
    </row>
    <row r="166" spans="1:19" x14ac:dyDescent="0.25">
      <c r="A166" s="1">
        <v>44124</v>
      </c>
      <c r="B166" s="2">
        <v>3432.25</v>
      </c>
      <c r="C166" s="2">
        <v>3436</v>
      </c>
      <c r="D166" s="2">
        <v>3469.75</v>
      </c>
      <c r="E166" s="2">
        <v>3418.75</v>
      </c>
      <c r="F166" t="s">
        <v>32</v>
      </c>
      <c r="G166" s="3">
        <v>2.8E-3</v>
      </c>
      <c r="H166" s="4">
        <f>ABS(Table1[[#This Row],[Change %]])</f>
        <v>2.8E-3</v>
      </c>
      <c r="I166">
        <f>Table1[[#This Row],[High]]-Table1[[#This Row],[Low]]</f>
        <v>51</v>
      </c>
      <c r="J166" s="5">
        <f>Table1[[#This Row],[Volitality in $]]/Table1[[#This Row],[Open]]</f>
        <v>1.4842840512223517E-2</v>
      </c>
      <c r="L166" s="9">
        <v>44124</v>
      </c>
      <c r="M166" s="10">
        <v>3436</v>
      </c>
      <c r="N166" s="10">
        <v>3469.75</v>
      </c>
      <c r="O166" s="10">
        <v>3418.75</v>
      </c>
      <c r="P166" s="10">
        <v>3432.25</v>
      </c>
      <c r="R166" s="9">
        <v>44124</v>
      </c>
      <c r="S166" s="25">
        <f>Table1[[#This Row],[Volitality in $]]/Table1[[#This Row],[Open]]</f>
        <v>1.4842840512223517E-2</v>
      </c>
    </row>
    <row r="167" spans="1:19" x14ac:dyDescent="0.25">
      <c r="A167" s="1">
        <v>44123</v>
      </c>
      <c r="B167" s="2">
        <v>3422.75</v>
      </c>
      <c r="C167" s="2">
        <v>3471</v>
      </c>
      <c r="D167" s="2">
        <v>3496.5</v>
      </c>
      <c r="E167" s="2">
        <v>3410.75</v>
      </c>
      <c r="F167" t="s">
        <v>22</v>
      </c>
      <c r="G167" s="3">
        <v>-1.14E-2</v>
      </c>
      <c r="H167" s="4">
        <f>ABS(Table1[[#This Row],[Change %]])</f>
        <v>1.14E-2</v>
      </c>
      <c r="I167">
        <f>Table1[[#This Row],[High]]-Table1[[#This Row],[Low]]</f>
        <v>85.75</v>
      </c>
      <c r="J167" s="5">
        <f>Table1[[#This Row],[Volitality in $]]/Table1[[#This Row],[Open]]</f>
        <v>2.470469605301066E-2</v>
      </c>
      <c r="L167" s="7">
        <v>44123</v>
      </c>
      <c r="M167" s="8">
        <v>3471</v>
      </c>
      <c r="N167" s="8">
        <v>3496.5</v>
      </c>
      <c r="O167" s="8">
        <v>3410.75</v>
      </c>
      <c r="P167" s="8">
        <v>3422.75</v>
      </c>
      <c r="R167" s="7">
        <v>44123</v>
      </c>
      <c r="S167" s="24">
        <f>Table1[[#This Row],[Volitality in $]]/Table1[[#This Row],[Open]]</f>
        <v>2.470469605301066E-2</v>
      </c>
    </row>
    <row r="168" spans="1:19" x14ac:dyDescent="0.25">
      <c r="A168" s="1">
        <v>44120</v>
      </c>
      <c r="B168" s="2">
        <v>3462.25</v>
      </c>
      <c r="C168" s="2">
        <v>3478.5</v>
      </c>
      <c r="D168" s="2">
        <v>3508.5</v>
      </c>
      <c r="E168" s="2">
        <v>3461.25</v>
      </c>
      <c r="F168" t="s">
        <v>109</v>
      </c>
      <c r="G168" s="3">
        <v>-3.8E-3</v>
      </c>
      <c r="H168" s="4">
        <f>ABS(Table1[[#This Row],[Change %]])</f>
        <v>3.8E-3</v>
      </c>
      <c r="I168">
        <f>Table1[[#This Row],[High]]-Table1[[#This Row],[Low]]</f>
        <v>47.25</v>
      </c>
      <c r="J168" s="5">
        <f>Table1[[#This Row],[Volitality in $]]/Table1[[#This Row],[Open]]</f>
        <v>1.3583441138421734E-2</v>
      </c>
      <c r="L168" s="9">
        <v>44120</v>
      </c>
      <c r="M168" s="10">
        <v>3478.5</v>
      </c>
      <c r="N168" s="10">
        <v>3508.5</v>
      </c>
      <c r="O168" s="10">
        <v>3461.25</v>
      </c>
      <c r="P168" s="10">
        <v>3462.25</v>
      </c>
      <c r="R168" s="9">
        <v>44120</v>
      </c>
      <c r="S168" s="25">
        <f>Table1[[#This Row],[Volitality in $]]/Table1[[#This Row],[Open]]</f>
        <v>1.3583441138421734E-2</v>
      </c>
    </row>
    <row r="169" spans="1:19" x14ac:dyDescent="0.25">
      <c r="A169" s="1">
        <v>44119</v>
      </c>
      <c r="B169" s="2">
        <v>3475.5</v>
      </c>
      <c r="C169" s="2">
        <v>3479.25</v>
      </c>
      <c r="D169" s="2">
        <v>3486.5</v>
      </c>
      <c r="E169" s="2">
        <v>3431.5</v>
      </c>
      <c r="F169" t="s">
        <v>22</v>
      </c>
      <c r="G169" s="3">
        <v>-1.6000000000000001E-3</v>
      </c>
      <c r="H169" s="4">
        <f>ABS(Table1[[#This Row],[Change %]])</f>
        <v>1.6000000000000001E-3</v>
      </c>
      <c r="I169">
        <f>Table1[[#This Row],[High]]-Table1[[#This Row],[Low]]</f>
        <v>55</v>
      </c>
      <c r="J169" s="5">
        <f>Table1[[#This Row],[Volitality in $]]/Table1[[#This Row],[Open]]</f>
        <v>1.5808004598692246E-2</v>
      </c>
      <c r="L169" s="7">
        <v>44119</v>
      </c>
      <c r="M169" s="8">
        <v>3479.25</v>
      </c>
      <c r="N169" s="8">
        <v>3486.5</v>
      </c>
      <c r="O169" s="8">
        <v>3431.5</v>
      </c>
      <c r="P169" s="8">
        <v>3475.5</v>
      </c>
      <c r="R169" s="7">
        <v>44119</v>
      </c>
      <c r="S169" s="24">
        <f>Table1[[#This Row],[Volitality in $]]/Table1[[#This Row],[Open]]</f>
        <v>1.5808004598692246E-2</v>
      </c>
    </row>
    <row r="170" spans="1:19" x14ac:dyDescent="0.25">
      <c r="A170" s="1">
        <v>44118</v>
      </c>
      <c r="B170" s="2">
        <v>3481</v>
      </c>
      <c r="C170" s="2">
        <v>3502</v>
      </c>
      <c r="D170" s="2">
        <v>3524</v>
      </c>
      <c r="E170" s="2">
        <v>3472</v>
      </c>
      <c r="F170" t="s">
        <v>63</v>
      </c>
      <c r="G170" s="3">
        <v>-6.7999999999999996E-3</v>
      </c>
      <c r="H170" s="4">
        <f>ABS(Table1[[#This Row],[Change %]])</f>
        <v>6.7999999999999996E-3</v>
      </c>
      <c r="I170">
        <f>Table1[[#This Row],[High]]-Table1[[#This Row],[Low]]</f>
        <v>52</v>
      </c>
      <c r="J170" s="5">
        <f>Table1[[#This Row],[Volitality in $]]/Table1[[#This Row],[Open]]</f>
        <v>1.4848657909765849E-2</v>
      </c>
      <c r="L170" s="9">
        <v>44118</v>
      </c>
      <c r="M170" s="10">
        <v>3502</v>
      </c>
      <c r="N170" s="10">
        <v>3524</v>
      </c>
      <c r="O170" s="10">
        <v>3472</v>
      </c>
      <c r="P170" s="10">
        <v>3481</v>
      </c>
      <c r="R170" s="9">
        <v>44118</v>
      </c>
      <c r="S170" s="25">
        <f>Table1[[#This Row],[Volitality in $]]/Table1[[#This Row],[Open]]</f>
        <v>1.4848657909765849E-2</v>
      </c>
    </row>
    <row r="171" spans="1:19" x14ac:dyDescent="0.25">
      <c r="A171" s="1">
        <v>44117</v>
      </c>
      <c r="B171" s="2">
        <v>3504.75</v>
      </c>
      <c r="C171" s="2">
        <v>3534</v>
      </c>
      <c r="D171" s="2">
        <v>3535.75</v>
      </c>
      <c r="E171" s="2">
        <v>3491.5</v>
      </c>
      <c r="F171" t="s">
        <v>33</v>
      </c>
      <c r="G171" s="3">
        <v>-7.9000000000000008E-3</v>
      </c>
      <c r="H171" s="4">
        <f>ABS(Table1[[#This Row],[Change %]])</f>
        <v>7.9000000000000008E-3</v>
      </c>
      <c r="I171">
        <f>Table1[[#This Row],[High]]-Table1[[#This Row],[Low]]</f>
        <v>44.25</v>
      </c>
      <c r="J171" s="5">
        <f>Table1[[#This Row],[Volitality in $]]/Table1[[#This Row],[Open]]</f>
        <v>1.2521222410865875E-2</v>
      </c>
      <c r="L171" s="7">
        <v>44117</v>
      </c>
      <c r="M171" s="8">
        <v>3534</v>
      </c>
      <c r="N171" s="8">
        <v>3535.75</v>
      </c>
      <c r="O171" s="8">
        <v>3491.5</v>
      </c>
      <c r="P171" s="8">
        <v>3504.75</v>
      </c>
      <c r="R171" s="7">
        <v>44117</v>
      </c>
      <c r="S171" s="24">
        <f>Table1[[#This Row],[Volitality in $]]/Table1[[#This Row],[Open]]</f>
        <v>1.2521222410865875E-2</v>
      </c>
    </row>
    <row r="172" spans="1:19" x14ac:dyDescent="0.25">
      <c r="A172" s="1">
        <v>44116</v>
      </c>
      <c r="B172" s="2">
        <v>3532.75</v>
      </c>
      <c r="C172" s="2">
        <v>3467.5</v>
      </c>
      <c r="D172" s="2">
        <v>3541</v>
      </c>
      <c r="E172" s="2">
        <v>3464.25</v>
      </c>
      <c r="F172" t="s">
        <v>109</v>
      </c>
      <c r="G172" s="3">
        <v>1.7100000000000001E-2</v>
      </c>
      <c r="H172" s="4">
        <f>ABS(Table1[[#This Row],[Change %]])</f>
        <v>1.7100000000000001E-2</v>
      </c>
      <c r="I172">
        <f>Table1[[#This Row],[High]]-Table1[[#This Row],[Low]]</f>
        <v>76.75</v>
      </c>
      <c r="J172" s="5">
        <f>Table1[[#This Row],[Volitality in $]]/Table1[[#This Row],[Open]]</f>
        <v>2.213410237923576E-2</v>
      </c>
      <c r="L172" s="9">
        <v>44116</v>
      </c>
      <c r="M172" s="10">
        <v>3467.5</v>
      </c>
      <c r="N172" s="10">
        <v>3541</v>
      </c>
      <c r="O172" s="10">
        <v>3464.25</v>
      </c>
      <c r="P172" s="10">
        <v>3532.75</v>
      </c>
      <c r="R172" s="9">
        <v>44116</v>
      </c>
      <c r="S172" s="25">
        <f>Table1[[#This Row],[Volitality in $]]/Table1[[#This Row],[Open]]</f>
        <v>2.213410237923576E-2</v>
      </c>
    </row>
    <row r="173" spans="1:19" x14ac:dyDescent="0.25">
      <c r="A173" s="1">
        <v>44113</v>
      </c>
      <c r="B173" s="2">
        <v>3473.25</v>
      </c>
      <c r="C173" s="2">
        <v>3447.25</v>
      </c>
      <c r="D173" s="2">
        <v>3480</v>
      </c>
      <c r="E173" s="2">
        <v>3445.25</v>
      </c>
      <c r="F173" t="s">
        <v>74</v>
      </c>
      <c r="G173" s="3">
        <v>1.04E-2</v>
      </c>
      <c r="H173" s="4">
        <f>ABS(Table1[[#This Row],[Change %]])</f>
        <v>1.04E-2</v>
      </c>
      <c r="I173">
        <f>Table1[[#This Row],[High]]-Table1[[#This Row],[Low]]</f>
        <v>34.75</v>
      </c>
      <c r="J173" s="5">
        <f>Table1[[#This Row],[Volitality in $]]/Table1[[#This Row],[Open]]</f>
        <v>1.0080498948437161E-2</v>
      </c>
      <c r="L173" s="7">
        <v>44113</v>
      </c>
      <c r="M173" s="8">
        <v>3447.25</v>
      </c>
      <c r="N173" s="8">
        <v>3480</v>
      </c>
      <c r="O173" s="8">
        <v>3445.25</v>
      </c>
      <c r="P173" s="8">
        <v>3473.25</v>
      </c>
      <c r="R173" s="7">
        <v>44113</v>
      </c>
      <c r="S173" s="24">
        <f>Table1[[#This Row],[Volitality in $]]/Table1[[#This Row],[Open]]</f>
        <v>1.0080498948437161E-2</v>
      </c>
    </row>
    <row r="174" spans="1:19" x14ac:dyDescent="0.25">
      <c r="A174" s="1">
        <v>44112</v>
      </c>
      <c r="B174" s="2">
        <v>3437.5</v>
      </c>
      <c r="C174" s="2">
        <v>3406.25</v>
      </c>
      <c r="D174" s="2">
        <v>3447.25</v>
      </c>
      <c r="E174" s="2">
        <v>3405.5</v>
      </c>
      <c r="F174" t="s">
        <v>39</v>
      </c>
      <c r="G174" s="3">
        <v>8.9999999999999993E-3</v>
      </c>
      <c r="H174" s="4">
        <f>ABS(Table1[[#This Row],[Change %]])</f>
        <v>8.9999999999999993E-3</v>
      </c>
      <c r="I174">
        <f>Table1[[#This Row],[High]]-Table1[[#This Row],[Low]]</f>
        <v>41.75</v>
      </c>
      <c r="J174" s="5">
        <f>Table1[[#This Row],[Volitality in $]]/Table1[[#This Row],[Open]]</f>
        <v>1.2256880733944955E-2</v>
      </c>
      <c r="L174" s="9">
        <v>44112</v>
      </c>
      <c r="M174" s="10">
        <v>3406.25</v>
      </c>
      <c r="N174" s="10">
        <v>3447.25</v>
      </c>
      <c r="O174" s="10">
        <v>3405.5</v>
      </c>
      <c r="P174" s="10">
        <v>3437.5</v>
      </c>
      <c r="R174" s="9">
        <v>44112</v>
      </c>
      <c r="S174" s="25">
        <f>Table1[[#This Row],[Volitality in $]]/Table1[[#This Row],[Open]]</f>
        <v>1.2256880733944955E-2</v>
      </c>
    </row>
    <row r="175" spans="1:19" x14ac:dyDescent="0.25">
      <c r="A175" s="1">
        <v>44111</v>
      </c>
      <c r="B175" s="2">
        <v>3406.75</v>
      </c>
      <c r="C175" s="2">
        <v>3338</v>
      </c>
      <c r="D175" s="2">
        <v>3416.75</v>
      </c>
      <c r="E175" s="2">
        <v>3332.25</v>
      </c>
      <c r="F175" t="s">
        <v>109</v>
      </c>
      <c r="G175" s="3">
        <v>1.6E-2</v>
      </c>
      <c r="H175" s="4">
        <f>ABS(Table1[[#This Row],[Change %]])</f>
        <v>1.6E-2</v>
      </c>
      <c r="I175">
        <f>Table1[[#This Row],[High]]-Table1[[#This Row],[Low]]</f>
        <v>84.5</v>
      </c>
      <c r="J175" s="5">
        <f>Table1[[#This Row],[Volitality in $]]/Table1[[#This Row],[Open]]</f>
        <v>2.531455961653685E-2</v>
      </c>
      <c r="L175" s="7">
        <v>44111</v>
      </c>
      <c r="M175" s="8">
        <v>3338</v>
      </c>
      <c r="N175" s="8">
        <v>3416.75</v>
      </c>
      <c r="O175" s="8">
        <v>3332.25</v>
      </c>
      <c r="P175" s="8">
        <v>3406.75</v>
      </c>
      <c r="R175" s="7">
        <v>44111</v>
      </c>
      <c r="S175" s="24">
        <f>Table1[[#This Row],[Volitality in $]]/Table1[[#This Row],[Open]]</f>
        <v>2.531455961653685E-2</v>
      </c>
    </row>
    <row r="176" spans="1:19" x14ac:dyDescent="0.25">
      <c r="A176" s="1">
        <v>44110</v>
      </c>
      <c r="B176" s="2">
        <v>3353.25</v>
      </c>
      <c r="C176" s="2">
        <v>3392</v>
      </c>
      <c r="D176" s="2">
        <v>3421.75</v>
      </c>
      <c r="E176" s="2">
        <v>3330.5</v>
      </c>
      <c r="F176" t="s">
        <v>32</v>
      </c>
      <c r="G176" s="3">
        <v>-1.17E-2</v>
      </c>
      <c r="H176" s="4">
        <f>ABS(Table1[[#This Row],[Change %]])</f>
        <v>1.17E-2</v>
      </c>
      <c r="I176">
        <f>Table1[[#This Row],[High]]-Table1[[#This Row],[Low]]</f>
        <v>91.25</v>
      </c>
      <c r="J176" s="5">
        <f>Table1[[#This Row],[Volitality in $]]/Table1[[#This Row],[Open]]</f>
        <v>2.6901533018867923E-2</v>
      </c>
      <c r="L176" s="9">
        <v>44110</v>
      </c>
      <c r="M176" s="10">
        <v>3392</v>
      </c>
      <c r="N176" s="10">
        <v>3421.75</v>
      </c>
      <c r="O176" s="10">
        <v>3330.5</v>
      </c>
      <c r="P176" s="10">
        <v>3353.25</v>
      </c>
      <c r="R176" s="9">
        <v>44110</v>
      </c>
      <c r="S176" s="25">
        <f>Table1[[#This Row],[Volitality in $]]/Table1[[#This Row],[Open]]</f>
        <v>2.6901533018867923E-2</v>
      </c>
    </row>
    <row r="177" spans="1:19" x14ac:dyDescent="0.25">
      <c r="A177" s="1">
        <v>44109</v>
      </c>
      <c r="B177" s="2">
        <v>3393</v>
      </c>
      <c r="C177" s="2">
        <v>3360</v>
      </c>
      <c r="D177" s="2">
        <v>3400</v>
      </c>
      <c r="E177" s="2">
        <v>3346.5</v>
      </c>
      <c r="F177" t="s">
        <v>36</v>
      </c>
      <c r="G177" s="3">
        <v>1.61E-2</v>
      </c>
      <c r="H177" s="4">
        <f>ABS(Table1[[#This Row],[Change %]])</f>
        <v>1.61E-2</v>
      </c>
      <c r="I177">
        <f>Table1[[#This Row],[High]]-Table1[[#This Row],[Low]]</f>
        <v>53.5</v>
      </c>
      <c r="J177" s="5">
        <f>Table1[[#This Row],[Volitality in $]]/Table1[[#This Row],[Open]]</f>
        <v>1.5922619047619047E-2</v>
      </c>
      <c r="L177" s="7">
        <v>44109</v>
      </c>
      <c r="M177" s="8">
        <v>3360</v>
      </c>
      <c r="N177" s="8">
        <v>3400</v>
      </c>
      <c r="O177" s="8">
        <v>3346.5</v>
      </c>
      <c r="P177" s="8">
        <v>3393</v>
      </c>
      <c r="R177" s="7">
        <v>44109</v>
      </c>
      <c r="S177" s="24">
        <f>Table1[[#This Row],[Volitality in $]]/Table1[[#This Row],[Open]]</f>
        <v>1.5922619047619047E-2</v>
      </c>
    </row>
    <row r="178" spans="1:19" x14ac:dyDescent="0.25">
      <c r="A178" s="1">
        <v>44106</v>
      </c>
      <c r="B178" s="2">
        <v>3339.25</v>
      </c>
      <c r="C178" s="2">
        <v>3367</v>
      </c>
      <c r="D178" s="2">
        <v>3375.5</v>
      </c>
      <c r="E178" s="2">
        <v>3300.25</v>
      </c>
      <c r="F178" t="s">
        <v>110</v>
      </c>
      <c r="G178" s="3">
        <v>-8.5000000000000006E-3</v>
      </c>
      <c r="H178" s="4">
        <f>ABS(Table1[[#This Row],[Change %]])</f>
        <v>8.5000000000000006E-3</v>
      </c>
      <c r="I178">
        <f>Table1[[#This Row],[High]]-Table1[[#This Row],[Low]]</f>
        <v>75.25</v>
      </c>
      <c r="J178" s="5">
        <f>Table1[[#This Row],[Volitality in $]]/Table1[[#This Row],[Open]]</f>
        <v>2.2349272349272351E-2</v>
      </c>
      <c r="L178" s="9">
        <v>44106</v>
      </c>
      <c r="M178" s="10">
        <v>3367</v>
      </c>
      <c r="N178" s="10">
        <v>3375.5</v>
      </c>
      <c r="O178" s="10">
        <v>3300.25</v>
      </c>
      <c r="P178" s="10">
        <v>3339.25</v>
      </c>
      <c r="R178" s="9">
        <v>44106</v>
      </c>
      <c r="S178" s="25">
        <f>Table1[[#This Row],[Volitality in $]]/Table1[[#This Row],[Open]]</f>
        <v>2.2349272349272351E-2</v>
      </c>
    </row>
    <row r="179" spans="1:19" x14ac:dyDescent="0.25">
      <c r="A179" s="1">
        <v>44105</v>
      </c>
      <c r="B179" s="2">
        <v>3367.75</v>
      </c>
      <c r="C179" s="2">
        <v>3344.75</v>
      </c>
      <c r="D179" s="2">
        <v>3388</v>
      </c>
      <c r="E179" s="2">
        <v>3343.25</v>
      </c>
      <c r="F179" t="s">
        <v>111</v>
      </c>
      <c r="G179" s="3">
        <v>4.7000000000000002E-3</v>
      </c>
      <c r="H179" s="4">
        <f>ABS(Table1[[#This Row],[Change %]])</f>
        <v>4.7000000000000002E-3</v>
      </c>
      <c r="I179">
        <f>Table1[[#This Row],[High]]-Table1[[#This Row],[Low]]</f>
        <v>44.75</v>
      </c>
      <c r="J179" s="5">
        <f>Table1[[#This Row],[Volitality in $]]/Table1[[#This Row],[Open]]</f>
        <v>1.3379176321100231E-2</v>
      </c>
      <c r="L179" s="7">
        <v>44105</v>
      </c>
      <c r="M179" s="8">
        <v>3344.75</v>
      </c>
      <c r="N179" s="8">
        <v>3388</v>
      </c>
      <c r="O179" s="8">
        <v>3343.25</v>
      </c>
      <c r="P179" s="8">
        <v>3367.75</v>
      </c>
      <c r="R179" s="7">
        <v>44105</v>
      </c>
      <c r="S179" s="24">
        <f>Table1[[#This Row],[Volitality in $]]/Table1[[#This Row],[Open]]</f>
        <v>1.3379176321100231E-2</v>
      </c>
    </row>
    <row r="180" spans="1:19" x14ac:dyDescent="0.25">
      <c r="A180" s="1">
        <v>44104</v>
      </c>
      <c r="B180" s="2">
        <v>3352</v>
      </c>
      <c r="C180" s="2">
        <v>3330</v>
      </c>
      <c r="D180" s="2">
        <v>3384</v>
      </c>
      <c r="E180" s="2">
        <v>3291.25</v>
      </c>
      <c r="F180" t="s">
        <v>112</v>
      </c>
      <c r="G180" s="3">
        <v>5.4999999999999997E-3</v>
      </c>
      <c r="H180" s="4">
        <f>ABS(Table1[[#This Row],[Change %]])</f>
        <v>5.4999999999999997E-3</v>
      </c>
      <c r="I180">
        <f>Table1[[#This Row],[High]]-Table1[[#This Row],[Low]]</f>
        <v>92.75</v>
      </c>
      <c r="J180" s="5">
        <f>Table1[[#This Row],[Volitality in $]]/Table1[[#This Row],[Open]]</f>
        <v>2.7852852852852852E-2</v>
      </c>
      <c r="L180" s="9">
        <v>44104</v>
      </c>
      <c r="M180" s="10">
        <v>3330</v>
      </c>
      <c r="N180" s="10">
        <v>3384</v>
      </c>
      <c r="O180" s="10">
        <v>3291.25</v>
      </c>
      <c r="P180" s="10">
        <v>3352</v>
      </c>
      <c r="R180" s="9">
        <v>44104</v>
      </c>
      <c r="S180" s="25">
        <f>Table1[[#This Row],[Volitality in $]]/Table1[[#This Row],[Open]]</f>
        <v>2.7852852852852852E-2</v>
      </c>
    </row>
    <row r="181" spans="1:19" x14ac:dyDescent="0.25">
      <c r="A181" s="1">
        <v>44103</v>
      </c>
      <c r="B181" s="2">
        <v>3333.75</v>
      </c>
      <c r="C181" s="2">
        <v>3348.75</v>
      </c>
      <c r="D181" s="2">
        <v>3363</v>
      </c>
      <c r="E181" s="2">
        <v>3316.5</v>
      </c>
      <c r="F181" t="s">
        <v>48</v>
      </c>
      <c r="G181" s="3">
        <v>-3.7000000000000002E-3</v>
      </c>
      <c r="H181" s="4">
        <f>ABS(Table1[[#This Row],[Change %]])</f>
        <v>3.7000000000000002E-3</v>
      </c>
      <c r="I181">
        <f>Table1[[#This Row],[High]]-Table1[[#This Row],[Low]]</f>
        <v>46.5</v>
      </c>
      <c r="J181" s="5">
        <f>Table1[[#This Row],[Volitality in $]]/Table1[[#This Row],[Open]]</f>
        <v>1.3885778275475923E-2</v>
      </c>
      <c r="L181" s="7">
        <v>44103</v>
      </c>
      <c r="M181" s="8">
        <v>3348.75</v>
      </c>
      <c r="N181" s="8">
        <v>3363</v>
      </c>
      <c r="O181" s="8">
        <v>3316.5</v>
      </c>
      <c r="P181" s="8">
        <v>3333.75</v>
      </c>
      <c r="R181" s="7">
        <v>44103</v>
      </c>
      <c r="S181" s="24">
        <f>Table1[[#This Row],[Volitality in $]]/Table1[[#This Row],[Open]]</f>
        <v>1.3885778275475923E-2</v>
      </c>
    </row>
    <row r="182" spans="1:19" x14ac:dyDescent="0.25">
      <c r="A182" s="1">
        <v>44102</v>
      </c>
      <c r="B182" s="2">
        <v>3346</v>
      </c>
      <c r="C182" s="2">
        <v>3291</v>
      </c>
      <c r="D182" s="2">
        <v>3351.25</v>
      </c>
      <c r="E182" s="2">
        <v>3287.5</v>
      </c>
      <c r="F182" t="s">
        <v>107</v>
      </c>
      <c r="G182" s="3">
        <v>1.7899999999999999E-2</v>
      </c>
      <c r="H182" s="4">
        <f>ABS(Table1[[#This Row],[Change %]])</f>
        <v>1.7899999999999999E-2</v>
      </c>
      <c r="I182">
        <f>Table1[[#This Row],[High]]-Table1[[#This Row],[Low]]</f>
        <v>63.75</v>
      </c>
      <c r="J182" s="5">
        <f>Table1[[#This Row],[Volitality in $]]/Table1[[#This Row],[Open]]</f>
        <v>1.9371011850501368E-2</v>
      </c>
      <c r="L182" s="9">
        <v>44102</v>
      </c>
      <c r="M182" s="10">
        <v>3291</v>
      </c>
      <c r="N182" s="10">
        <v>3351.25</v>
      </c>
      <c r="O182" s="10">
        <v>3287.5</v>
      </c>
      <c r="P182" s="10">
        <v>3346</v>
      </c>
      <c r="R182" s="9">
        <v>44102</v>
      </c>
      <c r="S182" s="25">
        <f>Table1[[#This Row],[Volitality in $]]/Table1[[#This Row],[Open]]</f>
        <v>1.9371011850501368E-2</v>
      </c>
    </row>
    <row r="183" spans="1:19" x14ac:dyDescent="0.25">
      <c r="A183" s="1">
        <v>44099</v>
      </c>
      <c r="B183" s="2">
        <v>3287.25</v>
      </c>
      <c r="C183" s="2">
        <v>3243.5</v>
      </c>
      <c r="D183" s="2">
        <v>3296.25</v>
      </c>
      <c r="E183" s="2">
        <v>3206.5</v>
      </c>
      <c r="F183" t="s">
        <v>32</v>
      </c>
      <c r="G183" s="3">
        <v>1.52E-2</v>
      </c>
      <c r="H183" s="4">
        <f>ABS(Table1[[#This Row],[Change %]])</f>
        <v>1.52E-2</v>
      </c>
      <c r="I183">
        <f>Table1[[#This Row],[High]]-Table1[[#This Row],[Low]]</f>
        <v>89.75</v>
      </c>
      <c r="J183" s="5">
        <f>Table1[[#This Row],[Volitality in $]]/Table1[[#This Row],[Open]]</f>
        <v>2.7670726067519656E-2</v>
      </c>
      <c r="L183" s="7">
        <v>44099</v>
      </c>
      <c r="M183" s="8">
        <v>3243.5</v>
      </c>
      <c r="N183" s="8">
        <v>3296.25</v>
      </c>
      <c r="O183" s="8">
        <v>3206.5</v>
      </c>
      <c r="P183" s="8">
        <v>3287.25</v>
      </c>
      <c r="R183" s="7">
        <v>44099</v>
      </c>
      <c r="S183" s="24">
        <f>Table1[[#This Row],[Volitality in $]]/Table1[[#This Row],[Open]]</f>
        <v>2.7670726067519656E-2</v>
      </c>
    </row>
    <row r="184" spans="1:19" x14ac:dyDescent="0.25">
      <c r="A184" s="1">
        <v>44098</v>
      </c>
      <c r="B184" s="2">
        <v>3238</v>
      </c>
      <c r="C184" s="2">
        <v>3228</v>
      </c>
      <c r="D184" s="2">
        <v>3268.25</v>
      </c>
      <c r="E184" s="2">
        <v>3198</v>
      </c>
      <c r="F184" t="s">
        <v>45</v>
      </c>
      <c r="G184" s="3">
        <v>2.0999999999999999E-3</v>
      </c>
      <c r="H184" s="4">
        <f>ABS(Table1[[#This Row],[Change %]])</f>
        <v>2.0999999999999999E-3</v>
      </c>
      <c r="I184">
        <f>Table1[[#This Row],[High]]-Table1[[#This Row],[Low]]</f>
        <v>70.25</v>
      </c>
      <c r="J184" s="5">
        <f>Table1[[#This Row],[Volitality in $]]/Table1[[#This Row],[Open]]</f>
        <v>2.1762701363073109E-2</v>
      </c>
      <c r="L184" s="9">
        <v>44098</v>
      </c>
      <c r="M184" s="10">
        <v>3228</v>
      </c>
      <c r="N184" s="10">
        <v>3268.25</v>
      </c>
      <c r="O184" s="10">
        <v>3198</v>
      </c>
      <c r="P184" s="10">
        <v>3238</v>
      </c>
      <c r="R184" s="9">
        <v>44098</v>
      </c>
      <c r="S184" s="25">
        <f>Table1[[#This Row],[Volitality in $]]/Table1[[#This Row],[Open]]</f>
        <v>2.1762701363073109E-2</v>
      </c>
    </row>
    <row r="185" spans="1:19" x14ac:dyDescent="0.25">
      <c r="A185" s="1">
        <v>44097</v>
      </c>
      <c r="B185" s="2">
        <v>3231.25</v>
      </c>
      <c r="C185" s="2">
        <v>3303.75</v>
      </c>
      <c r="D185" s="2">
        <v>3319.75</v>
      </c>
      <c r="E185" s="2">
        <v>3221</v>
      </c>
      <c r="F185" t="s">
        <v>44</v>
      </c>
      <c r="G185" s="3">
        <v>-2.06E-2</v>
      </c>
      <c r="H185" s="4">
        <f>ABS(Table1[[#This Row],[Change %]])</f>
        <v>2.06E-2</v>
      </c>
      <c r="I185">
        <f>Table1[[#This Row],[High]]-Table1[[#This Row],[Low]]</f>
        <v>98.75</v>
      </c>
      <c r="J185" s="5">
        <f>Table1[[#This Row],[Volitality in $]]/Table1[[#This Row],[Open]]</f>
        <v>2.9890276201286418E-2</v>
      </c>
      <c r="L185" s="7">
        <v>44097</v>
      </c>
      <c r="M185" s="8">
        <v>3303.75</v>
      </c>
      <c r="N185" s="8">
        <v>3319.75</v>
      </c>
      <c r="O185" s="8">
        <v>3221</v>
      </c>
      <c r="P185" s="8">
        <v>3231.25</v>
      </c>
      <c r="R185" s="7">
        <v>44097</v>
      </c>
      <c r="S185" s="24">
        <f>Table1[[#This Row],[Volitality in $]]/Table1[[#This Row],[Open]]</f>
        <v>2.9890276201286418E-2</v>
      </c>
    </row>
    <row r="186" spans="1:19" x14ac:dyDescent="0.25">
      <c r="A186" s="1">
        <v>44096</v>
      </c>
      <c r="B186" s="2">
        <v>3299.25</v>
      </c>
      <c r="C186" s="2">
        <v>3271.5</v>
      </c>
      <c r="D186" s="2">
        <v>3309.5</v>
      </c>
      <c r="E186" s="2">
        <v>3256.5</v>
      </c>
      <c r="F186" t="s">
        <v>113</v>
      </c>
      <c r="G186" s="3">
        <v>7.4000000000000003E-3</v>
      </c>
      <c r="H186" s="4">
        <f>ABS(Table1[[#This Row],[Change %]])</f>
        <v>7.4000000000000003E-3</v>
      </c>
      <c r="I186">
        <f>Table1[[#This Row],[High]]-Table1[[#This Row],[Low]]</f>
        <v>53</v>
      </c>
      <c r="J186" s="5">
        <f>Table1[[#This Row],[Volitality in $]]/Table1[[#This Row],[Open]]</f>
        <v>1.6200519639309185E-2</v>
      </c>
      <c r="L186" s="9">
        <v>44096</v>
      </c>
      <c r="M186" s="10">
        <v>3271.5</v>
      </c>
      <c r="N186" s="10">
        <v>3309.5</v>
      </c>
      <c r="O186" s="10">
        <v>3256.5</v>
      </c>
      <c r="P186" s="10">
        <v>3299.25</v>
      </c>
      <c r="R186" s="9">
        <v>44096</v>
      </c>
      <c r="S186" s="25">
        <f>Table1[[#This Row],[Volitality in $]]/Table1[[#This Row],[Open]]</f>
        <v>1.6200519639309185E-2</v>
      </c>
    </row>
    <row r="187" spans="1:19" x14ac:dyDescent="0.25">
      <c r="A187" s="1">
        <v>44095</v>
      </c>
      <c r="B187" s="2">
        <v>3275</v>
      </c>
      <c r="C187" s="2">
        <v>3314.5</v>
      </c>
      <c r="D187" s="2">
        <v>3326.25</v>
      </c>
      <c r="E187" s="2">
        <v>3217.75</v>
      </c>
      <c r="F187" t="s">
        <v>114</v>
      </c>
      <c r="G187" s="3">
        <v>-2.3400000000000001E-2</v>
      </c>
      <c r="H187" s="4">
        <f>ABS(Table1[[#This Row],[Change %]])</f>
        <v>2.3400000000000001E-2</v>
      </c>
      <c r="I187">
        <f>Table1[[#This Row],[High]]-Table1[[#This Row],[Low]]</f>
        <v>108.5</v>
      </c>
      <c r="J187" s="5">
        <f>Table1[[#This Row],[Volitality in $]]/Table1[[#This Row],[Open]]</f>
        <v>3.2734952481520592E-2</v>
      </c>
      <c r="L187" s="7">
        <v>44095</v>
      </c>
      <c r="M187" s="8">
        <v>3314.5</v>
      </c>
      <c r="N187" s="8">
        <v>3326.25</v>
      </c>
      <c r="O187" s="8">
        <v>3217.75</v>
      </c>
      <c r="P187" s="8">
        <v>3275</v>
      </c>
      <c r="R187" s="7">
        <v>44095</v>
      </c>
      <c r="S187" s="24">
        <f>Table1[[#This Row],[Volitality in $]]/Table1[[#This Row],[Open]]</f>
        <v>3.2734952481520592E-2</v>
      </c>
    </row>
    <row r="188" spans="1:19" x14ac:dyDescent="0.25">
      <c r="A188" s="1">
        <v>44092</v>
      </c>
      <c r="B188" s="2">
        <v>3353.6</v>
      </c>
      <c r="C188" s="2">
        <v>3355.75</v>
      </c>
      <c r="D188" s="2">
        <v>3374.25</v>
      </c>
      <c r="E188" s="2">
        <v>3341.75</v>
      </c>
      <c r="F188" t="s">
        <v>7</v>
      </c>
      <c r="G188" s="3">
        <v>-2.3999999999999998E-3</v>
      </c>
      <c r="H188" s="4">
        <f>ABS(Table1[[#This Row],[Change %]])</f>
        <v>2.3999999999999998E-3</v>
      </c>
      <c r="I188">
        <f>Table1[[#This Row],[High]]-Table1[[#This Row],[Low]]</f>
        <v>32.5</v>
      </c>
      <c r="J188" s="5">
        <f>Table1[[#This Row],[Volitality in $]]/Table1[[#This Row],[Open]]</f>
        <v>9.6848692542650678E-3</v>
      </c>
      <c r="L188" s="9">
        <v>44092</v>
      </c>
      <c r="M188" s="10">
        <v>3355.75</v>
      </c>
      <c r="N188" s="10">
        <v>3374.25</v>
      </c>
      <c r="O188" s="10">
        <v>3341.75</v>
      </c>
      <c r="P188" s="10">
        <v>3353.6</v>
      </c>
      <c r="R188" s="9">
        <v>44092</v>
      </c>
      <c r="S188" s="25">
        <f>Table1[[#This Row],[Volitality in $]]/Table1[[#This Row],[Open]]</f>
        <v>9.6848692542650678E-3</v>
      </c>
    </row>
    <row r="189" spans="1:19" x14ac:dyDescent="0.25">
      <c r="A189" s="1">
        <v>44091</v>
      </c>
      <c r="B189" s="2">
        <v>3361.5</v>
      </c>
      <c r="C189" s="2">
        <v>3392.75</v>
      </c>
      <c r="D189" s="2">
        <v>3396.5</v>
      </c>
      <c r="E189" s="2">
        <v>3320.5</v>
      </c>
      <c r="F189" t="s">
        <v>115</v>
      </c>
      <c r="G189" s="3">
        <v>-8.3000000000000001E-3</v>
      </c>
      <c r="H189" s="4">
        <f>ABS(Table1[[#This Row],[Change %]])</f>
        <v>8.3000000000000001E-3</v>
      </c>
      <c r="I189">
        <f>Table1[[#This Row],[High]]-Table1[[#This Row],[Low]]</f>
        <v>76</v>
      </c>
      <c r="J189" s="5">
        <f>Table1[[#This Row],[Volitality in $]]/Table1[[#This Row],[Open]]</f>
        <v>2.2400707390759708E-2</v>
      </c>
      <c r="L189" s="7">
        <v>44091</v>
      </c>
      <c r="M189" s="8">
        <v>3392.75</v>
      </c>
      <c r="N189" s="8">
        <v>3396.5</v>
      </c>
      <c r="O189" s="8">
        <v>3320.5</v>
      </c>
      <c r="P189" s="8">
        <v>3361.5</v>
      </c>
      <c r="R189" s="7">
        <v>44091</v>
      </c>
      <c r="S189" s="24">
        <f>Table1[[#This Row],[Volitality in $]]/Table1[[#This Row],[Open]]</f>
        <v>2.2400707390759708E-2</v>
      </c>
    </row>
    <row r="190" spans="1:19" x14ac:dyDescent="0.25">
      <c r="A190" s="1">
        <v>44090</v>
      </c>
      <c r="B190" s="2">
        <v>3389.5</v>
      </c>
      <c r="C190" s="2">
        <v>3405</v>
      </c>
      <c r="D190" s="2">
        <v>3429.75</v>
      </c>
      <c r="E190" s="2">
        <v>3384</v>
      </c>
      <c r="F190" t="s">
        <v>116</v>
      </c>
      <c r="G190" s="3">
        <v>-4.5999999999999999E-3</v>
      </c>
      <c r="H190" s="4">
        <f>ABS(Table1[[#This Row],[Change %]])</f>
        <v>4.5999999999999999E-3</v>
      </c>
      <c r="I190">
        <f>Table1[[#This Row],[High]]-Table1[[#This Row],[Low]]</f>
        <v>45.75</v>
      </c>
      <c r="J190" s="5">
        <f>Table1[[#This Row],[Volitality in $]]/Table1[[#This Row],[Open]]</f>
        <v>1.3436123348017621E-2</v>
      </c>
      <c r="L190" s="9">
        <v>44090</v>
      </c>
      <c r="M190" s="10">
        <v>3405</v>
      </c>
      <c r="N190" s="10">
        <v>3429.75</v>
      </c>
      <c r="O190" s="10">
        <v>3384</v>
      </c>
      <c r="P190" s="10">
        <v>3389.5</v>
      </c>
      <c r="R190" s="9">
        <v>44090</v>
      </c>
      <c r="S190" s="25">
        <f>Table1[[#This Row],[Volitality in $]]/Table1[[#This Row],[Open]]</f>
        <v>1.3436123348017621E-2</v>
      </c>
    </row>
    <row r="191" spans="1:19" x14ac:dyDescent="0.25">
      <c r="A191" s="1">
        <v>44089</v>
      </c>
      <c r="B191" s="2">
        <v>3405.25</v>
      </c>
      <c r="C191" s="2">
        <v>3379.5</v>
      </c>
      <c r="D191" s="2">
        <v>3419</v>
      </c>
      <c r="E191" s="2">
        <v>3376</v>
      </c>
      <c r="F191" t="s">
        <v>117</v>
      </c>
      <c r="G191" s="3">
        <v>6.7000000000000002E-3</v>
      </c>
      <c r="H191" s="4">
        <f>ABS(Table1[[#This Row],[Change %]])</f>
        <v>6.7000000000000002E-3</v>
      </c>
      <c r="I191">
        <f>Table1[[#This Row],[High]]-Table1[[#This Row],[Low]]</f>
        <v>43</v>
      </c>
      <c r="J191" s="5">
        <f>Table1[[#This Row],[Volitality in $]]/Table1[[#This Row],[Open]]</f>
        <v>1.2723775706465454E-2</v>
      </c>
      <c r="L191" s="7">
        <v>44089</v>
      </c>
      <c r="M191" s="8">
        <v>3379.5</v>
      </c>
      <c r="N191" s="8">
        <v>3419</v>
      </c>
      <c r="O191" s="8">
        <v>3376</v>
      </c>
      <c r="P191" s="8">
        <v>3405.25</v>
      </c>
      <c r="R191" s="7">
        <v>44089</v>
      </c>
      <c r="S191" s="24">
        <f>Table1[[#This Row],[Volitality in $]]/Table1[[#This Row],[Open]]</f>
        <v>1.2723775706465454E-2</v>
      </c>
    </row>
    <row r="192" spans="1:19" x14ac:dyDescent="0.25">
      <c r="A192" s="1">
        <v>44088</v>
      </c>
      <c r="B192" s="2">
        <v>3382.5</v>
      </c>
      <c r="C192" s="2">
        <v>3350</v>
      </c>
      <c r="D192" s="2">
        <v>3402.75</v>
      </c>
      <c r="E192" s="2">
        <v>3345.5</v>
      </c>
      <c r="F192" t="s">
        <v>64</v>
      </c>
      <c r="G192" s="3">
        <v>1.46E-2</v>
      </c>
      <c r="H192" s="4">
        <f>ABS(Table1[[#This Row],[Change %]])</f>
        <v>1.46E-2</v>
      </c>
      <c r="I192">
        <f>Table1[[#This Row],[High]]-Table1[[#This Row],[Low]]</f>
        <v>57.25</v>
      </c>
      <c r="J192" s="5">
        <f>Table1[[#This Row],[Volitality in $]]/Table1[[#This Row],[Open]]</f>
        <v>1.7089552238805969E-2</v>
      </c>
      <c r="L192" s="9">
        <v>44088</v>
      </c>
      <c r="M192" s="10">
        <v>3350</v>
      </c>
      <c r="N192" s="10">
        <v>3402.75</v>
      </c>
      <c r="O192" s="10">
        <v>3345.5</v>
      </c>
      <c r="P192" s="10">
        <v>3382.5</v>
      </c>
      <c r="R192" s="9">
        <v>44088</v>
      </c>
      <c r="S192" s="25">
        <f>Table1[[#This Row],[Volitality in $]]/Table1[[#This Row],[Open]]</f>
        <v>1.7089552238805969E-2</v>
      </c>
    </row>
    <row r="193" spans="1:19" x14ac:dyDescent="0.25">
      <c r="A193" s="1">
        <v>44085</v>
      </c>
      <c r="B193" s="2">
        <v>3333.75</v>
      </c>
      <c r="C193" s="2">
        <v>3345.25</v>
      </c>
      <c r="D193" s="2">
        <v>3375</v>
      </c>
      <c r="E193" s="2">
        <v>3308.75</v>
      </c>
      <c r="F193" t="s">
        <v>47</v>
      </c>
      <c r="G193" s="3">
        <v>-2E-3</v>
      </c>
      <c r="H193" s="4">
        <f>ABS(Table1[[#This Row],[Change %]])</f>
        <v>2E-3</v>
      </c>
      <c r="I193">
        <f>Table1[[#This Row],[High]]-Table1[[#This Row],[Low]]</f>
        <v>66.25</v>
      </c>
      <c r="J193" s="5">
        <f>Table1[[#This Row],[Volitality in $]]/Table1[[#This Row],[Open]]</f>
        <v>1.9804199985053433E-2</v>
      </c>
      <c r="L193" s="7">
        <v>44085</v>
      </c>
      <c r="M193" s="8">
        <v>3345.25</v>
      </c>
      <c r="N193" s="8">
        <v>3375</v>
      </c>
      <c r="O193" s="8">
        <v>3308.75</v>
      </c>
      <c r="P193" s="8">
        <v>3333.75</v>
      </c>
      <c r="R193" s="7">
        <v>44085</v>
      </c>
      <c r="S193" s="24">
        <f>Table1[[#This Row],[Volitality in $]]/Table1[[#This Row],[Open]]</f>
        <v>1.9804199985053433E-2</v>
      </c>
    </row>
    <row r="194" spans="1:19" x14ac:dyDescent="0.25">
      <c r="A194" s="1">
        <v>44084</v>
      </c>
      <c r="B194" s="2">
        <v>3340.5</v>
      </c>
      <c r="C194" s="2">
        <v>3396</v>
      </c>
      <c r="D194" s="2">
        <v>3424.25</v>
      </c>
      <c r="E194" s="2">
        <v>3327.25</v>
      </c>
      <c r="F194" t="s">
        <v>118</v>
      </c>
      <c r="G194" s="3">
        <v>-1.7600000000000001E-2</v>
      </c>
      <c r="H194" s="4">
        <f>ABS(Table1[[#This Row],[Change %]])</f>
        <v>1.7600000000000001E-2</v>
      </c>
      <c r="I194">
        <f>Table1[[#This Row],[High]]-Table1[[#This Row],[Low]]</f>
        <v>97</v>
      </c>
      <c r="J194" s="5">
        <f>Table1[[#This Row],[Volitality in $]]/Table1[[#This Row],[Open]]</f>
        <v>2.8563015312131922E-2</v>
      </c>
      <c r="L194" s="9">
        <v>44084</v>
      </c>
      <c r="M194" s="10">
        <v>3396</v>
      </c>
      <c r="N194" s="10">
        <v>3424.25</v>
      </c>
      <c r="O194" s="10">
        <v>3327.25</v>
      </c>
      <c r="P194" s="10">
        <v>3340.5</v>
      </c>
      <c r="R194" s="9">
        <v>44084</v>
      </c>
      <c r="S194" s="25">
        <f>Table1[[#This Row],[Volitality in $]]/Table1[[#This Row],[Open]]</f>
        <v>2.8563015312131922E-2</v>
      </c>
    </row>
    <row r="195" spans="1:19" x14ac:dyDescent="0.25">
      <c r="A195" s="1">
        <v>44083</v>
      </c>
      <c r="B195" s="2">
        <v>3400.25</v>
      </c>
      <c r="C195" s="2">
        <v>3315.25</v>
      </c>
      <c r="D195" s="2">
        <v>3424</v>
      </c>
      <c r="E195" s="2">
        <v>3295.5</v>
      </c>
      <c r="F195" t="s">
        <v>119</v>
      </c>
      <c r="G195" s="3">
        <v>1.9400000000000001E-2</v>
      </c>
      <c r="H195" s="4">
        <f>ABS(Table1[[#This Row],[Change %]])</f>
        <v>1.9400000000000001E-2</v>
      </c>
      <c r="I195">
        <f>Table1[[#This Row],[High]]-Table1[[#This Row],[Low]]</f>
        <v>128.5</v>
      </c>
      <c r="J195" s="5">
        <f>Table1[[#This Row],[Volitality in $]]/Table1[[#This Row],[Open]]</f>
        <v>3.8760274489103387E-2</v>
      </c>
      <c r="L195" s="7">
        <v>44083</v>
      </c>
      <c r="M195" s="8">
        <v>3315.25</v>
      </c>
      <c r="N195" s="8">
        <v>3424</v>
      </c>
      <c r="O195" s="8">
        <v>3295.5</v>
      </c>
      <c r="P195" s="8">
        <v>3400.25</v>
      </c>
      <c r="R195" s="7">
        <v>44083</v>
      </c>
      <c r="S195" s="24">
        <f>Table1[[#This Row],[Volitality in $]]/Table1[[#This Row],[Open]]</f>
        <v>3.8760274489103387E-2</v>
      </c>
    </row>
    <row r="196" spans="1:19" x14ac:dyDescent="0.25">
      <c r="A196" s="1">
        <v>44082</v>
      </c>
      <c r="B196" s="2">
        <v>3335.5</v>
      </c>
      <c r="C196" s="2">
        <v>3420.5</v>
      </c>
      <c r="D196" s="2">
        <v>3447</v>
      </c>
      <c r="E196" s="2">
        <v>3327.5</v>
      </c>
      <c r="F196" t="s">
        <v>120</v>
      </c>
      <c r="G196" s="3">
        <v>-3.0300000000000001E-2</v>
      </c>
      <c r="H196" s="4">
        <f>ABS(Table1[[#This Row],[Change %]])</f>
        <v>3.0300000000000001E-2</v>
      </c>
      <c r="I196">
        <f>Table1[[#This Row],[High]]-Table1[[#This Row],[Low]]</f>
        <v>119.5</v>
      </c>
      <c r="J196" s="5">
        <f>Table1[[#This Row],[Volitality in $]]/Table1[[#This Row],[Open]]</f>
        <v>3.4936412805145443E-2</v>
      </c>
      <c r="L196" s="9">
        <v>44082</v>
      </c>
      <c r="M196" s="10">
        <v>3420.5</v>
      </c>
      <c r="N196" s="10">
        <v>3447</v>
      </c>
      <c r="O196" s="10">
        <v>3327.5</v>
      </c>
      <c r="P196" s="10">
        <v>3335.5</v>
      </c>
      <c r="R196" s="9">
        <v>44082</v>
      </c>
      <c r="S196" s="25">
        <f>Table1[[#This Row],[Volitality in $]]/Table1[[#This Row],[Open]]</f>
        <v>3.4936412805145443E-2</v>
      </c>
    </row>
    <row r="197" spans="1:19" x14ac:dyDescent="0.25">
      <c r="A197" s="1">
        <v>44081</v>
      </c>
      <c r="B197" s="2">
        <v>3439.88</v>
      </c>
      <c r="C197" s="2">
        <v>3406</v>
      </c>
      <c r="D197" s="2">
        <v>3443.38</v>
      </c>
      <c r="E197" s="2">
        <v>3392.25</v>
      </c>
      <c r="F197" t="s">
        <v>7</v>
      </c>
      <c r="G197" s="3">
        <v>1.01E-2</v>
      </c>
      <c r="H197" s="4">
        <f>ABS(Table1[[#This Row],[Change %]])</f>
        <v>1.01E-2</v>
      </c>
      <c r="I197">
        <f>Table1[[#This Row],[High]]-Table1[[#This Row],[Low]]</f>
        <v>51.130000000000109</v>
      </c>
      <c r="J197" s="5">
        <f>Table1[[#This Row],[Volitality in $]]/Table1[[#This Row],[Open]]</f>
        <v>1.5011743981209661E-2</v>
      </c>
      <c r="L197" s="7">
        <v>44081</v>
      </c>
      <c r="M197" s="8">
        <v>3406</v>
      </c>
      <c r="N197" s="8">
        <v>3443.38</v>
      </c>
      <c r="O197" s="8">
        <v>3392.25</v>
      </c>
      <c r="P197" s="8">
        <v>3439.88</v>
      </c>
      <c r="R197" s="7">
        <v>44081</v>
      </c>
      <c r="S197" s="24">
        <f>Table1[[#This Row],[Volitality in $]]/Table1[[#This Row],[Open]]</f>
        <v>1.5011743981209661E-2</v>
      </c>
    </row>
    <row r="198" spans="1:19" x14ac:dyDescent="0.25">
      <c r="A198" s="1">
        <v>44080</v>
      </c>
      <c r="B198" s="2">
        <v>3405.38</v>
      </c>
      <c r="C198" s="2">
        <v>3414.75</v>
      </c>
      <c r="D198" s="2">
        <v>3421.25</v>
      </c>
      <c r="E198" s="2">
        <v>3382</v>
      </c>
      <c r="F198" t="s">
        <v>7</v>
      </c>
      <c r="G198" s="3">
        <v>-3.5000000000000001E-3</v>
      </c>
      <c r="H198" s="4">
        <f>ABS(Table1[[#This Row],[Change %]])</f>
        <v>3.5000000000000001E-3</v>
      </c>
      <c r="I198">
        <f>Table1[[#This Row],[High]]-Table1[[#This Row],[Low]]</f>
        <v>39.25</v>
      </c>
      <c r="J198" s="5">
        <f>Table1[[#This Row],[Volitality in $]]/Table1[[#This Row],[Open]]</f>
        <v>1.1494252873563218E-2</v>
      </c>
      <c r="L198" s="9">
        <v>44080</v>
      </c>
      <c r="M198" s="10">
        <v>3414.75</v>
      </c>
      <c r="N198" s="10">
        <v>3421.25</v>
      </c>
      <c r="O198" s="10">
        <v>3382</v>
      </c>
      <c r="P198" s="10">
        <v>3405.38</v>
      </c>
      <c r="R198" s="9">
        <v>44080</v>
      </c>
      <c r="S198" s="25">
        <f>Table1[[#This Row],[Volitality in $]]/Table1[[#This Row],[Open]]</f>
        <v>1.1494252873563218E-2</v>
      </c>
    </row>
    <row r="199" spans="1:19" x14ac:dyDescent="0.25">
      <c r="A199" s="1">
        <v>44078</v>
      </c>
      <c r="B199" s="2">
        <v>3417.5</v>
      </c>
      <c r="C199" s="2">
        <v>3454.75</v>
      </c>
      <c r="D199" s="2">
        <v>3484.25</v>
      </c>
      <c r="E199" s="2">
        <v>3347.75</v>
      </c>
      <c r="F199" t="s">
        <v>121</v>
      </c>
      <c r="G199" s="3">
        <v>-1.2699999999999999E-2</v>
      </c>
      <c r="H199" s="4">
        <f>ABS(Table1[[#This Row],[Change %]])</f>
        <v>1.2699999999999999E-2</v>
      </c>
      <c r="I199">
        <f>Table1[[#This Row],[High]]-Table1[[#This Row],[Low]]</f>
        <v>136.5</v>
      </c>
      <c r="J199" s="5">
        <f>Table1[[#This Row],[Volitality in $]]/Table1[[#This Row],[Open]]</f>
        <v>3.9510818438381938E-2</v>
      </c>
      <c r="L199" s="7">
        <v>44078</v>
      </c>
      <c r="M199" s="8">
        <v>3454.75</v>
      </c>
      <c r="N199" s="8">
        <v>3484.25</v>
      </c>
      <c r="O199" s="8">
        <v>3347.75</v>
      </c>
      <c r="P199" s="8">
        <v>3417.5</v>
      </c>
      <c r="R199" s="7">
        <v>44078</v>
      </c>
      <c r="S199" s="24">
        <f>Table1[[#This Row],[Volitality in $]]/Table1[[#This Row],[Open]]</f>
        <v>3.9510818438381938E-2</v>
      </c>
    </row>
    <row r="200" spans="1:19" x14ac:dyDescent="0.25">
      <c r="A200" s="1">
        <v>44077</v>
      </c>
      <c r="B200" s="2">
        <v>3461.5</v>
      </c>
      <c r="C200" s="2">
        <v>3578.75</v>
      </c>
      <c r="D200" s="2">
        <v>3586.5</v>
      </c>
      <c r="E200" s="2">
        <v>3424.5</v>
      </c>
      <c r="F200" t="s">
        <v>122</v>
      </c>
      <c r="G200" s="3">
        <v>-3.2899999999999999E-2</v>
      </c>
      <c r="H200" s="4">
        <f>ABS(Table1[[#This Row],[Change %]])</f>
        <v>3.2899999999999999E-2</v>
      </c>
      <c r="I200">
        <f>Table1[[#This Row],[High]]-Table1[[#This Row],[Low]]</f>
        <v>162</v>
      </c>
      <c r="J200" s="5">
        <f>Table1[[#This Row],[Volitality in $]]/Table1[[#This Row],[Open]]</f>
        <v>4.5267202235417393E-2</v>
      </c>
      <c r="L200" s="9">
        <v>44077</v>
      </c>
      <c r="M200" s="10">
        <v>3578.75</v>
      </c>
      <c r="N200" s="10">
        <v>3586.5</v>
      </c>
      <c r="O200" s="10">
        <v>3424.5</v>
      </c>
      <c r="P200" s="10">
        <v>3461.5</v>
      </c>
      <c r="R200" s="9">
        <v>44077</v>
      </c>
      <c r="S200" s="25">
        <f>Table1[[#This Row],[Volitality in $]]/Table1[[#This Row],[Open]]</f>
        <v>4.5267202235417393E-2</v>
      </c>
    </row>
    <row r="201" spans="1:19" x14ac:dyDescent="0.25">
      <c r="A201" s="1">
        <v>44076</v>
      </c>
      <c r="B201" s="2">
        <v>3579.25</v>
      </c>
      <c r="C201" s="2">
        <v>3529</v>
      </c>
      <c r="D201" s="2">
        <v>3587</v>
      </c>
      <c r="E201" s="2">
        <v>3526.25</v>
      </c>
      <c r="F201" t="s">
        <v>55</v>
      </c>
      <c r="G201" s="3">
        <v>1.4800000000000001E-2</v>
      </c>
      <c r="H201" s="4">
        <f>ABS(Table1[[#This Row],[Change %]])</f>
        <v>1.4800000000000001E-2</v>
      </c>
      <c r="I201">
        <f>Table1[[#This Row],[High]]-Table1[[#This Row],[Low]]</f>
        <v>60.75</v>
      </c>
      <c r="J201" s="5">
        <f>Table1[[#This Row],[Volitality in $]]/Table1[[#This Row],[Open]]</f>
        <v>1.7214508359308586E-2</v>
      </c>
      <c r="L201" s="7">
        <v>44076</v>
      </c>
      <c r="M201" s="8">
        <v>3529</v>
      </c>
      <c r="N201" s="8">
        <v>3587</v>
      </c>
      <c r="O201" s="8">
        <v>3526.25</v>
      </c>
      <c r="P201" s="8">
        <v>3579.25</v>
      </c>
      <c r="R201" s="7">
        <v>44076</v>
      </c>
      <c r="S201" s="24">
        <f>Table1[[#This Row],[Volitality in $]]/Table1[[#This Row],[Open]]</f>
        <v>1.7214508359308586E-2</v>
      </c>
    </row>
    <row r="202" spans="1:19" x14ac:dyDescent="0.25">
      <c r="A202" s="1">
        <v>44075</v>
      </c>
      <c r="B202" s="2">
        <v>3527</v>
      </c>
      <c r="C202" s="2">
        <v>3493.25</v>
      </c>
      <c r="D202" s="2">
        <v>3530</v>
      </c>
      <c r="E202" s="2">
        <v>3484.25</v>
      </c>
      <c r="F202" t="s">
        <v>28</v>
      </c>
      <c r="G202" s="3">
        <v>8.0000000000000002E-3</v>
      </c>
      <c r="H202" s="4">
        <f>ABS(Table1[[#This Row],[Change %]])</f>
        <v>8.0000000000000002E-3</v>
      </c>
      <c r="I202">
        <f>Table1[[#This Row],[High]]-Table1[[#This Row],[Low]]</f>
        <v>45.75</v>
      </c>
      <c r="J202" s="5">
        <f>Table1[[#This Row],[Volitality in $]]/Table1[[#This Row],[Open]]</f>
        <v>1.3096686466757318E-2</v>
      </c>
      <c r="L202" s="9">
        <v>44075</v>
      </c>
      <c r="M202" s="10">
        <v>3493.25</v>
      </c>
      <c r="N202" s="10">
        <v>3530</v>
      </c>
      <c r="O202" s="10">
        <v>3484.25</v>
      </c>
      <c r="P202" s="10">
        <v>3527</v>
      </c>
      <c r="R202" s="9">
        <v>44075</v>
      </c>
      <c r="S202" s="25">
        <f>Table1[[#This Row],[Volitality in $]]/Table1[[#This Row],[Open]]</f>
        <v>1.3096686466757318E-2</v>
      </c>
    </row>
    <row r="203" spans="1:19" x14ac:dyDescent="0.25">
      <c r="A203" s="1">
        <v>44074</v>
      </c>
      <c r="B203" s="2">
        <v>3499</v>
      </c>
      <c r="C203" s="2">
        <v>3508.5</v>
      </c>
      <c r="D203" s="2">
        <v>3524.5</v>
      </c>
      <c r="E203" s="2">
        <v>3490</v>
      </c>
      <c r="F203" t="s">
        <v>123</v>
      </c>
      <c r="G203" s="3">
        <v>-1.6000000000000001E-3</v>
      </c>
      <c r="H203" s="4">
        <f>ABS(Table1[[#This Row],[Change %]])</f>
        <v>1.6000000000000001E-3</v>
      </c>
      <c r="I203">
        <f>Table1[[#This Row],[High]]-Table1[[#This Row],[Low]]</f>
        <v>34.5</v>
      </c>
      <c r="J203" s="5">
        <f>Table1[[#This Row],[Volitality in $]]/Table1[[#This Row],[Open]]</f>
        <v>9.8332620778110308E-3</v>
      </c>
      <c r="L203" s="7">
        <v>44074</v>
      </c>
      <c r="M203" s="8">
        <v>3508.5</v>
      </c>
      <c r="N203" s="8">
        <v>3524.5</v>
      </c>
      <c r="O203" s="8">
        <v>3490</v>
      </c>
      <c r="P203" s="8">
        <v>3499</v>
      </c>
      <c r="R203" s="7">
        <v>44074</v>
      </c>
      <c r="S203" s="24">
        <f>Table1[[#This Row],[Volitality in $]]/Table1[[#This Row],[Open]]</f>
        <v>9.8332620778110308E-3</v>
      </c>
    </row>
    <row r="204" spans="1:19" x14ac:dyDescent="0.25">
      <c r="A204" s="1">
        <v>44071</v>
      </c>
      <c r="B204" s="2">
        <v>3504.5</v>
      </c>
      <c r="C204" s="2">
        <v>3488</v>
      </c>
      <c r="D204" s="2">
        <v>3509.5</v>
      </c>
      <c r="E204" s="2">
        <v>3480.75</v>
      </c>
      <c r="F204" t="s">
        <v>40</v>
      </c>
      <c r="G204" s="3">
        <v>5.4999999999999997E-3</v>
      </c>
      <c r="H204" s="4">
        <f>ABS(Table1[[#This Row],[Change %]])</f>
        <v>5.4999999999999997E-3</v>
      </c>
      <c r="I204">
        <f>Table1[[#This Row],[High]]-Table1[[#This Row],[Low]]</f>
        <v>28.75</v>
      </c>
      <c r="J204" s="5">
        <f>Table1[[#This Row],[Volitality in $]]/Table1[[#This Row],[Open]]</f>
        <v>8.2425458715596322E-3</v>
      </c>
      <c r="L204" s="9">
        <v>44071</v>
      </c>
      <c r="M204" s="10">
        <v>3488</v>
      </c>
      <c r="N204" s="10">
        <v>3509.5</v>
      </c>
      <c r="O204" s="10">
        <v>3480.75</v>
      </c>
      <c r="P204" s="10">
        <v>3504.5</v>
      </c>
      <c r="R204" s="9">
        <v>44071</v>
      </c>
      <c r="S204" s="25">
        <f>Table1[[#This Row],[Volitality in $]]/Table1[[#This Row],[Open]]</f>
        <v>8.2425458715596322E-3</v>
      </c>
    </row>
    <row r="205" spans="1:19" x14ac:dyDescent="0.25">
      <c r="A205" s="1">
        <v>44070</v>
      </c>
      <c r="B205" s="2">
        <v>3485.25</v>
      </c>
      <c r="C205" s="2">
        <v>3479.5</v>
      </c>
      <c r="D205" s="2">
        <v>3498.25</v>
      </c>
      <c r="E205" s="2">
        <v>3464.75</v>
      </c>
      <c r="F205" t="s">
        <v>124</v>
      </c>
      <c r="G205" s="3">
        <v>1.4E-3</v>
      </c>
      <c r="H205" s="4">
        <f>ABS(Table1[[#This Row],[Change %]])</f>
        <v>1.4E-3</v>
      </c>
      <c r="I205">
        <f>Table1[[#This Row],[High]]-Table1[[#This Row],[Low]]</f>
        <v>33.5</v>
      </c>
      <c r="J205" s="5">
        <f>Table1[[#This Row],[Volitality in $]]/Table1[[#This Row],[Open]]</f>
        <v>9.627820089093261E-3</v>
      </c>
      <c r="L205" s="7">
        <v>44070</v>
      </c>
      <c r="M205" s="8">
        <v>3479.5</v>
      </c>
      <c r="N205" s="8">
        <v>3498.25</v>
      </c>
      <c r="O205" s="8">
        <v>3464.75</v>
      </c>
      <c r="P205" s="8">
        <v>3485.25</v>
      </c>
      <c r="R205" s="7">
        <v>44070</v>
      </c>
      <c r="S205" s="24">
        <f>Table1[[#This Row],[Volitality in $]]/Table1[[#This Row],[Open]]</f>
        <v>9.627820089093261E-3</v>
      </c>
    </row>
    <row r="206" spans="1:19" x14ac:dyDescent="0.25">
      <c r="A206" s="1">
        <v>44069</v>
      </c>
      <c r="B206" s="2">
        <v>3480.25</v>
      </c>
      <c r="C206" s="2">
        <v>3444.75</v>
      </c>
      <c r="D206" s="2">
        <v>3483.5</v>
      </c>
      <c r="E206" s="2">
        <v>3436.75</v>
      </c>
      <c r="F206" t="s">
        <v>28</v>
      </c>
      <c r="G206" s="3">
        <v>1.0800000000000001E-2</v>
      </c>
      <c r="H206" s="4">
        <f>ABS(Table1[[#This Row],[Change %]])</f>
        <v>1.0800000000000001E-2</v>
      </c>
      <c r="I206">
        <f>Table1[[#This Row],[High]]-Table1[[#This Row],[Low]]</f>
        <v>46.75</v>
      </c>
      <c r="J206" s="5">
        <f>Table1[[#This Row],[Volitality in $]]/Table1[[#This Row],[Open]]</f>
        <v>1.3571376732709195E-2</v>
      </c>
      <c r="L206" s="9">
        <v>44069</v>
      </c>
      <c r="M206" s="10">
        <v>3444.75</v>
      </c>
      <c r="N206" s="10">
        <v>3483.5</v>
      </c>
      <c r="O206" s="10">
        <v>3436.75</v>
      </c>
      <c r="P206" s="10">
        <v>3480.25</v>
      </c>
      <c r="R206" s="9">
        <v>44069</v>
      </c>
      <c r="S206" s="25">
        <f>Table1[[#This Row],[Volitality in $]]/Table1[[#This Row],[Open]]</f>
        <v>1.3571376732709195E-2</v>
      </c>
    </row>
    <row r="207" spans="1:19" x14ac:dyDescent="0.25">
      <c r="A207" s="1">
        <v>44068</v>
      </c>
      <c r="B207" s="2">
        <v>3443</v>
      </c>
      <c r="C207" s="2">
        <v>3427</v>
      </c>
      <c r="D207" s="2">
        <v>3448.75</v>
      </c>
      <c r="E207" s="2">
        <v>3421.75</v>
      </c>
      <c r="F207" t="s">
        <v>125</v>
      </c>
      <c r="G207" s="3">
        <v>4.4999999999999997E-3</v>
      </c>
      <c r="H207" s="4">
        <f>ABS(Table1[[#This Row],[Change %]])</f>
        <v>4.4999999999999997E-3</v>
      </c>
      <c r="I207">
        <f>Table1[[#This Row],[High]]-Table1[[#This Row],[Low]]</f>
        <v>27</v>
      </c>
      <c r="J207" s="5">
        <f>Table1[[#This Row],[Volitality in $]]/Table1[[#This Row],[Open]]</f>
        <v>7.8786110300554414E-3</v>
      </c>
      <c r="L207" s="7">
        <v>44068</v>
      </c>
      <c r="M207" s="8">
        <v>3427</v>
      </c>
      <c r="N207" s="8">
        <v>3448.75</v>
      </c>
      <c r="O207" s="8">
        <v>3421.75</v>
      </c>
      <c r="P207" s="8">
        <v>3443</v>
      </c>
      <c r="R207" s="7">
        <v>44068</v>
      </c>
      <c r="S207" s="24">
        <f>Table1[[#This Row],[Volitality in $]]/Table1[[#This Row],[Open]]</f>
        <v>7.8786110300554414E-3</v>
      </c>
    </row>
    <row r="208" spans="1:19" x14ac:dyDescent="0.25">
      <c r="A208" s="1">
        <v>44067</v>
      </c>
      <c r="B208" s="2">
        <v>3427.5</v>
      </c>
      <c r="C208" s="2">
        <v>3398.75</v>
      </c>
      <c r="D208" s="2">
        <v>3429.5</v>
      </c>
      <c r="E208" s="2">
        <v>3393.5</v>
      </c>
      <c r="F208" t="s">
        <v>28</v>
      </c>
      <c r="G208" s="3">
        <v>1.03E-2</v>
      </c>
      <c r="H208" s="4">
        <f>ABS(Table1[[#This Row],[Change %]])</f>
        <v>1.03E-2</v>
      </c>
      <c r="I208">
        <f>Table1[[#This Row],[High]]-Table1[[#This Row],[Low]]</f>
        <v>36</v>
      </c>
      <c r="J208" s="5">
        <f>Table1[[#This Row],[Volitality in $]]/Table1[[#This Row],[Open]]</f>
        <v>1.0592129459360059E-2</v>
      </c>
      <c r="L208" s="9">
        <v>44067</v>
      </c>
      <c r="M208" s="10">
        <v>3398.75</v>
      </c>
      <c r="N208" s="10">
        <v>3429.5</v>
      </c>
      <c r="O208" s="10">
        <v>3393.5</v>
      </c>
      <c r="P208" s="10">
        <v>3427.5</v>
      </c>
      <c r="R208" s="9">
        <v>44067</v>
      </c>
      <c r="S208" s="25">
        <f>Table1[[#This Row],[Volitality in $]]/Table1[[#This Row],[Open]]</f>
        <v>1.0592129459360059E-2</v>
      </c>
    </row>
    <row r="209" spans="1:19" x14ac:dyDescent="0.25">
      <c r="A209" s="1">
        <v>44064</v>
      </c>
      <c r="B209" s="2">
        <v>3392.5</v>
      </c>
      <c r="C209" s="2">
        <v>3383.5</v>
      </c>
      <c r="D209" s="2">
        <v>3396.25</v>
      </c>
      <c r="E209" s="2">
        <v>3356.75</v>
      </c>
      <c r="F209" t="s">
        <v>11</v>
      </c>
      <c r="G209" s="3">
        <v>3.5000000000000001E-3</v>
      </c>
      <c r="H209" s="4">
        <f>ABS(Table1[[#This Row],[Change %]])</f>
        <v>3.5000000000000001E-3</v>
      </c>
      <c r="I209">
        <f>Table1[[#This Row],[High]]-Table1[[#This Row],[Low]]</f>
        <v>39.5</v>
      </c>
      <c r="J209" s="5">
        <f>Table1[[#This Row],[Volitality in $]]/Table1[[#This Row],[Open]]</f>
        <v>1.1674301758534062E-2</v>
      </c>
      <c r="L209" s="7">
        <v>44064</v>
      </c>
      <c r="M209" s="8">
        <v>3383.5</v>
      </c>
      <c r="N209" s="8">
        <v>3396.25</v>
      </c>
      <c r="O209" s="8">
        <v>3356.75</v>
      </c>
      <c r="P209" s="8">
        <v>3392.5</v>
      </c>
      <c r="R209" s="7">
        <v>44064</v>
      </c>
      <c r="S209" s="24">
        <f>Table1[[#This Row],[Volitality in $]]/Table1[[#This Row],[Open]]</f>
        <v>1.1674301758534062E-2</v>
      </c>
    </row>
    <row r="210" spans="1:19" x14ac:dyDescent="0.25">
      <c r="A210" s="1">
        <v>44063</v>
      </c>
      <c r="B210" s="2">
        <v>3380.75</v>
      </c>
      <c r="C210" s="2">
        <v>3370.25</v>
      </c>
      <c r="D210" s="2">
        <v>3387</v>
      </c>
      <c r="E210" s="2">
        <v>3344.75</v>
      </c>
      <c r="F210" t="s">
        <v>97</v>
      </c>
      <c r="G210" s="3">
        <v>2.3999999999999998E-3</v>
      </c>
      <c r="H210" s="4">
        <f>ABS(Table1[[#This Row],[Change %]])</f>
        <v>2.3999999999999998E-3</v>
      </c>
      <c r="I210">
        <f>Table1[[#This Row],[High]]-Table1[[#This Row],[Low]]</f>
        <v>42.25</v>
      </c>
      <c r="J210" s="5">
        <f>Table1[[#This Row],[Volitality in $]]/Table1[[#This Row],[Open]]</f>
        <v>1.253616200578592E-2</v>
      </c>
      <c r="L210" s="9">
        <v>44063</v>
      </c>
      <c r="M210" s="10">
        <v>3370.25</v>
      </c>
      <c r="N210" s="10">
        <v>3387</v>
      </c>
      <c r="O210" s="10">
        <v>3344.75</v>
      </c>
      <c r="P210" s="10">
        <v>3380.75</v>
      </c>
      <c r="R210" s="9">
        <v>44063</v>
      </c>
      <c r="S210" s="25">
        <f>Table1[[#This Row],[Volitality in $]]/Table1[[#This Row],[Open]]</f>
        <v>1.253616200578592E-2</v>
      </c>
    </row>
    <row r="211" spans="1:19" x14ac:dyDescent="0.25">
      <c r="A211" s="1">
        <v>44062</v>
      </c>
      <c r="B211" s="2">
        <v>3372.75</v>
      </c>
      <c r="C211" s="2">
        <v>3388.75</v>
      </c>
      <c r="D211" s="2">
        <v>3395.75</v>
      </c>
      <c r="E211" s="2">
        <v>3365.5</v>
      </c>
      <c r="F211" t="s">
        <v>94</v>
      </c>
      <c r="G211" s="3">
        <v>-4.1999999999999997E-3</v>
      </c>
      <c r="H211" s="4">
        <f>ABS(Table1[[#This Row],[Change %]])</f>
        <v>4.1999999999999997E-3</v>
      </c>
      <c r="I211">
        <f>Table1[[#This Row],[High]]-Table1[[#This Row],[Low]]</f>
        <v>30.25</v>
      </c>
      <c r="J211" s="5">
        <f>Table1[[#This Row],[Volitality in $]]/Table1[[#This Row],[Open]]</f>
        <v>8.9265953522685362E-3</v>
      </c>
      <c r="L211" s="7">
        <v>44062</v>
      </c>
      <c r="M211" s="8">
        <v>3388.75</v>
      </c>
      <c r="N211" s="8">
        <v>3395.75</v>
      </c>
      <c r="O211" s="8">
        <v>3365.5</v>
      </c>
      <c r="P211" s="8">
        <v>3372.75</v>
      </c>
      <c r="R211" s="7">
        <v>44062</v>
      </c>
      <c r="S211" s="24">
        <f>Table1[[#This Row],[Volitality in $]]/Table1[[#This Row],[Open]]</f>
        <v>8.9265953522685362E-3</v>
      </c>
    </row>
    <row r="212" spans="1:19" x14ac:dyDescent="0.25">
      <c r="A212" s="1">
        <v>44061</v>
      </c>
      <c r="B212" s="2">
        <v>3387</v>
      </c>
      <c r="C212" s="2">
        <v>3379.25</v>
      </c>
      <c r="D212" s="2">
        <v>3390.75</v>
      </c>
      <c r="E212" s="2">
        <v>3365.25</v>
      </c>
      <c r="F212" t="s">
        <v>30</v>
      </c>
      <c r="G212" s="3">
        <v>2.0999999999999999E-3</v>
      </c>
      <c r="H212" s="4">
        <f>ABS(Table1[[#This Row],[Change %]])</f>
        <v>2.0999999999999999E-3</v>
      </c>
      <c r="I212">
        <f>Table1[[#This Row],[High]]-Table1[[#This Row],[Low]]</f>
        <v>25.5</v>
      </c>
      <c r="J212" s="5">
        <f>Table1[[#This Row],[Volitality in $]]/Table1[[#This Row],[Open]]</f>
        <v>7.5460531182954798E-3</v>
      </c>
      <c r="L212" s="9">
        <v>44061</v>
      </c>
      <c r="M212" s="10">
        <v>3379.25</v>
      </c>
      <c r="N212" s="10">
        <v>3390.75</v>
      </c>
      <c r="O212" s="10">
        <v>3365.25</v>
      </c>
      <c r="P212" s="10">
        <v>3387</v>
      </c>
      <c r="R212" s="9">
        <v>44061</v>
      </c>
      <c r="S212" s="25">
        <f>Table1[[#This Row],[Volitality in $]]/Table1[[#This Row],[Open]]</f>
        <v>7.5460531182954798E-3</v>
      </c>
    </row>
    <row r="213" spans="1:19" x14ac:dyDescent="0.25">
      <c r="A213" s="1">
        <v>44060</v>
      </c>
      <c r="B213" s="2">
        <v>3379.75</v>
      </c>
      <c r="C213" s="2">
        <v>3366</v>
      </c>
      <c r="D213" s="2">
        <v>3382.75</v>
      </c>
      <c r="E213" s="2">
        <v>3364.75</v>
      </c>
      <c r="F213" t="s">
        <v>126</v>
      </c>
      <c r="G213" s="3">
        <v>5.4000000000000003E-3</v>
      </c>
      <c r="H213" s="4">
        <f>ABS(Table1[[#This Row],[Change %]])</f>
        <v>5.4000000000000003E-3</v>
      </c>
      <c r="I213">
        <f>Table1[[#This Row],[High]]-Table1[[#This Row],[Low]]</f>
        <v>18</v>
      </c>
      <c r="J213" s="5">
        <f>Table1[[#This Row],[Volitality in $]]/Table1[[#This Row],[Open]]</f>
        <v>5.3475935828877002E-3</v>
      </c>
      <c r="L213" s="7">
        <v>44060</v>
      </c>
      <c r="M213" s="8">
        <v>3366</v>
      </c>
      <c r="N213" s="8">
        <v>3382.75</v>
      </c>
      <c r="O213" s="8">
        <v>3364.75</v>
      </c>
      <c r="P213" s="8">
        <v>3379.75</v>
      </c>
      <c r="R213" s="7">
        <v>44060</v>
      </c>
      <c r="S213" s="24">
        <f>Table1[[#This Row],[Volitality in $]]/Table1[[#This Row],[Open]]</f>
        <v>5.3475935828877002E-3</v>
      </c>
    </row>
    <row r="214" spans="1:19" x14ac:dyDescent="0.25">
      <c r="A214" s="1">
        <v>44057</v>
      </c>
      <c r="B214" s="2">
        <v>3361.5</v>
      </c>
      <c r="C214" s="2">
        <v>3369.25</v>
      </c>
      <c r="D214" s="2">
        <v>3380.5</v>
      </c>
      <c r="E214" s="2">
        <v>3350</v>
      </c>
      <c r="F214" t="s">
        <v>36</v>
      </c>
      <c r="G214" s="3">
        <v>-1.9E-3</v>
      </c>
      <c r="H214" s="4">
        <f>ABS(Table1[[#This Row],[Change %]])</f>
        <v>1.9E-3</v>
      </c>
      <c r="I214">
        <f>Table1[[#This Row],[High]]-Table1[[#This Row],[Low]]</f>
        <v>30.5</v>
      </c>
      <c r="J214" s="5">
        <f>Table1[[#This Row],[Volitality in $]]/Table1[[#This Row],[Open]]</f>
        <v>9.0524597462343249E-3</v>
      </c>
      <c r="L214" s="9">
        <v>44057</v>
      </c>
      <c r="M214" s="10">
        <v>3369.25</v>
      </c>
      <c r="N214" s="10">
        <v>3380.5</v>
      </c>
      <c r="O214" s="10">
        <v>3350</v>
      </c>
      <c r="P214" s="10">
        <v>3361.5</v>
      </c>
      <c r="R214" s="9">
        <v>44057</v>
      </c>
      <c r="S214" s="25">
        <f>Table1[[#This Row],[Volitality in $]]/Table1[[#This Row],[Open]]</f>
        <v>9.0524597462343249E-3</v>
      </c>
    </row>
    <row r="215" spans="1:19" x14ac:dyDescent="0.25">
      <c r="A215" s="1">
        <v>44056</v>
      </c>
      <c r="B215" s="2">
        <v>3367.75</v>
      </c>
      <c r="C215" s="2">
        <v>3367.75</v>
      </c>
      <c r="D215" s="2">
        <v>3382</v>
      </c>
      <c r="E215" s="2">
        <v>3357.5</v>
      </c>
      <c r="F215" t="s">
        <v>127</v>
      </c>
      <c r="G215" s="3">
        <v>-6.9999999999999999E-4</v>
      </c>
      <c r="H215" s="4">
        <f>ABS(Table1[[#This Row],[Change %]])</f>
        <v>6.9999999999999999E-4</v>
      </c>
      <c r="I215">
        <f>Table1[[#This Row],[High]]-Table1[[#This Row],[Low]]</f>
        <v>24.5</v>
      </c>
      <c r="J215" s="5">
        <f>Table1[[#This Row],[Volitality in $]]/Table1[[#This Row],[Open]]</f>
        <v>7.2748867938534634E-3</v>
      </c>
      <c r="L215" s="7">
        <v>44056</v>
      </c>
      <c r="M215" s="8">
        <v>3367.75</v>
      </c>
      <c r="N215" s="8">
        <v>3382</v>
      </c>
      <c r="O215" s="8">
        <v>3357.5</v>
      </c>
      <c r="P215" s="8">
        <v>3367.75</v>
      </c>
      <c r="R215" s="7">
        <v>44056</v>
      </c>
      <c r="S215" s="24">
        <f>Table1[[#This Row],[Volitality in $]]/Table1[[#This Row],[Open]]</f>
        <v>7.2748867938534634E-3</v>
      </c>
    </row>
    <row r="216" spans="1:19" x14ac:dyDescent="0.25">
      <c r="A216" s="1">
        <v>44055</v>
      </c>
      <c r="B216" s="2">
        <v>3370</v>
      </c>
      <c r="C216" s="2">
        <v>3339.5</v>
      </c>
      <c r="D216" s="2">
        <v>3382.5</v>
      </c>
      <c r="E216" s="2">
        <v>3326.25</v>
      </c>
      <c r="F216" t="s">
        <v>79</v>
      </c>
      <c r="G216" s="3">
        <v>1.2E-2</v>
      </c>
      <c r="H216" s="4">
        <f>ABS(Table1[[#This Row],[Change %]])</f>
        <v>1.2E-2</v>
      </c>
      <c r="I216">
        <f>Table1[[#This Row],[High]]-Table1[[#This Row],[Low]]</f>
        <v>56.25</v>
      </c>
      <c r="J216" s="5">
        <f>Table1[[#This Row],[Volitality in $]]/Table1[[#This Row],[Open]]</f>
        <v>1.6843838898038629E-2</v>
      </c>
      <c r="L216" s="9">
        <v>44055</v>
      </c>
      <c r="M216" s="10">
        <v>3339.5</v>
      </c>
      <c r="N216" s="10">
        <v>3382.5</v>
      </c>
      <c r="O216" s="10">
        <v>3326.25</v>
      </c>
      <c r="P216" s="10">
        <v>3370</v>
      </c>
      <c r="R216" s="9">
        <v>44055</v>
      </c>
      <c r="S216" s="25">
        <f>Table1[[#This Row],[Volitality in $]]/Table1[[#This Row],[Open]]</f>
        <v>1.6843838898038629E-2</v>
      </c>
    </row>
    <row r="217" spans="1:19" x14ac:dyDescent="0.25">
      <c r="A217" s="1">
        <v>44054</v>
      </c>
      <c r="B217" s="2">
        <v>3330</v>
      </c>
      <c r="C217" s="2">
        <v>3350.25</v>
      </c>
      <c r="D217" s="2">
        <v>3379</v>
      </c>
      <c r="E217" s="2">
        <v>3319.5</v>
      </c>
      <c r="F217" t="s">
        <v>128</v>
      </c>
      <c r="G217" s="3">
        <v>-6.7999999999999996E-3</v>
      </c>
      <c r="H217" s="4">
        <f>ABS(Table1[[#This Row],[Change %]])</f>
        <v>6.7999999999999996E-3</v>
      </c>
      <c r="I217">
        <f>Table1[[#This Row],[High]]-Table1[[#This Row],[Low]]</f>
        <v>59.5</v>
      </c>
      <c r="J217" s="5">
        <f>Table1[[#This Row],[Volitality in $]]/Table1[[#This Row],[Open]]</f>
        <v>1.7759868666517423E-2</v>
      </c>
      <c r="L217" s="7">
        <v>44054</v>
      </c>
      <c r="M217" s="8">
        <v>3350.25</v>
      </c>
      <c r="N217" s="8">
        <v>3379</v>
      </c>
      <c r="O217" s="8">
        <v>3319.5</v>
      </c>
      <c r="P217" s="8">
        <v>3330</v>
      </c>
      <c r="R217" s="7">
        <v>44054</v>
      </c>
      <c r="S217" s="24">
        <f>Table1[[#This Row],[Volitality in $]]/Table1[[#This Row],[Open]]</f>
        <v>1.7759868666517423E-2</v>
      </c>
    </row>
    <row r="218" spans="1:19" x14ac:dyDescent="0.25">
      <c r="A218" s="1">
        <v>44053</v>
      </c>
      <c r="B218" s="2">
        <v>3352.75</v>
      </c>
      <c r="C218" s="2">
        <v>3347</v>
      </c>
      <c r="D218" s="2">
        <v>3357.25</v>
      </c>
      <c r="E218" s="2">
        <v>3329</v>
      </c>
      <c r="F218" t="s">
        <v>97</v>
      </c>
      <c r="G218" s="3">
        <v>2.3999999999999998E-3</v>
      </c>
      <c r="H218" s="4">
        <f>ABS(Table1[[#This Row],[Change %]])</f>
        <v>2.3999999999999998E-3</v>
      </c>
      <c r="I218">
        <f>Table1[[#This Row],[High]]-Table1[[#This Row],[Low]]</f>
        <v>28.25</v>
      </c>
      <c r="J218" s="5">
        <f>Table1[[#This Row],[Volitality in $]]/Table1[[#This Row],[Open]]</f>
        <v>8.4403943830295789E-3</v>
      </c>
      <c r="L218" s="9">
        <v>44053</v>
      </c>
      <c r="M218" s="10">
        <v>3347</v>
      </c>
      <c r="N218" s="10">
        <v>3357.25</v>
      </c>
      <c r="O218" s="10">
        <v>3329</v>
      </c>
      <c r="P218" s="10">
        <v>3352.75</v>
      </c>
      <c r="R218" s="9">
        <v>44053</v>
      </c>
      <c r="S218" s="25">
        <f>Table1[[#This Row],[Volitality in $]]/Table1[[#This Row],[Open]]</f>
        <v>8.4403943830295789E-3</v>
      </c>
    </row>
    <row r="219" spans="1:19" x14ac:dyDescent="0.25">
      <c r="A219" s="1">
        <v>44050</v>
      </c>
      <c r="B219" s="2">
        <v>3344.75</v>
      </c>
      <c r="C219" s="2">
        <v>3343.75</v>
      </c>
      <c r="D219" s="2">
        <v>3347.75</v>
      </c>
      <c r="E219" s="2">
        <v>3322.25</v>
      </c>
      <c r="F219" t="s">
        <v>33</v>
      </c>
      <c r="G219" s="3">
        <v>1E-4</v>
      </c>
      <c r="H219" s="4">
        <f>ABS(Table1[[#This Row],[Change %]])</f>
        <v>1E-4</v>
      </c>
      <c r="I219">
        <f>Table1[[#This Row],[High]]-Table1[[#This Row],[Low]]</f>
        <v>25.5</v>
      </c>
      <c r="J219" s="5">
        <f>Table1[[#This Row],[Volitality in $]]/Table1[[#This Row],[Open]]</f>
        <v>7.6261682242990654E-3</v>
      </c>
      <c r="L219" s="7">
        <v>44050</v>
      </c>
      <c r="M219" s="8">
        <v>3343.75</v>
      </c>
      <c r="N219" s="8">
        <v>3347.75</v>
      </c>
      <c r="O219" s="8">
        <v>3322.25</v>
      </c>
      <c r="P219" s="8">
        <v>3344.75</v>
      </c>
      <c r="R219" s="7">
        <v>44050</v>
      </c>
      <c r="S219" s="24">
        <f>Table1[[#This Row],[Volitality in $]]/Table1[[#This Row],[Open]]</f>
        <v>7.6261682242990654E-3</v>
      </c>
    </row>
    <row r="220" spans="1:19" x14ac:dyDescent="0.25">
      <c r="A220" s="1">
        <v>44049</v>
      </c>
      <c r="B220" s="2">
        <v>3344.25</v>
      </c>
      <c r="C220" s="2">
        <v>3317</v>
      </c>
      <c r="D220" s="2">
        <v>3345.5</v>
      </c>
      <c r="E220" s="2">
        <v>3300.5</v>
      </c>
      <c r="F220" t="s">
        <v>129</v>
      </c>
      <c r="G220" s="3">
        <v>8.5000000000000006E-3</v>
      </c>
      <c r="H220" s="4">
        <f>ABS(Table1[[#This Row],[Change %]])</f>
        <v>8.5000000000000006E-3</v>
      </c>
      <c r="I220">
        <f>Table1[[#This Row],[High]]-Table1[[#This Row],[Low]]</f>
        <v>45</v>
      </c>
      <c r="J220" s="5">
        <f>Table1[[#This Row],[Volitality in $]]/Table1[[#This Row],[Open]]</f>
        <v>1.3566475731082304E-2</v>
      </c>
      <c r="L220" s="9">
        <v>44049</v>
      </c>
      <c r="M220" s="10">
        <v>3317</v>
      </c>
      <c r="N220" s="10">
        <v>3345.5</v>
      </c>
      <c r="O220" s="10">
        <v>3300.5</v>
      </c>
      <c r="P220" s="10">
        <v>3344.25</v>
      </c>
      <c r="R220" s="9">
        <v>44049</v>
      </c>
      <c r="S220" s="25">
        <f>Table1[[#This Row],[Volitality in $]]/Table1[[#This Row],[Open]]</f>
        <v>1.3566475731082304E-2</v>
      </c>
    </row>
    <row r="221" spans="1:19" x14ac:dyDescent="0.25">
      <c r="A221" s="1">
        <v>44048</v>
      </c>
      <c r="B221" s="2">
        <v>3316</v>
      </c>
      <c r="C221" s="2">
        <v>3300.75</v>
      </c>
      <c r="D221" s="2">
        <v>3323.25</v>
      </c>
      <c r="E221" s="2">
        <v>3292</v>
      </c>
      <c r="F221" t="s">
        <v>92</v>
      </c>
      <c r="G221" s="3">
        <v>4.7999999999999996E-3</v>
      </c>
      <c r="H221" s="4">
        <f>ABS(Table1[[#This Row],[Change %]])</f>
        <v>4.7999999999999996E-3</v>
      </c>
      <c r="I221">
        <f>Table1[[#This Row],[High]]-Table1[[#This Row],[Low]]</f>
        <v>31.25</v>
      </c>
      <c r="J221" s="5">
        <f>Table1[[#This Row],[Volitality in $]]/Table1[[#This Row],[Open]]</f>
        <v>9.4675452548663181E-3</v>
      </c>
      <c r="L221" s="7">
        <v>44048</v>
      </c>
      <c r="M221" s="8">
        <v>3300.75</v>
      </c>
      <c r="N221" s="8">
        <v>3323.25</v>
      </c>
      <c r="O221" s="8">
        <v>3292</v>
      </c>
      <c r="P221" s="8">
        <v>3316</v>
      </c>
      <c r="R221" s="7">
        <v>44048</v>
      </c>
      <c r="S221" s="24">
        <f>Table1[[#This Row],[Volitality in $]]/Table1[[#This Row],[Open]]</f>
        <v>9.4675452548663181E-3</v>
      </c>
    </row>
    <row r="222" spans="1:19" x14ac:dyDescent="0.25">
      <c r="A222" s="1">
        <v>44047</v>
      </c>
      <c r="B222" s="2">
        <v>3300</v>
      </c>
      <c r="C222" s="2">
        <v>3290.75</v>
      </c>
      <c r="D222" s="2">
        <v>3300.5</v>
      </c>
      <c r="E222" s="2">
        <v>3271</v>
      </c>
      <c r="F222" t="s">
        <v>130</v>
      </c>
      <c r="G222" s="3">
        <v>3.5000000000000001E-3</v>
      </c>
      <c r="H222" s="4">
        <f>ABS(Table1[[#This Row],[Change %]])</f>
        <v>3.5000000000000001E-3</v>
      </c>
      <c r="I222">
        <f>Table1[[#This Row],[High]]-Table1[[#This Row],[Low]]</f>
        <v>29.5</v>
      </c>
      <c r="J222" s="5">
        <f>Table1[[#This Row],[Volitality in $]]/Table1[[#This Row],[Open]]</f>
        <v>8.9645217655549645E-3</v>
      </c>
      <c r="L222" s="9">
        <v>44047</v>
      </c>
      <c r="M222" s="10">
        <v>3290.75</v>
      </c>
      <c r="N222" s="10">
        <v>3300.5</v>
      </c>
      <c r="O222" s="10">
        <v>3271</v>
      </c>
      <c r="P222" s="10">
        <v>3300</v>
      </c>
      <c r="R222" s="9">
        <v>44047</v>
      </c>
      <c r="S222" s="25">
        <f>Table1[[#This Row],[Volitality in $]]/Table1[[#This Row],[Open]]</f>
        <v>8.9645217655549645E-3</v>
      </c>
    </row>
    <row r="223" spans="1:19" x14ac:dyDescent="0.25">
      <c r="A223" s="1">
        <v>44046</v>
      </c>
      <c r="B223" s="2">
        <v>3288.5</v>
      </c>
      <c r="C223" s="2">
        <v>3272</v>
      </c>
      <c r="D223" s="2">
        <v>3295.5</v>
      </c>
      <c r="E223" s="2">
        <v>3254.75</v>
      </c>
      <c r="F223" t="s">
        <v>40</v>
      </c>
      <c r="G223" s="3">
        <v>7.7000000000000002E-3</v>
      </c>
      <c r="H223" s="4">
        <f>ABS(Table1[[#This Row],[Change %]])</f>
        <v>7.7000000000000002E-3</v>
      </c>
      <c r="I223">
        <f>Table1[[#This Row],[High]]-Table1[[#This Row],[Low]]</f>
        <v>40.75</v>
      </c>
      <c r="J223" s="5">
        <f>Table1[[#This Row],[Volitality in $]]/Table1[[#This Row],[Open]]</f>
        <v>1.2454156479217604E-2</v>
      </c>
      <c r="L223" s="7">
        <v>44046</v>
      </c>
      <c r="M223" s="8">
        <v>3272</v>
      </c>
      <c r="N223" s="8">
        <v>3295.5</v>
      </c>
      <c r="O223" s="8">
        <v>3254.75</v>
      </c>
      <c r="P223" s="8">
        <v>3288.5</v>
      </c>
      <c r="R223" s="7">
        <v>44046</v>
      </c>
      <c r="S223" s="24">
        <f>Table1[[#This Row],[Volitality in $]]/Table1[[#This Row],[Open]]</f>
        <v>1.2454156479217604E-2</v>
      </c>
    </row>
    <row r="224" spans="1:19" x14ac:dyDescent="0.25">
      <c r="A224" s="1">
        <v>44043</v>
      </c>
      <c r="B224" s="2">
        <v>3263.5</v>
      </c>
      <c r="C224" s="2">
        <v>3269.25</v>
      </c>
      <c r="D224" s="2">
        <v>3273.75</v>
      </c>
      <c r="E224" s="2">
        <v>3212.5</v>
      </c>
      <c r="F224" t="s">
        <v>45</v>
      </c>
      <c r="G224" s="3">
        <v>4.4999999999999997E-3</v>
      </c>
      <c r="H224" s="4">
        <f>ABS(Table1[[#This Row],[Change %]])</f>
        <v>4.4999999999999997E-3</v>
      </c>
      <c r="I224">
        <f>Table1[[#This Row],[High]]-Table1[[#This Row],[Low]]</f>
        <v>61.25</v>
      </c>
      <c r="J224" s="5">
        <f>Table1[[#This Row],[Volitality in $]]/Table1[[#This Row],[Open]]</f>
        <v>1.8735183910682879E-2</v>
      </c>
      <c r="L224" s="9">
        <v>44043</v>
      </c>
      <c r="M224" s="10">
        <v>3269.25</v>
      </c>
      <c r="N224" s="10">
        <v>3273.75</v>
      </c>
      <c r="O224" s="10">
        <v>3212.5</v>
      </c>
      <c r="P224" s="10">
        <v>3263.5</v>
      </c>
      <c r="R224" s="9">
        <v>44043</v>
      </c>
      <c r="S224" s="25">
        <f>Table1[[#This Row],[Volitality in $]]/Table1[[#This Row],[Open]]</f>
        <v>1.8735183910682879E-2</v>
      </c>
    </row>
    <row r="225" spans="1:19" x14ac:dyDescent="0.25">
      <c r="A225" s="1">
        <v>44042</v>
      </c>
      <c r="B225" s="2">
        <v>3248.75</v>
      </c>
      <c r="C225" s="2">
        <v>3256.75</v>
      </c>
      <c r="D225" s="2">
        <v>3269</v>
      </c>
      <c r="E225" s="2">
        <v>3195</v>
      </c>
      <c r="F225" t="s">
        <v>25</v>
      </c>
      <c r="G225" s="3">
        <v>-1.1999999999999999E-3</v>
      </c>
      <c r="H225" s="4">
        <f>ABS(Table1[[#This Row],[Change %]])</f>
        <v>1.1999999999999999E-3</v>
      </c>
      <c r="I225">
        <f>Table1[[#This Row],[High]]-Table1[[#This Row],[Low]]</f>
        <v>74</v>
      </c>
      <c r="J225" s="5">
        <f>Table1[[#This Row],[Volitality in $]]/Table1[[#This Row],[Open]]</f>
        <v>2.2722038842404237E-2</v>
      </c>
      <c r="L225" s="7">
        <v>44042</v>
      </c>
      <c r="M225" s="8">
        <v>3256.75</v>
      </c>
      <c r="N225" s="8">
        <v>3269</v>
      </c>
      <c r="O225" s="8">
        <v>3195</v>
      </c>
      <c r="P225" s="8">
        <v>3248.75</v>
      </c>
      <c r="R225" s="7">
        <v>44042</v>
      </c>
      <c r="S225" s="24">
        <f>Table1[[#This Row],[Volitality in $]]/Table1[[#This Row],[Open]]</f>
        <v>2.2722038842404237E-2</v>
      </c>
    </row>
    <row r="226" spans="1:19" x14ac:dyDescent="0.25">
      <c r="A226" s="1">
        <v>44041</v>
      </c>
      <c r="B226" s="2">
        <v>3252.5</v>
      </c>
      <c r="C226" s="2">
        <v>3215</v>
      </c>
      <c r="D226" s="2">
        <v>3257</v>
      </c>
      <c r="E226" s="2">
        <v>3204.25</v>
      </c>
      <c r="F226" t="s">
        <v>11</v>
      </c>
      <c r="G226" s="3">
        <v>1.23E-2</v>
      </c>
      <c r="H226" s="4">
        <f>ABS(Table1[[#This Row],[Change %]])</f>
        <v>1.23E-2</v>
      </c>
      <c r="I226">
        <f>Table1[[#This Row],[High]]-Table1[[#This Row],[Low]]</f>
        <v>52.75</v>
      </c>
      <c r="J226" s="5">
        <f>Table1[[#This Row],[Volitality in $]]/Table1[[#This Row],[Open]]</f>
        <v>1.640746500777605E-2</v>
      </c>
      <c r="L226" s="9">
        <v>44041</v>
      </c>
      <c r="M226" s="10">
        <v>3215</v>
      </c>
      <c r="N226" s="10">
        <v>3257</v>
      </c>
      <c r="O226" s="10">
        <v>3204.25</v>
      </c>
      <c r="P226" s="10">
        <v>3252.5</v>
      </c>
      <c r="R226" s="9">
        <v>44041</v>
      </c>
      <c r="S226" s="25">
        <f>Table1[[#This Row],[Volitality in $]]/Table1[[#This Row],[Open]]</f>
        <v>1.640746500777605E-2</v>
      </c>
    </row>
    <row r="227" spans="1:19" x14ac:dyDescent="0.25">
      <c r="A227" s="1">
        <v>44040</v>
      </c>
      <c r="B227" s="2">
        <v>3213</v>
      </c>
      <c r="C227" s="2">
        <v>3235</v>
      </c>
      <c r="D227" s="2">
        <v>3246.75</v>
      </c>
      <c r="E227" s="2">
        <v>3208</v>
      </c>
      <c r="F227" t="s">
        <v>64</v>
      </c>
      <c r="G227" s="3">
        <v>-6.0000000000000001E-3</v>
      </c>
      <c r="H227" s="4">
        <f>ABS(Table1[[#This Row],[Change %]])</f>
        <v>6.0000000000000001E-3</v>
      </c>
      <c r="I227">
        <f>Table1[[#This Row],[High]]-Table1[[#This Row],[Low]]</f>
        <v>38.75</v>
      </c>
      <c r="J227" s="5">
        <f>Table1[[#This Row],[Volitality in $]]/Table1[[#This Row],[Open]]</f>
        <v>1.1978361669242658E-2</v>
      </c>
      <c r="L227" s="7">
        <v>44040</v>
      </c>
      <c r="M227" s="8">
        <v>3235</v>
      </c>
      <c r="N227" s="8">
        <v>3246.75</v>
      </c>
      <c r="O227" s="8">
        <v>3208</v>
      </c>
      <c r="P227" s="8">
        <v>3213</v>
      </c>
      <c r="R227" s="7">
        <v>44040</v>
      </c>
      <c r="S227" s="24">
        <f>Table1[[#This Row],[Volitality in $]]/Table1[[#This Row],[Open]]</f>
        <v>1.1978361669242658E-2</v>
      </c>
    </row>
    <row r="228" spans="1:19" x14ac:dyDescent="0.25">
      <c r="A228" s="1">
        <v>44039</v>
      </c>
      <c r="B228" s="2">
        <v>3232.25</v>
      </c>
      <c r="C228" s="2">
        <v>3210.75</v>
      </c>
      <c r="D228" s="2">
        <v>3235</v>
      </c>
      <c r="E228" s="2">
        <v>3192</v>
      </c>
      <c r="F228" t="s">
        <v>34</v>
      </c>
      <c r="G228" s="3">
        <v>8.8000000000000005E-3</v>
      </c>
      <c r="H228" s="4">
        <f>ABS(Table1[[#This Row],[Change %]])</f>
        <v>8.8000000000000005E-3</v>
      </c>
      <c r="I228">
        <f>Table1[[#This Row],[High]]-Table1[[#This Row],[Low]]</f>
        <v>43</v>
      </c>
      <c r="J228" s="5">
        <f>Table1[[#This Row],[Volitality in $]]/Table1[[#This Row],[Open]]</f>
        <v>1.3392509538269875E-2</v>
      </c>
      <c r="L228" s="9">
        <v>44039</v>
      </c>
      <c r="M228" s="10">
        <v>3210.75</v>
      </c>
      <c r="N228" s="10">
        <v>3235</v>
      </c>
      <c r="O228" s="10">
        <v>3192</v>
      </c>
      <c r="P228" s="10">
        <v>3232.25</v>
      </c>
      <c r="R228" s="9">
        <v>44039</v>
      </c>
      <c r="S228" s="25">
        <f>Table1[[#This Row],[Volitality in $]]/Table1[[#This Row],[Open]]</f>
        <v>1.3392509538269875E-2</v>
      </c>
    </row>
    <row r="229" spans="1:19" x14ac:dyDescent="0.25">
      <c r="A229" s="1">
        <v>44036</v>
      </c>
      <c r="B229" s="2">
        <v>3204</v>
      </c>
      <c r="C229" s="2">
        <v>3230</v>
      </c>
      <c r="D229" s="2">
        <v>3239</v>
      </c>
      <c r="E229" s="2">
        <v>3191.5</v>
      </c>
      <c r="F229" t="s">
        <v>73</v>
      </c>
      <c r="G229" s="3">
        <v>-7.3000000000000001E-3</v>
      </c>
      <c r="H229" s="4">
        <f>ABS(Table1[[#This Row],[Change %]])</f>
        <v>7.3000000000000001E-3</v>
      </c>
      <c r="I229">
        <f>Table1[[#This Row],[High]]-Table1[[#This Row],[Low]]</f>
        <v>47.5</v>
      </c>
      <c r="J229" s="5">
        <f>Table1[[#This Row],[Volitality in $]]/Table1[[#This Row],[Open]]</f>
        <v>1.4705882352941176E-2</v>
      </c>
      <c r="L229" s="7">
        <v>44036</v>
      </c>
      <c r="M229" s="8">
        <v>3230</v>
      </c>
      <c r="N229" s="8">
        <v>3239</v>
      </c>
      <c r="O229" s="8">
        <v>3191.5</v>
      </c>
      <c r="P229" s="8">
        <v>3204</v>
      </c>
      <c r="R229" s="7">
        <v>44036</v>
      </c>
      <c r="S229" s="24">
        <f>Table1[[#This Row],[Volitality in $]]/Table1[[#This Row],[Open]]</f>
        <v>1.4705882352941176E-2</v>
      </c>
    </row>
    <row r="230" spans="1:19" x14ac:dyDescent="0.25">
      <c r="A230" s="1">
        <v>44035</v>
      </c>
      <c r="B230" s="2">
        <v>3227.5</v>
      </c>
      <c r="C230" s="2">
        <v>3267.75</v>
      </c>
      <c r="D230" s="2">
        <v>3284.5</v>
      </c>
      <c r="E230" s="2">
        <v>3214.25</v>
      </c>
      <c r="F230" t="s">
        <v>32</v>
      </c>
      <c r="G230" s="3">
        <v>-1.1599999999999999E-2</v>
      </c>
      <c r="H230" s="4">
        <f>ABS(Table1[[#This Row],[Change %]])</f>
        <v>1.1599999999999999E-2</v>
      </c>
      <c r="I230">
        <f>Table1[[#This Row],[High]]-Table1[[#This Row],[Low]]</f>
        <v>70.25</v>
      </c>
      <c r="J230" s="5">
        <f>Table1[[#This Row],[Volitality in $]]/Table1[[#This Row],[Open]]</f>
        <v>2.149797261112386E-2</v>
      </c>
      <c r="L230" s="9">
        <v>44035</v>
      </c>
      <c r="M230" s="10">
        <v>3267.75</v>
      </c>
      <c r="N230" s="10">
        <v>3284.5</v>
      </c>
      <c r="O230" s="10">
        <v>3214.25</v>
      </c>
      <c r="P230" s="10">
        <v>3227.5</v>
      </c>
      <c r="R230" s="9">
        <v>44035</v>
      </c>
      <c r="S230" s="25">
        <f>Table1[[#This Row],[Volitality in $]]/Table1[[#This Row],[Open]]</f>
        <v>2.149797261112386E-2</v>
      </c>
    </row>
    <row r="231" spans="1:19" x14ac:dyDescent="0.25">
      <c r="A231" s="1">
        <v>44034</v>
      </c>
      <c r="B231" s="2">
        <v>3265.5</v>
      </c>
      <c r="C231" s="2">
        <v>3249.25</v>
      </c>
      <c r="D231" s="2">
        <v>3271.75</v>
      </c>
      <c r="E231" s="2">
        <v>3227.25</v>
      </c>
      <c r="F231" t="s">
        <v>129</v>
      </c>
      <c r="G231" s="3">
        <v>4.4000000000000003E-3</v>
      </c>
      <c r="H231" s="4">
        <f>ABS(Table1[[#This Row],[Change %]])</f>
        <v>4.4000000000000003E-3</v>
      </c>
      <c r="I231">
        <f>Table1[[#This Row],[High]]-Table1[[#This Row],[Low]]</f>
        <v>44.5</v>
      </c>
      <c r="J231" s="5">
        <f>Table1[[#This Row],[Volitality in $]]/Table1[[#This Row],[Open]]</f>
        <v>1.3695468184965762E-2</v>
      </c>
      <c r="L231" s="7">
        <v>44034</v>
      </c>
      <c r="M231" s="8">
        <v>3249.25</v>
      </c>
      <c r="N231" s="8">
        <v>3271.75</v>
      </c>
      <c r="O231" s="8">
        <v>3227.25</v>
      </c>
      <c r="P231" s="8">
        <v>3265.5</v>
      </c>
      <c r="R231" s="7">
        <v>44034</v>
      </c>
      <c r="S231" s="24">
        <f>Table1[[#This Row],[Volitality in $]]/Table1[[#This Row],[Open]]</f>
        <v>1.3695468184965762E-2</v>
      </c>
    </row>
    <row r="232" spans="1:19" x14ac:dyDescent="0.25">
      <c r="A232" s="1">
        <v>44033</v>
      </c>
      <c r="B232" s="2">
        <v>3251.25</v>
      </c>
      <c r="C232" s="2">
        <v>3243.75</v>
      </c>
      <c r="D232" s="2">
        <v>3273.25</v>
      </c>
      <c r="E232" s="2">
        <v>3239.25</v>
      </c>
      <c r="F232" t="s">
        <v>131</v>
      </c>
      <c r="G232" s="3">
        <v>1.8E-3</v>
      </c>
      <c r="H232" s="4">
        <f>ABS(Table1[[#This Row],[Change %]])</f>
        <v>1.8E-3</v>
      </c>
      <c r="I232">
        <f>Table1[[#This Row],[High]]-Table1[[#This Row],[Low]]</f>
        <v>34</v>
      </c>
      <c r="J232" s="5">
        <f>Table1[[#This Row],[Volitality in $]]/Table1[[#This Row],[Open]]</f>
        <v>1.048169556840077E-2</v>
      </c>
      <c r="L232" s="9">
        <v>44033</v>
      </c>
      <c r="M232" s="10">
        <v>3243.75</v>
      </c>
      <c r="N232" s="10">
        <v>3273.25</v>
      </c>
      <c r="O232" s="10">
        <v>3239.25</v>
      </c>
      <c r="P232" s="10">
        <v>3251.25</v>
      </c>
      <c r="R232" s="9">
        <v>44033</v>
      </c>
      <c r="S232" s="25">
        <f>Table1[[#This Row],[Volitality in $]]/Table1[[#This Row],[Open]]</f>
        <v>1.048169556840077E-2</v>
      </c>
    </row>
    <row r="233" spans="1:19" x14ac:dyDescent="0.25">
      <c r="A233" s="1">
        <v>44032</v>
      </c>
      <c r="B233" s="2">
        <v>3245.25</v>
      </c>
      <c r="C233" s="2">
        <v>3214.5</v>
      </c>
      <c r="D233" s="2">
        <v>3250.5</v>
      </c>
      <c r="E233" s="2">
        <v>3190.25</v>
      </c>
      <c r="F233" t="s">
        <v>109</v>
      </c>
      <c r="G233" s="3">
        <v>9.7000000000000003E-3</v>
      </c>
      <c r="H233" s="4">
        <f>ABS(Table1[[#This Row],[Change %]])</f>
        <v>9.7000000000000003E-3</v>
      </c>
      <c r="I233">
        <f>Table1[[#This Row],[High]]-Table1[[#This Row],[Low]]</f>
        <v>60.25</v>
      </c>
      <c r="J233" s="5">
        <f>Table1[[#This Row],[Volitality in $]]/Table1[[#This Row],[Open]]</f>
        <v>1.8743194898117904E-2</v>
      </c>
      <c r="L233" s="7">
        <v>44032</v>
      </c>
      <c r="M233" s="8">
        <v>3214.5</v>
      </c>
      <c r="N233" s="8">
        <v>3250.5</v>
      </c>
      <c r="O233" s="8">
        <v>3190.25</v>
      </c>
      <c r="P233" s="8">
        <v>3245.25</v>
      </c>
      <c r="R233" s="7">
        <v>44032</v>
      </c>
      <c r="S233" s="24">
        <f>Table1[[#This Row],[Volitality in $]]/Table1[[#This Row],[Open]]</f>
        <v>1.8743194898117904E-2</v>
      </c>
    </row>
    <row r="234" spans="1:19" x14ac:dyDescent="0.25">
      <c r="A234" s="1">
        <v>44029</v>
      </c>
      <c r="B234" s="2">
        <v>3214</v>
      </c>
      <c r="C234" s="2">
        <v>3198.5</v>
      </c>
      <c r="D234" s="2">
        <v>3225.25</v>
      </c>
      <c r="E234" s="2">
        <v>3194.75</v>
      </c>
      <c r="F234" t="s">
        <v>26</v>
      </c>
      <c r="G234" s="3">
        <v>6.1000000000000004E-3</v>
      </c>
      <c r="H234" s="4">
        <f>ABS(Table1[[#This Row],[Change %]])</f>
        <v>6.1000000000000004E-3</v>
      </c>
      <c r="I234">
        <f>Table1[[#This Row],[High]]-Table1[[#This Row],[Low]]</f>
        <v>30.5</v>
      </c>
      <c r="J234" s="5">
        <f>Table1[[#This Row],[Volitality in $]]/Table1[[#This Row],[Open]]</f>
        <v>9.5357198686884474E-3</v>
      </c>
      <c r="L234" s="9">
        <v>44029</v>
      </c>
      <c r="M234" s="10">
        <v>3198.5</v>
      </c>
      <c r="N234" s="10">
        <v>3225.25</v>
      </c>
      <c r="O234" s="10">
        <v>3194.75</v>
      </c>
      <c r="P234" s="10">
        <v>3214</v>
      </c>
      <c r="R234" s="9">
        <v>44029</v>
      </c>
      <c r="S234" s="25">
        <f>Table1[[#This Row],[Volitality in $]]/Table1[[#This Row],[Open]]</f>
        <v>9.5357198686884474E-3</v>
      </c>
    </row>
    <row r="235" spans="1:19" x14ac:dyDescent="0.25">
      <c r="A235" s="1">
        <v>44028</v>
      </c>
      <c r="B235" s="2">
        <v>3194.5</v>
      </c>
      <c r="C235" s="2">
        <v>3223.25</v>
      </c>
      <c r="D235" s="2">
        <v>3228.5</v>
      </c>
      <c r="E235" s="2">
        <v>3188.5</v>
      </c>
      <c r="F235" t="s">
        <v>12</v>
      </c>
      <c r="G235" s="3">
        <v>-7.7999999999999996E-3</v>
      </c>
      <c r="H235" s="4">
        <f>ABS(Table1[[#This Row],[Change %]])</f>
        <v>7.7999999999999996E-3</v>
      </c>
      <c r="I235">
        <f>Table1[[#This Row],[High]]-Table1[[#This Row],[Low]]</f>
        <v>40</v>
      </c>
      <c r="J235" s="5">
        <f>Table1[[#This Row],[Volitality in $]]/Table1[[#This Row],[Open]]</f>
        <v>1.2409834794074304E-2</v>
      </c>
      <c r="L235" s="7">
        <v>44028</v>
      </c>
      <c r="M235" s="8">
        <v>3223.25</v>
      </c>
      <c r="N235" s="8">
        <v>3228.5</v>
      </c>
      <c r="O235" s="8">
        <v>3188.5</v>
      </c>
      <c r="P235" s="8">
        <v>3194.5</v>
      </c>
      <c r="R235" s="7">
        <v>44028</v>
      </c>
      <c r="S235" s="24">
        <f>Table1[[#This Row],[Volitality in $]]/Table1[[#This Row],[Open]]</f>
        <v>1.2409834794074304E-2</v>
      </c>
    </row>
    <row r="236" spans="1:19" x14ac:dyDescent="0.25">
      <c r="A236" s="1">
        <v>44027</v>
      </c>
      <c r="B236" s="2">
        <v>3219.5</v>
      </c>
      <c r="C236" s="2">
        <v>3204</v>
      </c>
      <c r="D236" s="2">
        <v>3233.25</v>
      </c>
      <c r="E236" s="2">
        <v>3192</v>
      </c>
      <c r="F236" t="s">
        <v>31</v>
      </c>
      <c r="G236" s="3">
        <v>1.1299999999999999E-2</v>
      </c>
      <c r="H236" s="4">
        <f>ABS(Table1[[#This Row],[Change %]])</f>
        <v>1.1299999999999999E-2</v>
      </c>
      <c r="I236">
        <f>Table1[[#This Row],[High]]-Table1[[#This Row],[Low]]</f>
        <v>41.25</v>
      </c>
      <c r="J236" s="5">
        <f>Table1[[#This Row],[Volitality in $]]/Table1[[#This Row],[Open]]</f>
        <v>1.2874531835205993E-2</v>
      </c>
      <c r="L236" s="9">
        <v>44027</v>
      </c>
      <c r="M236" s="10">
        <v>3204</v>
      </c>
      <c r="N236" s="10">
        <v>3233.25</v>
      </c>
      <c r="O236" s="10">
        <v>3192</v>
      </c>
      <c r="P236" s="10">
        <v>3219.5</v>
      </c>
      <c r="R236" s="9">
        <v>44027</v>
      </c>
      <c r="S236" s="25">
        <f>Table1[[#This Row],[Volitality in $]]/Table1[[#This Row],[Open]]</f>
        <v>1.2874531835205993E-2</v>
      </c>
    </row>
    <row r="237" spans="1:19" x14ac:dyDescent="0.25">
      <c r="A237" s="1">
        <v>44026</v>
      </c>
      <c r="B237" s="2">
        <v>3183.5</v>
      </c>
      <c r="C237" s="2">
        <v>3149.75</v>
      </c>
      <c r="D237" s="2">
        <v>3192.25</v>
      </c>
      <c r="E237" s="2">
        <v>3119</v>
      </c>
      <c r="F237" t="s">
        <v>132</v>
      </c>
      <c r="G237" s="3">
        <v>1.12E-2</v>
      </c>
      <c r="H237" s="4">
        <f>ABS(Table1[[#This Row],[Change %]])</f>
        <v>1.12E-2</v>
      </c>
      <c r="I237">
        <f>Table1[[#This Row],[High]]-Table1[[#This Row],[Low]]</f>
        <v>73.25</v>
      </c>
      <c r="J237" s="5">
        <f>Table1[[#This Row],[Volitality in $]]/Table1[[#This Row],[Open]]</f>
        <v>2.3255813953488372E-2</v>
      </c>
      <c r="L237" s="7">
        <v>44026</v>
      </c>
      <c r="M237" s="8">
        <v>3149.75</v>
      </c>
      <c r="N237" s="8">
        <v>3192.25</v>
      </c>
      <c r="O237" s="8">
        <v>3119</v>
      </c>
      <c r="P237" s="8">
        <v>3183.5</v>
      </c>
      <c r="R237" s="7">
        <v>44026</v>
      </c>
      <c r="S237" s="24">
        <f>Table1[[#This Row],[Volitality in $]]/Table1[[#This Row],[Open]]</f>
        <v>2.3255813953488372E-2</v>
      </c>
    </row>
    <row r="238" spans="1:19" x14ac:dyDescent="0.25">
      <c r="A238" s="1">
        <v>44025</v>
      </c>
      <c r="B238" s="2">
        <v>3148.25</v>
      </c>
      <c r="C238" s="2">
        <v>3183.5</v>
      </c>
      <c r="D238" s="2">
        <v>3226.25</v>
      </c>
      <c r="E238" s="2">
        <v>3140.5</v>
      </c>
      <c r="F238" t="s">
        <v>133</v>
      </c>
      <c r="G238" s="3">
        <v>-9.4999999999999998E-3</v>
      </c>
      <c r="H238" s="4">
        <f>ABS(Table1[[#This Row],[Change %]])</f>
        <v>9.4999999999999998E-3</v>
      </c>
      <c r="I238">
        <f>Table1[[#This Row],[High]]-Table1[[#This Row],[Low]]</f>
        <v>85.75</v>
      </c>
      <c r="J238" s="5">
        <f>Table1[[#This Row],[Volitality in $]]/Table1[[#This Row],[Open]]</f>
        <v>2.6935762525522225E-2</v>
      </c>
      <c r="L238" s="9">
        <v>44025</v>
      </c>
      <c r="M238" s="10">
        <v>3183.5</v>
      </c>
      <c r="N238" s="10">
        <v>3226.25</v>
      </c>
      <c r="O238" s="10">
        <v>3140.5</v>
      </c>
      <c r="P238" s="10">
        <v>3148.25</v>
      </c>
      <c r="R238" s="9">
        <v>44025</v>
      </c>
      <c r="S238" s="25">
        <f>Table1[[#This Row],[Volitality in $]]/Table1[[#This Row],[Open]]</f>
        <v>2.6935762525522225E-2</v>
      </c>
    </row>
    <row r="239" spans="1:19" x14ac:dyDescent="0.25">
      <c r="A239" s="1">
        <v>44022</v>
      </c>
      <c r="B239" s="2">
        <v>3178.5</v>
      </c>
      <c r="C239" s="2">
        <v>3142.25</v>
      </c>
      <c r="D239" s="2">
        <v>3181.25</v>
      </c>
      <c r="E239" s="2">
        <v>3111.5</v>
      </c>
      <c r="F239" t="s">
        <v>79</v>
      </c>
      <c r="G239" s="3">
        <v>1.1900000000000001E-2</v>
      </c>
      <c r="H239" s="4">
        <f>ABS(Table1[[#This Row],[Change %]])</f>
        <v>1.1900000000000001E-2</v>
      </c>
      <c r="I239">
        <f>Table1[[#This Row],[High]]-Table1[[#This Row],[Low]]</f>
        <v>69.75</v>
      </c>
      <c r="J239" s="5">
        <f>Table1[[#This Row],[Volitality in $]]/Table1[[#This Row],[Open]]</f>
        <v>2.2197469965788846E-2</v>
      </c>
      <c r="L239" s="7">
        <v>44022</v>
      </c>
      <c r="M239" s="8">
        <v>3142.25</v>
      </c>
      <c r="N239" s="8">
        <v>3181.25</v>
      </c>
      <c r="O239" s="8">
        <v>3111.5</v>
      </c>
      <c r="P239" s="8">
        <v>3178.5</v>
      </c>
      <c r="R239" s="7">
        <v>44022</v>
      </c>
      <c r="S239" s="24">
        <f>Table1[[#This Row],[Volitality in $]]/Table1[[#This Row],[Open]]</f>
        <v>2.2197469965788846E-2</v>
      </c>
    </row>
    <row r="240" spans="1:19" x14ac:dyDescent="0.25">
      <c r="A240" s="1">
        <v>44021</v>
      </c>
      <c r="B240" s="2">
        <v>3141</v>
      </c>
      <c r="C240" s="2">
        <v>3166.25</v>
      </c>
      <c r="D240" s="2">
        <v>3170.75</v>
      </c>
      <c r="E240" s="2">
        <v>3105.25</v>
      </c>
      <c r="F240" t="s">
        <v>47</v>
      </c>
      <c r="G240" s="3">
        <v>-7.1000000000000004E-3</v>
      </c>
      <c r="H240" s="4">
        <f>ABS(Table1[[#This Row],[Change %]])</f>
        <v>7.1000000000000004E-3</v>
      </c>
      <c r="I240">
        <f>Table1[[#This Row],[High]]-Table1[[#This Row],[Low]]</f>
        <v>65.5</v>
      </c>
      <c r="J240" s="5">
        <f>Table1[[#This Row],[Volitality in $]]/Table1[[#This Row],[Open]]</f>
        <v>2.0686932491117253E-2</v>
      </c>
      <c r="L240" s="9">
        <v>44021</v>
      </c>
      <c r="M240" s="10">
        <v>3166.25</v>
      </c>
      <c r="N240" s="10">
        <v>3170.75</v>
      </c>
      <c r="O240" s="10">
        <v>3105.25</v>
      </c>
      <c r="P240" s="10">
        <v>3141</v>
      </c>
      <c r="R240" s="9">
        <v>44021</v>
      </c>
      <c r="S240" s="25">
        <f>Table1[[#This Row],[Volitality in $]]/Table1[[#This Row],[Open]]</f>
        <v>2.0686932491117253E-2</v>
      </c>
    </row>
    <row r="241" spans="1:19" x14ac:dyDescent="0.25">
      <c r="A241" s="1">
        <v>44020</v>
      </c>
      <c r="B241" s="2">
        <v>3163.5</v>
      </c>
      <c r="C241" s="2">
        <v>3135.25</v>
      </c>
      <c r="D241" s="2">
        <v>3166.25</v>
      </c>
      <c r="E241" s="2">
        <v>3125.5</v>
      </c>
      <c r="F241" t="s">
        <v>35</v>
      </c>
      <c r="G241" s="3">
        <v>8.6E-3</v>
      </c>
      <c r="H241" s="4">
        <f>ABS(Table1[[#This Row],[Change %]])</f>
        <v>8.6E-3</v>
      </c>
      <c r="I241">
        <f>Table1[[#This Row],[High]]-Table1[[#This Row],[Low]]</f>
        <v>40.75</v>
      </c>
      <c r="J241" s="5">
        <f>Table1[[#This Row],[Volitality in $]]/Table1[[#This Row],[Open]]</f>
        <v>1.2997368630890679E-2</v>
      </c>
      <c r="L241" s="7">
        <v>44020</v>
      </c>
      <c r="M241" s="8">
        <v>3135.25</v>
      </c>
      <c r="N241" s="8">
        <v>3166.25</v>
      </c>
      <c r="O241" s="8">
        <v>3125.5</v>
      </c>
      <c r="P241" s="8">
        <v>3163.5</v>
      </c>
      <c r="R241" s="7">
        <v>44020</v>
      </c>
      <c r="S241" s="24">
        <f>Table1[[#This Row],[Volitality in $]]/Table1[[#This Row],[Open]]</f>
        <v>1.2997368630890679E-2</v>
      </c>
    </row>
    <row r="242" spans="1:19" x14ac:dyDescent="0.25">
      <c r="A242" s="1">
        <v>44019</v>
      </c>
      <c r="B242" s="2">
        <v>3136.5</v>
      </c>
      <c r="C242" s="2">
        <v>3170</v>
      </c>
      <c r="D242" s="2">
        <v>3184</v>
      </c>
      <c r="E242" s="2">
        <v>3132.5</v>
      </c>
      <c r="F242" t="s">
        <v>48</v>
      </c>
      <c r="G242" s="3">
        <v>-1.12E-2</v>
      </c>
      <c r="H242" s="4">
        <f>ABS(Table1[[#This Row],[Change %]])</f>
        <v>1.12E-2</v>
      </c>
      <c r="I242">
        <f>Table1[[#This Row],[High]]-Table1[[#This Row],[Low]]</f>
        <v>51.5</v>
      </c>
      <c r="J242" s="5">
        <f>Table1[[#This Row],[Volitality in $]]/Table1[[#This Row],[Open]]</f>
        <v>1.6246056782334387E-2</v>
      </c>
      <c r="L242" s="9">
        <v>44019</v>
      </c>
      <c r="M242" s="10">
        <v>3170</v>
      </c>
      <c r="N242" s="10">
        <v>3184</v>
      </c>
      <c r="O242" s="10">
        <v>3132.5</v>
      </c>
      <c r="P242" s="10">
        <v>3136.5</v>
      </c>
      <c r="R242" s="9">
        <v>44019</v>
      </c>
      <c r="S242" s="25">
        <f>Table1[[#This Row],[Volitality in $]]/Table1[[#This Row],[Open]]</f>
        <v>1.6246056782334387E-2</v>
      </c>
    </row>
    <row r="243" spans="1:19" x14ac:dyDescent="0.25">
      <c r="A243" s="1">
        <v>44018</v>
      </c>
      <c r="B243" s="2">
        <v>3172</v>
      </c>
      <c r="C243" s="2">
        <v>3121.25</v>
      </c>
      <c r="D243" s="2">
        <v>3174.5</v>
      </c>
      <c r="E243" s="2">
        <v>3121.25</v>
      </c>
      <c r="F243" t="s">
        <v>131</v>
      </c>
      <c r="G243" s="3">
        <v>1.8100000000000002E-2</v>
      </c>
      <c r="H243" s="4">
        <f>ABS(Table1[[#This Row],[Change %]])</f>
        <v>1.8100000000000002E-2</v>
      </c>
      <c r="I243">
        <f>Table1[[#This Row],[High]]-Table1[[#This Row],[Low]]</f>
        <v>53.25</v>
      </c>
      <c r="J243" s="5">
        <f>Table1[[#This Row],[Volitality in $]]/Table1[[#This Row],[Open]]</f>
        <v>1.7060472567080497E-2</v>
      </c>
      <c r="L243" s="7">
        <v>44018</v>
      </c>
      <c r="M243" s="8">
        <v>3121.25</v>
      </c>
      <c r="N243" s="8">
        <v>3174.5</v>
      </c>
      <c r="O243" s="8">
        <v>3121.25</v>
      </c>
      <c r="P243" s="8">
        <v>3172</v>
      </c>
      <c r="R243" s="7">
        <v>44018</v>
      </c>
      <c r="S243" s="24">
        <f>Table1[[#This Row],[Volitality in $]]/Table1[[#This Row],[Open]]</f>
        <v>1.7060472567080497E-2</v>
      </c>
    </row>
    <row r="244" spans="1:19" x14ac:dyDescent="0.25">
      <c r="A244" s="1">
        <v>44015</v>
      </c>
      <c r="B244" s="2">
        <v>3115.62</v>
      </c>
      <c r="C244" s="2">
        <v>3126.62</v>
      </c>
      <c r="D244" s="2">
        <v>3138.62</v>
      </c>
      <c r="E244" s="2">
        <v>3105.75</v>
      </c>
      <c r="F244" t="s">
        <v>7</v>
      </c>
      <c r="G244" s="3">
        <v>-4.3E-3</v>
      </c>
      <c r="H244" s="4">
        <f>ABS(Table1[[#This Row],[Change %]])</f>
        <v>4.3E-3</v>
      </c>
      <c r="I244">
        <f>Table1[[#This Row],[High]]-Table1[[#This Row],[Low]]</f>
        <v>32.869999999999891</v>
      </c>
      <c r="J244" s="5">
        <f>Table1[[#This Row],[Volitality in $]]/Table1[[#This Row],[Open]]</f>
        <v>1.0512950086675034E-2</v>
      </c>
      <c r="L244" s="9">
        <v>44015</v>
      </c>
      <c r="M244" s="10">
        <v>3126.62</v>
      </c>
      <c r="N244" s="10">
        <v>3138.62</v>
      </c>
      <c r="O244" s="10">
        <v>3105.75</v>
      </c>
      <c r="P244" s="10">
        <v>3115.62</v>
      </c>
      <c r="R244" s="9">
        <v>44015</v>
      </c>
      <c r="S244" s="25">
        <f>Table1[[#This Row],[Volitality in $]]/Table1[[#This Row],[Open]]</f>
        <v>1.0512950086675034E-2</v>
      </c>
    </row>
    <row r="245" spans="1:19" x14ac:dyDescent="0.25">
      <c r="A245" s="1">
        <v>44014</v>
      </c>
      <c r="B245" s="2">
        <v>3129</v>
      </c>
      <c r="C245" s="2">
        <v>3101.75</v>
      </c>
      <c r="D245" s="2">
        <v>3156.5</v>
      </c>
      <c r="E245" s="2">
        <v>3095.5</v>
      </c>
      <c r="F245" t="s">
        <v>134</v>
      </c>
      <c r="G245" s="3">
        <v>8.3999999999999995E-3</v>
      </c>
      <c r="H245" s="4">
        <f>ABS(Table1[[#This Row],[Change %]])</f>
        <v>8.3999999999999995E-3</v>
      </c>
      <c r="I245">
        <f>Table1[[#This Row],[High]]-Table1[[#This Row],[Low]]</f>
        <v>61</v>
      </c>
      <c r="J245" s="5">
        <f>Table1[[#This Row],[Volitality in $]]/Table1[[#This Row],[Open]]</f>
        <v>1.9666317401466914E-2</v>
      </c>
      <c r="L245" s="7">
        <v>44014</v>
      </c>
      <c r="M245" s="8">
        <v>3101.75</v>
      </c>
      <c r="N245" s="8">
        <v>3156.5</v>
      </c>
      <c r="O245" s="8">
        <v>3095.5</v>
      </c>
      <c r="P245" s="8">
        <v>3129</v>
      </c>
      <c r="R245" s="7">
        <v>44014</v>
      </c>
      <c r="S245" s="24">
        <f>Table1[[#This Row],[Volitality in $]]/Table1[[#This Row],[Open]]</f>
        <v>1.9666317401466914E-2</v>
      </c>
    </row>
    <row r="246" spans="1:19" x14ac:dyDescent="0.25">
      <c r="A246" s="1">
        <v>44013</v>
      </c>
      <c r="B246" s="2">
        <v>3103</v>
      </c>
      <c r="C246" s="2">
        <v>3085.25</v>
      </c>
      <c r="D246" s="2">
        <v>3117.75</v>
      </c>
      <c r="E246" s="2">
        <v>3062.75</v>
      </c>
      <c r="F246" t="s">
        <v>63</v>
      </c>
      <c r="G246" s="3">
        <v>4.1000000000000003E-3</v>
      </c>
      <c r="H246" s="4">
        <f>ABS(Table1[[#This Row],[Change %]])</f>
        <v>4.1000000000000003E-3</v>
      </c>
      <c r="I246">
        <f>Table1[[#This Row],[High]]-Table1[[#This Row],[Low]]</f>
        <v>55</v>
      </c>
      <c r="J246" s="5">
        <f>Table1[[#This Row],[Volitality in $]]/Table1[[#This Row],[Open]]</f>
        <v>1.7826756340653109E-2</v>
      </c>
      <c r="L246" s="9">
        <v>44013</v>
      </c>
      <c r="M246" s="10">
        <v>3085.25</v>
      </c>
      <c r="N246" s="10">
        <v>3117.75</v>
      </c>
      <c r="O246" s="10">
        <v>3062.75</v>
      </c>
      <c r="P246" s="10">
        <v>3103</v>
      </c>
      <c r="R246" s="9">
        <v>44013</v>
      </c>
      <c r="S246" s="25">
        <f>Table1[[#This Row],[Volitality in $]]/Table1[[#This Row],[Open]]</f>
        <v>1.7826756340653109E-2</v>
      </c>
    </row>
    <row r="247" spans="1:19" x14ac:dyDescent="0.25">
      <c r="A247" s="1">
        <v>44012</v>
      </c>
      <c r="B247" s="2">
        <v>3090.25</v>
      </c>
      <c r="C247" s="2">
        <v>3046</v>
      </c>
      <c r="D247" s="2">
        <v>3101.25</v>
      </c>
      <c r="E247" s="2">
        <v>3030.25</v>
      </c>
      <c r="F247" t="s">
        <v>135</v>
      </c>
      <c r="G247" s="3">
        <v>1.3899999999999999E-2</v>
      </c>
      <c r="H247" s="4">
        <f>ABS(Table1[[#This Row],[Change %]])</f>
        <v>1.3899999999999999E-2</v>
      </c>
      <c r="I247">
        <f>Table1[[#This Row],[High]]-Table1[[#This Row],[Low]]</f>
        <v>71</v>
      </c>
      <c r="J247" s="5">
        <f>Table1[[#This Row],[Volitality in $]]/Table1[[#This Row],[Open]]</f>
        <v>2.3309258043335522E-2</v>
      </c>
      <c r="L247" s="7">
        <v>44012</v>
      </c>
      <c r="M247" s="8">
        <v>3046</v>
      </c>
      <c r="N247" s="8">
        <v>3101.25</v>
      </c>
      <c r="O247" s="8">
        <v>3030.25</v>
      </c>
      <c r="P247" s="8">
        <v>3090.25</v>
      </c>
      <c r="R247" s="7">
        <v>44012</v>
      </c>
      <c r="S247" s="24">
        <f>Table1[[#This Row],[Volitality in $]]/Table1[[#This Row],[Open]]</f>
        <v>2.3309258043335522E-2</v>
      </c>
    </row>
    <row r="248" spans="1:19" x14ac:dyDescent="0.25">
      <c r="A248" s="1">
        <v>44011</v>
      </c>
      <c r="B248" s="2">
        <v>3047.75</v>
      </c>
      <c r="C248" s="2">
        <v>2986.25</v>
      </c>
      <c r="D248" s="2">
        <v>3051.25</v>
      </c>
      <c r="E248" s="2">
        <v>2983.5</v>
      </c>
      <c r="F248" t="s">
        <v>43</v>
      </c>
      <c r="G248" s="3">
        <v>1.3599999999999999E-2</v>
      </c>
      <c r="H248" s="4">
        <f>ABS(Table1[[#This Row],[Change %]])</f>
        <v>1.3599999999999999E-2</v>
      </c>
      <c r="I248">
        <f>Table1[[#This Row],[High]]-Table1[[#This Row],[Low]]</f>
        <v>67.75</v>
      </c>
      <c r="J248" s="5">
        <f>Table1[[#This Row],[Volitality in $]]/Table1[[#This Row],[Open]]</f>
        <v>2.268731686898284E-2</v>
      </c>
      <c r="L248" s="9">
        <v>44011</v>
      </c>
      <c r="M248" s="10">
        <v>2986.25</v>
      </c>
      <c r="N248" s="10">
        <v>3051.25</v>
      </c>
      <c r="O248" s="10">
        <v>2983.5</v>
      </c>
      <c r="P248" s="10">
        <v>3047.75</v>
      </c>
      <c r="R248" s="9">
        <v>44011</v>
      </c>
      <c r="S248" s="25">
        <f>Table1[[#This Row],[Volitality in $]]/Table1[[#This Row],[Open]]</f>
        <v>2.268731686898284E-2</v>
      </c>
    </row>
    <row r="249" spans="1:19" x14ac:dyDescent="0.25">
      <c r="A249" s="1">
        <v>44008</v>
      </c>
      <c r="B249" s="2">
        <v>3007</v>
      </c>
      <c r="C249" s="2">
        <v>3071.25</v>
      </c>
      <c r="D249" s="2">
        <v>3082</v>
      </c>
      <c r="E249" s="2">
        <v>2992.5</v>
      </c>
      <c r="F249" t="s">
        <v>136</v>
      </c>
      <c r="G249" s="3">
        <v>-2.0799999999999999E-2</v>
      </c>
      <c r="H249" s="4">
        <f>ABS(Table1[[#This Row],[Change %]])</f>
        <v>2.0799999999999999E-2</v>
      </c>
      <c r="I249">
        <f>Table1[[#This Row],[High]]-Table1[[#This Row],[Low]]</f>
        <v>89.5</v>
      </c>
      <c r="J249" s="5">
        <f>Table1[[#This Row],[Volitality in $]]/Table1[[#This Row],[Open]]</f>
        <v>2.9141229141229141E-2</v>
      </c>
      <c r="L249" s="7">
        <v>44008</v>
      </c>
      <c r="M249" s="8">
        <v>3071.25</v>
      </c>
      <c r="N249" s="8">
        <v>3082</v>
      </c>
      <c r="O249" s="8">
        <v>2992.5</v>
      </c>
      <c r="P249" s="8">
        <v>3007</v>
      </c>
      <c r="R249" s="7">
        <v>44008</v>
      </c>
      <c r="S249" s="24">
        <f>Table1[[#This Row],[Volitality in $]]/Table1[[#This Row],[Open]]</f>
        <v>2.9141229141229141E-2</v>
      </c>
    </row>
    <row r="250" spans="1:19" x14ac:dyDescent="0.25">
      <c r="A250" s="1">
        <v>44007</v>
      </c>
      <c r="B250" s="2">
        <v>3070.75</v>
      </c>
      <c r="C250" s="2">
        <v>3046.75</v>
      </c>
      <c r="D250" s="2">
        <v>3079.5</v>
      </c>
      <c r="E250" s="2">
        <v>3005</v>
      </c>
      <c r="F250" t="s">
        <v>104</v>
      </c>
      <c r="G250" s="3">
        <v>7.1000000000000004E-3</v>
      </c>
      <c r="H250" s="4">
        <f>ABS(Table1[[#This Row],[Change %]])</f>
        <v>7.1000000000000004E-3</v>
      </c>
      <c r="I250">
        <f>Table1[[#This Row],[High]]-Table1[[#This Row],[Low]]</f>
        <v>74.5</v>
      </c>
      <c r="J250" s="5">
        <f>Table1[[#This Row],[Volitality in $]]/Table1[[#This Row],[Open]]</f>
        <v>2.4452285221957824E-2</v>
      </c>
      <c r="L250" s="9">
        <v>44007</v>
      </c>
      <c r="M250" s="10">
        <v>3046.75</v>
      </c>
      <c r="N250" s="10">
        <v>3079.5</v>
      </c>
      <c r="O250" s="10">
        <v>3005</v>
      </c>
      <c r="P250" s="10">
        <v>3070.75</v>
      </c>
      <c r="R250" s="9">
        <v>44007</v>
      </c>
      <c r="S250" s="25">
        <f>Table1[[#This Row],[Volitality in $]]/Table1[[#This Row],[Open]]</f>
        <v>2.4452285221957824E-2</v>
      </c>
    </row>
    <row r="251" spans="1:19" x14ac:dyDescent="0.25">
      <c r="A251" s="1">
        <v>44006</v>
      </c>
      <c r="B251" s="2">
        <v>3049</v>
      </c>
      <c r="C251" s="2">
        <v>3113.25</v>
      </c>
      <c r="D251" s="2">
        <v>3128.5</v>
      </c>
      <c r="E251" s="2">
        <v>3019.75</v>
      </c>
      <c r="F251" t="s">
        <v>137</v>
      </c>
      <c r="G251" s="3">
        <v>-2.23E-2</v>
      </c>
      <c r="H251" s="4">
        <f>ABS(Table1[[#This Row],[Change %]])</f>
        <v>2.23E-2</v>
      </c>
      <c r="I251">
        <f>Table1[[#This Row],[High]]-Table1[[#This Row],[Low]]</f>
        <v>108.75</v>
      </c>
      <c r="J251" s="5">
        <f>Table1[[#This Row],[Volitality in $]]/Table1[[#This Row],[Open]]</f>
        <v>3.4931341845338471E-2</v>
      </c>
      <c r="L251" s="7">
        <v>44006</v>
      </c>
      <c r="M251" s="8">
        <v>3113.25</v>
      </c>
      <c r="N251" s="8">
        <v>3128.5</v>
      </c>
      <c r="O251" s="8">
        <v>3019.75</v>
      </c>
      <c r="P251" s="8">
        <v>3049</v>
      </c>
      <c r="R251" s="7">
        <v>44006</v>
      </c>
      <c r="S251" s="24">
        <f>Table1[[#This Row],[Volitality in $]]/Table1[[#This Row],[Open]]</f>
        <v>3.4931341845338471E-2</v>
      </c>
    </row>
    <row r="252" spans="1:19" x14ac:dyDescent="0.25">
      <c r="A252" s="1">
        <v>44005</v>
      </c>
      <c r="B252" s="2">
        <v>3118.5</v>
      </c>
      <c r="C252" s="2">
        <v>3111.75</v>
      </c>
      <c r="D252" s="2">
        <v>3145.75</v>
      </c>
      <c r="E252" s="2">
        <v>3060</v>
      </c>
      <c r="F252" t="s">
        <v>35</v>
      </c>
      <c r="G252" s="3">
        <v>2.5000000000000001E-3</v>
      </c>
      <c r="H252" s="4">
        <f>ABS(Table1[[#This Row],[Change %]])</f>
        <v>2.5000000000000001E-3</v>
      </c>
      <c r="I252">
        <f>Table1[[#This Row],[High]]-Table1[[#This Row],[Low]]</f>
        <v>85.75</v>
      </c>
      <c r="J252" s="5">
        <f>Table1[[#This Row],[Volitality in $]]/Table1[[#This Row],[Open]]</f>
        <v>2.7556841005864866E-2</v>
      </c>
      <c r="L252" s="9">
        <v>44005</v>
      </c>
      <c r="M252" s="10">
        <v>3111.75</v>
      </c>
      <c r="N252" s="10">
        <v>3145.75</v>
      </c>
      <c r="O252" s="10">
        <v>3060</v>
      </c>
      <c r="P252" s="10">
        <v>3118.5</v>
      </c>
      <c r="R252" s="9">
        <v>44005</v>
      </c>
      <c r="S252" s="25">
        <f>Table1[[#This Row],[Volitality in $]]/Table1[[#This Row],[Open]]</f>
        <v>2.7556841005864866E-2</v>
      </c>
    </row>
    <row r="253" spans="1:19" x14ac:dyDescent="0.25">
      <c r="A253" s="1">
        <v>44004</v>
      </c>
      <c r="B253" s="2">
        <v>3110.75</v>
      </c>
      <c r="C253" s="2">
        <v>3040.25</v>
      </c>
      <c r="D253" s="2">
        <v>3114.25</v>
      </c>
      <c r="E253" s="2">
        <v>3027.25</v>
      </c>
      <c r="F253" t="s">
        <v>138</v>
      </c>
      <c r="G253" s="3">
        <v>-1.6E-2</v>
      </c>
      <c r="H253" s="4">
        <f>ABS(Table1[[#This Row],[Change %]])</f>
        <v>1.6E-2</v>
      </c>
      <c r="I253">
        <f>Table1[[#This Row],[High]]-Table1[[#This Row],[Low]]</f>
        <v>87</v>
      </c>
      <c r="J253" s="5">
        <f>Table1[[#This Row],[Volitality in $]]/Table1[[#This Row],[Open]]</f>
        <v>2.8616067757585725E-2</v>
      </c>
      <c r="L253" s="7">
        <v>44004</v>
      </c>
      <c r="M253" s="8">
        <v>3040.25</v>
      </c>
      <c r="N253" s="8">
        <v>3114.25</v>
      </c>
      <c r="O253" s="8">
        <v>3027.25</v>
      </c>
      <c r="P253" s="8">
        <v>3110.75</v>
      </c>
      <c r="R253" s="7">
        <v>44004</v>
      </c>
      <c r="S253" s="24">
        <f>Table1[[#This Row],[Volitality in $]]/Table1[[#This Row],[Open]]</f>
        <v>2.8616067757585725E-2</v>
      </c>
    </row>
    <row r="254" spans="1:19" x14ac:dyDescent="0.25">
      <c r="A254" s="1">
        <v>44001</v>
      </c>
      <c r="B254" s="2">
        <v>3161.26</v>
      </c>
      <c r="C254" s="2">
        <v>3108.25</v>
      </c>
      <c r="D254" s="2">
        <v>3196</v>
      </c>
      <c r="E254" s="2">
        <v>3106.75</v>
      </c>
      <c r="F254" t="s">
        <v>139</v>
      </c>
      <c r="G254" s="3">
        <v>1.6799999999999999E-2</v>
      </c>
      <c r="H254" s="4">
        <f>ABS(Table1[[#This Row],[Change %]])</f>
        <v>1.6799999999999999E-2</v>
      </c>
      <c r="I254">
        <f>Table1[[#This Row],[High]]-Table1[[#This Row],[Low]]</f>
        <v>89.25</v>
      </c>
      <c r="J254" s="5">
        <f>Table1[[#This Row],[Volitality in $]]/Table1[[#This Row],[Open]]</f>
        <v>2.8713906539049303E-2</v>
      </c>
      <c r="L254" s="9">
        <v>44001</v>
      </c>
      <c r="M254" s="10">
        <v>3108.25</v>
      </c>
      <c r="N254" s="10">
        <v>3196</v>
      </c>
      <c r="O254" s="10">
        <v>3106.75</v>
      </c>
      <c r="P254" s="10">
        <v>3161.26</v>
      </c>
      <c r="R254" s="9">
        <v>44001</v>
      </c>
      <c r="S254" s="25">
        <f>Table1[[#This Row],[Volitality in $]]/Table1[[#This Row],[Open]]</f>
        <v>2.8713906539049303E-2</v>
      </c>
    </row>
    <row r="255" spans="1:19" x14ac:dyDescent="0.25">
      <c r="A255" s="1">
        <v>44000</v>
      </c>
      <c r="B255" s="2">
        <v>3109</v>
      </c>
      <c r="C255" s="2">
        <v>3115</v>
      </c>
      <c r="D255" s="2">
        <v>3130.5</v>
      </c>
      <c r="E255" s="2">
        <v>3075.25</v>
      </c>
      <c r="F255" t="s">
        <v>140</v>
      </c>
      <c r="G255" s="3">
        <v>-2.8999999999999998E-3</v>
      </c>
      <c r="H255" s="4">
        <f>ABS(Table1[[#This Row],[Change %]])</f>
        <v>2.8999999999999998E-3</v>
      </c>
      <c r="I255">
        <f>Table1[[#This Row],[High]]-Table1[[#This Row],[Low]]</f>
        <v>55.25</v>
      </c>
      <c r="J255" s="5">
        <f>Table1[[#This Row],[Volitality in $]]/Table1[[#This Row],[Open]]</f>
        <v>1.7736757624398074E-2</v>
      </c>
      <c r="L255" s="7">
        <v>44000</v>
      </c>
      <c r="M255" s="8">
        <v>3115</v>
      </c>
      <c r="N255" s="8">
        <v>3130.5</v>
      </c>
      <c r="O255" s="8">
        <v>3075.25</v>
      </c>
      <c r="P255" s="8">
        <v>3109</v>
      </c>
      <c r="R255" s="7">
        <v>44000</v>
      </c>
      <c r="S255" s="24">
        <f>Table1[[#This Row],[Volitality in $]]/Table1[[#This Row],[Open]]</f>
        <v>1.7736757624398074E-2</v>
      </c>
    </row>
    <row r="256" spans="1:19" x14ac:dyDescent="0.25">
      <c r="A256" s="1">
        <v>43999</v>
      </c>
      <c r="B256" s="2">
        <v>3118</v>
      </c>
      <c r="C256" s="2">
        <v>3122</v>
      </c>
      <c r="D256" s="2">
        <v>3157.75</v>
      </c>
      <c r="E256" s="2">
        <v>3105</v>
      </c>
      <c r="F256" t="s">
        <v>141</v>
      </c>
      <c r="G256" s="3">
        <v>-3.3999999999999998E-3</v>
      </c>
      <c r="H256" s="4">
        <f>ABS(Table1[[#This Row],[Change %]])</f>
        <v>3.3999999999999998E-3</v>
      </c>
      <c r="I256">
        <f>Table1[[#This Row],[High]]-Table1[[#This Row],[Low]]</f>
        <v>52.75</v>
      </c>
      <c r="J256" s="5">
        <f>Table1[[#This Row],[Volitality in $]]/Table1[[#This Row],[Open]]</f>
        <v>1.6896220371556695E-2</v>
      </c>
      <c r="L256" s="9">
        <v>43999</v>
      </c>
      <c r="M256" s="10">
        <v>3122</v>
      </c>
      <c r="N256" s="10">
        <v>3157.75</v>
      </c>
      <c r="O256" s="10">
        <v>3105</v>
      </c>
      <c r="P256" s="10">
        <v>3118</v>
      </c>
      <c r="R256" s="9">
        <v>43999</v>
      </c>
      <c r="S256" s="25">
        <f>Table1[[#This Row],[Volitality in $]]/Table1[[#This Row],[Open]]</f>
        <v>1.6896220371556695E-2</v>
      </c>
    </row>
    <row r="257" spans="1:19" x14ac:dyDescent="0.25">
      <c r="A257" s="1">
        <v>43998</v>
      </c>
      <c r="B257" s="2">
        <v>3128.75</v>
      </c>
      <c r="C257" s="2">
        <v>3076.25</v>
      </c>
      <c r="D257" s="2">
        <v>3167.75</v>
      </c>
      <c r="E257" s="2">
        <v>3071.25</v>
      </c>
      <c r="F257" t="s">
        <v>64</v>
      </c>
      <c r="G257" s="3">
        <v>1.8100000000000002E-2</v>
      </c>
      <c r="H257" s="4">
        <f>ABS(Table1[[#This Row],[Change %]])</f>
        <v>1.8100000000000002E-2</v>
      </c>
      <c r="I257">
        <f>Table1[[#This Row],[High]]-Table1[[#This Row],[Low]]</f>
        <v>96.5</v>
      </c>
      <c r="J257" s="5">
        <f>Table1[[#This Row],[Volitality in $]]/Table1[[#This Row],[Open]]</f>
        <v>3.1369362047947991E-2</v>
      </c>
      <c r="L257" s="7">
        <v>43998</v>
      </c>
      <c r="M257" s="8">
        <v>3076.25</v>
      </c>
      <c r="N257" s="8">
        <v>3167.75</v>
      </c>
      <c r="O257" s="8">
        <v>3071.25</v>
      </c>
      <c r="P257" s="8">
        <v>3128.75</v>
      </c>
      <c r="R257" s="7">
        <v>43998</v>
      </c>
      <c r="S257" s="24">
        <f>Table1[[#This Row],[Volitality in $]]/Table1[[#This Row],[Open]]</f>
        <v>3.1369362047947991E-2</v>
      </c>
    </row>
    <row r="258" spans="1:19" x14ac:dyDescent="0.25">
      <c r="A258" s="1">
        <v>43997</v>
      </c>
      <c r="B258" s="2">
        <v>3073</v>
      </c>
      <c r="C258" s="2">
        <v>2992.75</v>
      </c>
      <c r="D258" s="2">
        <v>3079.25</v>
      </c>
      <c r="E258" s="2">
        <v>2935</v>
      </c>
      <c r="F258" t="s">
        <v>142</v>
      </c>
      <c r="G258" s="3">
        <v>1.26E-2</v>
      </c>
      <c r="H258" s="4">
        <f>ABS(Table1[[#This Row],[Change %]])</f>
        <v>1.26E-2</v>
      </c>
      <c r="I258">
        <f>Table1[[#This Row],[High]]-Table1[[#This Row],[Low]]</f>
        <v>144.25</v>
      </c>
      <c r="J258" s="5">
        <f>Table1[[#This Row],[Volitality in $]]/Table1[[#This Row],[Open]]</f>
        <v>4.81998162225378E-2</v>
      </c>
      <c r="L258" s="9">
        <v>43997</v>
      </c>
      <c r="M258" s="10">
        <v>2992.75</v>
      </c>
      <c r="N258" s="10">
        <v>3079.25</v>
      </c>
      <c r="O258" s="10">
        <v>2935</v>
      </c>
      <c r="P258" s="10">
        <v>3073</v>
      </c>
      <c r="R258" s="9">
        <v>43997</v>
      </c>
      <c r="S258" s="25">
        <f>Table1[[#This Row],[Volitality in $]]/Table1[[#This Row],[Open]]</f>
        <v>4.81998162225378E-2</v>
      </c>
    </row>
    <row r="259" spans="1:19" x14ac:dyDescent="0.25">
      <c r="A259" s="1">
        <v>43994</v>
      </c>
      <c r="B259" s="2">
        <v>3034.75</v>
      </c>
      <c r="C259" s="2">
        <v>3011.75</v>
      </c>
      <c r="D259" s="2">
        <v>3087.75</v>
      </c>
      <c r="E259" s="2">
        <v>2982</v>
      </c>
      <c r="F259" t="s">
        <v>122</v>
      </c>
      <c r="G259" s="3">
        <v>8.0999999999999996E-3</v>
      </c>
      <c r="H259" s="4">
        <f>ABS(Table1[[#This Row],[Change %]])</f>
        <v>8.0999999999999996E-3</v>
      </c>
      <c r="I259">
        <f>Table1[[#This Row],[High]]-Table1[[#This Row],[Low]]</f>
        <v>105.75</v>
      </c>
      <c r="J259" s="5">
        <f>Table1[[#This Row],[Volitality in $]]/Table1[[#This Row],[Open]]</f>
        <v>3.5112476135137377E-2</v>
      </c>
      <c r="L259" s="7">
        <v>43994</v>
      </c>
      <c r="M259" s="8">
        <v>3011.75</v>
      </c>
      <c r="N259" s="8">
        <v>3087.75</v>
      </c>
      <c r="O259" s="8">
        <v>2982</v>
      </c>
      <c r="P259" s="8">
        <v>3034.75</v>
      </c>
      <c r="R259" s="7">
        <v>43994</v>
      </c>
      <c r="S259" s="24">
        <f>Table1[[#This Row],[Volitality in $]]/Table1[[#This Row],[Open]]</f>
        <v>3.5112476135137377E-2</v>
      </c>
    </row>
    <row r="260" spans="1:19" x14ac:dyDescent="0.25">
      <c r="A260" s="1">
        <v>43993</v>
      </c>
      <c r="B260" s="2">
        <v>3010.25</v>
      </c>
      <c r="C260" s="2">
        <v>3183.75</v>
      </c>
      <c r="D260" s="2">
        <v>3188.5</v>
      </c>
      <c r="E260" s="2">
        <v>2996.25</v>
      </c>
      <c r="F260" t="s">
        <v>143</v>
      </c>
      <c r="G260" s="3">
        <v>-5.5199999999999999E-2</v>
      </c>
      <c r="H260" s="4">
        <f>ABS(Table1[[#This Row],[Change %]])</f>
        <v>5.5199999999999999E-2</v>
      </c>
      <c r="I260">
        <f>Table1[[#This Row],[High]]-Table1[[#This Row],[Low]]</f>
        <v>192.25</v>
      </c>
      <c r="J260" s="5">
        <f>Table1[[#This Row],[Volitality in $]]/Table1[[#This Row],[Open]]</f>
        <v>6.038476639183353E-2</v>
      </c>
      <c r="L260" s="9">
        <v>43993</v>
      </c>
      <c r="M260" s="10">
        <v>3183.75</v>
      </c>
      <c r="N260" s="10">
        <v>3188.5</v>
      </c>
      <c r="O260" s="10">
        <v>2996.25</v>
      </c>
      <c r="P260" s="10">
        <v>3010.25</v>
      </c>
      <c r="R260" s="9">
        <v>43993</v>
      </c>
      <c r="S260" s="25">
        <f>Table1[[#This Row],[Volitality in $]]/Table1[[#This Row],[Open]]</f>
        <v>6.038476639183353E-2</v>
      </c>
    </row>
    <row r="261" spans="1:19" x14ac:dyDescent="0.25">
      <c r="A261" s="1">
        <v>43992</v>
      </c>
      <c r="B261" s="2">
        <v>3186</v>
      </c>
      <c r="C261" s="2">
        <v>3204.75</v>
      </c>
      <c r="D261" s="2">
        <v>3227.25</v>
      </c>
      <c r="E261" s="2">
        <v>3179.75</v>
      </c>
      <c r="F261" t="s">
        <v>25</v>
      </c>
      <c r="G261" s="3">
        <v>-6.1000000000000004E-3</v>
      </c>
      <c r="H261" s="4">
        <f>ABS(Table1[[#This Row],[Change %]])</f>
        <v>6.1000000000000004E-3</v>
      </c>
      <c r="I261">
        <f>Table1[[#This Row],[High]]-Table1[[#This Row],[Low]]</f>
        <v>47.5</v>
      </c>
      <c r="J261" s="5">
        <f>Table1[[#This Row],[Volitality in $]]/Table1[[#This Row],[Open]]</f>
        <v>1.4821748966378032E-2</v>
      </c>
      <c r="L261" s="7">
        <v>43992</v>
      </c>
      <c r="M261" s="8">
        <v>3204.75</v>
      </c>
      <c r="N261" s="8">
        <v>3227.25</v>
      </c>
      <c r="O261" s="8">
        <v>3179.75</v>
      </c>
      <c r="P261" s="8">
        <v>3186</v>
      </c>
      <c r="R261" s="7">
        <v>43992</v>
      </c>
      <c r="S261" s="24">
        <f>Table1[[#This Row],[Volitality in $]]/Table1[[#This Row],[Open]]</f>
        <v>1.4821748966378032E-2</v>
      </c>
    </row>
    <row r="262" spans="1:19" x14ac:dyDescent="0.25">
      <c r="A262" s="1">
        <v>43991</v>
      </c>
      <c r="B262" s="2">
        <v>3205.5</v>
      </c>
      <c r="C262" s="2">
        <v>3227.75</v>
      </c>
      <c r="D262" s="2">
        <v>3231</v>
      </c>
      <c r="E262" s="2">
        <v>3190</v>
      </c>
      <c r="F262" t="s">
        <v>32</v>
      </c>
      <c r="G262" s="3">
        <v>-6.7999999999999996E-3</v>
      </c>
      <c r="H262" s="4">
        <f>ABS(Table1[[#This Row],[Change %]])</f>
        <v>6.7999999999999996E-3</v>
      </c>
      <c r="I262">
        <f>Table1[[#This Row],[High]]-Table1[[#This Row],[Low]]</f>
        <v>41</v>
      </c>
      <c r="J262" s="5">
        <f>Table1[[#This Row],[Volitality in $]]/Table1[[#This Row],[Open]]</f>
        <v>1.2702346836031291E-2</v>
      </c>
      <c r="L262" s="9">
        <v>43991</v>
      </c>
      <c r="M262" s="10">
        <v>3227.75</v>
      </c>
      <c r="N262" s="10">
        <v>3231</v>
      </c>
      <c r="O262" s="10">
        <v>3190</v>
      </c>
      <c r="P262" s="10">
        <v>3205.5</v>
      </c>
      <c r="R262" s="9">
        <v>43991</v>
      </c>
      <c r="S262" s="25">
        <f>Table1[[#This Row],[Volitality in $]]/Table1[[#This Row],[Open]]</f>
        <v>1.2702346836031291E-2</v>
      </c>
    </row>
    <row r="263" spans="1:19" x14ac:dyDescent="0.25">
      <c r="A263" s="1">
        <v>43990</v>
      </c>
      <c r="B263" s="2">
        <v>3227.5</v>
      </c>
      <c r="C263" s="2">
        <v>3192.5</v>
      </c>
      <c r="D263" s="2">
        <v>3231.25</v>
      </c>
      <c r="E263" s="2">
        <v>3183.25</v>
      </c>
      <c r="F263" t="s">
        <v>54</v>
      </c>
      <c r="G263" s="3">
        <v>1.2800000000000001E-2</v>
      </c>
      <c r="H263" s="4">
        <f>ABS(Table1[[#This Row],[Change %]])</f>
        <v>1.2800000000000001E-2</v>
      </c>
      <c r="I263">
        <f>Table1[[#This Row],[High]]-Table1[[#This Row],[Low]]</f>
        <v>48</v>
      </c>
      <c r="J263" s="5">
        <f>Table1[[#This Row],[Volitality in $]]/Table1[[#This Row],[Open]]</f>
        <v>1.5035238841033673E-2</v>
      </c>
      <c r="L263" s="7">
        <v>43990</v>
      </c>
      <c r="M263" s="8">
        <v>3192.5</v>
      </c>
      <c r="N263" s="8">
        <v>3231.25</v>
      </c>
      <c r="O263" s="8">
        <v>3183.25</v>
      </c>
      <c r="P263" s="8">
        <v>3227.5</v>
      </c>
      <c r="R263" s="7">
        <v>43990</v>
      </c>
      <c r="S263" s="24">
        <f>Table1[[#This Row],[Volitality in $]]/Table1[[#This Row],[Open]]</f>
        <v>1.5035238841033673E-2</v>
      </c>
    </row>
    <row r="264" spans="1:19" x14ac:dyDescent="0.25">
      <c r="A264" s="1">
        <v>43987</v>
      </c>
      <c r="B264" s="2">
        <v>3186.75</v>
      </c>
      <c r="C264" s="2">
        <v>3113.25</v>
      </c>
      <c r="D264" s="2">
        <v>3210.5</v>
      </c>
      <c r="E264" s="2">
        <v>3106.5</v>
      </c>
      <c r="F264" t="s">
        <v>144</v>
      </c>
      <c r="G264" s="3">
        <v>2.4500000000000001E-2</v>
      </c>
      <c r="H264" s="4">
        <f>ABS(Table1[[#This Row],[Change %]])</f>
        <v>2.4500000000000001E-2</v>
      </c>
      <c r="I264">
        <f>Table1[[#This Row],[High]]-Table1[[#This Row],[Low]]</f>
        <v>104</v>
      </c>
      <c r="J264" s="5">
        <f>Table1[[#This Row],[Volitality in $]]/Table1[[#This Row],[Open]]</f>
        <v>3.3405605075082306E-2</v>
      </c>
      <c r="L264" s="9">
        <v>43987</v>
      </c>
      <c r="M264" s="10">
        <v>3113.25</v>
      </c>
      <c r="N264" s="10">
        <v>3210.5</v>
      </c>
      <c r="O264" s="10">
        <v>3106.5</v>
      </c>
      <c r="P264" s="10">
        <v>3186.75</v>
      </c>
      <c r="R264" s="9">
        <v>43987</v>
      </c>
      <c r="S264" s="25">
        <f>Table1[[#This Row],[Volitality in $]]/Table1[[#This Row],[Open]]</f>
        <v>3.3405605075082306E-2</v>
      </c>
    </row>
    <row r="265" spans="1:19" x14ac:dyDescent="0.25">
      <c r="A265" s="1">
        <v>43986</v>
      </c>
      <c r="B265" s="2">
        <v>3110.5</v>
      </c>
      <c r="C265" s="2">
        <v>3117.75</v>
      </c>
      <c r="D265" s="2">
        <v>3126.75</v>
      </c>
      <c r="E265" s="2">
        <v>3087.5</v>
      </c>
      <c r="F265" t="s">
        <v>145</v>
      </c>
      <c r="G265" s="3">
        <v>-2.3E-3</v>
      </c>
      <c r="H265" s="4">
        <f>ABS(Table1[[#This Row],[Change %]])</f>
        <v>2.3E-3</v>
      </c>
      <c r="I265">
        <f>Table1[[#This Row],[High]]-Table1[[#This Row],[Low]]</f>
        <v>39.25</v>
      </c>
      <c r="J265" s="5">
        <f>Table1[[#This Row],[Volitality in $]]/Table1[[#This Row],[Open]]</f>
        <v>1.2589206960147542E-2</v>
      </c>
      <c r="L265" s="7">
        <v>43986</v>
      </c>
      <c r="M265" s="8">
        <v>3117.75</v>
      </c>
      <c r="N265" s="8">
        <v>3126.75</v>
      </c>
      <c r="O265" s="8">
        <v>3087.5</v>
      </c>
      <c r="P265" s="8">
        <v>3110.5</v>
      </c>
      <c r="R265" s="7">
        <v>43986</v>
      </c>
      <c r="S265" s="24">
        <f>Table1[[#This Row],[Volitality in $]]/Table1[[#This Row],[Open]]</f>
        <v>1.2589206960147542E-2</v>
      </c>
    </row>
    <row r="266" spans="1:19" x14ac:dyDescent="0.25">
      <c r="A266" s="1">
        <v>43985</v>
      </c>
      <c r="B266" s="2">
        <v>3117.75</v>
      </c>
      <c r="C266" s="2">
        <v>3078</v>
      </c>
      <c r="D266" s="2">
        <v>3129.5</v>
      </c>
      <c r="E266" s="2">
        <v>3074.25</v>
      </c>
      <c r="F266" t="s">
        <v>33</v>
      </c>
      <c r="G266" s="3">
        <v>1.32E-2</v>
      </c>
      <c r="H266" s="4">
        <f>ABS(Table1[[#This Row],[Change %]])</f>
        <v>1.32E-2</v>
      </c>
      <c r="I266">
        <f>Table1[[#This Row],[High]]-Table1[[#This Row],[Low]]</f>
        <v>55.25</v>
      </c>
      <c r="J266" s="5">
        <f>Table1[[#This Row],[Volitality in $]]/Table1[[#This Row],[Open]]</f>
        <v>1.7949967511371019E-2</v>
      </c>
      <c r="L266" s="9">
        <v>43985</v>
      </c>
      <c r="M266" s="10">
        <v>3078</v>
      </c>
      <c r="N266" s="10">
        <v>3129.5</v>
      </c>
      <c r="O266" s="10">
        <v>3074.25</v>
      </c>
      <c r="P266" s="10">
        <v>3117.75</v>
      </c>
      <c r="R266" s="9">
        <v>43985</v>
      </c>
      <c r="S266" s="25">
        <f>Table1[[#This Row],[Volitality in $]]/Table1[[#This Row],[Open]]</f>
        <v>1.7949967511371019E-2</v>
      </c>
    </row>
    <row r="267" spans="1:19" x14ac:dyDescent="0.25">
      <c r="A267" s="1">
        <v>43984</v>
      </c>
      <c r="B267" s="2">
        <v>3077</v>
      </c>
      <c r="C267" s="2">
        <v>3052.75</v>
      </c>
      <c r="D267" s="2">
        <v>3079</v>
      </c>
      <c r="E267" s="2">
        <v>3035</v>
      </c>
      <c r="F267" t="s">
        <v>131</v>
      </c>
      <c r="G267" s="3">
        <v>7.4999999999999997E-3</v>
      </c>
      <c r="H267" s="4">
        <f>ABS(Table1[[#This Row],[Change %]])</f>
        <v>7.4999999999999997E-3</v>
      </c>
      <c r="I267">
        <f>Table1[[#This Row],[High]]-Table1[[#This Row],[Low]]</f>
        <v>44</v>
      </c>
      <c r="J267" s="5">
        <f>Table1[[#This Row],[Volitality in $]]/Table1[[#This Row],[Open]]</f>
        <v>1.4413233969371877E-2</v>
      </c>
      <c r="L267" s="7">
        <v>43984</v>
      </c>
      <c r="M267" s="8">
        <v>3052.75</v>
      </c>
      <c r="N267" s="8">
        <v>3079</v>
      </c>
      <c r="O267" s="8">
        <v>3035</v>
      </c>
      <c r="P267" s="8">
        <v>3077</v>
      </c>
      <c r="R267" s="7">
        <v>43984</v>
      </c>
      <c r="S267" s="24">
        <f>Table1[[#This Row],[Volitality in $]]/Table1[[#This Row],[Open]]</f>
        <v>1.4413233969371877E-2</v>
      </c>
    </row>
    <row r="268" spans="1:19" x14ac:dyDescent="0.25">
      <c r="A268" s="1">
        <v>43983</v>
      </c>
      <c r="B268" s="2">
        <v>3054</v>
      </c>
      <c r="C268" s="2">
        <v>3029.75</v>
      </c>
      <c r="D268" s="2">
        <v>3059</v>
      </c>
      <c r="E268" s="2">
        <v>3008</v>
      </c>
      <c r="F268" t="s">
        <v>28</v>
      </c>
      <c r="G268" s="3">
        <v>3.8999999999999998E-3</v>
      </c>
      <c r="H268" s="4">
        <f>ABS(Table1[[#This Row],[Change %]])</f>
        <v>3.8999999999999998E-3</v>
      </c>
      <c r="I268">
        <f>Table1[[#This Row],[High]]-Table1[[#This Row],[Low]]</f>
        <v>51</v>
      </c>
      <c r="J268" s="5">
        <f>Table1[[#This Row],[Volitality in $]]/Table1[[#This Row],[Open]]</f>
        <v>1.6833072035646504E-2</v>
      </c>
      <c r="L268" s="9">
        <v>43983</v>
      </c>
      <c r="M268" s="10">
        <v>3029.75</v>
      </c>
      <c r="N268" s="10">
        <v>3059</v>
      </c>
      <c r="O268" s="10">
        <v>3008</v>
      </c>
      <c r="P268" s="10">
        <v>3054</v>
      </c>
      <c r="R268" s="9">
        <v>43983</v>
      </c>
      <c r="S268" s="25">
        <f>Table1[[#This Row],[Volitality in $]]/Table1[[#This Row],[Open]]</f>
        <v>1.6833072035646504E-2</v>
      </c>
    </row>
  </sheetData>
  <mergeCells count="53">
    <mergeCell ref="AC6:AN7"/>
    <mergeCell ref="AG14:AH15"/>
    <mergeCell ref="AI14:AJ15"/>
    <mergeCell ref="AK14:AL15"/>
    <mergeCell ref="AM14:AN15"/>
    <mergeCell ref="AC29:AH29"/>
    <mergeCell ref="AI29:AN29"/>
    <mergeCell ref="AG12:AN12"/>
    <mergeCell ref="AG13:AH13"/>
    <mergeCell ref="AI13:AJ13"/>
    <mergeCell ref="AK13:AL13"/>
    <mergeCell ref="AM13:AN13"/>
    <mergeCell ref="AK8:AN8"/>
    <mergeCell ref="AK9:AL9"/>
    <mergeCell ref="AM9:AN9"/>
    <mergeCell ref="AK10:AL11"/>
    <mergeCell ref="AM10:AN11"/>
    <mergeCell ref="AG8:AJ8"/>
    <mergeCell ref="AG9:AH9"/>
    <mergeCell ref="AI9:AJ9"/>
    <mergeCell ref="AG10:AH11"/>
    <mergeCell ref="AI10:AJ11"/>
    <mergeCell ref="AC8:AF8"/>
    <mergeCell ref="AC9:AD9"/>
    <mergeCell ref="AE9:AF9"/>
    <mergeCell ref="AC10:AD11"/>
    <mergeCell ref="AE10:AF11"/>
    <mergeCell ref="V31:W31"/>
    <mergeCell ref="V33:W33"/>
    <mergeCell ref="V35:W35"/>
    <mergeCell ref="X29:Y29"/>
    <mergeCell ref="X31:Y31"/>
    <mergeCell ref="X33:Y33"/>
    <mergeCell ref="X35:Y35"/>
    <mergeCell ref="V20:W20"/>
    <mergeCell ref="X20:Y20"/>
    <mergeCell ref="V11:W11"/>
    <mergeCell ref="X11:Y11"/>
    <mergeCell ref="V14:W14"/>
    <mergeCell ref="X14:Y14"/>
    <mergeCell ref="V17:W17"/>
    <mergeCell ref="X17:Y17"/>
    <mergeCell ref="C2:E2"/>
    <mergeCell ref="V2:X2"/>
    <mergeCell ref="V5:W5"/>
    <mergeCell ref="X5:Y5"/>
    <mergeCell ref="V8:W8"/>
    <mergeCell ref="X8:Y8"/>
    <mergeCell ref="V23:W23"/>
    <mergeCell ref="X23:Y23"/>
    <mergeCell ref="V26:W26"/>
    <mergeCell ref="X26:Y26"/>
    <mergeCell ref="V29:W29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 500 Futures Historical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2021-06-09T15:47:49Z</dcterms:created>
  <dcterms:modified xsi:type="dcterms:W3CDTF">2021-06-12T07:18:32Z</dcterms:modified>
</cp:coreProperties>
</file>