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94384\Desktop\EIE341_Analog_Circuit_Report\Lab04\"/>
    </mc:Choice>
  </mc:AlternateContent>
  <xr:revisionPtr revIDLastSave="0" documentId="13_ncr:1_{7AE73AAD-F745-4713-BB2D-524D3B932CF6}" xr6:coauthVersionLast="47" xr6:coauthVersionMax="47" xr10:uidLastSave="{00000000-0000-0000-0000-000000000000}"/>
  <bookViews>
    <workbookView xWindow="17475" yWindow="3510" windowWidth="10320" windowHeight="112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" i="1" l="1"/>
  <c r="W29" i="1" s="1"/>
  <c r="Q31" i="1"/>
  <c r="R31" i="1"/>
  <c r="S31" i="1"/>
  <c r="T31" i="1"/>
  <c r="U31" i="1"/>
  <c r="V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3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5" i="1"/>
  <c r="B7" i="1"/>
  <c r="Q3" i="1"/>
  <c r="V29" i="1"/>
  <c r="V30" i="1"/>
  <c r="U29" i="1"/>
  <c r="U30" i="1"/>
  <c r="V36" i="1"/>
  <c r="V35" i="1"/>
  <c r="Q30" i="1"/>
  <c r="R30" i="1"/>
  <c r="S30" i="1"/>
  <c r="T30" i="1"/>
  <c r="Q29" i="1"/>
  <c r="R29" i="1"/>
  <c r="S29" i="1"/>
  <c r="T29" i="1"/>
  <c r="Q22" i="1"/>
  <c r="R22" i="1"/>
  <c r="S22" i="1"/>
  <c r="Q21" i="1"/>
  <c r="R21" i="1"/>
  <c r="S21" i="1"/>
  <c r="T22" i="1"/>
  <c r="T21" i="1"/>
  <c r="Q14" i="1"/>
  <c r="R14" i="1"/>
  <c r="Q13" i="1"/>
  <c r="R13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9" i="1"/>
  <c r="B2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30" i="1"/>
  <c r="B22" i="1"/>
  <c r="B14" i="1"/>
  <c r="C6" i="1"/>
  <c r="C7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B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5" i="1"/>
  <c r="V19" i="1"/>
  <c r="V21" i="1" s="1"/>
  <c r="V11" i="1"/>
  <c r="V13" i="1" s="1"/>
  <c r="Q5" i="1"/>
</calcChain>
</file>

<file path=xl/sharedStrings.xml><?xml version="1.0" encoding="utf-8"?>
<sst xmlns="http://schemas.openxmlformats.org/spreadsheetml/2006/main" count="28" uniqueCount="14">
  <si>
    <t>VBB=1.0</t>
    <phoneticPr fontId="1" type="noConversion"/>
  </si>
  <si>
    <t>Vcc</t>
    <phoneticPr fontId="1" type="noConversion"/>
  </si>
  <si>
    <t>Vbe</t>
    <phoneticPr fontId="1" type="noConversion"/>
  </si>
  <si>
    <t>Vce</t>
    <phoneticPr fontId="1" type="noConversion"/>
  </si>
  <si>
    <t>VBB=1.3</t>
    <phoneticPr fontId="1" type="noConversion"/>
  </si>
  <si>
    <t>VBB=1.7</t>
    <phoneticPr fontId="1" type="noConversion"/>
  </si>
  <si>
    <t>VBB=2.0</t>
    <phoneticPr fontId="1" type="noConversion"/>
  </si>
  <si>
    <t>Ib</t>
    <phoneticPr fontId="1" type="noConversion"/>
  </si>
  <si>
    <t>Rb=55.33k</t>
    <phoneticPr fontId="1" type="noConversion"/>
  </si>
  <si>
    <t>Rc=0.990k</t>
    <phoneticPr fontId="1" type="noConversion"/>
  </si>
  <si>
    <t>AVG</t>
  </si>
  <si>
    <t>AVG</t>
    <phoneticPr fontId="1" type="noConversion"/>
  </si>
  <si>
    <t>Ic</t>
    <phoneticPr fontId="1" type="noConversion"/>
  </si>
  <si>
    <t>$\beta$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</si>
</sst>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E+00"/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01376613637578E-2"/>
          <c:y val="0.14774783534677582"/>
          <c:w val="0.91176574356776829"/>
          <c:h val="0.7598419775700993"/>
        </c:manualLayout>
      </c:layout>
      <c:scatterChart>
        <c:scatterStyle val="smoothMarker"/>
        <c:varyColors val="0"/>
        <c:ser>
          <c:idx val="0"/>
          <c:order val="0"/>
          <c:tx>
            <c:v>V1.0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Sheet1!$B$4:$P$4</c:f>
              <c:numCache>
                <c:formatCode>General</c:formatCode>
                <c:ptCount val="15"/>
                <c:pt idx="0">
                  <c:v>0.04</c:v>
                </c:pt>
                <c:pt idx="1">
                  <c:v>0.06</c:v>
                </c:pt>
                <c:pt idx="2">
                  <c:v>8.4000000000000005E-2</c:v>
                </c:pt>
                <c:pt idx="3">
                  <c:v>0.1</c:v>
                </c:pt>
                <c:pt idx="4">
                  <c:v>0.112</c:v>
                </c:pt>
                <c:pt idx="5">
                  <c:v>0.123</c:v>
                </c:pt>
                <c:pt idx="6">
                  <c:v>0.189</c:v>
                </c:pt>
                <c:pt idx="7">
                  <c:v>0.92900000000000005</c:v>
                </c:pt>
                <c:pt idx="8">
                  <c:v>1.91</c:v>
                </c:pt>
                <c:pt idx="9">
                  <c:v>2.89</c:v>
                </c:pt>
                <c:pt idx="10">
                  <c:v>3.86</c:v>
                </c:pt>
                <c:pt idx="11">
                  <c:v>4.84</c:v>
                </c:pt>
                <c:pt idx="12">
                  <c:v>5.83</c:v>
                </c:pt>
                <c:pt idx="13">
                  <c:v>6.82</c:v>
                </c:pt>
                <c:pt idx="14">
                  <c:v>7.8</c:v>
                </c:pt>
              </c:numCache>
            </c:numRef>
          </c:xVal>
          <c:yVal>
            <c:numRef>
              <c:f>Sheet1!$B$6:$P$6</c:f>
              <c:numCache>
                <c:formatCode>0.000</c:formatCode>
                <c:ptCount val="15"/>
                <c:pt idx="0">
                  <c:v>6.0606060606060615E-2</c:v>
                </c:pt>
                <c:pt idx="1">
                  <c:v>0.14141414141414144</c:v>
                </c:pt>
                <c:pt idx="2">
                  <c:v>0.31919191919191919</c:v>
                </c:pt>
                <c:pt idx="3">
                  <c:v>0.50505050505050508</c:v>
                </c:pt>
                <c:pt idx="4">
                  <c:v>0.69494949494949498</c:v>
                </c:pt>
                <c:pt idx="5">
                  <c:v>0.8858585858585859</c:v>
                </c:pt>
                <c:pt idx="6">
                  <c:v>1.8292929292929292</c:v>
                </c:pt>
                <c:pt idx="7">
                  <c:v>2.0919191919191915</c:v>
                </c:pt>
                <c:pt idx="8">
                  <c:v>2.1111111111111112</c:v>
                </c:pt>
                <c:pt idx="9">
                  <c:v>2.131313131313131</c:v>
                </c:pt>
                <c:pt idx="10">
                  <c:v>2.1616161616161618</c:v>
                </c:pt>
                <c:pt idx="11">
                  <c:v>2.1818181818181821</c:v>
                </c:pt>
                <c:pt idx="12">
                  <c:v>2.191919191919192</c:v>
                </c:pt>
                <c:pt idx="13">
                  <c:v>2.2020202020202015</c:v>
                </c:pt>
                <c:pt idx="14">
                  <c:v>2.2222222222222223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81E-AC95-15A80324DFE0}"/>
            </c:ext>
          </c:extLst>
        </c:ser>
        <c:ser>
          <c:idx val="1"/>
          <c:order val="1"/>
          <c:tx>
            <c:v>V1.2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Sheet1!$B$12:$R$12</c:f>
              <c:numCache>
                <c:formatCode>General</c:formatCode>
                <c:ptCount val="17"/>
                <c:pt idx="0">
                  <c:v>3.4000000000000002E-2</c:v>
                </c:pt>
                <c:pt idx="1">
                  <c:v>0.05</c:v>
                </c:pt>
                <c:pt idx="2">
                  <c:v>6.9000000000000006E-2</c:v>
                </c:pt>
                <c:pt idx="3">
                  <c:v>8.2000000000000003E-2</c:v>
                </c:pt>
                <c:pt idx="4">
                  <c:v>9.1999999999999998E-2</c:v>
                </c:pt>
                <c:pt idx="5">
                  <c:v>0.10100000000000001</c:v>
                </c:pt>
                <c:pt idx="6">
                  <c:v>0.13400000000000001</c:v>
                </c:pt>
                <c:pt idx="7">
                  <c:v>0.16900000000000001</c:v>
                </c:pt>
                <c:pt idx="8">
                  <c:v>0.32500000000000001</c:v>
                </c:pt>
                <c:pt idx="9">
                  <c:v>1.23</c:v>
                </c:pt>
                <c:pt idx="10">
                  <c:v>2.17</c:v>
                </c:pt>
                <c:pt idx="11">
                  <c:v>3.13</c:v>
                </c:pt>
                <c:pt idx="12">
                  <c:v>4.09</c:v>
                </c:pt>
                <c:pt idx="13">
                  <c:v>5.0599999999999996</c:v>
                </c:pt>
                <c:pt idx="14">
                  <c:v>6.01</c:v>
                </c:pt>
                <c:pt idx="15">
                  <c:v>6.97</c:v>
                </c:pt>
                <c:pt idx="16">
                  <c:v>7.94</c:v>
                </c:pt>
              </c:numCache>
            </c:numRef>
          </c:xVal>
          <c:yVal>
            <c:numRef>
              <c:f>Sheet1!$B$14:$R$14</c:f>
              <c:numCache>
                <c:formatCode>0.000</c:formatCode>
                <c:ptCount val="17"/>
                <c:pt idx="0">
                  <c:v>6.6666666666666666E-2</c:v>
                </c:pt>
                <c:pt idx="1">
                  <c:v>0.15151515151515155</c:v>
                </c:pt>
                <c:pt idx="2">
                  <c:v>0.33434343434343439</c:v>
                </c:pt>
                <c:pt idx="3">
                  <c:v>0.52323232323232327</c:v>
                </c:pt>
                <c:pt idx="4">
                  <c:v>0.7151515151515152</c:v>
                </c:pt>
                <c:pt idx="5">
                  <c:v>0.90808080808080816</c:v>
                </c:pt>
                <c:pt idx="6">
                  <c:v>1.884848484848485</c:v>
                </c:pt>
                <c:pt idx="7">
                  <c:v>2.8595959595959597</c:v>
                </c:pt>
                <c:pt idx="8">
                  <c:v>3.7121212121212119</c:v>
                </c:pt>
                <c:pt idx="9">
                  <c:v>3.808080808080808</c:v>
                </c:pt>
                <c:pt idx="10">
                  <c:v>3.868686868686869</c:v>
                </c:pt>
                <c:pt idx="11">
                  <c:v>3.9090909090909092</c:v>
                </c:pt>
                <c:pt idx="12">
                  <c:v>3.9494949494949498</c:v>
                </c:pt>
                <c:pt idx="13">
                  <c:v>3.9797979797979801</c:v>
                </c:pt>
                <c:pt idx="14">
                  <c:v>4.0303030303030303</c:v>
                </c:pt>
                <c:pt idx="15">
                  <c:v>4.0707070707070709</c:v>
                </c:pt>
                <c:pt idx="16">
                  <c:v>4.1010101010101003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B9-481E-AC95-15A80324DFE0}"/>
            </c:ext>
          </c:extLst>
        </c:ser>
        <c:ser>
          <c:idx val="2"/>
          <c:order val="2"/>
          <c:tx>
            <c:v>V1.7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Sheet1!$B$20:$T$20</c:f>
              <c:numCache>
                <c:formatCode>General</c:formatCode>
                <c:ptCount val="19"/>
                <c:pt idx="0">
                  <c:v>2.7E-2</c:v>
                </c:pt>
                <c:pt idx="1">
                  <c:v>0.04</c:v>
                </c:pt>
                <c:pt idx="2">
                  <c:v>5.7299999999999997E-2</c:v>
                </c:pt>
                <c:pt idx="3">
                  <c:v>0.06</c:v>
                </c:pt>
                <c:pt idx="4">
                  <c:v>7.6999999999999999E-2</c:v>
                </c:pt>
                <c:pt idx="5">
                  <c:v>8.5000000000000006E-2</c:v>
                </c:pt>
                <c:pt idx="6">
                  <c:v>0.112</c:v>
                </c:pt>
                <c:pt idx="7">
                  <c:v>0.13300000000000001</c:v>
                </c:pt>
                <c:pt idx="8">
                  <c:v>0.156</c:v>
                </c:pt>
                <c:pt idx="9">
                  <c:v>0.188</c:v>
                </c:pt>
                <c:pt idx="10">
                  <c:v>0.30299999999999999</c:v>
                </c:pt>
                <c:pt idx="11">
                  <c:v>1.044</c:v>
                </c:pt>
                <c:pt idx="12">
                  <c:v>1.95</c:v>
                </c:pt>
                <c:pt idx="13">
                  <c:v>2.87</c:v>
                </c:pt>
                <c:pt idx="14">
                  <c:v>3.76</c:v>
                </c:pt>
                <c:pt idx="15">
                  <c:v>4.59</c:v>
                </c:pt>
                <c:pt idx="16">
                  <c:v>5.46</c:v>
                </c:pt>
                <c:pt idx="17">
                  <c:v>6.41</c:v>
                </c:pt>
                <c:pt idx="18">
                  <c:v>7.37</c:v>
                </c:pt>
              </c:numCache>
            </c:numRef>
          </c:xVal>
          <c:yVal>
            <c:numRef>
              <c:f>Sheet1!$B$22:$T$22</c:f>
              <c:numCache>
                <c:formatCode>0.000</c:formatCode>
                <c:ptCount val="19"/>
                <c:pt idx="0">
                  <c:v>7.3737373737373754E-2</c:v>
                </c:pt>
                <c:pt idx="1">
                  <c:v>0.16161616161616163</c:v>
                </c:pt>
                <c:pt idx="2">
                  <c:v>0.34616161616161617</c:v>
                </c:pt>
                <c:pt idx="3">
                  <c:v>0.54545454545454553</c:v>
                </c:pt>
                <c:pt idx="4">
                  <c:v>0.73030303030303034</c:v>
                </c:pt>
                <c:pt idx="5">
                  <c:v>0.92424242424242431</c:v>
                </c:pt>
                <c:pt idx="6">
                  <c:v>1.9070707070707069</c:v>
                </c:pt>
                <c:pt idx="7">
                  <c:v>2.8959595959595958</c:v>
                </c:pt>
                <c:pt idx="8">
                  <c:v>3.8828282828282825</c:v>
                </c:pt>
                <c:pt idx="9">
                  <c:v>4.8606060606060613</c:v>
                </c:pt>
                <c:pt idx="10">
                  <c:v>5.7545454545454549</c:v>
                </c:pt>
                <c:pt idx="11">
                  <c:v>6.0161616161616154</c:v>
                </c:pt>
                <c:pt idx="12">
                  <c:v>6.1111111111111107</c:v>
                </c:pt>
                <c:pt idx="13">
                  <c:v>6.191919191919192</c:v>
                </c:pt>
                <c:pt idx="14">
                  <c:v>6.3030303030303036</c:v>
                </c:pt>
                <c:pt idx="15">
                  <c:v>6.4747474747474749</c:v>
                </c:pt>
                <c:pt idx="16">
                  <c:v>6.6060606060606064</c:v>
                </c:pt>
                <c:pt idx="17">
                  <c:v>6.6565656565656566</c:v>
                </c:pt>
                <c:pt idx="18">
                  <c:v>6.6969696969696972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B9-481E-AC95-15A80324DFE0}"/>
            </c:ext>
          </c:extLst>
        </c:ser>
        <c:ser>
          <c:idx val="3"/>
          <c:order val="3"/>
          <c:tx>
            <c:v>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Sheet1!$B$28:$V$28</c:f>
              <c:numCache>
                <c:formatCode>General</c:formatCode>
                <c:ptCount val="21"/>
                <c:pt idx="0">
                  <c:v>2.3E-2</c:v>
                </c:pt>
                <c:pt idx="1">
                  <c:v>3.5000000000000003E-2</c:v>
                </c:pt>
                <c:pt idx="2">
                  <c:v>5.0999999999999997E-2</c:v>
                </c:pt>
                <c:pt idx="3">
                  <c:v>6.0999999999999999E-2</c:v>
                </c:pt>
                <c:pt idx="4">
                  <c:v>7.0000000000000007E-2</c:v>
                </c:pt>
                <c:pt idx="5">
                  <c:v>7.6999999999999999E-2</c:v>
                </c:pt>
                <c:pt idx="6">
                  <c:v>0.10100000000000001</c:v>
                </c:pt>
                <c:pt idx="7">
                  <c:v>0.12</c:v>
                </c:pt>
                <c:pt idx="8">
                  <c:v>0.13800000000000001</c:v>
                </c:pt>
                <c:pt idx="9">
                  <c:v>0.157</c:v>
                </c:pt>
                <c:pt idx="10">
                  <c:v>0.184</c:v>
                </c:pt>
                <c:pt idx="11">
                  <c:v>0.24299999999999999</c:v>
                </c:pt>
                <c:pt idx="12">
                  <c:v>0.48</c:v>
                </c:pt>
                <c:pt idx="13">
                  <c:v>1.29</c:v>
                </c:pt>
                <c:pt idx="14">
                  <c:v>2.165</c:v>
                </c:pt>
                <c:pt idx="15">
                  <c:v>3.09</c:v>
                </c:pt>
                <c:pt idx="16">
                  <c:v>3.86</c:v>
                </c:pt>
                <c:pt idx="17">
                  <c:v>5.5</c:v>
                </c:pt>
                <c:pt idx="18">
                  <c:v>6.54</c:v>
                </c:pt>
                <c:pt idx="19">
                  <c:v>7.34</c:v>
                </c:pt>
                <c:pt idx="20">
                  <c:v>9.23</c:v>
                </c:pt>
              </c:numCache>
            </c:numRef>
          </c:xVal>
          <c:yVal>
            <c:numRef>
              <c:f>Sheet1!$B$30:$V$30</c:f>
              <c:numCache>
                <c:formatCode>0.000</c:formatCode>
                <c:ptCount val="21"/>
                <c:pt idx="0">
                  <c:v>7.7777777777777793E-2</c:v>
                </c:pt>
                <c:pt idx="1">
                  <c:v>0.16666666666666669</c:v>
                </c:pt>
                <c:pt idx="2">
                  <c:v>0.35252525252525257</c:v>
                </c:pt>
                <c:pt idx="3">
                  <c:v>0.5444444444444444</c:v>
                </c:pt>
                <c:pt idx="4">
                  <c:v>0.73737373737373735</c:v>
                </c:pt>
                <c:pt idx="5">
                  <c:v>0.93232323232323233</c:v>
                </c:pt>
                <c:pt idx="6">
                  <c:v>1.9181818181818182</c:v>
                </c:pt>
                <c:pt idx="7">
                  <c:v>2.9090909090909092</c:v>
                </c:pt>
                <c:pt idx="8">
                  <c:v>3.901010101010101</c:v>
                </c:pt>
                <c:pt idx="9">
                  <c:v>4.8919191919191922</c:v>
                </c:pt>
                <c:pt idx="10">
                  <c:v>5.8747474747474744</c:v>
                </c:pt>
                <c:pt idx="11">
                  <c:v>6.8252525252525249</c:v>
                </c:pt>
                <c:pt idx="12">
                  <c:v>7.595959595959596</c:v>
                </c:pt>
                <c:pt idx="13">
                  <c:v>7.7878787878787881</c:v>
                </c:pt>
                <c:pt idx="14">
                  <c:v>7.9141414141414144</c:v>
                </c:pt>
                <c:pt idx="15">
                  <c:v>7.9898989898989905</c:v>
                </c:pt>
                <c:pt idx="16">
                  <c:v>8.2222222222222232</c:v>
                </c:pt>
                <c:pt idx="17">
                  <c:v>8.5858585858585865</c:v>
                </c:pt>
                <c:pt idx="18">
                  <c:v>8.5454545454545467</c:v>
                </c:pt>
                <c:pt idx="19">
                  <c:v>8.7474747474747474</c:v>
                </c:pt>
                <c:pt idx="20">
                  <c:v>8.8585858585858581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B9-481E-AC95-15A80324D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6991"/>
        <c:axId val="2013356623"/>
      </c:scatterChart>
      <c:valAx>
        <c:axId val="52097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3356623"/>
        <c:crosses val="autoZero"/>
        <c:crossBetween val="midCat"/>
      </c:valAx>
      <c:valAx>
        <c:axId val="20133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97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366773</xdr:colOff>
      <xdr:row>34</xdr:row>
      <xdr:rowOff>21891</xdr:rowOff>
    </xdr:from>
    <xdr:to>
      <xdr:col>15</xdr:col>
      <xdr:colOff>524494</xdr:colOff>
      <xdr:row>55</xdr:row>
      <xdr:rowOff>12369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C5C6C3-DBFE-CEF4-6285-4801836A8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"/>
  <sheetViews>
    <sheetView tabSelected="1" topLeftCell="A27" zoomScale="70" zoomScaleNormal="70" workbookViewId="0">
      <selection activeCell="A43" sqref="A43"/>
    </sheetView>
  </sheetViews>
  <sheetFormatPr defaultRowHeight="14.25" x14ac:dyDescent="0.2"/>
  <cols>
    <col min="2" max="2" width="9.125" customWidth="1"/>
  </cols>
  <sheetData>
    <row r="1" spans="1:22" x14ac:dyDescent="0.2">
      <c r="A1" t="s">
        <v>0</v>
      </c>
      <c r="B1" t="s">
        <v>9</v>
      </c>
      <c r="C1" t="s">
        <v>8</v>
      </c>
    </row>
    <row r="2" spans="1:22" x14ac:dyDescent="0.2">
      <c r="A2" t="s">
        <v>1</v>
      </c>
      <c r="B2">
        <v>0.1</v>
      </c>
      <c r="C2">
        <v>0.2</v>
      </c>
      <c r="D2">
        <v>0.4</v>
      </c>
      <c r="E2">
        <v>0.6</v>
      </c>
      <c r="F2">
        <v>0.8</v>
      </c>
      <c r="G2">
        <v>1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 t="s">
        <v>10</v>
      </c>
    </row>
    <row r="3" spans="1:22" x14ac:dyDescent="0.2">
      <c r="A3" t="s">
        <v>2</v>
      </c>
      <c r="B3">
        <v>0.56979999999999997</v>
      </c>
      <c r="C3">
        <v>0.58699999999999997</v>
      </c>
      <c r="D3">
        <v>0.60599999999999998</v>
      </c>
      <c r="E3">
        <v>0.61699999999999999</v>
      </c>
      <c r="F3">
        <v>0.625</v>
      </c>
      <c r="G3">
        <v>0.63100000000000001</v>
      </c>
      <c r="H3">
        <v>0.65</v>
      </c>
      <c r="I3">
        <v>0.65200000000000002</v>
      </c>
      <c r="J3">
        <v>0.65100000000000002</v>
      </c>
      <c r="K3">
        <v>0.64990000000000003</v>
      </c>
      <c r="L3">
        <v>0.64849999999999997</v>
      </c>
      <c r="M3">
        <v>0.64739999999999998</v>
      </c>
      <c r="N3">
        <v>0.6462</v>
      </c>
      <c r="O3">
        <v>0.6452</v>
      </c>
      <c r="P3">
        <v>0.64500000000000002</v>
      </c>
      <c r="Q3">
        <f>AVERAGE(B3:P3)</f>
        <v>0.63139999999999996</v>
      </c>
    </row>
    <row r="4" spans="1:22" x14ac:dyDescent="0.2">
      <c r="A4" t="s">
        <v>3</v>
      </c>
      <c r="B4">
        <v>0.04</v>
      </c>
      <c r="C4">
        <v>0.06</v>
      </c>
      <c r="D4">
        <v>8.4000000000000005E-2</v>
      </c>
      <c r="E4">
        <v>0.1</v>
      </c>
      <c r="F4">
        <v>0.112</v>
      </c>
      <c r="G4">
        <v>0.123</v>
      </c>
      <c r="H4">
        <v>0.189</v>
      </c>
      <c r="I4">
        <v>0.92900000000000005</v>
      </c>
      <c r="J4">
        <v>1.91</v>
      </c>
      <c r="K4">
        <v>2.89</v>
      </c>
      <c r="L4">
        <v>3.86</v>
      </c>
      <c r="M4">
        <v>4.84</v>
      </c>
      <c r="N4">
        <v>5.83</v>
      </c>
      <c r="O4">
        <v>6.82</v>
      </c>
      <c r="P4">
        <v>7.8</v>
      </c>
    </row>
    <row r="5" spans="1:22" x14ac:dyDescent="0.2">
      <c r="A5" t="s">
        <v>7</v>
      </c>
      <c r="B5" s="1">
        <f>(1-B3)/55330</f>
        <v>7.7751671787457082E-6</v>
      </c>
      <c r="C5" s="1">
        <f t="shared" ref="C5:Q5" si="0">(1-C3)/55330</f>
        <v>7.4643050786191945E-6</v>
      </c>
      <c r="D5" s="1">
        <f t="shared" si="0"/>
        <v>7.1209108982468824E-6</v>
      </c>
      <c r="E5" s="1">
        <f t="shared" si="0"/>
        <v>6.9221037411892281E-6</v>
      </c>
      <c r="F5" s="1">
        <f t="shared" si="0"/>
        <v>6.7775167178745711E-6</v>
      </c>
      <c r="G5" s="1">
        <f t="shared" si="0"/>
        <v>6.6690764503885774E-6</v>
      </c>
      <c r="H5" s="1">
        <f t="shared" si="0"/>
        <v>6.3256822700162653E-6</v>
      </c>
      <c r="I5" s="1">
        <f t="shared" si="0"/>
        <v>6.2895355141876012E-6</v>
      </c>
      <c r="J5" s="1">
        <f t="shared" si="0"/>
        <v>6.3076088921019337E-6</v>
      </c>
      <c r="K5" s="1">
        <f t="shared" si="0"/>
        <v>6.3274896078076985E-6</v>
      </c>
      <c r="L5" s="1">
        <f t="shared" si="0"/>
        <v>6.3527923368877648E-6</v>
      </c>
      <c r="M5" s="1">
        <f t="shared" si="0"/>
        <v>6.3726730525935305E-6</v>
      </c>
      <c r="N5" s="1">
        <f t="shared" si="0"/>
        <v>6.3943611060907285E-6</v>
      </c>
      <c r="O5" s="1">
        <f t="shared" si="0"/>
        <v>6.412434484005061E-6</v>
      </c>
      <c r="P5" s="1">
        <f t="shared" si="0"/>
        <v>6.4160491595879266E-6</v>
      </c>
      <c r="Q5" s="1">
        <f t="shared" si="0"/>
        <v>6.6618470992228452E-6</v>
      </c>
    </row>
    <row r="6" spans="1:22" x14ac:dyDescent="0.2">
      <c r="A6" t="s">
        <v>12</v>
      </c>
      <c r="B6" s="2">
        <f t="shared" ref="B6:P6" si="1">(B2-B4)/0.99</f>
        <v>6.0606060606060615E-2</v>
      </c>
      <c r="C6" s="2">
        <f t="shared" si="1"/>
        <v>0.14141414141414144</v>
      </c>
      <c r="D6" s="2">
        <f t="shared" si="1"/>
        <v>0.31919191919191919</v>
      </c>
      <c r="E6" s="2">
        <f t="shared" si="1"/>
        <v>0.50505050505050508</v>
      </c>
      <c r="F6" s="2">
        <f t="shared" si="1"/>
        <v>0.69494949494949498</v>
      </c>
      <c r="G6" s="2">
        <f t="shared" si="1"/>
        <v>0.8858585858585859</v>
      </c>
      <c r="H6" s="2">
        <f t="shared" si="1"/>
        <v>1.8292929292929292</v>
      </c>
      <c r="I6" s="2">
        <f t="shared" si="1"/>
        <v>2.0919191919191915</v>
      </c>
      <c r="J6" s="2">
        <f t="shared" si="1"/>
        <v>2.1111111111111112</v>
      </c>
      <c r="K6" s="2">
        <f t="shared" si="1"/>
        <v>2.131313131313131</v>
      </c>
      <c r="L6" s="2">
        <f t="shared" si="1"/>
        <v>2.1616161616161618</v>
      </c>
      <c r="M6" s="2">
        <f t="shared" si="1"/>
        <v>2.1818181818181821</v>
      </c>
      <c r="N6" s="2">
        <f t="shared" si="1"/>
        <v>2.191919191919192</v>
      </c>
      <c r="O6" s="2">
        <f t="shared" si="1"/>
        <v>2.2020202020202015</v>
      </c>
      <c r="P6" s="2">
        <f t="shared" si="1"/>
        <v>2.2222222222222223</v>
      </c>
      <c r="Q6" s="1"/>
    </row>
    <row r="7" spans="1:22" x14ac:dyDescent="0.2">
      <c r="A7" t="s">
        <v>13</v>
      </c>
      <c r="B7" s="1">
        <f xml:space="preserve"> (B6/B5)</f>
        <v>7794.8241128157451</v>
      </c>
      <c r="C7" s="1">
        <f xml:space="preserve"> (C6/C5)</f>
        <v>18945.386064030132</v>
      </c>
      <c r="D7" s="1">
        <f xml:space="preserve"> (D6/D5)</f>
        <v>44824.591088550478</v>
      </c>
      <c r="E7" s="1">
        <f xml:space="preserve"> (E6/E5)</f>
        <v>72961.995938497246</v>
      </c>
      <c r="F7" s="1">
        <f xml:space="preserve"> (F6/F5)</f>
        <v>102537.48148148147</v>
      </c>
      <c r="G7" s="1">
        <f xml:space="preserve"> (G6/G5)</f>
        <v>132830.77386329419</v>
      </c>
      <c r="H7" s="1">
        <f xml:space="preserve"> (H6/H5)</f>
        <v>289185.07936507941</v>
      </c>
      <c r="I7" s="1">
        <f xml:space="preserve"> (I6/I5)</f>
        <v>332603.12899105996</v>
      </c>
      <c r="J7" s="1">
        <f xml:space="preserve"> (J6/J5)</f>
        <v>334692.77300222858</v>
      </c>
      <c r="K7" s="1">
        <f xml:space="preserve"> (K6/K5)</f>
        <v>336833.92046716809</v>
      </c>
      <c r="L7" s="1">
        <f xml:space="preserve"> (L6/L5)</f>
        <v>340262.36763078871</v>
      </c>
      <c r="M7" s="1">
        <f xml:space="preserve"> (M6/M5)</f>
        <v>342370.95859330689</v>
      </c>
      <c r="N7" s="1">
        <f xml:space="preserve"> (N6/N5)</f>
        <v>342789.39765090134</v>
      </c>
      <c r="O7" s="1">
        <f xml:space="preserve"> (O6/O5)</f>
        <v>343398.47175247391</v>
      </c>
      <c r="P7" s="1">
        <f xml:space="preserve"> (P6/P5)</f>
        <v>346353.67762128328</v>
      </c>
    </row>
    <row r="9" spans="1:22" x14ac:dyDescent="0.2">
      <c r="A9" t="s">
        <v>4</v>
      </c>
    </row>
    <row r="10" spans="1:22" x14ac:dyDescent="0.2">
      <c r="A10" t="s">
        <v>1</v>
      </c>
      <c r="B10">
        <v>0.1</v>
      </c>
      <c r="C10">
        <v>0.2</v>
      </c>
      <c r="D10">
        <v>0.4</v>
      </c>
      <c r="E10">
        <v>0.6</v>
      </c>
      <c r="F10">
        <v>0.8</v>
      </c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11</v>
      </c>
      <c r="R10">
        <v>12</v>
      </c>
      <c r="S10">
        <v>16</v>
      </c>
      <c r="T10">
        <v>18</v>
      </c>
      <c r="V10" t="s">
        <v>11</v>
      </c>
    </row>
    <row r="11" spans="1:22" x14ac:dyDescent="0.2">
      <c r="A11" t="s">
        <v>2</v>
      </c>
      <c r="B11">
        <v>0.57599999999999996</v>
      </c>
      <c r="C11">
        <v>0.59099999999999997</v>
      </c>
      <c r="D11">
        <v>0.60899999999999999</v>
      </c>
      <c r="E11">
        <v>0.61899999999999999</v>
      </c>
      <c r="F11">
        <v>0.627</v>
      </c>
      <c r="G11">
        <v>0.63400000000000001</v>
      </c>
      <c r="H11">
        <v>0.65300000000000002</v>
      </c>
      <c r="I11">
        <v>0.66400000000000003</v>
      </c>
      <c r="J11">
        <v>0.66900000000000004</v>
      </c>
      <c r="K11">
        <v>0.66800000000000004</v>
      </c>
      <c r="L11">
        <v>0.66700000000000004</v>
      </c>
      <c r="M11">
        <v>0.66500000000000004</v>
      </c>
      <c r="N11">
        <v>0.66400000000000003</v>
      </c>
      <c r="O11">
        <v>0.66100000000000003</v>
      </c>
      <c r="P11">
        <v>0.65800000000000003</v>
      </c>
      <c r="Q11">
        <v>0.65400000000000003</v>
      </c>
      <c r="R11">
        <v>0.65300000000000002</v>
      </c>
      <c r="V11">
        <f>AVERAGE(B11:P11)</f>
        <v>0.6416666666666665</v>
      </c>
    </row>
    <row r="12" spans="1:22" x14ac:dyDescent="0.2">
      <c r="A12" t="s">
        <v>3</v>
      </c>
      <c r="B12">
        <v>3.4000000000000002E-2</v>
      </c>
      <c r="C12">
        <v>0.05</v>
      </c>
      <c r="D12">
        <v>6.9000000000000006E-2</v>
      </c>
      <c r="E12">
        <v>8.2000000000000003E-2</v>
      </c>
      <c r="F12">
        <v>9.1999999999999998E-2</v>
      </c>
      <c r="G12">
        <v>0.10100000000000001</v>
      </c>
      <c r="H12">
        <v>0.13400000000000001</v>
      </c>
      <c r="I12">
        <v>0.16900000000000001</v>
      </c>
      <c r="J12">
        <v>0.32500000000000001</v>
      </c>
      <c r="K12">
        <v>1.23</v>
      </c>
      <c r="L12">
        <v>2.17</v>
      </c>
      <c r="M12">
        <v>3.13</v>
      </c>
      <c r="N12">
        <v>4.09</v>
      </c>
      <c r="O12">
        <v>5.0599999999999996</v>
      </c>
      <c r="P12">
        <v>6.01</v>
      </c>
      <c r="Q12">
        <v>6.97</v>
      </c>
      <c r="R12">
        <v>7.94</v>
      </c>
    </row>
    <row r="13" spans="1:22" x14ac:dyDescent="0.2">
      <c r="B13">
        <f>(1.3-B11)/55330</f>
        <v>1.3085125609976506E-5</v>
      </c>
      <c r="C13">
        <f t="shared" ref="C13:R13" si="2">(1.3-C11)/55330</f>
        <v>1.2814024941261522E-5</v>
      </c>
      <c r="D13">
        <f t="shared" si="2"/>
        <v>1.2488704138803544E-5</v>
      </c>
      <c r="E13">
        <f t="shared" si="2"/>
        <v>1.2307970359660221E-5</v>
      </c>
      <c r="F13">
        <f t="shared" si="2"/>
        <v>1.2163383336345563E-5</v>
      </c>
      <c r="G13">
        <f t="shared" si="2"/>
        <v>1.2036869690945238E-5</v>
      </c>
      <c r="H13">
        <f t="shared" si="2"/>
        <v>1.1693475510572927E-5</v>
      </c>
      <c r="I13">
        <f t="shared" si="2"/>
        <v>1.1494668353515271E-5</v>
      </c>
      <c r="J13">
        <f t="shared" si="2"/>
        <v>1.1404301463943611E-5</v>
      </c>
      <c r="K13">
        <f t="shared" si="2"/>
        <v>1.1422374841857943E-5</v>
      </c>
      <c r="L13">
        <f t="shared" si="2"/>
        <v>1.1440448219772276E-5</v>
      </c>
      <c r="M13">
        <f t="shared" si="2"/>
        <v>1.1476594975600941E-5</v>
      </c>
      <c r="N13">
        <f t="shared" si="2"/>
        <v>1.1494668353515271E-5</v>
      </c>
      <c r="O13">
        <f t="shared" si="2"/>
        <v>1.1548888487258269E-5</v>
      </c>
      <c r="P13">
        <f t="shared" si="2"/>
        <v>1.1603108621001266E-5</v>
      </c>
      <c r="Q13">
        <f t="shared" si="2"/>
        <v>1.1675402132658594E-5</v>
      </c>
      <c r="R13">
        <f t="shared" si="2"/>
        <v>1.1693475510572927E-5</v>
      </c>
      <c r="V13">
        <f>(1.3-V11)/55330</f>
        <v>1.1898307126935361E-5</v>
      </c>
    </row>
    <row r="14" spans="1:22" x14ac:dyDescent="0.2">
      <c r="B14" s="2">
        <f>(B10-B12)/0.99</f>
        <v>6.6666666666666666E-2</v>
      </c>
      <c r="C14" s="2">
        <f t="shared" ref="C14:R14" si="3">(C10-C12)/0.99</f>
        <v>0.15151515151515155</v>
      </c>
      <c r="D14" s="2">
        <f t="shared" si="3"/>
        <v>0.33434343434343439</v>
      </c>
      <c r="E14" s="2">
        <f t="shared" si="3"/>
        <v>0.52323232323232327</v>
      </c>
      <c r="F14" s="2">
        <f t="shared" si="3"/>
        <v>0.7151515151515152</v>
      </c>
      <c r="G14" s="2">
        <f t="shared" si="3"/>
        <v>0.90808080808080816</v>
      </c>
      <c r="H14" s="2">
        <f t="shared" si="3"/>
        <v>1.884848484848485</v>
      </c>
      <c r="I14" s="2">
        <f t="shared" si="3"/>
        <v>2.8595959595959597</v>
      </c>
      <c r="J14" s="2">
        <f t="shared" si="3"/>
        <v>3.7121212121212119</v>
      </c>
      <c r="K14" s="2">
        <f t="shared" si="3"/>
        <v>3.808080808080808</v>
      </c>
      <c r="L14" s="2">
        <f t="shared" si="3"/>
        <v>3.868686868686869</v>
      </c>
      <c r="M14" s="2">
        <f t="shared" si="3"/>
        <v>3.9090909090909092</v>
      </c>
      <c r="N14" s="2">
        <f t="shared" si="3"/>
        <v>3.9494949494949498</v>
      </c>
      <c r="O14" s="2">
        <f t="shared" si="3"/>
        <v>3.9797979797979801</v>
      </c>
      <c r="P14" s="2">
        <f t="shared" si="3"/>
        <v>4.0303030303030303</v>
      </c>
      <c r="Q14" s="2">
        <f t="shared" si="3"/>
        <v>4.0707070707070709</v>
      </c>
      <c r="R14" s="2">
        <f t="shared" si="3"/>
        <v>4.1010101010101003</v>
      </c>
    </row>
    <row r="15" spans="1:22" x14ac:dyDescent="0.2">
      <c r="A15" t="s">
        <v>13</v>
      </c>
      <c r="B15">
        <f xml:space="preserve"> (B14/B13)</f>
        <v>5094.8434622467767</v>
      </c>
      <c r="C15">
        <f t="shared" ref="C15:P15" si="4" xml:space="preserve"> (C14/C13)</f>
        <v>11824.165491302305</v>
      </c>
      <c r="D15">
        <f t="shared" si="4"/>
        <v>26771.667470654447</v>
      </c>
      <c r="E15">
        <f t="shared" si="4"/>
        <v>42511.665850872902</v>
      </c>
      <c r="F15">
        <f t="shared" si="4"/>
        <v>58795.443288756811</v>
      </c>
      <c r="G15">
        <f t="shared" si="4"/>
        <v>75441.608274941609</v>
      </c>
      <c r="H15">
        <f t="shared" si="4"/>
        <v>161188.04739824834</v>
      </c>
      <c r="I15">
        <f t="shared" si="4"/>
        <v>248775.856044724</v>
      </c>
      <c r="J15">
        <f t="shared" si="4"/>
        <v>325501.84891706286</v>
      </c>
      <c r="K15">
        <f t="shared" si="4"/>
        <v>333387.83403656818</v>
      </c>
      <c r="L15">
        <f t="shared" si="4"/>
        <v>338158.68000702123</v>
      </c>
      <c r="M15">
        <f t="shared" si="4"/>
        <v>340614.17322834645</v>
      </c>
      <c r="N15">
        <f t="shared" si="4"/>
        <v>343593.64081062196</v>
      </c>
      <c r="O15">
        <f t="shared" si="4"/>
        <v>344604.41662319598</v>
      </c>
      <c r="P15">
        <f t="shared" si="4"/>
        <v>347346.83281412249</v>
      </c>
    </row>
    <row r="17" spans="1:23" x14ac:dyDescent="0.2">
      <c r="A17" t="s">
        <v>5</v>
      </c>
    </row>
    <row r="18" spans="1:23" x14ac:dyDescent="0.2">
      <c r="A18" t="s">
        <v>1</v>
      </c>
      <c r="B18">
        <v>0.1</v>
      </c>
      <c r="C18">
        <v>0.2</v>
      </c>
      <c r="D18">
        <v>0.4</v>
      </c>
      <c r="E18">
        <v>0.6</v>
      </c>
      <c r="F18">
        <v>0.8</v>
      </c>
      <c r="G18">
        <v>1</v>
      </c>
      <c r="H18">
        <v>2</v>
      </c>
      <c r="I18">
        <v>3</v>
      </c>
      <c r="J18">
        <v>4</v>
      </c>
      <c r="K18">
        <v>5</v>
      </c>
      <c r="L18">
        <v>6</v>
      </c>
      <c r="M18">
        <v>7</v>
      </c>
      <c r="N18">
        <v>8</v>
      </c>
      <c r="O18">
        <v>9</v>
      </c>
      <c r="P18">
        <v>10</v>
      </c>
      <c r="Q18">
        <v>11</v>
      </c>
      <c r="R18">
        <v>12</v>
      </c>
      <c r="S18">
        <v>13</v>
      </c>
      <c r="T18">
        <v>14</v>
      </c>
      <c r="V18" t="s">
        <v>10</v>
      </c>
    </row>
    <row r="19" spans="1:23" x14ac:dyDescent="0.2">
      <c r="A19" t="s">
        <v>2</v>
      </c>
      <c r="B19">
        <v>0.58399999999999996</v>
      </c>
      <c r="C19">
        <v>0.59599999999999997</v>
      </c>
      <c r="D19">
        <v>0.61099999999999999</v>
      </c>
      <c r="E19">
        <v>0.621</v>
      </c>
      <c r="F19">
        <v>0.628</v>
      </c>
      <c r="G19">
        <v>0.63400000000000001</v>
      </c>
      <c r="H19">
        <v>0.65300000000000002</v>
      </c>
      <c r="I19">
        <v>0.66400000000000003</v>
      </c>
      <c r="J19">
        <v>0.67200000000000004</v>
      </c>
      <c r="K19">
        <v>0.67800000000000005</v>
      </c>
      <c r="L19">
        <v>0.68200000000000005</v>
      </c>
      <c r="M19">
        <v>0.68</v>
      </c>
      <c r="N19">
        <v>0.67800000000000005</v>
      </c>
      <c r="O19">
        <v>0.67600000000000005</v>
      </c>
      <c r="P19">
        <v>0.67300000000000004</v>
      </c>
      <c r="Q19">
        <v>0.66300000000000003</v>
      </c>
      <c r="R19">
        <v>0.66200000000000003</v>
      </c>
      <c r="S19">
        <v>0.65900000000000003</v>
      </c>
      <c r="T19">
        <v>0.65900000000000003</v>
      </c>
      <c r="V19">
        <f>AVERAGE(B19:P19)</f>
        <v>0.64866666666666672</v>
      </c>
    </row>
    <row r="20" spans="1:23" x14ac:dyDescent="0.2">
      <c r="A20" t="s">
        <v>3</v>
      </c>
      <c r="B20">
        <v>2.7E-2</v>
      </c>
      <c r="C20">
        <v>0.04</v>
      </c>
      <c r="D20">
        <v>5.7299999999999997E-2</v>
      </c>
      <c r="E20">
        <v>0.06</v>
      </c>
      <c r="F20">
        <v>7.6999999999999999E-2</v>
      </c>
      <c r="G20">
        <v>8.5000000000000006E-2</v>
      </c>
      <c r="H20">
        <v>0.112</v>
      </c>
      <c r="I20">
        <v>0.13300000000000001</v>
      </c>
      <c r="J20">
        <v>0.156</v>
      </c>
      <c r="K20">
        <v>0.188</v>
      </c>
      <c r="L20">
        <v>0.30299999999999999</v>
      </c>
      <c r="M20">
        <v>1.044</v>
      </c>
      <c r="N20">
        <v>1.95</v>
      </c>
      <c r="O20">
        <v>2.87</v>
      </c>
      <c r="P20">
        <v>3.76</v>
      </c>
      <c r="Q20">
        <v>4.59</v>
      </c>
      <c r="R20">
        <v>5.46</v>
      </c>
      <c r="S20">
        <v>6.41</v>
      </c>
      <c r="T20">
        <v>7.37</v>
      </c>
    </row>
    <row r="21" spans="1:23" x14ac:dyDescent="0.2">
      <c r="B21">
        <f>(1.7-B19)/55330</f>
        <v>2.0169889752394723E-5</v>
      </c>
      <c r="C21">
        <f t="shared" ref="C21:S21" si="5">(1.7-C19)/55330</f>
        <v>1.9953009217422737E-5</v>
      </c>
      <c r="D21">
        <f t="shared" si="5"/>
        <v>1.9681908548707754E-5</v>
      </c>
      <c r="E21">
        <f t="shared" si="5"/>
        <v>1.950117476956443E-5</v>
      </c>
      <c r="F21">
        <f t="shared" si="5"/>
        <v>1.9374661124164106E-5</v>
      </c>
      <c r="G21">
        <f t="shared" si="5"/>
        <v>1.9266220856678111E-5</v>
      </c>
      <c r="H21">
        <f t="shared" si="5"/>
        <v>1.8922826676305802E-5</v>
      </c>
      <c r="I21">
        <f t="shared" si="5"/>
        <v>1.8724019519248148E-5</v>
      </c>
      <c r="J21">
        <f t="shared" si="5"/>
        <v>1.8579432495933489E-5</v>
      </c>
      <c r="K21">
        <f t="shared" si="5"/>
        <v>1.8470992228447494E-5</v>
      </c>
      <c r="L21">
        <f t="shared" si="5"/>
        <v>1.8398698716790165E-5</v>
      </c>
      <c r="M21">
        <f t="shared" si="5"/>
        <v>1.8434845472618833E-5</v>
      </c>
      <c r="N21">
        <f t="shared" si="5"/>
        <v>1.8470992228447494E-5</v>
      </c>
      <c r="O21">
        <f t="shared" si="5"/>
        <v>1.8507138984276163E-5</v>
      </c>
      <c r="P21">
        <f t="shared" si="5"/>
        <v>1.8561359118019156E-5</v>
      </c>
      <c r="Q21">
        <f t="shared" si="5"/>
        <v>1.8742092897162477E-5</v>
      </c>
      <c r="R21">
        <f t="shared" si="5"/>
        <v>1.876016627507681E-5</v>
      </c>
      <c r="S21">
        <f t="shared" si="5"/>
        <v>1.8814386408819807E-5</v>
      </c>
      <c r="T21">
        <f>(1.7-T19)/55330</f>
        <v>1.8814386408819807E-5</v>
      </c>
      <c r="V21">
        <f>(1.7-V19)/55330</f>
        <v>1.9001144647267905E-5</v>
      </c>
    </row>
    <row r="22" spans="1:23" x14ac:dyDescent="0.2">
      <c r="B22" s="2">
        <f>(B18-B20)/0.99</f>
        <v>7.3737373737373754E-2</v>
      </c>
      <c r="C22" s="2">
        <f t="shared" ref="C22:S22" si="6">(C18-C20)/0.99</f>
        <v>0.16161616161616163</v>
      </c>
      <c r="D22" s="2">
        <f t="shared" si="6"/>
        <v>0.34616161616161617</v>
      </c>
      <c r="E22" s="2">
        <f t="shared" si="6"/>
        <v>0.54545454545454553</v>
      </c>
      <c r="F22" s="2">
        <f t="shared" si="6"/>
        <v>0.73030303030303034</v>
      </c>
      <c r="G22" s="2">
        <f t="shared" si="6"/>
        <v>0.92424242424242431</v>
      </c>
      <c r="H22" s="2">
        <f t="shared" si="6"/>
        <v>1.9070707070707069</v>
      </c>
      <c r="I22" s="2">
        <f t="shared" si="6"/>
        <v>2.8959595959595958</v>
      </c>
      <c r="J22" s="2">
        <f t="shared" si="6"/>
        <v>3.8828282828282825</v>
      </c>
      <c r="K22" s="2">
        <f t="shared" si="6"/>
        <v>4.8606060606060613</v>
      </c>
      <c r="L22" s="2">
        <f t="shared" si="6"/>
        <v>5.7545454545454549</v>
      </c>
      <c r="M22" s="2">
        <f t="shared" si="6"/>
        <v>6.0161616161616154</v>
      </c>
      <c r="N22" s="2">
        <f t="shared" si="6"/>
        <v>6.1111111111111107</v>
      </c>
      <c r="O22" s="2">
        <f t="shared" si="6"/>
        <v>6.191919191919192</v>
      </c>
      <c r="P22" s="2">
        <f t="shared" si="6"/>
        <v>6.3030303030303036</v>
      </c>
      <c r="Q22" s="2">
        <f t="shared" si="6"/>
        <v>6.4747474747474749</v>
      </c>
      <c r="R22" s="2">
        <f t="shared" si="6"/>
        <v>6.6060606060606064</v>
      </c>
      <c r="S22" s="2">
        <f t="shared" si="6"/>
        <v>6.6565656565656566</v>
      </c>
      <c r="T22" s="2">
        <f>(T18-T20)/0.99</f>
        <v>6.6969696969696972</v>
      </c>
    </row>
    <row r="23" spans="1:23" x14ac:dyDescent="0.2">
      <c r="A23" t="s">
        <v>13</v>
      </c>
      <c r="B23">
        <f xml:space="preserve"> (B22/B21)</f>
        <v>3655.8144165671056</v>
      </c>
      <c r="C23">
        <f t="shared" ref="C23:P23" si="7" xml:space="preserve"> (C22/C21)</f>
        <v>8099.8389694041871</v>
      </c>
      <c r="D23">
        <f t="shared" si="7"/>
        <v>17587.807366595247</v>
      </c>
      <c r="E23">
        <f t="shared" si="7"/>
        <v>27970.342910101954</v>
      </c>
      <c r="F23">
        <f t="shared" si="7"/>
        <v>37693.71890547264</v>
      </c>
      <c r="G23">
        <f t="shared" si="7"/>
        <v>47972.170106316458</v>
      </c>
      <c r="H23">
        <f t="shared" si="7"/>
        <v>100781.49209381299</v>
      </c>
      <c r="I23">
        <f t="shared" si="7"/>
        <v>154665.48691548689</v>
      </c>
      <c r="J23">
        <f t="shared" si="7"/>
        <v>208985.30047557285</v>
      </c>
      <c r="K23">
        <f t="shared" si="7"/>
        <v>263148.07566862367</v>
      </c>
      <c r="L23">
        <f t="shared" si="7"/>
        <v>312769.15520628693</v>
      </c>
      <c r="M23">
        <f t="shared" si="7"/>
        <v>326347.2766884531</v>
      </c>
      <c r="N23">
        <f t="shared" si="7"/>
        <v>330849.09762991959</v>
      </c>
      <c r="O23">
        <f t="shared" si="7"/>
        <v>334569.22743055556</v>
      </c>
      <c r="P23">
        <f t="shared" si="7"/>
        <v>339578.05907173001</v>
      </c>
    </row>
    <row r="25" spans="1:23" x14ac:dyDescent="0.2">
      <c r="A25" t="s">
        <v>6</v>
      </c>
    </row>
    <row r="26" spans="1:23" x14ac:dyDescent="0.2">
      <c r="A26" t="s">
        <v>1</v>
      </c>
      <c r="B26">
        <v>0.1</v>
      </c>
      <c r="C26">
        <v>0.2</v>
      </c>
      <c r="D26">
        <v>0.4</v>
      </c>
      <c r="E26">
        <v>0.6</v>
      </c>
      <c r="F26">
        <v>0.8</v>
      </c>
      <c r="G26">
        <v>1</v>
      </c>
      <c r="H26">
        <v>2</v>
      </c>
      <c r="I26">
        <v>3</v>
      </c>
      <c r="J26">
        <v>4</v>
      </c>
      <c r="K26">
        <v>5</v>
      </c>
      <c r="L26">
        <v>6</v>
      </c>
      <c r="M26">
        <v>7</v>
      </c>
      <c r="N26">
        <v>8</v>
      </c>
      <c r="O26">
        <v>9</v>
      </c>
      <c r="P26">
        <v>10</v>
      </c>
      <c r="Q26">
        <v>11</v>
      </c>
      <c r="R26">
        <v>12</v>
      </c>
      <c r="S26">
        <v>14</v>
      </c>
      <c r="T26">
        <v>15</v>
      </c>
      <c r="U26">
        <v>16</v>
      </c>
      <c r="V26">
        <v>18</v>
      </c>
      <c r="W26" t="s">
        <v>10</v>
      </c>
    </row>
    <row r="27" spans="1:23" x14ac:dyDescent="0.2">
      <c r="A27" t="s">
        <v>2</v>
      </c>
      <c r="B27">
        <v>0.58499999999999996</v>
      </c>
      <c r="C27">
        <v>0.59599999999999997</v>
      </c>
      <c r="D27">
        <v>0.61099999999999999</v>
      </c>
      <c r="E27">
        <v>0.62</v>
      </c>
      <c r="F27">
        <v>0.628</v>
      </c>
      <c r="G27">
        <v>0.63300000000000001</v>
      </c>
      <c r="H27">
        <v>0.65200000000000002</v>
      </c>
      <c r="I27">
        <v>0.66300000000000003</v>
      </c>
      <c r="J27">
        <v>0.67200000000000004</v>
      </c>
      <c r="K27">
        <v>0.67800000000000005</v>
      </c>
      <c r="L27">
        <v>0.68300000000000005</v>
      </c>
      <c r="M27">
        <v>0.68600000000000005</v>
      </c>
      <c r="N27">
        <v>0.68700000000000006</v>
      </c>
      <c r="O27">
        <v>0.68500000000000005</v>
      </c>
      <c r="P27">
        <v>0.68100000000000005</v>
      </c>
      <c r="Q27">
        <v>0.67900000000000005</v>
      </c>
      <c r="R27">
        <v>0.67200000000000004</v>
      </c>
      <c r="S27">
        <v>0.66100000000000003</v>
      </c>
      <c r="T27">
        <v>0.67</v>
      </c>
      <c r="U27">
        <v>0.56579999999999997</v>
      </c>
      <c r="V27">
        <v>0.65300000000000002</v>
      </c>
      <c r="W27">
        <f>AVERAGE(B27:V27)</f>
        <v>0.65051428571428582</v>
      </c>
    </row>
    <row r="28" spans="1:23" x14ac:dyDescent="0.2">
      <c r="A28" t="s">
        <v>3</v>
      </c>
      <c r="B28">
        <v>2.3E-2</v>
      </c>
      <c r="C28">
        <v>3.5000000000000003E-2</v>
      </c>
      <c r="D28">
        <v>5.0999999999999997E-2</v>
      </c>
      <c r="E28">
        <v>6.0999999999999999E-2</v>
      </c>
      <c r="F28">
        <v>7.0000000000000007E-2</v>
      </c>
      <c r="G28">
        <v>7.6999999999999999E-2</v>
      </c>
      <c r="H28">
        <v>0.10100000000000001</v>
      </c>
      <c r="I28">
        <v>0.12</v>
      </c>
      <c r="J28">
        <v>0.13800000000000001</v>
      </c>
      <c r="K28">
        <v>0.157</v>
      </c>
      <c r="L28">
        <v>0.184</v>
      </c>
      <c r="M28">
        <v>0.24299999999999999</v>
      </c>
      <c r="N28">
        <v>0.48</v>
      </c>
      <c r="O28">
        <v>1.29</v>
      </c>
      <c r="P28">
        <v>2.165</v>
      </c>
      <c r="Q28">
        <v>3.09</v>
      </c>
      <c r="R28">
        <v>3.86</v>
      </c>
      <c r="S28">
        <v>5.5</v>
      </c>
      <c r="T28">
        <v>6.54</v>
      </c>
      <c r="U28">
        <v>7.34</v>
      </c>
      <c r="V28">
        <v>9.23</v>
      </c>
    </row>
    <row r="29" spans="1:23" x14ac:dyDescent="0.2">
      <c r="B29">
        <f>(2-B27)/55330</f>
        <v>2.5573829748780048E-5</v>
      </c>
      <c r="C29">
        <f t="shared" ref="C29:T29" si="8">(2-C27)/55330</f>
        <v>2.5375022591722391E-5</v>
      </c>
      <c r="D29">
        <f t="shared" si="8"/>
        <v>2.5103921923007411E-5</v>
      </c>
      <c r="E29">
        <f t="shared" si="8"/>
        <v>2.4941261521778419E-5</v>
      </c>
      <c r="F29">
        <f t="shared" si="8"/>
        <v>2.479667449846376E-5</v>
      </c>
      <c r="G29">
        <f t="shared" si="8"/>
        <v>2.4706307608892101E-5</v>
      </c>
      <c r="H29">
        <f t="shared" si="8"/>
        <v>2.4362913428519788E-5</v>
      </c>
      <c r="I29">
        <f t="shared" si="8"/>
        <v>2.4164106271462134E-5</v>
      </c>
      <c r="J29">
        <f t="shared" si="8"/>
        <v>2.4001445870233142E-5</v>
      </c>
      <c r="K29">
        <f t="shared" si="8"/>
        <v>2.3893005602747155E-5</v>
      </c>
      <c r="L29">
        <f t="shared" si="8"/>
        <v>2.3802638713175492E-5</v>
      </c>
      <c r="M29">
        <f t="shared" si="8"/>
        <v>2.3748418579432498E-5</v>
      </c>
      <c r="N29">
        <f t="shared" si="8"/>
        <v>2.3730345201518163E-5</v>
      </c>
      <c r="O29">
        <f t="shared" si="8"/>
        <v>2.3766491957346828E-5</v>
      </c>
      <c r="P29">
        <f t="shared" si="8"/>
        <v>2.3838785469004157E-5</v>
      </c>
      <c r="Q29">
        <f t="shared" si="8"/>
        <v>2.3874932224832819E-5</v>
      </c>
      <c r="R29">
        <f t="shared" si="8"/>
        <v>2.4001445870233142E-5</v>
      </c>
      <c r="S29">
        <f t="shared" si="8"/>
        <v>2.4200253027290799E-5</v>
      </c>
      <c r="T29">
        <f t="shared" si="8"/>
        <v>2.4037592626061811E-5</v>
      </c>
      <c r="U29">
        <f>(2-U27)/55330</f>
        <v>2.5920838604735227E-5</v>
      </c>
      <c r="V29">
        <f>(2-V27)/55330</f>
        <v>2.4344840050605459E-5</v>
      </c>
      <c r="W29">
        <f>(2-W27)/55330</f>
        <v>2.4389765304278225E-5</v>
      </c>
    </row>
    <row r="30" spans="1:23" x14ac:dyDescent="0.2">
      <c r="B30" s="2">
        <f>(B26-B28)/0.99</f>
        <v>7.7777777777777793E-2</v>
      </c>
      <c r="C30" s="2">
        <f t="shared" ref="C30:T30" si="9">(C26-C28)/0.99</f>
        <v>0.16666666666666669</v>
      </c>
      <c r="D30" s="2">
        <f t="shared" si="9"/>
        <v>0.35252525252525257</v>
      </c>
      <c r="E30" s="2">
        <f t="shared" si="9"/>
        <v>0.5444444444444444</v>
      </c>
      <c r="F30" s="2">
        <f t="shared" si="9"/>
        <v>0.73737373737373735</v>
      </c>
      <c r="G30" s="2">
        <f t="shared" si="9"/>
        <v>0.93232323232323233</v>
      </c>
      <c r="H30" s="2">
        <f t="shared" si="9"/>
        <v>1.9181818181818182</v>
      </c>
      <c r="I30" s="2">
        <f t="shared" si="9"/>
        <v>2.9090909090909092</v>
      </c>
      <c r="J30" s="2">
        <f t="shared" si="9"/>
        <v>3.901010101010101</v>
      </c>
      <c r="K30" s="2">
        <f t="shared" si="9"/>
        <v>4.8919191919191922</v>
      </c>
      <c r="L30" s="2">
        <f t="shared" si="9"/>
        <v>5.8747474747474744</v>
      </c>
      <c r="M30" s="2">
        <f t="shared" si="9"/>
        <v>6.8252525252525249</v>
      </c>
      <c r="N30" s="2">
        <f t="shared" si="9"/>
        <v>7.595959595959596</v>
      </c>
      <c r="O30" s="2">
        <f t="shared" si="9"/>
        <v>7.7878787878787881</v>
      </c>
      <c r="P30" s="2">
        <f t="shared" si="9"/>
        <v>7.9141414141414144</v>
      </c>
      <c r="Q30" s="2">
        <f t="shared" si="9"/>
        <v>7.9898989898989905</v>
      </c>
      <c r="R30" s="2">
        <f t="shared" si="9"/>
        <v>8.2222222222222232</v>
      </c>
      <c r="S30" s="2">
        <f t="shared" si="9"/>
        <v>8.5858585858585865</v>
      </c>
      <c r="T30" s="2">
        <f t="shared" si="9"/>
        <v>8.5454545454545467</v>
      </c>
      <c r="U30" s="2">
        <f>(U26-U28)/0.99</f>
        <v>8.7474747474747474</v>
      </c>
      <c r="V30" s="2">
        <f>(V26-V28)/0.99</f>
        <v>8.8585858585858581</v>
      </c>
    </row>
    <row r="31" spans="1:23" x14ac:dyDescent="0.2">
      <c r="A31" t="s">
        <v>13</v>
      </c>
      <c r="B31">
        <f xml:space="preserve"> (B30/B29)</f>
        <v>3041.3034943070284</v>
      </c>
      <c r="C31">
        <f t="shared" ref="C31:P31" si="10" xml:space="preserve"> (C30/C29)</f>
        <v>6568.1386514719861</v>
      </c>
      <c r="D31">
        <f t="shared" si="10"/>
        <v>14042.636589072876</v>
      </c>
      <c r="E31">
        <f t="shared" si="10"/>
        <v>21829.066022544284</v>
      </c>
      <c r="F31">
        <f t="shared" si="10"/>
        <v>29736.799481697442</v>
      </c>
      <c r="G31">
        <f t="shared" si="10"/>
        <v>37736.243192717222</v>
      </c>
      <c r="H31">
        <f t="shared" si="10"/>
        <v>78733.679525222557</v>
      </c>
      <c r="I31">
        <f t="shared" si="10"/>
        <v>120388.93044128647</v>
      </c>
      <c r="J31">
        <f t="shared" si="10"/>
        <v>162532.29585006696</v>
      </c>
      <c r="K31">
        <f t="shared" si="10"/>
        <v>204742.72987056649</v>
      </c>
      <c r="L31">
        <f t="shared" si="10"/>
        <v>246810.76520712054</v>
      </c>
      <c r="M31">
        <f t="shared" si="10"/>
        <v>287398.19042787072</v>
      </c>
      <c r="N31">
        <f t="shared" si="10"/>
        <v>320094.77870864014</v>
      </c>
      <c r="O31">
        <f t="shared" si="10"/>
        <v>327683.14321926492</v>
      </c>
      <c r="P31">
        <f t="shared" si="10"/>
        <v>331985.93210344535</v>
      </c>
      <c r="Q31">
        <f t="shared" ref="Q31" si="11" xml:space="preserve"> (Q30/Q29)</f>
        <v>334656.40508032643</v>
      </c>
      <c r="R31">
        <f t="shared" ref="R31" si="12" xml:space="preserve"> (R30/R29)</f>
        <v>342571.95448460517</v>
      </c>
      <c r="S31">
        <f t="shared" ref="S31" si="13" xml:space="preserve"> (S30/S29)</f>
        <v>354783.83536635968</v>
      </c>
      <c r="T31">
        <f t="shared" ref="T31" si="14" xml:space="preserve"> (T30/T29)</f>
        <v>355503.7593984963</v>
      </c>
      <c r="U31">
        <f t="shared" ref="U31" si="15" xml:space="preserve"> (U30/U29)</f>
        <v>337468.81730426563</v>
      </c>
      <c r="V31">
        <f t="shared" ref="V31" si="16" xml:space="preserve"> (V30/V29)</f>
        <v>363879.40278808872</v>
      </c>
    </row>
    <row r="33" spans="22:22" x14ac:dyDescent="0.2">
      <c r="V33">
        <v>0.65300000000000002</v>
      </c>
    </row>
    <row r="34" spans="22:22" x14ac:dyDescent="0.2">
      <c r="V34">
        <v>9.23</v>
      </c>
    </row>
    <row r="35" spans="22:22" x14ac:dyDescent="0.2">
      <c r="V35">
        <f t="shared" ref="V35" si="17">(2-V33)/55330</f>
        <v>2.4344840050605459E-5</v>
      </c>
    </row>
    <row r="36" spans="22:22" x14ac:dyDescent="0.2">
      <c r="V36" s="2">
        <f t="shared" ref="V36" si="18">(V32-V34)/0.99</f>
        <v>-9.3232323232323235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2 S Z W a B K 2 L C k A A A A 9 g A A A B I A H A B D b 2 5 m a W c v U G F j a 2 F n Z S 5 4 b W w g o h g A K K A U A A A A A A A A A A A A A A A A A A A A A A A A A A A A h Y + 9 D o I w G E V f h X S n P 7 A Q 8 l E G V j E m J s a 1 K R U a o R h a L P H V H H w k X 0 G M o m 6 O 9 9 w z 3 H u / 3 i C f u j Y 4 q 8 H q 3 m S I Y Y o C Z W R f a V N n a H S H M E E 5 h 4 2 Q R 1 G r Y J a N T S d b Z a h x 7 p Q S 4 r 3 H P s b 9 U J O I U k b 2 5 W o r G 9 U J 9 J H 1 f z n U x j p h p E I c d q 8 x P M I s T j B L K K Z A F g i l N l 8 h m v c + 2 x 8 I x d i 6 c V D 8 0 o T F G s g S g b w / 8 A d Q S w M E F A A C A A g A i 2 S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k m V k o i k e 4 D g A A A B E A A A A T A B w A R m 9 y b X V s Y X M v U 2 V j d G l v b j E u b S C i G A A o o B Q A A A A A A A A A A A A A A A A A A A A A A A A A A A A r T k 0 u y c z P U w i G 0 I b W A F B L A Q I t A B Q A A g A I A I t k m V m g S t i w p A A A A P Y A A A A S A A A A A A A A A A A A A A A A A A A A A A B D b 2 5 m a W c v U G F j a 2 F n Z S 5 4 b W x Q S w E C L Q A U A A I A C A C L Z J l Z D 8 r p q 6 Q A A A D p A A A A E w A A A A A A A A A A A A A A A A D w A A A A W 0 N v b n R l b n R f V H l w Z X N d L n h t b F B L A Q I t A B Q A A g A I A I t k m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j Q j C t p I 5 H T q t D A s j A M R G d A A A A A A I A A A A A A B B m A A A A A Q A A I A A A A L 9 e h X P 2 I J u P x K x i v R I A C k d 4 C D M W t q M w Z M G y f G 1 k d F 0 M A A A A A A 6 A A A A A A g A A I A A A A F 5 K e J c p t D Y J W w a B b L p o S W c E e n y h p e 6 l h J c R b F 1 w x r P f U A A A A B T k N O H M 3 r m w h z t C i y 0 V s W Z y Y d s p m t n r 1 R d j n d 0 l q u F 0 G R M 7 U l v P 8 q o x C R c L F 2 k H p k k R X u 7 8 S U 9 H U 1 p r p A X L 5 t W O D a 7 4 U 3 / t 7 x G P V R A Z p X I 1 Q A A A A H i t q A B D N 5 Y H G Z j u B h 1 x P t z 2 t Q 2 1 k 7 1 l 9 i 0 n b a J y a Y n z G z + k h v A Q s y A 8 0 v s E H O I C k Y p Z F o 4 F f k o 4 E Q J R o i f 4 B v s = < / D a t a M a s h u p > 
</file>

<file path=customXml/itemProps1.xml><?xml version="1.0" encoding="utf-8"?>
<ds:datastoreItem xmlns:ds="http://schemas.openxmlformats.org/officeDocument/2006/customXml" ds:itemID="{77D077D2-89FF-4C05-85E3-8EAE0D3780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Pengrui Tang</dc:creator>
  <cp:lastModifiedBy>1220034170@student.must.edu.mo</cp:lastModifiedBy>
  <dcterms:created xsi:type="dcterms:W3CDTF">2015-06-05T18:17:20Z</dcterms:created>
  <dcterms:modified xsi:type="dcterms:W3CDTF">2024-12-25T07:47:14Z</dcterms:modified>
</cp:coreProperties>
</file>