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94384\Desktop\EIE341_Analog_Circuit_Report\Lab08\"/>
    </mc:Choice>
  </mc:AlternateContent>
  <xr:revisionPtr revIDLastSave="0" documentId="13_ncr:1_{2CA9773A-7600-425D-A323-CEFDFEF91FC4}" xr6:coauthVersionLast="47" xr6:coauthVersionMax="47" xr10:uidLastSave="{00000000-0000-0000-0000-000000000000}"/>
  <bookViews>
    <workbookView xWindow="2625" yWindow="4560" windowWidth="2013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B7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58" i="1"/>
  <c r="C55" i="1" s="1"/>
  <c r="D58" i="1"/>
  <c r="D55" i="1" s="1"/>
  <c r="E58" i="1"/>
  <c r="E55" i="1" s="1"/>
  <c r="F58" i="1"/>
  <c r="F55" i="1" s="1"/>
  <c r="G58" i="1"/>
  <c r="G55" i="1" s="1"/>
  <c r="H58" i="1"/>
  <c r="H55" i="1" s="1"/>
  <c r="I58" i="1"/>
  <c r="I55" i="1" s="1"/>
  <c r="J58" i="1"/>
  <c r="J55" i="1" s="1"/>
  <c r="K58" i="1"/>
  <c r="K55" i="1" s="1"/>
  <c r="L58" i="1"/>
  <c r="L55" i="1" s="1"/>
  <c r="M58" i="1"/>
  <c r="M55" i="1" s="1"/>
  <c r="N58" i="1"/>
  <c r="N55" i="1" s="1"/>
  <c r="O58" i="1"/>
  <c r="O55" i="1" s="1"/>
  <c r="P58" i="1"/>
  <c r="P55" i="1" s="1"/>
  <c r="Q58" i="1"/>
  <c r="Q55" i="1" s="1"/>
  <c r="R58" i="1"/>
  <c r="R55" i="1" s="1"/>
  <c r="B58" i="1"/>
  <c r="B55" i="1" s="1"/>
  <c r="K27" i="1"/>
  <c r="L27" i="1"/>
  <c r="M27" i="1"/>
  <c r="N27" i="1"/>
  <c r="O27" i="1"/>
  <c r="Q27" i="1"/>
  <c r="R27" i="1"/>
  <c r="S27" i="1"/>
  <c r="T27" i="1"/>
  <c r="U27" i="1"/>
  <c r="V27" i="1"/>
  <c r="W27" i="1"/>
  <c r="P27" i="1"/>
  <c r="H23" i="1"/>
  <c r="H24" i="1" s="1"/>
  <c r="I23" i="1"/>
  <c r="I24" i="1" s="1"/>
  <c r="J23" i="1"/>
  <c r="J24" i="1" s="1"/>
  <c r="K23" i="1"/>
  <c r="K24" i="1" s="1"/>
  <c r="L23" i="1"/>
  <c r="L24" i="1" s="1"/>
  <c r="M23" i="1"/>
  <c r="M24" i="1" s="1"/>
  <c r="N23" i="1"/>
  <c r="N24" i="1" s="1"/>
  <c r="O23" i="1"/>
  <c r="O24" i="1" s="1"/>
  <c r="P23" i="1"/>
  <c r="P24" i="1" s="1"/>
  <c r="Q23" i="1"/>
  <c r="Q24" i="1" s="1"/>
  <c r="R23" i="1"/>
  <c r="R24" i="1" s="1"/>
  <c r="S23" i="1"/>
  <c r="S24" i="1" s="1"/>
  <c r="T23" i="1"/>
  <c r="T24" i="1" s="1"/>
  <c r="U23" i="1"/>
  <c r="U24" i="1" s="1"/>
  <c r="V23" i="1"/>
  <c r="V24" i="1" s="1"/>
  <c r="W23" i="1"/>
  <c r="W24" i="1" s="1"/>
  <c r="F23" i="1"/>
  <c r="F24" i="1" s="1"/>
  <c r="G23" i="1"/>
  <c r="G24" i="1" s="1"/>
  <c r="E23" i="1"/>
  <c r="E24" i="1" s="1"/>
  <c r="D23" i="1"/>
  <c r="D24" i="1" s="1"/>
  <c r="C23" i="1"/>
  <c r="C24" i="1" s="1"/>
  <c r="B23" i="1"/>
  <c r="B24" i="1" s="1"/>
  <c r="G27" i="1"/>
  <c r="D2" i="1"/>
  <c r="J27" i="1" s="1"/>
  <c r="I27" i="1" l="1"/>
  <c r="H27" i="1"/>
</calcChain>
</file>

<file path=xl/sharedStrings.xml><?xml version="1.0" encoding="utf-8"?>
<sst xmlns="http://schemas.openxmlformats.org/spreadsheetml/2006/main" count="37" uniqueCount="18">
  <si>
    <t>Vi</t>
    <phoneticPr fontId="1" type="noConversion"/>
  </si>
  <si>
    <t>V_{DS}</t>
    <phoneticPr fontId="1" type="noConversion"/>
  </si>
  <si>
    <t>V_{R_D}</t>
    <phoneticPr fontId="1" type="noConversion"/>
  </si>
  <si>
    <t>V+</t>
    <phoneticPr fontId="1" type="noConversion"/>
  </si>
  <si>
    <t>R_D</t>
    <phoneticPr fontId="1" type="noConversion"/>
  </si>
  <si>
    <t>V_{TN}</t>
    <phoneticPr fontId="1" type="noConversion"/>
  </si>
  <si>
    <t>K_n</t>
    <phoneticPr fontId="1" type="noConversion"/>
  </si>
  <si>
    <t>Vi=1.6</t>
    <phoneticPr fontId="1" type="noConversion"/>
  </si>
  <si>
    <t>V+</t>
    <phoneticPr fontId="1" type="noConversion"/>
  </si>
  <si>
    <t>VDS</t>
    <phoneticPr fontId="1" type="noConversion"/>
  </si>
  <si>
    <t>VR_D</t>
    <phoneticPr fontId="1" type="noConversion"/>
  </si>
  <si>
    <t>Vi=1.7</t>
    <phoneticPr fontId="1" type="noConversion"/>
  </si>
  <si>
    <t>Vi=1.8</t>
    <phoneticPr fontId="1" type="noConversion"/>
  </si>
  <si>
    <t>Vi=1.9</t>
    <phoneticPr fontId="1" type="noConversion"/>
  </si>
  <si>
    <t>I_D</t>
    <phoneticPr fontId="1" type="noConversion"/>
  </si>
  <si>
    <t>V_{DS}Theo</t>
    <phoneticPr fontId="1" type="noConversion"/>
  </si>
  <si>
    <t>rootID</t>
    <phoneticPr fontId="1" type="noConversion"/>
  </si>
  <si>
    <t>RootID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</si>
</sst>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Vi-RootID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Sheet1!$B$8:$W$8</c:f>
              <c:numCache>
                <c:formatCode>General</c:formatCode>
                <c:ptCount val="22"/>
                <c:pt idx="0">
                  <c:v>0.5</c:v>
                </c:pt>
                <c:pt idx="1">
                  <c:v>0.65</c:v>
                </c:pt>
                <c:pt idx="2">
                  <c:v>0.98</c:v>
                </c:pt>
                <c:pt idx="3">
                  <c:v>1.1000000000000001</c:v>
                </c:pt>
                <c:pt idx="4">
                  <c:v>1.21</c:v>
                </c:pt>
                <c:pt idx="5">
                  <c:v>1.31</c:v>
                </c:pt>
                <c:pt idx="6">
                  <c:v>1.45</c:v>
                </c:pt>
                <c:pt idx="7">
                  <c:v>1.59</c:v>
                </c:pt>
                <c:pt idx="8">
                  <c:v>1.75</c:v>
                </c:pt>
                <c:pt idx="9">
                  <c:v>1.86</c:v>
                </c:pt>
                <c:pt idx="10">
                  <c:v>1.9</c:v>
                </c:pt>
                <c:pt idx="11">
                  <c:v>1.94</c:v>
                </c:pt>
                <c:pt idx="12">
                  <c:v>1.96</c:v>
                </c:pt>
                <c:pt idx="13">
                  <c:v>2</c:v>
                </c:pt>
                <c:pt idx="14">
                  <c:v>2.15</c:v>
                </c:pt>
                <c:pt idx="15">
                  <c:v>2.2799999999999998</c:v>
                </c:pt>
                <c:pt idx="16">
                  <c:v>2.4</c:v>
                </c:pt>
                <c:pt idx="17">
                  <c:v>2.5249999999999999</c:v>
                </c:pt>
                <c:pt idx="18">
                  <c:v>2.66</c:v>
                </c:pt>
                <c:pt idx="19">
                  <c:v>2.73</c:v>
                </c:pt>
                <c:pt idx="20">
                  <c:v>3.05</c:v>
                </c:pt>
                <c:pt idx="21">
                  <c:v>3.2</c:v>
                </c:pt>
              </c:numCache>
            </c:numRef>
          </c:xVal>
          <c:yVal>
            <c:numRef>
              <c:f>Sheet1!$B$24:$W$24</c:f>
              <c:numCache>
                <c:formatCode>General</c:formatCode>
                <c:ptCount val="22"/>
                <c:pt idx="0">
                  <c:v>3.420837274641176E-3</c:v>
                </c:pt>
                <c:pt idx="1">
                  <c:v>3.2616403652672111E-3</c:v>
                </c:pt>
                <c:pt idx="2">
                  <c:v>3.5128941817132628E-3</c:v>
                </c:pt>
                <c:pt idx="3">
                  <c:v>3.8592249249397989E-3</c:v>
                </c:pt>
                <c:pt idx="4">
                  <c:v>5.7612055476004434E-3</c:v>
                </c:pt>
                <c:pt idx="5">
                  <c:v>1.0334820300242182E-2</c:v>
                </c:pt>
                <c:pt idx="6">
                  <c:v>2.4925420673374419E-2</c:v>
                </c:pt>
                <c:pt idx="7">
                  <c:v>4.9893503606458216E-2</c:v>
                </c:pt>
                <c:pt idx="8">
                  <c:v>8.9798829542673014E-2</c:v>
                </c:pt>
                <c:pt idx="9">
                  <c:v>0.12160277152496646</c:v>
                </c:pt>
                <c:pt idx="10">
                  <c:v>0.1312784923481051</c:v>
                </c:pt>
                <c:pt idx="11">
                  <c:v>0.14179697803099825</c:v>
                </c:pt>
                <c:pt idx="12">
                  <c:v>0.14622919928456238</c:v>
                </c:pt>
                <c:pt idx="13">
                  <c:v>0.15436899699759193</c:v>
                </c:pt>
                <c:pt idx="14">
                  <c:v>0.1582483908022112</c:v>
                </c:pt>
                <c:pt idx="15">
                  <c:v>0.15858416115808277</c:v>
                </c:pt>
                <c:pt idx="16">
                  <c:v>0.15877188239199619</c:v>
                </c:pt>
                <c:pt idx="17">
                  <c:v>0.15885226644021005</c:v>
                </c:pt>
                <c:pt idx="18">
                  <c:v>0.15891922208762591</c:v>
                </c:pt>
                <c:pt idx="19">
                  <c:v>0.15891922208762591</c:v>
                </c:pt>
                <c:pt idx="20">
                  <c:v>0.15905304882467841</c:v>
                </c:pt>
                <c:pt idx="21">
                  <c:v>0.15905304882467841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F-483D-8ABA-F9B5F410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0880"/>
        <c:axId val="1486261840"/>
      </c:scatterChart>
      <c:valAx>
        <c:axId val="14862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61840"/>
        <c:crosses val="autoZero"/>
        <c:crossBetween val="midCat"/>
      </c:valAx>
      <c:valAx>
        <c:axId val="14862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Vi-ID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Sheet1!$B$8:$W$8</c:f>
              <c:numCache>
                <c:formatCode>General</c:formatCode>
                <c:ptCount val="22"/>
                <c:pt idx="0">
                  <c:v>0.5</c:v>
                </c:pt>
                <c:pt idx="1">
                  <c:v>0.65</c:v>
                </c:pt>
                <c:pt idx="2">
                  <c:v>0.98</c:v>
                </c:pt>
                <c:pt idx="3">
                  <c:v>1.1000000000000001</c:v>
                </c:pt>
                <c:pt idx="4">
                  <c:v>1.21</c:v>
                </c:pt>
                <c:pt idx="5">
                  <c:v>1.31</c:v>
                </c:pt>
                <c:pt idx="6">
                  <c:v>1.45</c:v>
                </c:pt>
                <c:pt idx="7">
                  <c:v>1.59</c:v>
                </c:pt>
                <c:pt idx="8">
                  <c:v>1.75</c:v>
                </c:pt>
                <c:pt idx="9">
                  <c:v>1.86</c:v>
                </c:pt>
                <c:pt idx="10">
                  <c:v>1.9</c:v>
                </c:pt>
                <c:pt idx="11">
                  <c:v>1.94</c:v>
                </c:pt>
                <c:pt idx="12">
                  <c:v>1.96</c:v>
                </c:pt>
                <c:pt idx="13">
                  <c:v>2</c:v>
                </c:pt>
                <c:pt idx="14">
                  <c:v>2.15</c:v>
                </c:pt>
                <c:pt idx="15">
                  <c:v>2.2799999999999998</c:v>
                </c:pt>
                <c:pt idx="16">
                  <c:v>2.4</c:v>
                </c:pt>
                <c:pt idx="17">
                  <c:v>2.5249999999999999</c:v>
                </c:pt>
                <c:pt idx="18">
                  <c:v>2.66</c:v>
                </c:pt>
                <c:pt idx="19">
                  <c:v>2.73</c:v>
                </c:pt>
                <c:pt idx="20">
                  <c:v>3.05</c:v>
                </c:pt>
                <c:pt idx="21">
                  <c:v>3.2</c:v>
                </c:pt>
              </c:numCache>
            </c:numRef>
          </c:xVal>
          <c:yVal>
            <c:numRef>
              <c:f>Sheet1!$B$23:$W$23</c:f>
              <c:numCache>
                <c:formatCode>General</c:formatCode>
                <c:ptCount val="22"/>
                <c:pt idx="0">
                  <c:v>1.1702127659574468E-5</c:v>
                </c:pt>
                <c:pt idx="1">
                  <c:v>1.0638297872340426E-5</c:v>
                </c:pt>
                <c:pt idx="2">
                  <c:v>1.2340425531914893E-5</c:v>
                </c:pt>
                <c:pt idx="3">
                  <c:v>1.4893617021276596E-5</c:v>
                </c:pt>
                <c:pt idx="4">
                  <c:v>3.3191489361702129E-5</c:v>
                </c:pt>
                <c:pt idx="5">
                  <c:v>1.0680851063829788E-4</c:v>
                </c:pt>
                <c:pt idx="6">
                  <c:v>6.2127659574468083E-4</c:v>
                </c:pt>
                <c:pt idx="7">
                  <c:v>2.4893617021276592E-3</c:v>
                </c:pt>
                <c:pt idx="8">
                  <c:v>8.0638297872340434E-3</c:v>
                </c:pt>
                <c:pt idx="9">
                  <c:v>1.4787234042553192E-2</c:v>
                </c:pt>
                <c:pt idx="10">
                  <c:v>1.7234042553191487E-2</c:v>
                </c:pt>
                <c:pt idx="11">
                  <c:v>2.0106382978723403E-2</c:v>
                </c:pt>
                <c:pt idx="12">
                  <c:v>2.1382978723404257E-2</c:v>
                </c:pt>
                <c:pt idx="13">
                  <c:v>2.3829787234042551E-2</c:v>
                </c:pt>
                <c:pt idx="14">
                  <c:v>2.5042553191489361E-2</c:v>
                </c:pt>
                <c:pt idx="15">
                  <c:v>2.5148936170212768E-2</c:v>
                </c:pt>
                <c:pt idx="16">
                  <c:v>2.5208510638297873E-2</c:v>
                </c:pt>
                <c:pt idx="17">
                  <c:v>2.5234042553191487E-2</c:v>
                </c:pt>
                <c:pt idx="18">
                  <c:v>2.5255319148936167E-2</c:v>
                </c:pt>
                <c:pt idx="19">
                  <c:v>2.5255319148936167E-2</c:v>
                </c:pt>
                <c:pt idx="20">
                  <c:v>2.5297872340425534E-2</c:v>
                </c:pt>
                <c:pt idx="21">
                  <c:v>2.5297872340425534E-2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0-4DD2-B0E0-FC3BF7831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94816"/>
        <c:axId val="1505495776"/>
      </c:scatterChart>
      <c:valAx>
        <c:axId val="15054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495776"/>
        <c:crosses val="autoZero"/>
        <c:crossBetween val="midCat"/>
      </c:valAx>
      <c:valAx>
        <c:axId val="15054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4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Vi-VDS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Sheet1!$B$8:$W$8</c:f>
              <c:numCache>
                <c:formatCode>General</c:formatCode>
                <c:ptCount val="22"/>
                <c:pt idx="0">
                  <c:v>0.5</c:v>
                </c:pt>
                <c:pt idx="1">
                  <c:v>0.65</c:v>
                </c:pt>
                <c:pt idx="2">
                  <c:v>0.98</c:v>
                </c:pt>
                <c:pt idx="3">
                  <c:v>1.1000000000000001</c:v>
                </c:pt>
                <c:pt idx="4">
                  <c:v>1.21</c:v>
                </c:pt>
                <c:pt idx="5">
                  <c:v>1.31</c:v>
                </c:pt>
                <c:pt idx="6">
                  <c:v>1.45</c:v>
                </c:pt>
                <c:pt idx="7">
                  <c:v>1.59</c:v>
                </c:pt>
                <c:pt idx="8">
                  <c:v>1.75</c:v>
                </c:pt>
                <c:pt idx="9">
                  <c:v>1.86</c:v>
                </c:pt>
                <c:pt idx="10">
                  <c:v>1.9</c:v>
                </c:pt>
                <c:pt idx="11">
                  <c:v>1.94</c:v>
                </c:pt>
                <c:pt idx="12">
                  <c:v>1.96</c:v>
                </c:pt>
                <c:pt idx="13">
                  <c:v>2</c:v>
                </c:pt>
                <c:pt idx="14">
                  <c:v>2.15</c:v>
                </c:pt>
                <c:pt idx="15">
                  <c:v>2.2799999999999998</c:v>
                </c:pt>
                <c:pt idx="16">
                  <c:v>2.4</c:v>
                </c:pt>
                <c:pt idx="17">
                  <c:v>2.5249999999999999</c:v>
                </c:pt>
                <c:pt idx="18">
                  <c:v>2.66</c:v>
                </c:pt>
                <c:pt idx="19">
                  <c:v>2.73</c:v>
                </c:pt>
                <c:pt idx="20">
                  <c:v>3.05</c:v>
                </c:pt>
                <c:pt idx="21">
                  <c:v>3.2</c:v>
                </c:pt>
              </c:numCache>
            </c:numRef>
          </c:xVal>
          <c:yVal>
            <c:numRef>
              <c:f>Sheet1!$B$9:$W$9</c:f>
              <c:numCache>
                <c:formatCode>General</c:formatCode>
                <c:ptCount val="22"/>
                <c:pt idx="0">
                  <c:v>11.7</c:v>
                </c:pt>
                <c:pt idx="1">
                  <c:v>11.79</c:v>
                </c:pt>
                <c:pt idx="2">
                  <c:v>11.78</c:v>
                </c:pt>
                <c:pt idx="3">
                  <c:v>11.79</c:v>
                </c:pt>
                <c:pt idx="4">
                  <c:v>11.77</c:v>
                </c:pt>
                <c:pt idx="5">
                  <c:v>11.73</c:v>
                </c:pt>
                <c:pt idx="6">
                  <c:v>11.49</c:v>
                </c:pt>
                <c:pt idx="7">
                  <c:v>10.65</c:v>
                </c:pt>
                <c:pt idx="8">
                  <c:v>8.0500000000000007</c:v>
                </c:pt>
                <c:pt idx="9">
                  <c:v>4.9000000000000004</c:v>
                </c:pt>
                <c:pt idx="10">
                  <c:v>3.89</c:v>
                </c:pt>
                <c:pt idx="11">
                  <c:v>2.4</c:v>
                </c:pt>
                <c:pt idx="12">
                  <c:v>1.6</c:v>
                </c:pt>
                <c:pt idx="13">
                  <c:v>0.7</c:v>
                </c:pt>
                <c:pt idx="14">
                  <c:v>0.222</c:v>
                </c:pt>
                <c:pt idx="15">
                  <c:v>0.17499999999999999</c:v>
                </c:pt>
                <c:pt idx="16">
                  <c:v>0.15</c:v>
                </c:pt>
                <c:pt idx="17">
                  <c:v>0.13700000000000001</c:v>
                </c:pt>
                <c:pt idx="18">
                  <c:v>0.125</c:v>
                </c:pt>
                <c:pt idx="19">
                  <c:v>0.121</c:v>
                </c:pt>
                <c:pt idx="20">
                  <c:v>0.107</c:v>
                </c:pt>
                <c:pt idx="21">
                  <c:v>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3-4B4F-B61A-E91FA6E2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38255"/>
        <c:axId val="1511436815"/>
      </c:scatterChart>
      <c:valAx>
        <c:axId val="15114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436815"/>
        <c:crosses val="autoZero"/>
        <c:crossBetween val="midCat"/>
      </c:valAx>
      <c:valAx>
        <c:axId val="15114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43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VDS-ID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Sheet1!$B$57:$R$57</c:f>
              <c:numCache>
                <c:formatCode>General</c:formatCode>
                <c:ptCount val="17"/>
                <c:pt idx="0">
                  <c:v>0</c:v>
                </c:pt>
                <c:pt idx="1">
                  <c:v>1.2E-2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0.13700000000000001</c:v>
                </c:pt>
                <c:pt idx="5">
                  <c:v>0.29899999999999999</c:v>
                </c:pt>
                <c:pt idx="6">
                  <c:v>0.69699999999999995</c:v>
                </c:pt>
                <c:pt idx="7">
                  <c:v>1.31</c:v>
                </c:pt>
                <c:pt idx="8">
                  <c:v>1.74</c:v>
                </c:pt>
                <c:pt idx="9">
                  <c:v>1.93</c:v>
                </c:pt>
                <c:pt idx="10">
                  <c:v>2.31</c:v>
                </c:pt>
                <c:pt idx="11">
                  <c:v>3.07</c:v>
                </c:pt>
                <c:pt idx="12">
                  <c:v>3.89</c:v>
                </c:pt>
                <c:pt idx="13">
                  <c:v>4.28</c:v>
                </c:pt>
                <c:pt idx="14">
                  <c:v>4.5599999999999996</c:v>
                </c:pt>
                <c:pt idx="15">
                  <c:v>4.8600000000000003</c:v>
                </c:pt>
                <c:pt idx="16">
                  <c:v>5.33</c:v>
                </c:pt>
              </c:numCache>
            </c:numRef>
          </c:xVal>
          <c:yVal>
            <c:numRef>
              <c:f>Sheet1!$B$58:$R$58</c:f>
              <c:numCache>
                <c:formatCode>General</c:formatCode>
                <c:ptCount val="17"/>
                <c:pt idx="0">
                  <c:v>0</c:v>
                </c:pt>
                <c:pt idx="1">
                  <c:v>3.319148936170213E-4</c:v>
                </c:pt>
                <c:pt idx="2">
                  <c:v>6.48936170212766E-4</c:v>
                </c:pt>
                <c:pt idx="3">
                  <c:v>7.659574468085106E-4</c:v>
                </c:pt>
                <c:pt idx="4">
                  <c:v>1.3617021276595745E-3</c:v>
                </c:pt>
                <c:pt idx="5">
                  <c:v>1.6170212765957447E-3</c:v>
                </c:pt>
                <c:pt idx="6">
                  <c:v>1.7680851063829786E-3</c:v>
                </c:pt>
                <c:pt idx="7">
                  <c:v>1.8574468085106382E-3</c:v>
                </c:pt>
                <c:pt idx="8">
                  <c:v>1.9042553191489361E-3</c:v>
                </c:pt>
                <c:pt idx="9">
                  <c:v>1.9255319148936171E-3</c:v>
                </c:pt>
                <c:pt idx="10">
                  <c:v>1.9574468085106385E-3</c:v>
                </c:pt>
                <c:pt idx="11">
                  <c:v>2.0212765957446808E-3</c:v>
                </c:pt>
                <c:pt idx="12">
                  <c:v>2.0893617021276595E-3</c:v>
                </c:pt>
                <c:pt idx="13">
                  <c:v>2.125531914893617E-3</c:v>
                </c:pt>
                <c:pt idx="14">
                  <c:v>2.1489361702127659E-3</c:v>
                </c:pt>
                <c:pt idx="15">
                  <c:v>2.174468085106383E-3</c:v>
                </c:pt>
                <c:pt idx="16">
                  <c:v>2.2127659574468087E-3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9-4A1B-834E-67A3AF10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90783"/>
        <c:axId val="1390389823"/>
      </c:scatterChart>
      <c:valAx>
        <c:axId val="13903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89823"/>
        <c:crosses val="autoZero"/>
        <c:crossBetween val="midCat"/>
      </c:valAx>
      <c:valAx>
        <c:axId val="1390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VDS-ID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Sheet1!$B$65:$R$65</c:f>
              <c:numCache>
                <c:formatCode>General</c:formatCode>
                <c:ptCount val="17"/>
                <c:pt idx="0">
                  <c:v>0</c:v>
                </c:pt>
                <c:pt idx="1">
                  <c:v>1.2E-2</c:v>
                </c:pt>
                <c:pt idx="2">
                  <c:v>3.5000000000000003E-2</c:v>
                </c:pt>
                <c:pt idx="3">
                  <c:v>7.1999999999999995E-2</c:v>
                </c:pt>
                <c:pt idx="4">
                  <c:v>0.14000000000000001</c:v>
                </c:pt>
                <c:pt idx="5">
                  <c:v>0.4</c:v>
                </c:pt>
                <c:pt idx="6">
                  <c:v>0.86</c:v>
                </c:pt>
                <c:pt idx="7">
                  <c:v>1.36</c:v>
                </c:pt>
                <c:pt idx="8">
                  <c:v>1.77</c:v>
                </c:pt>
                <c:pt idx="9">
                  <c:v>2.1800000000000002</c:v>
                </c:pt>
                <c:pt idx="10">
                  <c:v>2.72</c:v>
                </c:pt>
                <c:pt idx="11">
                  <c:v>3.2</c:v>
                </c:pt>
                <c:pt idx="12">
                  <c:v>3.72</c:v>
                </c:pt>
                <c:pt idx="13">
                  <c:v>4.28</c:v>
                </c:pt>
                <c:pt idx="14">
                  <c:v>4.7</c:v>
                </c:pt>
                <c:pt idx="15">
                  <c:v>5.05</c:v>
                </c:pt>
                <c:pt idx="16">
                  <c:v>5.2</c:v>
                </c:pt>
              </c:numCache>
            </c:numRef>
          </c:xVal>
          <c:yVal>
            <c:numRef>
              <c:f>Sheet1!$B$66:$R$66</c:f>
              <c:numCache>
                <c:formatCode>General</c:formatCode>
                <c:ptCount val="17"/>
                <c:pt idx="0">
                  <c:v>0</c:v>
                </c:pt>
                <c:pt idx="1">
                  <c:v>6.0425531914893617E-4</c:v>
                </c:pt>
                <c:pt idx="2">
                  <c:v>1.3212765957446809E-3</c:v>
                </c:pt>
                <c:pt idx="3">
                  <c:v>2.2127659574468087E-3</c:v>
                </c:pt>
                <c:pt idx="4">
                  <c:v>3.1489361702127659E-3</c:v>
                </c:pt>
                <c:pt idx="5">
                  <c:v>4.0638297872340424E-3</c:v>
                </c:pt>
                <c:pt idx="6">
                  <c:v>4.3617021276595742E-3</c:v>
                </c:pt>
                <c:pt idx="7">
                  <c:v>4.5319148936170213E-3</c:v>
                </c:pt>
                <c:pt idx="8">
                  <c:v>4.5957446808510645E-3</c:v>
                </c:pt>
                <c:pt idx="9">
                  <c:v>4.6808510638297876E-3</c:v>
                </c:pt>
                <c:pt idx="10">
                  <c:v>4.7872340425531915E-3</c:v>
                </c:pt>
                <c:pt idx="11">
                  <c:v>4.914893617021277E-3</c:v>
                </c:pt>
                <c:pt idx="12">
                  <c:v>5.0000000000000001E-3</c:v>
                </c:pt>
                <c:pt idx="13">
                  <c:v>5.106382978723404E-3</c:v>
                </c:pt>
                <c:pt idx="14">
                  <c:v>5.2127659574468087E-3</c:v>
                </c:pt>
                <c:pt idx="15">
                  <c:v>5.2553191489361703E-3</c:v>
                </c:pt>
                <c:pt idx="16">
                  <c:v>5.2978723404255327E-3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E-45FB-9681-F640295E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97599"/>
        <c:axId val="1508194239"/>
      </c:scatterChart>
      <c:valAx>
        <c:axId val="15081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194239"/>
        <c:crosses val="autoZero"/>
        <c:crossBetween val="midCat"/>
      </c:valAx>
      <c:valAx>
        <c:axId val="15081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1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VDS-ID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Sheet1!$B$74:$T$74</c:f>
              <c:numCache>
                <c:formatCode>General</c:formatCode>
                <c:ptCount val="19"/>
                <c:pt idx="0">
                  <c:v>7.0000000000000001E-3</c:v>
                </c:pt>
                <c:pt idx="1">
                  <c:v>1.4999999999999999E-2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7.4999999999999997E-2</c:v>
                </c:pt>
                <c:pt idx="6">
                  <c:v>8.8999999999999996E-2</c:v>
                </c:pt>
                <c:pt idx="7">
                  <c:v>0.112</c:v>
                </c:pt>
                <c:pt idx="8">
                  <c:v>0.157</c:v>
                </c:pt>
                <c:pt idx="9">
                  <c:v>0.24399999999999999</c:v>
                </c:pt>
                <c:pt idx="10">
                  <c:v>0.43</c:v>
                </c:pt>
                <c:pt idx="11">
                  <c:v>0.84</c:v>
                </c:pt>
                <c:pt idx="12">
                  <c:v>1.3</c:v>
                </c:pt>
                <c:pt idx="13">
                  <c:v>2.2000000000000002</c:v>
                </c:pt>
                <c:pt idx="14">
                  <c:v>2.95</c:v>
                </c:pt>
                <c:pt idx="15">
                  <c:v>3.5</c:v>
                </c:pt>
                <c:pt idx="16">
                  <c:v>4.43</c:v>
                </c:pt>
                <c:pt idx="17">
                  <c:v>4.9000000000000004</c:v>
                </c:pt>
                <c:pt idx="18">
                  <c:v>5.15</c:v>
                </c:pt>
              </c:numCache>
            </c:numRef>
          </c:xVal>
          <c:yVal>
            <c:numRef>
              <c:f>Sheet1!$B$75:$T$75</c:f>
              <c:numCache>
                <c:formatCode>General</c:formatCode>
                <c:ptCount val="19"/>
                <c:pt idx="0">
                  <c:v>6.1914893617021278E-4</c:v>
                </c:pt>
                <c:pt idx="1">
                  <c:v>1.0638297872340426E-3</c:v>
                </c:pt>
                <c:pt idx="2">
                  <c:v>1.5106382978723404E-3</c:v>
                </c:pt>
                <c:pt idx="3">
                  <c:v>2.1489361702127659E-3</c:v>
                </c:pt>
                <c:pt idx="4">
                  <c:v>2.6808510638297871E-3</c:v>
                </c:pt>
                <c:pt idx="5">
                  <c:v>3.8297872340425534E-3</c:v>
                </c:pt>
                <c:pt idx="6">
                  <c:v>4.3191489361702126E-3</c:v>
                </c:pt>
                <c:pt idx="7">
                  <c:v>5.0000000000000001E-3</c:v>
                </c:pt>
                <c:pt idx="8">
                  <c:v>5.9999999999999993E-3</c:v>
                </c:pt>
                <c:pt idx="9">
                  <c:v>7.106382978723404E-3</c:v>
                </c:pt>
                <c:pt idx="10">
                  <c:v>7.9787234042553185E-3</c:v>
                </c:pt>
                <c:pt idx="11">
                  <c:v>8.5531914893617004E-3</c:v>
                </c:pt>
                <c:pt idx="12">
                  <c:v>8.8297872340425531E-3</c:v>
                </c:pt>
                <c:pt idx="13">
                  <c:v>9.2127659574468088E-3</c:v>
                </c:pt>
                <c:pt idx="14">
                  <c:v>9.5106382978723397E-3</c:v>
                </c:pt>
                <c:pt idx="15">
                  <c:v>9.7446808510638291E-3</c:v>
                </c:pt>
                <c:pt idx="16">
                  <c:v>1.0063829787234043E-2</c:v>
                </c:pt>
                <c:pt idx="17">
                  <c:v>1.0340425531914894E-2</c:v>
                </c:pt>
                <c:pt idx="18">
                  <c:v>1.0425531914893617E-2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B-48C5-BA85-FE6E484F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31120"/>
        <c:axId val="1519530640"/>
      </c:scatterChart>
      <c:valAx>
        <c:axId val="15195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530640"/>
        <c:crosses val="autoZero"/>
        <c:crossBetween val="midCat"/>
      </c:valAx>
      <c:valAx>
        <c:axId val="1519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5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zh-CN"/>
              <a:t>VDS-ID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Sheet1!$B$83:$U$83</c:f>
              <c:numCache>
                <c:formatCode>General</c:formatCode>
                <c:ptCount val="20"/>
                <c:pt idx="0">
                  <c:v>8.0000000000000002E-3</c:v>
                </c:pt>
                <c:pt idx="1">
                  <c:v>2.5999999999999999E-2</c:v>
                </c:pt>
                <c:pt idx="2">
                  <c:v>0.06</c:v>
                </c:pt>
                <c:pt idx="3">
                  <c:v>0.09</c:v>
                </c:pt>
                <c:pt idx="4">
                  <c:v>0.14299999999999999</c:v>
                </c:pt>
                <c:pt idx="5">
                  <c:v>0.2</c:v>
                </c:pt>
                <c:pt idx="6">
                  <c:v>0.37</c:v>
                </c:pt>
                <c:pt idx="7">
                  <c:v>0.5</c:v>
                </c:pt>
                <c:pt idx="8">
                  <c:v>0.77</c:v>
                </c:pt>
                <c:pt idx="9">
                  <c:v>1.02</c:v>
                </c:pt>
                <c:pt idx="10">
                  <c:v>1.43</c:v>
                </c:pt>
                <c:pt idx="11">
                  <c:v>2.0499999999999998</c:v>
                </c:pt>
                <c:pt idx="12">
                  <c:v>2.44</c:v>
                </c:pt>
                <c:pt idx="13">
                  <c:v>3.2</c:v>
                </c:pt>
                <c:pt idx="14">
                  <c:v>3.9</c:v>
                </c:pt>
                <c:pt idx="15">
                  <c:v>4.33</c:v>
                </c:pt>
                <c:pt idx="16">
                  <c:v>4.5999999999999996</c:v>
                </c:pt>
                <c:pt idx="17">
                  <c:v>4.93</c:v>
                </c:pt>
                <c:pt idx="18">
                  <c:v>5.05</c:v>
                </c:pt>
                <c:pt idx="19">
                  <c:v>5.22</c:v>
                </c:pt>
              </c:numCache>
            </c:numRef>
          </c:xVal>
          <c:yVal>
            <c:numRef>
              <c:f>Sheet1!$B$84:$U$84</c:f>
              <c:numCache>
                <c:formatCode>General</c:formatCode>
                <c:ptCount val="20"/>
                <c:pt idx="0">
                  <c:v>8.2978723404255326E-4</c:v>
                </c:pt>
                <c:pt idx="1">
                  <c:v>2.3404255319148938E-3</c:v>
                </c:pt>
                <c:pt idx="2">
                  <c:v>4.7446808510638299E-3</c:v>
                </c:pt>
                <c:pt idx="3">
                  <c:v>6.5319148936170213E-3</c:v>
                </c:pt>
                <c:pt idx="4">
                  <c:v>9.021276595744681E-3</c:v>
                </c:pt>
                <c:pt idx="5">
                  <c:v>1.0829787234042553E-2</c:v>
                </c:pt>
                <c:pt idx="6">
                  <c:v>1.3404255319148935E-2</c:v>
                </c:pt>
                <c:pt idx="7">
                  <c:v>1.4361702127659574E-2</c:v>
                </c:pt>
                <c:pt idx="8">
                  <c:v>1.4829787234042553E-2</c:v>
                </c:pt>
                <c:pt idx="9">
                  <c:v>1.5191489361702127E-2</c:v>
                </c:pt>
                <c:pt idx="10">
                  <c:v>1.5595744680851065E-2</c:v>
                </c:pt>
                <c:pt idx="11">
                  <c:v>1.6170212765957447E-2</c:v>
                </c:pt>
                <c:pt idx="12">
                  <c:v>1.6489361702127659E-2</c:v>
                </c:pt>
                <c:pt idx="13">
                  <c:v>1.6893617021276598E-2</c:v>
                </c:pt>
                <c:pt idx="14">
                  <c:v>1.7531914893617023E-2</c:v>
                </c:pt>
                <c:pt idx="15">
                  <c:v>1.7914893617021276E-2</c:v>
                </c:pt>
                <c:pt idx="16">
                  <c:v>1.8255319148936171E-2</c:v>
                </c:pt>
                <c:pt idx="17">
                  <c:v>1.8425531914893618E-2</c:v>
                </c:pt>
                <c:pt idx="18">
                  <c:v>1.8595744680851064E-2</c:v>
                </c:pt>
                <c:pt idx="19">
                  <c:v>1.876595744680851E-2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3-4B48-A83F-27F00AC3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053151"/>
        <c:axId val="1395053631"/>
      </c:scatterChart>
      <c:valAx>
        <c:axId val="13950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53631"/>
        <c:crosses val="autoZero"/>
        <c:crossBetween val="midCat"/>
      </c:valAx>
      <c:valAx>
        <c:axId val="1395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5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hart" Target="../charts/chart3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hart" Target="../charts/chart1.xml"/><Relationship Id="rId5" Type="http://schemas.openxmlformats.org/officeDocument/2006/relationships/customXml" Target="../ink/ink4.xml"/><Relationship Id="rId15" Type="http://schemas.openxmlformats.org/officeDocument/2006/relationships/chart" Target="../charts/chart5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347760</xdr:colOff>
      <xdr:row>26</xdr:row>
      <xdr:rowOff>157065</xdr:rowOff>
    </xdr:from>
    <xdr:to>
      <xdr:col>1</xdr:col>
      <xdr:colOff>360000</xdr:colOff>
      <xdr:row>26</xdr:row>
      <xdr:rowOff>166065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2B8F992-872E-4319-9F8E-BF9E083275B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40D8551-E8BC-4538-8BA7-736593057D8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15798E2-4F9D-48DE-93A4-33E11C4729C1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D1E4678-1541-4F8C-85A9-0881898EC5B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EA785D-351D-4CC0-B340-2A5CB03856CF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BF7D33E-0B89-41A3-B9E1-54ADD1D7F41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5732633-0FB3-4B5F-B284-3A76C9ED2C9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347760</xdr:colOff>
      <xdr:row>26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45DABB5-E37A-4D5D-9794-EC75709A4EE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12</xdr:col>
      <xdr:colOff>27215</xdr:colOff>
      <xdr:row>10</xdr:row>
      <xdr:rowOff>136071</xdr:rowOff>
    </xdr:from>
    <xdr:to>
      <xdr:col>20</xdr:col>
      <xdr:colOff>27214</xdr:colOff>
      <xdr:row>29</xdr:row>
      <xdr:rowOff>40821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99F883-FE9A-5B4C-E6B9-27269A7B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489857</xdr:colOff>
      <xdr:row>26</xdr:row>
      <xdr:rowOff>81643</xdr:rowOff>
    </xdr:from>
    <xdr:to>
      <xdr:col>7</xdr:col>
      <xdr:colOff>272143</xdr:colOff>
      <xdr:row>43</xdr:row>
      <xdr:rowOff>72117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859737-51FC-981C-4BB5-BCAD9CE1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40821</xdr:colOff>
      <xdr:row>12</xdr:row>
      <xdr:rowOff>104775</xdr:rowOff>
    </xdr:from>
    <xdr:to>
      <xdr:col>11</xdr:col>
      <xdr:colOff>217714</xdr:colOff>
      <xdr:row>28</xdr:row>
      <xdr:rowOff>17689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110E60-4E16-E63D-4164-B56C809D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13607</xdr:colOff>
      <xdr:row>39</xdr:row>
      <xdr:rowOff>104774</xdr:rowOff>
    </xdr:from>
    <xdr:to>
      <xdr:col>23</xdr:col>
      <xdr:colOff>503464</xdr:colOff>
      <xdr:row>55</xdr:row>
      <xdr:rowOff>17688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96E6F3-F6EB-00AE-6D01-BF7F7567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585107</xdr:colOff>
      <xdr:row>39</xdr:row>
      <xdr:rowOff>118382</xdr:rowOff>
    </xdr:from>
    <xdr:to>
      <xdr:col>16</xdr:col>
      <xdr:colOff>394607</xdr:colOff>
      <xdr:row>55</xdr:row>
      <xdr:rowOff>31296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1DD9FF-5986-EBE0-8E62-E9C54343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802822</xdr:colOff>
      <xdr:row>40</xdr:row>
      <xdr:rowOff>23132</xdr:rowOff>
    </xdr:from>
    <xdr:to>
      <xdr:col>9</xdr:col>
      <xdr:colOff>353786</xdr:colOff>
      <xdr:row>55</xdr:row>
      <xdr:rowOff>112939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BFF4B9-0169-1285-18D6-A1B389E9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353786</xdr:colOff>
      <xdr:row>48</xdr:row>
      <xdr:rowOff>108857</xdr:rowOff>
    </xdr:from>
    <xdr:to>
      <xdr:col>14</xdr:col>
      <xdr:colOff>27215</xdr:colOff>
      <xdr:row>75</xdr:row>
      <xdr:rowOff>44903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76BB0C-1773-01FF-DF96-4FA2AA29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6T15:08:41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5"/>
  <sheetViews>
    <sheetView tabSelected="1" topLeftCell="A40" zoomScale="70" zoomScaleNormal="70" workbookViewId="0">
      <selection activeCell="R62" sqref="R62"/>
    </sheetView>
  </sheetViews>
  <sheetFormatPr defaultRowHeight="14.25" x14ac:dyDescent="0.2"/>
  <cols>
    <col min="2" max="6" width="13" bestFit="1" customWidth="1"/>
  </cols>
  <sheetData>
    <row r="1" spans="1:23" x14ac:dyDescent="0.2">
      <c r="A1" t="s">
        <v>3</v>
      </c>
      <c r="B1" t="s">
        <v>4</v>
      </c>
      <c r="C1" t="s">
        <v>5</v>
      </c>
      <c r="D1" t="s">
        <v>6</v>
      </c>
    </row>
    <row r="2" spans="1:23" x14ac:dyDescent="0.2">
      <c r="A2">
        <v>12</v>
      </c>
      <c r="B2">
        <v>470</v>
      </c>
      <c r="C2">
        <v>1.4</v>
      </c>
      <c r="D2">
        <f>80*10^(-3)</f>
        <v>0.08</v>
      </c>
    </row>
    <row r="5" spans="1:23" x14ac:dyDescent="0.2">
      <c r="A5" t="s">
        <v>2</v>
      </c>
      <c r="B5">
        <v>5.4999999999999997E-3</v>
      </c>
      <c r="C5">
        <v>5.0000000000000001E-3</v>
      </c>
      <c r="D5">
        <v>5.7999999999999996E-3</v>
      </c>
      <c r="E5">
        <v>7.0000000000000001E-3</v>
      </c>
      <c r="F5">
        <v>1.5599999999999999E-2</v>
      </c>
      <c r="G5">
        <v>5.0200000000000002E-2</v>
      </c>
      <c r="H5">
        <v>0.29199999999999998</v>
      </c>
      <c r="I5">
        <v>1.17</v>
      </c>
      <c r="J5">
        <v>3.79</v>
      </c>
      <c r="K5">
        <v>6.95</v>
      </c>
      <c r="L5">
        <v>8.1</v>
      </c>
      <c r="M5">
        <v>9.4499999999999993</v>
      </c>
      <c r="N5">
        <v>10.050000000000001</v>
      </c>
      <c r="O5">
        <v>11.2</v>
      </c>
      <c r="P5">
        <v>11.77</v>
      </c>
      <c r="Q5">
        <v>11.82</v>
      </c>
      <c r="R5">
        <v>11.848000000000001</v>
      </c>
      <c r="S5">
        <v>11.86</v>
      </c>
      <c r="T5">
        <v>11.87</v>
      </c>
      <c r="U5">
        <v>11.87</v>
      </c>
      <c r="V5">
        <v>11.89</v>
      </c>
      <c r="W5">
        <v>11.89</v>
      </c>
    </row>
    <row r="8" spans="1:23" x14ac:dyDescent="0.2">
      <c r="A8" t="s">
        <v>0</v>
      </c>
      <c r="B8">
        <v>0.5</v>
      </c>
      <c r="C8">
        <v>0.65</v>
      </c>
      <c r="D8">
        <v>0.98</v>
      </c>
      <c r="E8">
        <v>1.1000000000000001</v>
      </c>
      <c r="F8">
        <v>1.21</v>
      </c>
      <c r="G8">
        <v>1.31</v>
      </c>
      <c r="H8">
        <v>1.45</v>
      </c>
      <c r="I8">
        <v>1.59</v>
      </c>
      <c r="J8">
        <v>1.75</v>
      </c>
      <c r="K8">
        <v>1.86</v>
      </c>
      <c r="L8">
        <v>1.9</v>
      </c>
      <c r="M8">
        <v>1.94</v>
      </c>
      <c r="N8">
        <v>1.96</v>
      </c>
      <c r="O8">
        <v>2</v>
      </c>
      <c r="P8">
        <v>2.15</v>
      </c>
      <c r="Q8">
        <v>2.2799999999999998</v>
      </c>
      <c r="R8">
        <v>2.4</v>
      </c>
      <c r="S8">
        <v>2.5249999999999999</v>
      </c>
      <c r="T8">
        <v>2.66</v>
      </c>
      <c r="U8">
        <v>2.73</v>
      </c>
      <c r="V8">
        <v>3.05</v>
      </c>
      <c r="W8">
        <v>3.2</v>
      </c>
    </row>
    <row r="9" spans="1:23" x14ac:dyDescent="0.2">
      <c r="A9" t="s">
        <v>1</v>
      </c>
      <c r="B9">
        <v>11.7</v>
      </c>
      <c r="C9">
        <v>11.79</v>
      </c>
      <c r="D9">
        <v>11.78</v>
      </c>
      <c r="E9">
        <v>11.79</v>
      </c>
      <c r="F9">
        <v>11.77</v>
      </c>
      <c r="G9">
        <v>11.73</v>
      </c>
      <c r="H9">
        <v>11.49</v>
      </c>
      <c r="I9">
        <v>10.65</v>
      </c>
      <c r="J9">
        <v>8.0500000000000007</v>
      </c>
      <c r="K9">
        <v>4.9000000000000004</v>
      </c>
      <c r="L9">
        <v>3.89</v>
      </c>
      <c r="M9">
        <v>2.4</v>
      </c>
      <c r="N9">
        <v>1.6</v>
      </c>
      <c r="O9">
        <v>0.7</v>
      </c>
      <c r="P9">
        <v>0.222</v>
      </c>
      <c r="Q9">
        <v>0.17499999999999999</v>
      </c>
      <c r="R9">
        <v>0.15</v>
      </c>
      <c r="S9">
        <v>0.13700000000000001</v>
      </c>
      <c r="T9">
        <v>0.125</v>
      </c>
      <c r="U9">
        <v>0.121</v>
      </c>
      <c r="V9">
        <v>0.107</v>
      </c>
      <c r="W9">
        <v>0.10199999999999999</v>
      </c>
    </row>
    <row r="23" spans="1:23" x14ac:dyDescent="0.2">
      <c r="A23" t="s">
        <v>14</v>
      </c>
      <c r="B23">
        <f>B5/B2</f>
        <v>1.1702127659574468E-5</v>
      </c>
      <c r="C23">
        <f>C5/B2</f>
        <v>1.0638297872340426E-5</v>
      </c>
      <c r="D23">
        <f>D5/B2</f>
        <v>1.2340425531914893E-5</v>
      </c>
      <c r="E23">
        <f>E5/B2</f>
        <v>1.4893617021276596E-5</v>
      </c>
      <c r="F23">
        <f>F5/470</f>
        <v>3.3191489361702129E-5</v>
      </c>
      <c r="G23">
        <f>G5/470</f>
        <v>1.0680851063829788E-4</v>
      </c>
      <c r="H23">
        <f>H5/470</f>
        <v>6.2127659574468083E-4</v>
      </c>
      <c r="I23">
        <f>I5/470</f>
        <v>2.4893617021276592E-3</v>
      </c>
      <c r="J23">
        <f>J5/470</f>
        <v>8.0638297872340434E-3</v>
      </c>
      <c r="K23">
        <f>K5/470</f>
        <v>1.4787234042553192E-2</v>
      </c>
      <c r="L23">
        <f>L5/470</f>
        <v>1.7234042553191487E-2</v>
      </c>
      <c r="M23">
        <f>M5/470</f>
        <v>2.0106382978723403E-2</v>
      </c>
      <c r="N23">
        <f>N5/470</f>
        <v>2.1382978723404257E-2</v>
      </c>
      <c r="O23">
        <f>O5/470</f>
        <v>2.3829787234042551E-2</v>
      </c>
      <c r="P23">
        <f>P5/470</f>
        <v>2.5042553191489361E-2</v>
      </c>
      <c r="Q23">
        <f>Q5/470</f>
        <v>2.5148936170212768E-2</v>
      </c>
      <c r="R23">
        <f>R5/470</f>
        <v>2.5208510638297873E-2</v>
      </c>
      <c r="S23">
        <f>S5/470</f>
        <v>2.5234042553191487E-2</v>
      </c>
      <c r="T23">
        <f>T5/470</f>
        <v>2.5255319148936167E-2</v>
      </c>
      <c r="U23">
        <f>U5/470</f>
        <v>2.5255319148936167E-2</v>
      </c>
      <c r="V23">
        <f>V5/470</f>
        <v>2.5297872340425534E-2</v>
      </c>
      <c r="W23">
        <f>W5/470</f>
        <v>2.5297872340425534E-2</v>
      </c>
    </row>
    <row r="24" spans="1:23" x14ac:dyDescent="0.2">
      <c r="A24" t="s">
        <v>17</v>
      </c>
      <c r="B24">
        <f xml:space="preserve"> B23^(1/2)</f>
        <v>3.420837274641176E-3</v>
      </c>
      <c r="C24">
        <f xml:space="preserve"> C23^(1/2)</f>
        <v>3.2616403652672111E-3</v>
      </c>
      <c r="D24">
        <f xml:space="preserve"> D23^(1/2)</f>
        <v>3.5128941817132628E-3</v>
      </c>
      <c r="E24">
        <f xml:space="preserve"> E23^(1/2)</f>
        <v>3.8592249249397989E-3</v>
      </c>
      <c r="F24">
        <f xml:space="preserve"> F23^(1/2)</f>
        <v>5.7612055476004434E-3</v>
      </c>
      <c r="G24">
        <f xml:space="preserve"> G23^(1/2)</f>
        <v>1.0334820300242182E-2</v>
      </c>
      <c r="H24">
        <f xml:space="preserve"> H23^(1/2)</f>
        <v>2.4925420673374419E-2</v>
      </c>
      <c r="I24">
        <f xml:space="preserve"> I23^(1/2)</f>
        <v>4.9893503606458216E-2</v>
      </c>
      <c r="J24">
        <f xml:space="preserve"> J23^(1/2)</f>
        <v>8.9798829542673014E-2</v>
      </c>
      <c r="K24">
        <f xml:space="preserve"> K23^(1/2)</f>
        <v>0.12160277152496646</v>
      </c>
      <c r="L24">
        <f xml:space="preserve"> L23^(1/2)</f>
        <v>0.1312784923481051</v>
      </c>
      <c r="M24">
        <f xml:space="preserve"> M23^(1/2)</f>
        <v>0.14179697803099825</v>
      </c>
      <c r="N24">
        <f xml:space="preserve"> N23^(1/2)</f>
        <v>0.14622919928456238</v>
      </c>
      <c r="O24">
        <f xml:space="preserve"> O23^(1/2)</f>
        <v>0.15436899699759193</v>
      </c>
      <c r="P24">
        <f xml:space="preserve"> P23^(1/2)</f>
        <v>0.1582483908022112</v>
      </c>
      <c r="Q24">
        <f xml:space="preserve"> Q23^(1/2)</f>
        <v>0.15858416115808277</v>
      </c>
      <c r="R24">
        <f xml:space="preserve"> R23^(1/2)</f>
        <v>0.15877188239199619</v>
      </c>
      <c r="S24">
        <f xml:space="preserve"> S23^(1/2)</f>
        <v>0.15885226644021005</v>
      </c>
      <c r="T24">
        <f xml:space="preserve"> T23^(1/2)</f>
        <v>0.15891922208762591</v>
      </c>
      <c r="U24">
        <f xml:space="preserve"> U23^(1/2)</f>
        <v>0.15891922208762591</v>
      </c>
      <c r="V24">
        <f xml:space="preserve"> V23^(1/2)</f>
        <v>0.15905304882467841</v>
      </c>
      <c r="W24">
        <f xml:space="preserve"> W23^(1/2)</f>
        <v>0.15905304882467841</v>
      </c>
    </row>
    <row r="27" spans="1:23" x14ac:dyDescent="0.2">
      <c r="A27" t="s">
        <v>15</v>
      </c>
      <c r="B27">
        <v>12</v>
      </c>
      <c r="C27">
        <v>12</v>
      </c>
      <c r="D27">
        <v>12</v>
      </c>
      <c r="E27">
        <v>12</v>
      </c>
      <c r="F27">
        <v>12</v>
      </c>
      <c r="G27">
        <f>$A$2</f>
        <v>12</v>
      </c>
      <c r="H27">
        <f>$A$2-$B$2*$D$2*(H8 - $C$2)^2</f>
        <v>11.906000000000001</v>
      </c>
      <c r="I27">
        <f>$A$2-$B$2*$D$2*(I8 - $C$2)^2</f>
        <v>10.642639999999998</v>
      </c>
      <c r="J27">
        <f>$A$2-$B$2*$D$2*(J8 - $C$2)^2</f>
        <v>7.3939999999999975</v>
      </c>
      <c r="K27">
        <f>12-470*0.08*((K8 - 1.4)^2)</f>
        <v>4.0438399999999932</v>
      </c>
      <c r="L27">
        <f>12-470*0.08*((L8 - 1.4)^2)</f>
        <v>2.5999999999999996</v>
      </c>
      <c r="M27">
        <f>12-470*0.08*((M8 - 1.4)^2)</f>
        <v>1.0358399999999985</v>
      </c>
      <c r="N27">
        <f>12-470*0.08*((N8 - 1.4)^2)</f>
        <v>0.20863999999999727</v>
      </c>
      <c r="O27">
        <f>12/(1+470*0.08+2*470*0.08*(O8-1.4))</f>
        <v>0.14333492594362157</v>
      </c>
      <c r="P27">
        <f>12/(1+470*0.08+2*470*0.08*(P8-1.4))</f>
        <v>0.12631578947368421</v>
      </c>
      <c r="Q27">
        <f>12/(1+470*0.08+2*470*0.08*(Q8-1.4))</f>
        <v>0.11453004504848441</v>
      </c>
      <c r="R27">
        <f>12/(1+470*0.08+2*470*0.08*(R8-1.4))</f>
        <v>0.10544815465729349</v>
      </c>
      <c r="S27">
        <f>12/(1+470*0.08+2*470*0.08*(S8-1.4))</f>
        <v>9.7402597402597393E-2</v>
      </c>
      <c r="T27">
        <f>12/(1+470*0.08+2*470*0.08*(T8-1.4))</f>
        <v>8.9987401763753055E-2</v>
      </c>
      <c r="U27">
        <f>12/(1+470*0.08+2*470*0.08*(U8-1.4))</f>
        <v>8.6570092918566391E-2</v>
      </c>
      <c r="V27">
        <f>12/(1+470*0.08+2*470*0.08*(V8-1.4))</f>
        <v>7.3764445537251047E-2</v>
      </c>
      <c r="W27">
        <f>12/(1+470*0.08+2*470*0.08*(W8-1.4))</f>
        <v>6.8981375028742242E-2</v>
      </c>
    </row>
    <row r="50" spans="1:18" x14ac:dyDescent="0.2">
      <c r="A50" t="s">
        <v>7</v>
      </c>
    </row>
    <row r="51" spans="1:18" x14ac:dyDescent="0.2">
      <c r="A51" t="s">
        <v>8</v>
      </c>
      <c r="B51">
        <v>0</v>
      </c>
      <c r="C51">
        <v>0.17</v>
      </c>
      <c r="D51">
        <v>0.34</v>
      </c>
      <c r="E51">
        <v>0.42</v>
      </c>
      <c r="F51">
        <v>0.78</v>
      </c>
      <c r="G51">
        <v>1.07</v>
      </c>
      <c r="H51">
        <v>1.56</v>
      </c>
      <c r="I51">
        <v>2.2200000000000002</v>
      </c>
      <c r="J51">
        <v>2.67</v>
      </c>
      <c r="K51">
        <v>2.9</v>
      </c>
      <c r="L51">
        <v>3.3</v>
      </c>
      <c r="M51">
        <v>4.08</v>
      </c>
      <c r="N51">
        <v>4.95</v>
      </c>
      <c r="O51">
        <v>5.36</v>
      </c>
      <c r="P51">
        <v>5.64</v>
      </c>
      <c r="Q51">
        <v>5.96</v>
      </c>
      <c r="R51">
        <v>6.44</v>
      </c>
    </row>
    <row r="53" spans="1:18" x14ac:dyDescent="0.2">
      <c r="A53" t="s">
        <v>10</v>
      </c>
      <c r="B53">
        <v>0</v>
      </c>
      <c r="C53">
        <v>0.156</v>
      </c>
      <c r="D53">
        <v>0.30499999999999999</v>
      </c>
      <c r="E53">
        <v>0.36</v>
      </c>
      <c r="F53">
        <v>0.64</v>
      </c>
      <c r="G53">
        <v>0.76</v>
      </c>
      <c r="H53">
        <v>0.83099999999999996</v>
      </c>
      <c r="I53">
        <v>0.873</v>
      </c>
      <c r="J53">
        <v>0.89500000000000002</v>
      </c>
      <c r="K53">
        <v>0.90500000000000003</v>
      </c>
      <c r="L53">
        <v>0.92</v>
      </c>
      <c r="M53">
        <v>0.95</v>
      </c>
      <c r="N53">
        <v>0.98199999999999998</v>
      </c>
      <c r="O53">
        <v>0.999</v>
      </c>
      <c r="P53">
        <v>1.01</v>
      </c>
      <c r="Q53">
        <v>1.022</v>
      </c>
      <c r="R53">
        <v>1.04</v>
      </c>
    </row>
    <row r="55" spans="1:18" x14ac:dyDescent="0.2">
      <c r="A55" t="s">
        <v>16</v>
      </c>
      <c r="B55">
        <f xml:space="preserve"> B58^(1/2)</f>
        <v>0</v>
      </c>
      <c r="C55">
        <f xml:space="preserve"> C58^(1/2)</f>
        <v>1.8218531598815018E-2</v>
      </c>
      <c r="D55">
        <f xml:space="preserve"> D58^(1/2)</f>
        <v>2.5474225605752299E-2</v>
      </c>
      <c r="E55">
        <f xml:space="preserve"> E58^(1/2)</f>
        <v>2.7675936240866551E-2</v>
      </c>
      <c r="F55">
        <f xml:space="preserve"> F58^(1/2)</f>
        <v>3.6901248321155405E-2</v>
      </c>
      <c r="G55">
        <f xml:space="preserve"> G58^(1/2)</f>
        <v>4.0212203080604088E-2</v>
      </c>
      <c r="H55">
        <f xml:space="preserve"> H58^(1/2)</f>
        <v>4.2048604095534237E-2</v>
      </c>
      <c r="I55">
        <f xml:space="preserve"> I58^(1/2)</f>
        <v>4.3098106785688838E-2</v>
      </c>
      <c r="J55">
        <f xml:space="preserve"> J58^(1/2)</f>
        <v>4.3637773993971507E-2</v>
      </c>
      <c r="K55">
        <f xml:space="preserve"> K58^(1/2)</f>
        <v>4.3880883251065234E-2</v>
      </c>
      <c r="L55">
        <f xml:space="preserve"> L58^(1/2)</f>
        <v>4.4243042487046913E-2</v>
      </c>
      <c r="M55">
        <f xml:space="preserve"> M58^(1/2)</f>
        <v>4.4958609806628594E-2</v>
      </c>
      <c r="N55">
        <f xml:space="preserve"> N58^(1/2)</f>
        <v>4.5709536227440103E-2</v>
      </c>
      <c r="O55">
        <f xml:space="preserve"> O58^(1/2)</f>
        <v>4.6103491352538765E-2</v>
      </c>
      <c r="P55">
        <f xml:space="preserve"> P58^(1/2)</f>
        <v>4.6356619486463482E-2</v>
      </c>
      <c r="Q55">
        <f xml:space="preserve"> Q58^(1/2)</f>
        <v>4.6631192190489654E-2</v>
      </c>
      <c r="R55">
        <f xml:space="preserve"> R58^(1/2)</f>
        <v>4.7040046316376101E-2</v>
      </c>
    </row>
    <row r="57" spans="1:18" x14ac:dyDescent="0.2">
      <c r="A57" t="s">
        <v>9</v>
      </c>
      <c r="B57">
        <v>0</v>
      </c>
      <c r="C57">
        <v>1.2E-2</v>
      </c>
      <c r="D57">
        <v>3.2000000000000001E-2</v>
      </c>
      <c r="E57">
        <v>4.2000000000000003E-2</v>
      </c>
      <c r="F57">
        <v>0.13700000000000001</v>
      </c>
      <c r="G57">
        <v>0.29899999999999999</v>
      </c>
      <c r="H57">
        <v>0.69699999999999995</v>
      </c>
      <c r="I57">
        <v>1.31</v>
      </c>
      <c r="J57">
        <v>1.74</v>
      </c>
      <c r="K57">
        <v>1.93</v>
      </c>
      <c r="L57">
        <v>2.31</v>
      </c>
      <c r="M57">
        <v>3.07</v>
      </c>
      <c r="N57">
        <v>3.89</v>
      </c>
      <c r="O57">
        <v>4.28</v>
      </c>
      <c r="P57">
        <v>4.5599999999999996</v>
      </c>
      <c r="Q57">
        <v>4.8600000000000003</v>
      </c>
      <c r="R57">
        <v>5.33</v>
      </c>
    </row>
    <row r="58" spans="1:18" x14ac:dyDescent="0.2">
      <c r="A58" t="s">
        <v>14</v>
      </c>
      <c r="B58">
        <f xml:space="preserve"> B53/470</f>
        <v>0</v>
      </c>
      <c r="C58">
        <f xml:space="preserve"> C53/470</f>
        <v>3.319148936170213E-4</v>
      </c>
      <c r="D58">
        <f xml:space="preserve"> D53/470</f>
        <v>6.48936170212766E-4</v>
      </c>
      <c r="E58">
        <f xml:space="preserve"> E53/470</f>
        <v>7.659574468085106E-4</v>
      </c>
      <c r="F58">
        <f xml:space="preserve"> F53/470</f>
        <v>1.3617021276595745E-3</v>
      </c>
      <c r="G58">
        <f xml:space="preserve"> G53/470</f>
        <v>1.6170212765957447E-3</v>
      </c>
      <c r="H58">
        <f xml:space="preserve"> H53/470</f>
        <v>1.7680851063829786E-3</v>
      </c>
      <c r="I58">
        <f xml:space="preserve"> I53/470</f>
        <v>1.8574468085106382E-3</v>
      </c>
      <c r="J58">
        <f xml:space="preserve"> J53/470</f>
        <v>1.9042553191489361E-3</v>
      </c>
      <c r="K58">
        <f xml:space="preserve"> K53/470</f>
        <v>1.9255319148936171E-3</v>
      </c>
      <c r="L58">
        <f xml:space="preserve"> L53/470</f>
        <v>1.9574468085106385E-3</v>
      </c>
      <c r="M58">
        <f xml:space="preserve"> M53/470</f>
        <v>2.0212765957446808E-3</v>
      </c>
      <c r="N58">
        <f xml:space="preserve"> N53/470</f>
        <v>2.0893617021276595E-3</v>
      </c>
      <c r="O58">
        <f xml:space="preserve"> O53/470</f>
        <v>2.125531914893617E-3</v>
      </c>
      <c r="P58">
        <f xml:space="preserve"> P53/470</f>
        <v>2.1489361702127659E-3</v>
      </c>
      <c r="Q58">
        <f xml:space="preserve"> Q53/470</f>
        <v>2.174468085106383E-3</v>
      </c>
      <c r="R58">
        <f xml:space="preserve"> R53/470</f>
        <v>2.2127659574468087E-3</v>
      </c>
    </row>
    <row r="59" spans="1:18" x14ac:dyDescent="0.2">
      <c r="A59" t="s">
        <v>11</v>
      </c>
    </row>
    <row r="60" spans="1:18" x14ac:dyDescent="0.2">
      <c r="A60" t="s">
        <v>8</v>
      </c>
      <c r="B60">
        <v>0.01</v>
      </c>
      <c r="C60">
        <v>0.3</v>
      </c>
      <c r="D60">
        <v>0.66</v>
      </c>
      <c r="E60">
        <v>1.1100000000000001</v>
      </c>
      <c r="F60">
        <v>1.62</v>
      </c>
      <c r="G60">
        <v>2.31</v>
      </c>
      <c r="H60">
        <v>2.94</v>
      </c>
      <c r="I60">
        <v>3.5</v>
      </c>
      <c r="J60">
        <v>3.97</v>
      </c>
      <c r="K60">
        <v>4.4400000000000004</v>
      </c>
      <c r="L60">
        <v>5.04</v>
      </c>
      <c r="M60">
        <v>5.59</v>
      </c>
      <c r="N60">
        <v>6.16</v>
      </c>
      <c r="O60">
        <v>6.76</v>
      </c>
      <c r="P60">
        <v>7.26</v>
      </c>
      <c r="Q60">
        <v>7.6</v>
      </c>
      <c r="R60">
        <v>7.78</v>
      </c>
    </row>
    <row r="62" spans="1:18" x14ac:dyDescent="0.2">
      <c r="A62" t="s">
        <v>10</v>
      </c>
      <c r="B62">
        <v>0.01</v>
      </c>
      <c r="C62">
        <v>0.28399999999999997</v>
      </c>
      <c r="D62">
        <v>0.621</v>
      </c>
      <c r="E62">
        <v>1.04</v>
      </c>
      <c r="F62">
        <v>1.48</v>
      </c>
      <c r="G62">
        <v>1.91</v>
      </c>
      <c r="H62">
        <v>2.0499999999999998</v>
      </c>
      <c r="I62">
        <v>2.13</v>
      </c>
      <c r="J62">
        <v>2.16</v>
      </c>
      <c r="K62">
        <v>2.2000000000000002</v>
      </c>
      <c r="L62">
        <v>2.25</v>
      </c>
      <c r="M62">
        <v>2.31</v>
      </c>
      <c r="N62">
        <v>2.35</v>
      </c>
      <c r="O62">
        <v>2.4</v>
      </c>
      <c r="P62">
        <v>2.4500000000000002</v>
      </c>
      <c r="Q62">
        <v>2.4700000000000002</v>
      </c>
      <c r="R62">
        <v>2.4900000000000002</v>
      </c>
    </row>
    <row r="64" spans="1:18" x14ac:dyDescent="0.2">
      <c r="A64" t="s">
        <v>3</v>
      </c>
    </row>
    <row r="65" spans="1:21" x14ac:dyDescent="0.2">
      <c r="A65" t="s">
        <v>9</v>
      </c>
      <c r="B65">
        <v>0</v>
      </c>
      <c r="C65">
        <v>1.2E-2</v>
      </c>
      <c r="D65">
        <v>3.5000000000000003E-2</v>
      </c>
      <c r="E65">
        <v>7.1999999999999995E-2</v>
      </c>
      <c r="F65">
        <v>0.14000000000000001</v>
      </c>
      <c r="G65">
        <v>0.4</v>
      </c>
      <c r="H65">
        <v>0.86</v>
      </c>
      <c r="I65">
        <v>1.36</v>
      </c>
      <c r="J65">
        <v>1.77</v>
      </c>
      <c r="K65">
        <v>2.1800000000000002</v>
      </c>
      <c r="L65">
        <v>2.72</v>
      </c>
      <c r="M65">
        <v>3.2</v>
      </c>
      <c r="N65">
        <v>3.72</v>
      </c>
      <c r="O65">
        <v>4.28</v>
      </c>
      <c r="P65">
        <v>4.7</v>
      </c>
      <c r="Q65">
        <v>5.05</v>
      </c>
      <c r="R65">
        <v>5.2</v>
      </c>
    </row>
    <row r="66" spans="1:21" x14ac:dyDescent="0.2">
      <c r="A66" t="s">
        <v>14</v>
      </c>
      <c r="B66">
        <v>0</v>
      </c>
      <c r="C66">
        <f xml:space="preserve"> C62/470</f>
        <v>6.0425531914893617E-4</v>
      </c>
      <c r="D66">
        <f xml:space="preserve"> D62/470</f>
        <v>1.3212765957446809E-3</v>
      </c>
      <c r="E66">
        <f xml:space="preserve"> E62/470</f>
        <v>2.2127659574468087E-3</v>
      </c>
      <c r="F66">
        <f xml:space="preserve"> F62/470</f>
        <v>3.1489361702127659E-3</v>
      </c>
      <c r="G66">
        <f xml:space="preserve"> G62/470</f>
        <v>4.0638297872340424E-3</v>
      </c>
      <c r="H66">
        <f xml:space="preserve"> H62/470</f>
        <v>4.3617021276595742E-3</v>
      </c>
      <c r="I66">
        <f xml:space="preserve"> I62/470</f>
        <v>4.5319148936170213E-3</v>
      </c>
      <c r="J66">
        <f xml:space="preserve"> J62/470</f>
        <v>4.5957446808510645E-3</v>
      </c>
      <c r="K66">
        <f xml:space="preserve"> K62/470</f>
        <v>4.6808510638297876E-3</v>
      </c>
      <c r="L66">
        <f xml:space="preserve"> L62/470</f>
        <v>4.7872340425531915E-3</v>
      </c>
      <c r="M66">
        <f xml:space="preserve"> M62/470</f>
        <v>4.914893617021277E-3</v>
      </c>
      <c r="N66">
        <f xml:space="preserve"> N62/470</f>
        <v>5.0000000000000001E-3</v>
      </c>
      <c r="O66">
        <f xml:space="preserve"> O62/470</f>
        <v>5.106382978723404E-3</v>
      </c>
      <c r="P66">
        <f xml:space="preserve"> P62/470</f>
        <v>5.2127659574468087E-3</v>
      </c>
      <c r="Q66">
        <f xml:space="preserve"> Q62/470</f>
        <v>5.2553191489361703E-3</v>
      </c>
      <c r="R66">
        <f xml:space="preserve"> R62/470</f>
        <v>5.2978723404255327E-3</v>
      </c>
    </row>
    <row r="67" spans="1:21" x14ac:dyDescent="0.2">
      <c r="A67" t="s">
        <v>14</v>
      </c>
    </row>
    <row r="68" spans="1:21" x14ac:dyDescent="0.2">
      <c r="A68" t="s">
        <v>12</v>
      </c>
    </row>
    <row r="69" spans="1:21" x14ac:dyDescent="0.2">
      <c r="A69" t="s">
        <v>8</v>
      </c>
      <c r="B69">
        <v>0.3</v>
      </c>
      <c r="C69">
        <v>0.52</v>
      </c>
      <c r="D69">
        <v>0.74</v>
      </c>
      <c r="E69">
        <v>1.05</v>
      </c>
      <c r="F69">
        <v>1.31</v>
      </c>
      <c r="G69">
        <v>1.88</v>
      </c>
      <c r="H69">
        <v>2.12</v>
      </c>
      <c r="I69">
        <v>2.4700000000000002</v>
      </c>
      <c r="J69">
        <v>2.99</v>
      </c>
      <c r="K69">
        <v>3.59</v>
      </c>
      <c r="L69">
        <v>4.1900000000000004</v>
      </c>
      <c r="M69">
        <v>4.8899999999999997</v>
      </c>
      <c r="N69">
        <v>5.48</v>
      </c>
      <c r="O69">
        <v>6.59</v>
      </c>
      <c r="P69">
        <v>7.49</v>
      </c>
      <c r="Q69">
        <v>8.1300000000000008</v>
      </c>
      <c r="R69">
        <v>9.25</v>
      </c>
      <c r="S69">
        <v>9.82</v>
      </c>
      <c r="T69">
        <v>10.130000000000001</v>
      </c>
    </row>
    <row r="71" spans="1:21" x14ac:dyDescent="0.2">
      <c r="A71" t="s">
        <v>10</v>
      </c>
      <c r="B71">
        <v>0.29099999999999998</v>
      </c>
      <c r="C71">
        <v>0.5</v>
      </c>
      <c r="D71">
        <v>0.71</v>
      </c>
      <c r="E71">
        <v>1.01</v>
      </c>
      <c r="F71">
        <v>1.26</v>
      </c>
      <c r="G71">
        <v>1.8</v>
      </c>
      <c r="H71">
        <v>2.0299999999999998</v>
      </c>
      <c r="I71">
        <v>2.35</v>
      </c>
      <c r="J71">
        <v>2.82</v>
      </c>
      <c r="K71">
        <v>3.34</v>
      </c>
      <c r="L71">
        <v>3.75</v>
      </c>
      <c r="M71">
        <v>4.0199999999999996</v>
      </c>
      <c r="N71">
        <v>4.1500000000000004</v>
      </c>
      <c r="O71">
        <v>4.33</v>
      </c>
      <c r="P71">
        <v>4.47</v>
      </c>
      <c r="Q71">
        <v>4.58</v>
      </c>
      <c r="R71">
        <v>4.7300000000000004</v>
      </c>
      <c r="S71">
        <v>4.8600000000000003</v>
      </c>
      <c r="T71">
        <v>4.9000000000000004</v>
      </c>
    </row>
    <row r="73" spans="1:21" x14ac:dyDescent="0.2">
      <c r="A73" t="s">
        <v>3</v>
      </c>
    </row>
    <row r="74" spans="1:21" x14ac:dyDescent="0.2">
      <c r="A74" t="s">
        <v>9</v>
      </c>
      <c r="B74">
        <v>7.0000000000000001E-3</v>
      </c>
      <c r="C74">
        <v>1.4999999999999999E-2</v>
      </c>
      <c r="D74">
        <v>2.3E-2</v>
      </c>
      <c r="E74">
        <v>3.5000000000000003E-2</v>
      </c>
      <c r="F74">
        <v>4.5999999999999999E-2</v>
      </c>
      <c r="G74">
        <v>7.4999999999999997E-2</v>
      </c>
      <c r="H74">
        <v>8.8999999999999996E-2</v>
      </c>
      <c r="I74">
        <v>0.112</v>
      </c>
      <c r="J74">
        <v>0.157</v>
      </c>
      <c r="K74">
        <v>0.24399999999999999</v>
      </c>
      <c r="L74">
        <v>0.43</v>
      </c>
      <c r="M74">
        <v>0.84</v>
      </c>
      <c r="N74">
        <v>1.3</v>
      </c>
      <c r="O74">
        <v>2.2000000000000002</v>
      </c>
      <c r="P74">
        <v>2.95</v>
      </c>
      <c r="Q74">
        <v>3.5</v>
      </c>
      <c r="R74">
        <v>4.43</v>
      </c>
      <c r="S74">
        <v>4.9000000000000004</v>
      </c>
      <c r="T74">
        <v>5.15</v>
      </c>
    </row>
    <row r="75" spans="1:21" x14ac:dyDescent="0.2">
      <c r="A75" t="s">
        <v>14</v>
      </c>
      <c r="B75">
        <f xml:space="preserve"> B71/470</f>
        <v>6.1914893617021278E-4</v>
      </c>
      <c r="C75">
        <f xml:space="preserve"> C71/470</f>
        <v>1.0638297872340426E-3</v>
      </c>
      <c r="D75">
        <f xml:space="preserve"> D71/470</f>
        <v>1.5106382978723404E-3</v>
      </c>
      <c r="E75">
        <f xml:space="preserve"> E71/470</f>
        <v>2.1489361702127659E-3</v>
      </c>
      <c r="F75">
        <f xml:space="preserve"> F71/470</f>
        <v>2.6808510638297871E-3</v>
      </c>
      <c r="G75">
        <f xml:space="preserve"> G71/470</f>
        <v>3.8297872340425534E-3</v>
      </c>
      <c r="H75">
        <f xml:space="preserve"> H71/470</f>
        <v>4.3191489361702126E-3</v>
      </c>
      <c r="I75">
        <f xml:space="preserve"> I71/470</f>
        <v>5.0000000000000001E-3</v>
      </c>
      <c r="J75">
        <f xml:space="preserve"> J71/470</f>
        <v>5.9999999999999993E-3</v>
      </c>
      <c r="K75">
        <f xml:space="preserve"> K71/470</f>
        <v>7.106382978723404E-3</v>
      </c>
      <c r="L75">
        <f xml:space="preserve"> L71/470</f>
        <v>7.9787234042553185E-3</v>
      </c>
      <c r="M75">
        <f xml:space="preserve"> M71/470</f>
        <v>8.5531914893617004E-3</v>
      </c>
      <c r="N75">
        <f xml:space="preserve"> N71/470</f>
        <v>8.8297872340425531E-3</v>
      </c>
      <c r="O75">
        <f xml:space="preserve"> O71/470</f>
        <v>9.2127659574468088E-3</v>
      </c>
      <c r="P75">
        <f xml:space="preserve"> P71/470</f>
        <v>9.5106382978723397E-3</v>
      </c>
      <c r="Q75">
        <f xml:space="preserve"> Q71/470</f>
        <v>9.7446808510638291E-3</v>
      </c>
      <c r="R75">
        <f xml:space="preserve"> R71/470</f>
        <v>1.0063829787234043E-2</v>
      </c>
      <c r="S75">
        <f xml:space="preserve"> S71/470</f>
        <v>1.0340425531914894E-2</v>
      </c>
      <c r="T75">
        <f xml:space="preserve"> T71/470</f>
        <v>1.0425531914893617E-2</v>
      </c>
    </row>
    <row r="76" spans="1:21" x14ac:dyDescent="0.2">
      <c r="A76" t="s">
        <v>14</v>
      </c>
    </row>
    <row r="77" spans="1:21" x14ac:dyDescent="0.2">
      <c r="A77" t="s">
        <v>13</v>
      </c>
    </row>
    <row r="78" spans="1:21" x14ac:dyDescent="0.2">
      <c r="A78" t="s">
        <v>8</v>
      </c>
      <c r="B78">
        <v>0.4</v>
      </c>
      <c r="C78">
        <v>1.1299999999999999</v>
      </c>
      <c r="D78">
        <v>2.2999999999999998</v>
      </c>
      <c r="E78">
        <v>3.17</v>
      </c>
      <c r="F78">
        <v>4.38</v>
      </c>
      <c r="G78">
        <v>5.29</v>
      </c>
      <c r="H78">
        <v>6.68</v>
      </c>
      <c r="I78">
        <v>7.3</v>
      </c>
      <c r="J78">
        <v>7.76</v>
      </c>
      <c r="K78">
        <v>8.19</v>
      </c>
      <c r="L78">
        <v>8.49</v>
      </c>
      <c r="M78">
        <v>9.7200000000000006</v>
      </c>
      <c r="N78">
        <v>10.26</v>
      </c>
      <c r="O78">
        <v>11.19</v>
      </c>
      <c r="P78">
        <v>12.23</v>
      </c>
      <c r="Q78">
        <v>12.82</v>
      </c>
      <c r="R78">
        <v>13.26</v>
      </c>
      <c r="S78">
        <v>13.67</v>
      </c>
      <c r="T78">
        <v>13.87</v>
      </c>
      <c r="U78">
        <v>14.1</v>
      </c>
    </row>
    <row r="80" spans="1:21" x14ac:dyDescent="0.2">
      <c r="A80" t="s">
        <v>10</v>
      </c>
      <c r="B80">
        <v>0.39</v>
      </c>
      <c r="C80">
        <v>1.1000000000000001</v>
      </c>
      <c r="D80">
        <v>2.23</v>
      </c>
      <c r="E80">
        <v>3.07</v>
      </c>
      <c r="F80">
        <v>4.24</v>
      </c>
      <c r="G80">
        <v>5.09</v>
      </c>
      <c r="H80">
        <v>6.3</v>
      </c>
      <c r="I80">
        <v>6.75</v>
      </c>
      <c r="J80">
        <v>6.97</v>
      </c>
      <c r="K80">
        <v>7.14</v>
      </c>
      <c r="L80">
        <v>7.33</v>
      </c>
      <c r="M80">
        <v>7.6</v>
      </c>
      <c r="N80">
        <v>7.75</v>
      </c>
      <c r="O80">
        <v>7.94</v>
      </c>
      <c r="P80">
        <v>8.24</v>
      </c>
      <c r="Q80">
        <v>8.42</v>
      </c>
      <c r="R80">
        <v>8.58</v>
      </c>
      <c r="S80">
        <v>8.66</v>
      </c>
      <c r="T80">
        <v>8.74</v>
      </c>
      <c r="U80">
        <v>8.82</v>
      </c>
    </row>
    <row r="82" spans="1:21" x14ac:dyDescent="0.2">
      <c r="A82" t="s">
        <v>3</v>
      </c>
    </row>
    <row r="83" spans="1:21" x14ac:dyDescent="0.2">
      <c r="A83" t="s">
        <v>9</v>
      </c>
      <c r="B83">
        <v>8.0000000000000002E-3</v>
      </c>
      <c r="C83">
        <v>2.5999999999999999E-2</v>
      </c>
      <c r="D83">
        <v>0.06</v>
      </c>
      <c r="E83">
        <v>0.09</v>
      </c>
      <c r="F83">
        <v>0.14299999999999999</v>
      </c>
      <c r="G83">
        <v>0.2</v>
      </c>
      <c r="H83">
        <v>0.37</v>
      </c>
      <c r="I83">
        <v>0.5</v>
      </c>
      <c r="J83">
        <v>0.77</v>
      </c>
      <c r="K83">
        <v>1.02</v>
      </c>
      <c r="L83">
        <v>1.43</v>
      </c>
      <c r="M83">
        <v>2.0499999999999998</v>
      </c>
      <c r="N83">
        <v>2.44</v>
      </c>
      <c r="O83">
        <v>3.2</v>
      </c>
      <c r="P83">
        <v>3.9</v>
      </c>
      <c r="Q83">
        <v>4.33</v>
      </c>
      <c r="R83">
        <v>4.5999999999999996</v>
      </c>
      <c r="S83">
        <v>4.93</v>
      </c>
      <c r="T83">
        <v>5.05</v>
      </c>
      <c r="U83">
        <v>5.22</v>
      </c>
    </row>
    <row r="84" spans="1:21" x14ac:dyDescent="0.2">
      <c r="A84" t="s">
        <v>14</v>
      </c>
      <c r="B84">
        <f xml:space="preserve"> B80/470</f>
        <v>8.2978723404255326E-4</v>
      </c>
      <c r="C84">
        <f xml:space="preserve"> C80/470</f>
        <v>2.3404255319148938E-3</v>
      </c>
      <c r="D84">
        <f xml:space="preserve"> D80/470</f>
        <v>4.7446808510638299E-3</v>
      </c>
      <c r="E84">
        <f xml:space="preserve"> E80/470</f>
        <v>6.5319148936170213E-3</v>
      </c>
      <c r="F84">
        <f xml:space="preserve"> F80/470</f>
        <v>9.021276595744681E-3</v>
      </c>
      <c r="G84">
        <f xml:space="preserve"> G80/470</f>
        <v>1.0829787234042553E-2</v>
      </c>
      <c r="H84">
        <f xml:space="preserve"> H80/470</f>
        <v>1.3404255319148935E-2</v>
      </c>
      <c r="I84">
        <f xml:space="preserve"> I80/470</f>
        <v>1.4361702127659574E-2</v>
      </c>
      <c r="J84">
        <f xml:space="preserve"> J80/470</f>
        <v>1.4829787234042553E-2</v>
      </c>
      <c r="K84">
        <f xml:space="preserve"> K80/470</f>
        <v>1.5191489361702127E-2</v>
      </c>
      <c r="L84">
        <f xml:space="preserve"> L80/470</f>
        <v>1.5595744680851065E-2</v>
      </c>
      <c r="M84">
        <f xml:space="preserve"> M80/470</f>
        <v>1.6170212765957447E-2</v>
      </c>
      <c r="N84">
        <f xml:space="preserve"> N80/470</f>
        <v>1.6489361702127659E-2</v>
      </c>
      <c r="O84">
        <f xml:space="preserve"> O80/470</f>
        <v>1.6893617021276598E-2</v>
      </c>
      <c r="P84">
        <f xml:space="preserve"> P80/470</f>
        <v>1.7531914893617023E-2</v>
      </c>
      <c r="Q84">
        <f xml:space="preserve"> Q80/470</f>
        <v>1.7914893617021276E-2</v>
      </c>
      <c r="R84">
        <f xml:space="preserve"> R80/470</f>
        <v>1.8255319148936171E-2</v>
      </c>
      <c r="S84">
        <f xml:space="preserve"> S80/470</f>
        <v>1.8425531914893618E-2</v>
      </c>
      <c r="T84">
        <f xml:space="preserve"> T80/470</f>
        <v>1.8595744680851064E-2</v>
      </c>
      <c r="U84">
        <f xml:space="preserve"> U80/470</f>
        <v>1.876595744680851E-2</v>
      </c>
    </row>
    <row r="85" spans="1:21" x14ac:dyDescent="0.2">
      <c r="A85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1220034170@student.must.edu.mo</cp:lastModifiedBy>
  <dcterms:created xsi:type="dcterms:W3CDTF">2015-06-05T18:17:20Z</dcterms:created>
  <dcterms:modified xsi:type="dcterms:W3CDTF">2024-12-31T09:43:10Z</dcterms:modified>
</cp:coreProperties>
</file>