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\OneDrive\Ambiente de Trabalho\"/>
    </mc:Choice>
  </mc:AlternateContent>
  <xr:revisionPtr revIDLastSave="0" documentId="13_ncr:1_{CA02F551-419F-4330-A3F1-5FD81427EA82}" xr6:coauthVersionLast="47" xr6:coauthVersionMax="47" xr10:uidLastSave="{00000000-0000-0000-0000-000000000000}"/>
  <bookViews>
    <workbookView xWindow="-108" yWindow="-108" windowWidth="23256" windowHeight="12456" activeTab="2" xr2:uid="{4B6C62DC-E194-4590-A5C5-AF8F45B7B4B6}"/>
  </bookViews>
  <sheets>
    <sheet name="Definições" sheetId="1" r:id="rId1"/>
    <sheet name="Plano de Orçamento" sheetId="7" r:id="rId2"/>
    <sheet name="Movimentos" sheetId="8" r:id="rId3"/>
    <sheet name="Painel de Análise" sheetId="4" r:id="rId4"/>
    <sheet name="Cálculos" sheetId="5" r:id="rId5"/>
    <sheet name="Dados Dropdown" sheetId="6" r:id="rId6"/>
  </sheets>
  <definedNames>
    <definedName name="ano_inicial">Definições!$E$8</definedName>
    <definedName name="ccIncome">Definições!$E$15</definedName>
    <definedName name="ccIncomeDia">Definições!$E$17</definedName>
    <definedName name="Despesas_Máx_Lin" localSheetId="2">MAX(ROW(Despesas[]))</definedName>
    <definedName name="Despesas_Máx_Lin">MAX(ROW(Despesas[]))</definedName>
    <definedName name="Despesas_Min_Lin" localSheetId="2">MIN(ROW(Despesas[]))</definedName>
    <definedName name="Despesas_Min_Lin">MIN(ROW(Despesas[]))</definedName>
    <definedName name="Despesas_Total">ROW('Plano de Orçamento'!$C$23)</definedName>
    <definedName name="DespesasCabeçalho" localSheetId="2">ROW(Despesas[](Despesas[[#Headers],[Despesas]]))</definedName>
    <definedName name="DespesasCabeçalho">ROW(Despesas[](Despesas[[#Headers],[Despesas]]))</definedName>
    <definedName name="IncomeCabeçalho" localSheetId="2">ROW(Income[[#Headers],[Income]])</definedName>
    <definedName name="IncomeCabeçalho">ROW(Income[[#Headers],[Income]])</definedName>
    <definedName name="IncomeMaxLin" localSheetId="2">MAX(ROW(Income[]))</definedName>
    <definedName name="IncomeMaxLin">MAX(ROW(Income[]))</definedName>
    <definedName name="IncomeMInLin" localSheetId="2">MIN(ROW(Income[]))</definedName>
    <definedName name="IncomeMInLin">MIN(ROW(Income[]))</definedName>
    <definedName name="IncomeTotal">ROW('Plano de Orçamento'!$C$15)</definedName>
    <definedName name="PoupancasCabeçalho" localSheetId="2">ROW(Poupanças[](Poupanças[[#Headers],[Poupanças]]))</definedName>
    <definedName name="PoupancasCabeçalho">ROW(Poupanças[](Poupanças[[#Headers],[Poupanças]]))</definedName>
    <definedName name="PoupancasMáxLin" localSheetId="2">MAX(ROW(Poupanças[]))</definedName>
    <definedName name="PoupancasMáxLin">MAX(ROW(Poupanças[]))</definedName>
    <definedName name="PoupancasMínLin" localSheetId="2">MIN(ROW(Poupanças[]))</definedName>
    <definedName name="PoupancasMínLin">MIN(ROW(Poupanças[]))</definedName>
    <definedName name="PoupancasTotal">ROW('Plano de Orçamento'!$C$31)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8" l="1"/>
  <c r="I13" i="8"/>
  <c r="I14" i="8"/>
  <c r="I15" i="8"/>
  <c r="H12" i="8" a="1"/>
  <c r="H12" i="8" s="1"/>
  <c r="H13" i="8" a="1"/>
  <c r="H13" i="8" s="1"/>
  <c r="H14" i="8" a="1"/>
  <c r="H14" i="8" s="1"/>
  <c r="H15" i="8" a="1"/>
  <c r="H15" i="8" s="1"/>
  <c r="S5" i="7"/>
  <c r="AE9" i="7" s="1"/>
  <c r="AS30" i="7"/>
  <c r="AS29" i="7"/>
  <c r="AS28" i="7"/>
  <c r="AS27" i="7"/>
  <c r="AS26" i="7"/>
  <c r="AS25" i="7"/>
  <c r="AS22" i="7"/>
  <c r="AS21" i="7"/>
  <c r="AS20" i="7"/>
  <c r="AS19" i="7"/>
  <c r="AS18" i="7"/>
  <c r="AS14" i="7"/>
  <c r="AS13" i="7"/>
  <c r="AS12" i="7"/>
  <c r="AS11" i="7"/>
  <c r="AS10" i="7"/>
  <c r="AE30" i="7"/>
  <c r="AE29" i="7"/>
  <c r="AE28" i="7"/>
  <c r="AE27" i="7"/>
  <c r="AE26" i="7"/>
  <c r="AE25" i="7"/>
  <c r="AE22" i="7"/>
  <c r="AE21" i="7"/>
  <c r="AE20" i="7"/>
  <c r="AE19" i="7"/>
  <c r="AE18" i="7"/>
  <c r="AE14" i="7"/>
  <c r="AE13" i="7"/>
  <c r="AE12" i="7"/>
  <c r="AE11" i="7"/>
  <c r="AE10" i="7"/>
  <c r="Q30" i="7"/>
  <c r="Q29" i="7"/>
  <c r="Q28" i="7"/>
  <c r="Q27" i="7"/>
  <c r="Q26" i="7"/>
  <c r="Q25" i="7"/>
  <c r="Q22" i="7"/>
  <c r="Q21" i="7"/>
  <c r="Q20" i="7"/>
  <c r="Q19" i="7"/>
  <c r="Q18" i="7"/>
  <c r="Q11" i="7"/>
  <c r="Q12" i="7"/>
  <c r="Q13" i="7"/>
  <c r="Q14" i="7"/>
  <c r="Q10" i="7"/>
  <c r="E5" i="7"/>
  <c r="M9" i="7" s="1"/>
  <c r="AM15" i="7"/>
  <c r="N31" i="7"/>
  <c r="AA15" i="7"/>
  <c r="K15" i="7"/>
  <c r="AA23" i="7"/>
  <c r="G31" i="7"/>
  <c r="AC23" i="7"/>
  <c r="AK31" i="7"/>
  <c r="H31" i="7"/>
  <c r="AP23" i="7"/>
  <c r="AK23" i="7"/>
  <c r="W23" i="7"/>
  <c r="E23" i="7"/>
  <c r="AB23" i="7"/>
  <c r="AQ15" i="7"/>
  <c r="AD31" i="7"/>
  <c r="M15" i="7"/>
  <c r="V31" i="7"/>
  <c r="I15" i="7"/>
  <c r="Z23" i="7"/>
  <c r="K31" i="7"/>
  <c r="AP31" i="7"/>
  <c r="Z31" i="7"/>
  <c r="AM23" i="7"/>
  <c r="G15" i="7"/>
  <c r="Y31" i="7"/>
  <c r="I23" i="7"/>
  <c r="AO15" i="7"/>
  <c r="O23" i="7"/>
  <c r="S23" i="7"/>
  <c r="G23" i="7"/>
  <c r="J23" i="7"/>
  <c r="AI23" i="7"/>
  <c r="M23" i="7"/>
  <c r="I31" i="7"/>
  <c r="L15" i="7"/>
  <c r="AO23" i="7"/>
  <c r="AG31" i="7"/>
  <c r="AI15" i="7"/>
  <c r="L23" i="7"/>
  <c r="AQ23" i="7"/>
  <c r="AQ31" i="7"/>
  <c r="P23" i="7"/>
  <c r="J15" i="7"/>
  <c r="AA31" i="7"/>
  <c r="AO31" i="7"/>
  <c r="P31" i="7"/>
  <c r="E31" i="7"/>
  <c r="T15" i="7"/>
  <c r="AK15" i="7"/>
  <c r="V15" i="7"/>
  <c r="AR31" i="7"/>
  <c r="AB15" i="7"/>
  <c r="AI31" i="7"/>
  <c r="N15" i="7"/>
  <c r="AH23" i="7"/>
  <c r="U15" i="7"/>
  <c r="S31" i="7"/>
  <c r="F31" i="7"/>
  <c r="O15" i="7"/>
  <c r="AH31" i="7"/>
  <c r="O31" i="7"/>
  <c r="AR23" i="7"/>
  <c r="U31" i="7"/>
  <c r="N23" i="7"/>
  <c r="H15" i="7"/>
  <c r="AN31" i="7"/>
  <c r="W15" i="7"/>
  <c r="X23" i="7"/>
  <c r="L31" i="7"/>
  <c r="AC15" i="7"/>
  <c r="E15" i="7"/>
  <c r="W31" i="7"/>
  <c r="S15" i="7"/>
  <c r="AJ31" i="7"/>
  <c r="AH15" i="7"/>
  <c r="X15" i="7"/>
  <c r="P15" i="7"/>
  <c r="AD15" i="7"/>
  <c r="AR15" i="7"/>
  <c r="X31" i="7"/>
  <c r="K23" i="7"/>
  <c r="AD23" i="7"/>
  <c r="Y23" i="7"/>
  <c r="AP15" i="7"/>
  <c r="T31" i="7"/>
  <c r="AL23" i="7"/>
  <c r="T23" i="7"/>
  <c r="AL31" i="7"/>
  <c r="H23" i="7"/>
  <c r="AN23" i="7"/>
  <c r="AG15" i="7"/>
  <c r="U23" i="7"/>
  <c r="AL15" i="7"/>
  <c r="F15" i="7"/>
  <c r="AM31" i="7"/>
  <c r="F23" i="7"/>
  <c r="AJ15" i="7"/>
  <c r="AG23" i="7"/>
  <c r="AN15" i="7"/>
  <c r="Y15" i="7"/>
  <c r="AC31" i="7"/>
  <c r="M31" i="7"/>
  <c r="AB31" i="7"/>
  <c r="J31" i="7"/>
  <c r="V23" i="7"/>
  <c r="AJ23" i="7"/>
  <c r="Z15" i="7"/>
  <c r="AB25" i="7" l="1"/>
  <c r="AJ9" i="7"/>
  <c r="AK9" i="7"/>
  <c r="AA25" i="7"/>
  <c r="Y9" i="7"/>
  <c r="AR17" i="7"/>
  <c r="AC25" i="7"/>
  <c r="T17" i="7"/>
  <c r="AG5" i="7"/>
  <c r="AG17" i="7" s="1"/>
  <c r="W9" i="7"/>
  <c r="AN25" i="7"/>
  <c r="X9" i="7"/>
  <c r="AO25" i="7"/>
  <c r="W17" i="7"/>
  <c r="AN9" i="7"/>
  <c r="AR25" i="7"/>
  <c r="T25" i="7"/>
  <c r="AO9" i="7"/>
  <c r="AC9" i="7"/>
  <c r="U25" i="7"/>
  <c r="AH25" i="7"/>
  <c r="AD9" i="7"/>
  <c r="Z17" i="7"/>
  <c r="V25" i="7"/>
  <c r="AQ9" i="7"/>
  <c r="AM17" i="7"/>
  <c r="AI25" i="7"/>
  <c r="U17" i="7"/>
  <c r="AH17" i="7"/>
  <c r="Z9" i="7"/>
  <c r="AD25" i="7"/>
  <c r="AI17" i="7"/>
  <c r="AQ25" i="7"/>
  <c r="AA9" i="7"/>
  <c r="AJ17" i="7"/>
  <c r="X17" i="7"/>
  <c r="AK17" i="7"/>
  <c r="Y17" i="7"/>
  <c r="AP9" i="7"/>
  <c r="AA17" i="7"/>
  <c r="W25" i="7"/>
  <c r="AR9" i="7"/>
  <c r="AN17" i="7"/>
  <c r="AJ25" i="7"/>
  <c r="AB9" i="7"/>
  <c r="AL17" i="7"/>
  <c r="T9" i="7"/>
  <c r="AB17" i="7"/>
  <c r="X25" i="7"/>
  <c r="AO17" i="7"/>
  <c r="AK25" i="7"/>
  <c r="AL9" i="7"/>
  <c r="AP25" i="7"/>
  <c r="V17" i="7"/>
  <c r="AM9" i="7"/>
  <c r="U9" i="7"/>
  <c r="AC17" i="7"/>
  <c r="Y25" i="7"/>
  <c r="AH9" i="7"/>
  <c r="AP17" i="7"/>
  <c r="AL25" i="7"/>
  <c r="V9" i="7"/>
  <c r="AD17" i="7"/>
  <c r="Z25" i="7"/>
  <c r="AI9" i="7"/>
  <c r="AQ17" i="7"/>
  <c r="AM25" i="7"/>
  <c r="S17" i="7"/>
  <c r="S9" i="7"/>
  <c r="AE17" i="7"/>
  <c r="S25" i="7"/>
  <c r="AJ7" i="7"/>
  <c r="AJ6" i="7" s="1"/>
  <c r="AL7" i="7"/>
  <c r="AL6" i="7" s="1"/>
  <c r="AM7" i="7"/>
  <c r="AM6" i="7" s="1"/>
  <c r="AS23" i="7"/>
  <c r="AO7" i="7"/>
  <c r="AO6" i="7" s="1"/>
  <c r="AK7" i="7"/>
  <c r="AK6" i="7" s="1"/>
  <c r="AP7" i="7"/>
  <c r="AP6" i="7" s="1"/>
  <c r="AN7" i="7"/>
  <c r="AN6" i="7" s="1"/>
  <c r="AQ7" i="7"/>
  <c r="AQ6" i="7" s="1"/>
  <c r="AR7" i="7"/>
  <c r="AR6" i="7" s="1"/>
  <c r="AH7" i="7"/>
  <c r="AH6" i="7" s="1"/>
  <c r="AG7" i="7"/>
  <c r="AG6" i="7" s="1"/>
  <c r="AS15" i="7"/>
  <c r="AI7" i="7"/>
  <c r="AI6" i="7" s="1"/>
  <c r="AS31" i="7"/>
  <c r="AG9" i="7"/>
  <c r="AS9" i="7"/>
  <c r="U7" i="7"/>
  <c r="U6" i="7" s="1"/>
  <c r="V7" i="7"/>
  <c r="V6" i="7" s="1"/>
  <c r="W7" i="7"/>
  <c r="W6" i="7" s="1"/>
  <c r="Y7" i="7"/>
  <c r="Y6" i="7" s="1"/>
  <c r="Z7" i="7"/>
  <c r="Z6" i="7" s="1"/>
  <c r="X7" i="7"/>
  <c r="X6" i="7" s="1"/>
  <c r="AA7" i="7"/>
  <c r="AA6" i="7" s="1"/>
  <c r="AB7" i="7"/>
  <c r="AB6" i="7" s="1"/>
  <c r="AE23" i="7"/>
  <c r="AC7" i="7"/>
  <c r="AC6" i="7" s="1"/>
  <c r="AD7" i="7"/>
  <c r="AD6" i="7" s="1"/>
  <c r="T7" i="7"/>
  <c r="T6" i="7" s="1"/>
  <c r="AE15" i="7"/>
  <c r="S7" i="7"/>
  <c r="S6" i="7" s="1"/>
  <c r="AE31" i="7"/>
  <c r="K25" i="7"/>
  <c r="L25" i="7"/>
  <c r="M25" i="7"/>
  <c r="N25" i="7"/>
  <c r="O25" i="7"/>
  <c r="P25" i="7"/>
  <c r="E25" i="7"/>
  <c r="E9" i="7"/>
  <c r="E17" i="7"/>
  <c r="F17" i="7"/>
  <c r="G17" i="7"/>
  <c r="H17" i="7"/>
  <c r="I17" i="7"/>
  <c r="H9" i="7"/>
  <c r="Q17" i="7"/>
  <c r="L17" i="7"/>
  <c r="F25" i="7"/>
  <c r="F9" i="7"/>
  <c r="G9" i="7"/>
  <c r="J17" i="7"/>
  <c r="K17" i="7"/>
  <c r="M17" i="7"/>
  <c r="G25" i="7"/>
  <c r="H25" i="7"/>
  <c r="N17" i="7"/>
  <c r="O17" i="7"/>
  <c r="I25" i="7"/>
  <c r="P17" i="7"/>
  <c r="J25" i="7"/>
  <c r="J7" i="7"/>
  <c r="J6" i="7" s="1"/>
  <c r="F7" i="7"/>
  <c r="F6" i="7" s="1"/>
  <c r="P7" i="7"/>
  <c r="P6" i="7" s="1"/>
  <c r="H7" i="7"/>
  <c r="H6" i="7" s="1"/>
  <c r="G7" i="7"/>
  <c r="G6" i="7" s="1"/>
  <c r="L7" i="7"/>
  <c r="L6" i="7" s="1"/>
  <c r="N7" i="7"/>
  <c r="N6" i="7" s="1"/>
  <c r="I7" i="7"/>
  <c r="I6" i="7" s="1"/>
  <c r="K7" i="7"/>
  <c r="K6" i="7" s="1"/>
  <c r="O7" i="7"/>
  <c r="O6" i="7" s="1"/>
  <c r="M7" i="7"/>
  <c r="M6" i="7" s="1"/>
  <c r="Q31" i="7"/>
  <c r="N9" i="7"/>
  <c r="O9" i="7"/>
  <c r="P9" i="7"/>
  <c r="Q9" i="7"/>
  <c r="I9" i="7"/>
  <c r="J9" i="7"/>
  <c r="K9" i="7"/>
  <c r="L9" i="7"/>
  <c r="AG25" i="7" l="1"/>
  <c r="AS17" i="7"/>
  <c r="AS7" i="7"/>
  <c r="AS6" i="7" s="1"/>
  <c r="AE7" i="7"/>
  <c r="AE6" i="7" s="1"/>
  <c r="E7" i="7"/>
  <c r="E6" i="7" s="1"/>
  <c r="Q23" i="7"/>
  <c r="Q15" i="7" l="1"/>
  <c r="Q7" i="7" s="1"/>
  <c r="Q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<sst xmlns="http://schemas.openxmlformats.org/spreadsheetml/2006/main" count="53" uniqueCount="36">
  <si>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Plano de Orçamento</t>
  </si>
  <si>
    <t>Painel de Análise</t>
  </si>
  <si>
    <t xml:space="preserve">Cálculos </t>
  </si>
  <si>
    <t xml:space="preserve">Dados Dropdown </t>
  </si>
  <si>
    <t>Definições</t>
  </si>
  <si>
    <t>Geral</t>
  </si>
  <si>
    <t>Ano inicial:</t>
  </si>
  <si>
    <t>Defina o ano inicial (aaaa) uma única vez e não altere novamente.</t>
  </si>
  <si>
    <t>Define o ano nas definições -&gt;</t>
  </si>
  <si>
    <t>Income</t>
  </si>
  <si>
    <t>Insira uma nova categoria…</t>
  </si>
  <si>
    <t>Total</t>
  </si>
  <si>
    <t>Salário</t>
  </si>
  <si>
    <t>2º Salário</t>
  </si>
  <si>
    <t>Outros…</t>
  </si>
  <si>
    <t>Despesas</t>
  </si>
  <si>
    <t>Poupanças</t>
  </si>
  <si>
    <t>Registos de Movimentos</t>
  </si>
  <si>
    <t>Data</t>
  </si>
  <si>
    <t>Tipo</t>
  </si>
  <si>
    <t>Categoria</t>
  </si>
  <si>
    <t>Valor</t>
  </si>
  <si>
    <t>Descrição</t>
  </si>
  <si>
    <t>Casa</t>
  </si>
  <si>
    <t>Alimentação</t>
  </si>
  <si>
    <t>Fundo de emergência</t>
  </si>
  <si>
    <t>Férias</t>
  </si>
  <si>
    <t>Compras do mês @ continente</t>
  </si>
  <si>
    <t>Balanço</t>
  </si>
  <si>
    <t>Data efetiva</t>
  </si>
  <si>
    <t>Plano de Orçamento &amp; Painel de Análise</t>
  </si>
  <si>
    <t>Income Mensal Tardio</t>
  </si>
  <si>
    <t>Alterar Income Tardio:</t>
  </si>
  <si>
    <t>Inativo</t>
  </si>
  <si>
    <t>Iniciar no dia x do mês:</t>
  </si>
  <si>
    <t>Ativa esta função para definir o Inncome Atrasado num determinado dia ou depois do dia do mês como income para o próximo mês. Isto é, especialmente recomendado para quem recebe perto do final do mês e pretende considerar esse valor disponível apenas no mês seguinte.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</si>
</sst>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mmm"/>
    <numFmt numFmtId="165" formatCode="_-* #,##0\ &quot;€&quot;_-;\-* #,##0\ &quot;€&quot;_-;_-* &quot;-&quot;??\ &quot;€&quot;_-;_-@_-"/>
    <numFmt numFmtId="166" formatCode="d\-mmm\-yyyy"/>
    <numFmt numFmtId="167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 degree="90">
        <stop position="0">
          <color rgb="FF006C31"/>
        </stop>
        <stop position="1">
          <color rgb="FF082B03"/>
        </stop>
      </gradientFill>
    </fill>
    <fill>
      <gradientFill degree="90">
        <stop position="0">
          <color rgb="FF002060"/>
        </stop>
        <stop position="1">
          <color rgb="FF003DB8"/>
        </stop>
      </gradientFill>
    </fill>
    <fill>
      <gradientFill degree="90">
        <stop position="0">
          <color rgb="FFC00000"/>
        </stop>
        <stop position="1">
          <color rgb="FF700000"/>
        </stop>
      </gradientFill>
    </fill>
    <fill>
      <gradientFill degree="90">
        <stop position="0">
          <color rgb="FF1966FF"/>
        </stop>
        <stop position="1">
          <color rgb="FF003DB8"/>
        </stop>
      </gradientFill>
    </fill>
    <fill>
      <gradientFill degree="90">
        <stop position="0">
          <color rgb="FF002368"/>
        </stop>
        <stop position="1">
          <color rgb="FF003296"/>
        </stop>
      </gradientFill>
    </fill>
    <fill>
      <gradientFill degree="90">
        <stop position="0">
          <color theme="0" tint="-0.25098422193060094"/>
        </stop>
        <stop position="1">
          <color theme="0" tint="-5.0965910824915313E-2"/>
        </stop>
      </gradientFill>
    </fill>
    <fill>
      <gradientFill degree="90">
        <stop position="0">
          <color rgb="FF002E8A"/>
        </stop>
        <stop position="1">
          <color rgb="FF002060"/>
        </stop>
      </gradientFill>
    </fill>
    <fill>
      <gradientFill degree="90">
        <stop position="0">
          <color rgb="FF002368"/>
        </stop>
        <stop position="1">
          <color rgb="FF002E8A"/>
        </stop>
      </gradientFill>
    </fill>
    <fill>
      <gradientFill degree="90">
        <stop position="0">
          <color theme="1" tint="0.1490218817712943"/>
        </stop>
        <stop position="1">
          <color theme="1" tint="0.34900967436750391"/>
        </stop>
      </gradientFill>
    </fill>
    <fill>
      <gradientFill degree="90">
        <stop position="0">
          <color theme="1" tint="0.49803155613879818"/>
        </stop>
        <stop position="1">
          <color theme="0" tint="-0.25098422193060094"/>
        </stop>
      </gradientFill>
    </fill>
  </fills>
  <borders count="4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rgb="FF006C31"/>
      </right>
      <top/>
      <bottom/>
      <diagonal/>
    </border>
    <border>
      <left style="thin">
        <color rgb="FF006C31"/>
      </left>
      <right style="thin">
        <color rgb="FF006C31"/>
      </right>
      <top/>
      <bottom/>
      <diagonal/>
    </border>
    <border>
      <left style="thin">
        <color rgb="FF006C31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700000"/>
      </left>
      <right/>
      <top style="thin">
        <color rgb="FF700000"/>
      </top>
      <bottom style="thin">
        <color rgb="FF700000"/>
      </bottom>
      <diagonal/>
    </border>
    <border>
      <left/>
      <right/>
      <top style="thin">
        <color rgb="FF700000"/>
      </top>
      <bottom style="thin">
        <color rgb="FF700000"/>
      </bottom>
      <diagonal/>
    </border>
    <border>
      <left/>
      <right style="thin">
        <color rgb="FF700000"/>
      </right>
      <top style="thin">
        <color rgb="FF700000"/>
      </top>
      <bottom style="thin">
        <color rgb="FF7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3DB8"/>
      </left>
      <right style="thin">
        <color rgb="FF003DB8"/>
      </right>
      <top style="thin">
        <color rgb="FF003DB8"/>
      </top>
      <bottom style="thin">
        <color rgb="FF003DB8"/>
      </bottom>
      <diagonal/>
    </border>
    <border>
      <left style="thin">
        <color rgb="FF003DB8"/>
      </left>
      <right/>
      <top style="thin">
        <color rgb="FF003DB8"/>
      </top>
      <bottom style="thin">
        <color rgb="FF003DB8"/>
      </bottom>
      <diagonal/>
    </border>
    <border>
      <left/>
      <right/>
      <top style="thin">
        <color rgb="FF003DB8"/>
      </top>
      <bottom style="thin">
        <color rgb="FF003DB8"/>
      </bottom>
      <diagonal/>
    </border>
    <border>
      <left/>
      <right style="thin">
        <color rgb="FF003DB8"/>
      </right>
      <top style="thin">
        <color rgb="FF003DB8"/>
      </top>
      <bottom style="thin">
        <color rgb="FF003DB8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002368"/>
      </left>
      <right style="thin">
        <color rgb="FF002368"/>
      </right>
      <top style="thin">
        <color rgb="FF002368"/>
      </top>
      <bottom style="thin">
        <color rgb="FF002368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/>
      <diagonal/>
    </border>
    <border>
      <left/>
      <right style="thin">
        <color theme="0" tint="-0.2499465926084170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6" xfId="0" applyBorder="1"/>
    <xf numFmtId="0" fontId="0" fillId="0" borderId="17" xfId="0" applyBorder="1"/>
    <xf numFmtId="0" fontId="5" fillId="0" borderId="19" xfId="0" applyFont="1" applyBorder="1"/>
    <xf numFmtId="0" fontId="5" fillId="0" borderId="18" xfId="0" applyFont="1" applyBorder="1"/>
    <xf numFmtId="164" fontId="1" fillId="3" borderId="22" xfId="0" applyNumberFormat="1" applyFont="1" applyFill="1" applyBorder="1" applyAlignment="1">
      <alignment horizontal="center"/>
    </xf>
    <xf numFmtId="164" fontId="1" fillId="3" borderId="23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165" fontId="6" fillId="0" borderId="13" xfId="0" applyNumberFormat="1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17" xfId="0" applyFont="1" applyBorder="1"/>
    <xf numFmtId="165" fontId="8" fillId="0" borderId="13" xfId="0" applyNumberFormat="1" applyFont="1" applyBorder="1"/>
    <xf numFmtId="0" fontId="0" fillId="0" borderId="25" xfId="0" applyBorder="1"/>
    <xf numFmtId="165" fontId="8" fillId="0" borderId="26" xfId="0" applyNumberFormat="1" applyFont="1" applyBorder="1"/>
    <xf numFmtId="164" fontId="1" fillId="5" borderId="27" xfId="0" applyNumberFormat="1" applyFont="1" applyFill="1" applyBorder="1" applyAlignment="1">
      <alignment horizontal="center"/>
    </xf>
    <xf numFmtId="164" fontId="1" fillId="5" borderId="28" xfId="0" applyNumberFormat="1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 vertical="center"/>
    </xf>
    <xf numFmtId="0" fontId="7" fillId="0" borderId="19" xfId="0" applyFont="1" applyBorder="1"/>
    <xf numFmtId="0" fontId="5" fillId="0" borderId="30" xfId="0" applyFont="1" applyBorder="1"/>
    <xf numFmtId="164" fontId="1" fillId="6" borderId="32" xfId="0" applyNumberFormat="1" applyFont="1" applyFill="1" applyBorder="1" applyAlignment="1">
      <alignment horizontal="center"/>
    </xf>
    <xf numFmtId="164" fontId="1" fillId="6" borderId="33" xfId="0" applyNumberFormat="1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 vertical="center"/>
    </xf>
    <xf numFmtId="0" fontId="5" fillId="0" borderId="31" xfId="0" applyFont="1" applyBorder="1"/>
    <xf numFmtId="165" fontId="0" fillId="0" borderId="13" xfId="0" applyNumberFormat="1" applyBorder="1"/>
    <xf numFmtId="0" fontId="0" fillId="0" borderId="13" xfId="0" applyBorder="1" applyAlignment="1">
      <alignment horizontal="center" vertical="center"/>
    </xf>
    <xf numFmtId="166" fontId="0" fillId="0" borderId="7" xfId="0" applyNumberFormat="1" applyBorder="1"/>
    <xf numFmtId="166" fontId="0" fillId="0" borderId="16" xfId="0" applyNumberFormat="1" applyBorder="1"/>
    <xf numFmtId="0" fontId="0" fillId="0" borderId="14" xfId="0" applyBorder="1"/>
    <xf numFmtId="167" fontId="0" fillId="0" borderId="1" xfId="1" applyNumberFormat="1" applyFont="1" applyBorder="1" applyAlignment="1">
      <alignment horizontal="left" vertical="center" indent="1"/>
    </xf>
    <xf numFmtId="167" fontId="0" fillId="0" borderId="17" xfId="1" applyNumberFormat="1" applyFont="1" applyBorder="1" applyAlignment="1">
      <alignment horizontal="left" vertical="center" indent="1"/>
    </xf>
    <xf numFmtId="0" fontId="10" fillId="0" borderId="1" xfId="0" applyFont="1" applyBorder="1"/>
    <xf numFmtId="0" fontId="10" fillId="0" borderId="17" xfId="0" applyFont="1" applyBorder="1"/>
    <xf numFmtId="0" fontId="12" fillId="0" borderId="1" xfId="0" applyFont="1" applyBorder="1"/>
    <xf numFmtId="0" fontId="0" fillId="0" borderId="39" xfId="0" applyBorder="1"/>
    <xf numFmtId="0" fontId="3" fillId="0" borderId="17" xfId="0" applyFont="1" applyBorder="1"/>
    <xf numFmtId="0" fontId="0" fillId="0" borderId="17" xfId="0" applyBorder="1" applyAlignment="1">
      <alignment horizontal="center"/>
    </xf>
    <xf numFmtId="0" fontId="0" fillId="0" borderId="40" xfId="0" applyBorder="1"/>
    <xf numFmtId="0" fontId="0" fillId="0" borderId="16" xfId="0" applyBorder="1"/>
    <xf numFmtId="0" fontId="0" fillId="0" borderId="38" xfId="0" applyBorder="1"/>
    <xf numFmtId="0" fontId="0" fillId="0" borderId="41" xfId="0" applyBorder="1"/>
    <xf numFmtId="0" fontId="0" fillId="0" borderId="42" xfId="0" applyBorder="1" applyAlignment="1">
      <alignment horizontal="center"/>
    </xf>
    <xf numFmtId="0" fontId="11" fillId="0" borderId="5" xfId="0" applyFont="1" applyBorder="1"/>
    <xf numFmtId="0" fontId="11" fillId="0" borderId="14" xfId="0" applyFont="1" applyBorder="1"/>
    <xf numFmtId="166" fontId="10" fillId="0" borderId="36" xfId="0" applyNumberFormat="1" applyFont="1" applyBorder="1"/>
    <xf numFmtId="166" fontId="10" fillId="0" borderId="5" xfId="0" applyNumberFormat="1" applyFont="1" applyBorder="1"/>
    <xf numFmtId="166" fontId="10" fillId="0" borderId="14" xfId="0" applyNumberFormat="1" applyFont="1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7" borderId="2" xfId="0" applyFill="1" applyBorder="1"/>
    <xf numFmtId="0" fontId="2" fillId="7" borderId="2" xfId="0" applyFont="1" applyFill="1" applyBorder="1"/>
    <xf numFmtId="0" fontId="0" fillId="8" borderId="4" xfId="0" applyFill="1" applyBorder="1"/>
    <xf numFmtId="0" fontId="2" fillId="8" borderId="4" xfId="0" applyFont="1" applyFill="1" applyBorder="1"/>
    <xf numFmtId="0" fontId="0" fillId="9" borderId="2" xfId="0" applyFill="1" applyBorder="1"/>
    <xf numFmtId="0" fontId="2" fillId="9" borderId="2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0" fillId="10" borderId="37" xfId="0" applyFill="1" applyBorder="1"/>
    <xf numFmtId="0" fontId="2" fillId="10" borderId="37" xfId="0" applyFont="1" applyFill="1" applyBorder="1"/>
    <xf numFmtId="0" fontId="0" fillId="11" borderId="35" xfId="0" applyFill="1" applyBorder="1"/>
    <xf numFmtId="0" fontId="0" fillId="11" borderId="3" xfId="0" applyFill="1" applyBorder="1"/>
    <xf numFmtId="0" fontId="11" fillId="12" borderId="36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70"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numFmt numFmtId="166" formatCode="d\-mmm\-yyyy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67" formatCode="_-* #,##0_-;\-* #,##0_-;_-* &quot;-&quot;??_-;_-@_-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d\-mmm\-yyyy"/>
      <fill>
        <patternFill patternType="none">
          <fgColor indexed="64"/>
          <bgColor auto="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0" tint="-0.499984740745262"/>
      </font>
      <numFmt numFmtId="168" formatCode="\→d\-mmm\-yyyy"/>
    </dxf>
    <dxf>
      <font>
        <b/>
        <i val="0"/>
        <color rgb="FF00B050"/>
      </font>
      <numFmt numFmtId="169" formatCode="#,##0_ ;\-#,##0\ "/>
    </dxf>
    <dxf>
      <font>
        <color rgb="FFC00000"/>
      </font>
    </dxf>
    <dxf>
      <font>
        <strike val="0"/>
        <outline val="0"/>
        <shadow val="0"/>
        <u val="none"/>
        <vertAlign val="baseline"/>
        <color theme="0" tint="-0.34998626667073579"/>
        <name val="Calibri"/>
        <family val="2"/>
        <scheme val="minor"/>
      </font>
      <border diagonalUp="0" diagonalDown="0" outline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theme="0" tint="-0.34998626667073579"/>
        <name val="Calibri"/>
        <family val="2"/>
        <scheme val="minor"/>
      </font>
    </dxf>
    <dxf>
      <border>
        <bottom style="thin">
          <color rgb="FF003DB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34998626667073579"/>
        <name val="Calibri"/>
        <family val="2"/>
        <scheme val="minor"/>
      </font>
      <border diagonalUp="0" diagonalDown="0" outline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theme="0" tint="-0.34998626667073579"/>
        <name val="Calibri"/>
        <family val="2"/>
        <scheme val="minor"/>
      </font>
    </dxf>
    <dxf>
      <border>
        <bottom style="thin">
          <color rgb="FFC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34998626667073579"/>
        <name val="Calibri"/>
        <family val="2"/>
        <scheme val="minor"/>
      </font>
      <border diagonalUp="0" diagonalDown="0" outline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theme="0" tint="-0.34998626667073579"/>
        <name val="Calibri"/>
        <family val="2"/>
        <scheme val="minor"/>
      </font>
    </dxf>
    <dxf>
      <border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rgb="FF00B050"/>
      </font>
    </dxf>
    <dxf>
      <font>
        <color rgb="FFFF0000"/>
      </font>
    </dxf>
    <dxf>
      <font>
        <color theme="0" tint="-0.34998626667073579"/>
      </font>
    </dxf>
    <dxf>
      <font>
        <color theme="1"/>
      </font>
      <fill>
        <gradientFill degree="90">
          <stop position="0">
            <color rgb="FFDAF3FE"/>
          </stop>
          <stop position="1">
            <color theme="0"/>
          </stop>
        </gradientFill>
      </fill>
    </dxf>
    <dxf>
      <font>
        <color theme="1"/>
      </font>
      <fill>
        <gradientFill degree="90">
          <stop position="0">
            <color rgb="FFFFEFEF"/>
          </stop>
          <stop position="1">
            <color theme="0"/>
          </stop>
        </gradientFill>
      </fill>
    </dxf>
    <dxf>
      <font>
        <color theme="1"/>
      </font>
      <fill>
        <gradientFill degree="90">
          <stop position="0">
            <color theme="9" tint="0.80001220740379042"/>
          </stop>
          <stop position="1">
            <color theme="0"/>
          </stop>
        </gradientFill>
      </fill>
    </dxf>
    <dxf>
      <font>
        <color rgb="FF00B050"/>
      </font>
    </dxf>
    <dxf>
      <font>
        <color rgb="FFFF0000"/>
      </font>
    </dxf>
    <dxf>
      <font>
        <color theme="0" tint="-0.34998626667073579"/>
      </font>
    </dxf>
    <dxf>
      <font>
        <color theme="1"/>
      </font>
      <fill>
        <gradientFill degree="90">
          <stop position="0">
            <color rgb="FFDAF3FE"/>
          </stop>
          <stop position="1">
            <color theme="0"/>
          </stop>
        </gradientFill>
      </fill>
    </dxf>
    <dxf>
      <font>
        <color theme="1"/>
      </font>
      <fill>
        <gradientFill degree="90">
          <stop position="0">
            <color rgb="FFFFEFEF"/>
          </stop>
          <stop position="1">
            <color theme="0"/>
          </stop>
        </gradientFill>
      </fill>
    </dxf>
    <dxf>
      <font>
        <color theme="1"/>
      </font>
      <fill>
        <gradientFill degree="90">
          <stop position="0">
            <color theme="9" tint="0.80001220740379042"/>
          </stop>
          <stop position="1">
            <color theme="0"/>
          </stop>
        </gradient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0.34998626667073579"/>
      </font>
    </dxf>
    <dxf>
      <font>
        <color theme="1"/>
      </font>
      <fill>
        <gradientFill degree="90">
          <stop position="0">
            <color rgb="FFDAF3FE"/>
          </stop>
          <stop position="1">
            <color theme="0"/>
          </stop>
        </gradientFill>
      </fill>
    </dxf>
    <dxf>
      <font>
        <color theme="1"/>
      </font>
      <fill>
        <gradientFill degree="90">
          <stop position="0">
            <color rgb="FFFFEFEF"/>
          </stop>
          <stop position="1">
            <color theme="0"/>
          </stop>
        </gradientFill>
      </fill>
    </dxf>
    <dxf>
      <font>
        <color theme="1"/>
      </font>
      <fill>
        <gradientFill degree="90">
          <stop position="0">
            <color theme="9" tint="0.80001220740379042"/>
          </stop>
          <stop position="1">
            <color theme="0"/>
          </stop>
        </gradient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horizontal style="thin">
          <color theme="1"/>
        </horizontal>
      </border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gradientFill degree="90">
          <stop position="0">
            <color rgb="FF003DB8"/>
          </stop>
          <stop position="1">
            <color rgb="FF1966FF"/>
          </stop>
        </gradientFill>
      </fill>
      <border>
        <left style="thin">
          <color rgb="FF0038A8"/>
        </left>
        <right style="thin">
          <color rgb="FF0038A8"/>
        </right>
        <top style="thin">
          <color rgb="FF0038A8"/>
        </top>
        <bottom style="thin">
          <color rgb="FF0038A8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gradientFill degree="270">
          <stop position="0">
            <color rgb="FF006600"/>
          </stop>
          <stop position="1">
            <color rgb="FF082B03"/>
          </stop>
        </gradient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gradientFill degree="90">
          <stop position="0">
            <color rgb="FF0038A8"/>
          </stop>
          <stop position="1">
            <color rgb="FF1966FF"/>
          </stop>
        </gradientFill>
      </fill>
    </dxf>
    <dxf>
      <font>
        <b/>
        <i val="0"/>
        <color theme="0"/>
      </font>
      <fill>
        <gradientFill degree="270">
          <stop position="0">
            <color rgb="FFC00000"/>
          </stop>
          <stop position="1">
            <color rgb="FF700000"/>
          </stop>
        </gradient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2" defaultPivotStyle="PivotStyleLight16">
    <tableStyle name="DespesasStyle 2" pivot="0" count="2" xr9:uid="{DDA6F003-211F-49A9-BCB9-412FF4D1B1B4}">
      <tableStyleElement type="wholeTable" dxfId="69"/>
      <tableStyleElement type="headerRow" dxfId="68"/>
    </tableStyle>
    <tableStyle name="Estilo de Tabela 1" pivot="0" count="1" xr9:uid="{20DB3D3F-BEBC-492A-9FA4-C552755E49C1}">
      <tableStyleElement type="wholeTable" dxfId="67"/>
    </tableStyle>
    <tableStyle name="IncomeStyle" pivot="0" count="2" xr9:uid="{53328F76-8EC0-43AA-9237-173DE151E3DD}">
      <tableStyleElement type="wholeTable" dxfId="66"/>
      <tableStyleElement type="headerRow" dxfId="65"/>
    </tableStyle>
    <tableStyle name="PoupançasStyle" pivot="0" count="2" xr9:uid="{5E6EE14E-3CCD-4D12-870F-68B3E41E634B}">
      <tableStyleElement type="wholeTable" dxfId="64"/>
      <tableStyleElement type="headerRow" dxfId="63"/>
    </tableStyle>
    <tableStyle name="TabelaRegistos" pivot="0" count="3" xr9:uid="{0C0B574C-6757-4A14-B360-AD2999CFD3B4}">
      <tableStyleElement type="wholeTable" dxfId="62"/>
      <tableStyleElement type="headerRow" dxfId="61"/>
      <tableStyleElement type="firstColumnStripe" dxfId="60"/>
    </tableStyle>
    <tableStyle name="TableStyleMedium1 2" pivot="0" count="7" xr9:uid="{02F5DCE5-E1FD-46EC-A2B3-B737B54A228A}">
      <tableStyleElement type="wholeTable" dxfId="59"/>
      <tableStyleElement type="headerRow" dxfId="58"/>
      <tableStyleElement type="totalRow" dxfId="57"/>
      <tableStyleElement type="firstColumn" dxfId="56"/>
      <tableStyleElement type="lastColumn" dxfId="55"/>
      <tableStyleElement type="firstRowStripe" dxfId="54"/>
      <tableStyleElement type="firstColumnStripe" dxfId="53"/>
    </tableStyle>
  </tableStyles>
  <colors>
    <mruColors>
      <color rgb="FF002E8A"/>
      <color rgb="FF003296"/>
      <color rgb="FF002368"/>
      <color rgb="FF003192"/>
      <color rgb="FFDAF3FE"/>
      <color rgb="FFCFEFFD"/>
      <color rgb="FF003DB8"/>
      <color rgb="FF1966FF"/>
      <color rgb="FF0D5EFF"/>
      <color rgb="FF003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E3503-54EE-49D8-98E7-885FE345FAD5}" name="Income" displayName="Income" ref="C9:C12" totalsRowShown="0" headerRowDxfId="32" dataDxfId="30" headerRowBorderDxfId="31" tableBorderDxfId="29" totalsRowBorderDxfId="28">
  <autoFilter ref="C9:C12" xr:uid="{E39E3503-54EE-49D8-98E7-885FE345FAD5}">
    <filterColumn colId="0" hiddenButton="1"/>
  </autoFilter>
  <tableColumns count="1">
    <tableColumn id="1" xr3:uid="{357CE7C2-A8A9-4CF7-BC32-81AB84C8E06F}" name="Income" dataDxfId="27"/>
  </tableColumns>
  <tableStyleInfo name="Incom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8EEF05-3C61-4856-A761-1D0CC4662279}" name="Despesas" displayName="Despesas" ref="C17:C20" totalsRowShown="0" headerRowDxfId="26" dataDxfId="24" headerRowBorderDxfId="25" tableBorderDxfId="23" totalsRowBorderDxfId="22">
  <autoFilter ref="C17:C20" xr:uid="{7F8EEF05-3C61-4856-A761-1D0CC4662279}">
    <filterColumn colId="0" hiddenButton="1"/>
  </autoFilter>
  <tableColumns count="1">
    <tableColumn id="1" xr3:uid="{DACE018E-9927-4CEC-B1BE-0B8B36EFBF59}" name="Despesas" dataDxfId="21"/>
  </tableColumns>
  <tableStyleInfo name="Despesas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62FB18-DA59-472F-AE75-231641389B70}" name="Poupanças" displayName="Poupanças" ref="C25:C28" totalsRowShown="0" headerRowDxfId="20" dataDxfId="18" headerRowBorderDxfId="19" tableBorderDxfId="17" totalsRowBorderDxfId="16">
  <autoFilter ref="C25:C28" xr:uid="{3762FB18-DA59-472F-AE75-231641389B70}">
    <filterColumn colId="0" hiddenButton="1"/>
  </autoFilter>
  <tableColumns count="1">
    <tableColumn id="1" xr3:uid="{A97D6DFC-2BE7-4A9C-A6E5-C7131D1188E4}" name="Poupanças" dataDxfId="15"/>
  </tableColumns>
  <tableStyleInfo name="Poupanças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A4B52C-8816-4A26-A8F5-4D75AA9579EC}" name="Tabela2" displayName="Tabela2" ref="C11:I15" totalsRowShown="0" headerRowDxfId="4" dataDxfId="3" headerRowBorderDxfId="1" tableBorderDxfId="2" totalsRowBorderDxfId="0">
  <tableColumns count="7">
    <tableColumn id="1" xr3:uid="{478557AD-0BA5-4359-880B-4D2CBF4661D9}" name="Data" dataDxfId="11"/>
    <tableColumn id="2" xr3:uid="{515723CA-1565-4587-BF42-1B3529D730AD}" name="Tipo" dataDxfId="10"/>
    <tableColumn id="3" xr3:uid="{FB6F9E33-5521-49C3-BBAC-6AE9B089CFA3}" name="Categoria" dataDxfId="9"/>
    <tableColumn id="4" xr3:uid="{CCB86817-A028-4F36-AEAD-DE5D43E768EA}" name="Valor" dataDxfId="8" dataCellStyle="Vírgula"/>
    <tableColumn id="5" xr3:uid="{A2F8BF1B-8E1A-46CB-B638-B43E4D8047F8}" name="Descrição" dataDxfId="7"/>
    <tableColumn id="6" xr3:uid="{634C654F-9FBA-4FA3-B112-C1DFAEE5B43F}" name="Balanço" dataDxfId="6">
      <calculatedColumnFormula array="1">SUMPRODUCT(Tabela2[Valor], --(Tabela2[Data]&lt;=Tabela2[[#This Row],[Data]]), (Tabela2[Tipo]&lt;&gt; "Income") * (-1)+(Tabela2[Tipo]="Income" ))</calculatedColumnFormula>
    </tableColumn>
    <tableColumn id="7" xr3:uid="{72956B71-F461-4FB1-82BE-AFF391EFC046}" name="Data efetiva" dataDxfId="5">
      <calculatedColumnFormula>IF(AND(Tabela2[[#This Row],[Tipo]]="Income",ccIncome="Ativo",DAY(Tabela2[[#This Row],[Data]])&gt;=ccIncomeDia),DATE(YEAR(Tabela2[[#This Row],[Data]]),MONTH(Tabela2[[#This Row],[Data]])+1,1),Tabela2[[#This Row],[Data]])</calculatedColumnFormula>
    </tableColumn>
  </tableColumns>
  <tableStyleInfo name="TableStyleMedium1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A6E3-2DBD-41B1-91E6-63B4CCD69BB0}">
  <dimension ref="A1:Z25"/>
  <sheetViews>
    <sheetView workbookViewId="0">
      <selection activeCell="E17" sqref="E17"/>
    </sheetView>
  </sheetViews>
  <sheetFormatPr defaultRowHeight="14.4" x14ac:dyDescent="0.3"/>
  <cols>
    <col min="1" max="1" width="8.88671875" style="1"/>
    <col min="2" max="2" width="10.77734375" style="1" customWidth="1"/>
    <col min="3" max="3" width="2.21875" style="1" customWidth="1"/>
    <col min="4" max="4" width="25.109375" style="1" customWidth="1"/>
    <col min="5" max="5" width="15.21875" style="1" customWidth="1"/>
    <col min="6" max="6" width="2.21875" style="1" customWidth="1"/>
    <col min="7" max="7" width="120" style="1" customWidth="1"/>
    <col min="8" max="8" width="2.21875" style="1" customWidth="1"/>
    <col min="9" max="26" width="8.88671875" style="1"/>
  </cols>
  <sheetData>
    <row r="1" spans="1:26" s="73" customFormat="1" ht="8.4" customHeight="1" x14ac:dyDescent="0.3"/>
    <row r="2" spans="1:26" s="73" customFormat="1" ht="25.8" x14ac:dyDescent="0.5">
      <c r="B2" s="74" t="s">
        <v>4</v>
      </c>
    </row>
    <row r="3" spans="1:26" s="73" customFormat="1" ht="8.4" customHeight="1" x14ac:dyDescent="0.3"/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 spans="1:26" x14ac:dyDescent="0.3">
      <c r="C6" s="60" t="s">
        <v>5</v>
      </c>
      <c r="D6" s="61"/>
      <c r="E6" s="61"/>
      <c r="F6" s="61"/>
      <c r="G6" s="61"/>
      <c r="H6" s="62"/>
    </row>
    <row r="7" spans="1:26" x14ac:dyDescent="0.3">
      <c r="B7" s="4"/>
      <c r="C7" s="6"/>
      <c r="H7" s="7"/>
      <c r="I7" s="5"/>
    </row>
    <row r="8" spans="1:26" x14ac:dyDescent="0.3">
      <c r="B8" s="4"/>
      <c r="C8" s="6"/>
      <c r="D8" s="11" t="s">
        <v>6</v>
      </c>
      <c r="E8" s="12">
        <v>2023</v>
      </c>
      <c r="G8" s="3" t="s">
        <v>7</v>
      </c>
      <c r="H8" s="7"/>
      <c r="I8" s="5"/>
    </row>
    <row r="9" spans="1:26" x14ac:dyDescent="0.3">
      <c r="B9" s="4"/>
      <c r="C9" s="8"/>
      <c r="D9" s="9"/>
      <c r="E9" s="9"/>
      <c r="F9" s="9"/>
      <c r="G9" s="9"/>
      <c r="H9" s="10"/>
      <c r="I9" s="5"/>
    </row>
    <row r="11" spans="1:26" x14ac:dyDescent="0.3">
      <c r="C11" s="60" t="s">
        <v>30</v>
      </c>
      <c r="D11" s="61"/>
      <c r="E11" s="61"/>
      <c r="F11" s="61"/>
      <c r="G11" s="61"/>
      <c r="H11" s="62"/>
    </row>
    <row r="12" spans="1:26" x14ac:dyDescent="0.3">
      <c r="C12" s="6"/>
      <c r="H12" s="7"/>
    </row>
    <row r="13" spans="1:26" x14ac:dyDescent="0.3">
      <c r="C13" s="6"/>
      <c r="D13" s="46" t="s">
        <v>31</v>
      </c>
      <c r="H13" s="7"/>
    </row>
    <row r="14" spans="1:26" x14ac:dyDescent="0.3">
      <c r="C14" s="6"/>
      <c r="G14" s="15"/>
      <c r="H14" s="7"/>
    </row>
    <row r="15" spans="1:26" x14ac:dyDescent="0.3">
      <c r="C15" s="6"/>
      <c r="D15" s="11" t="s">
        <v>32</v>
      </c>
      <c r="E15" s="12" t="s">
        <v>33</v>
      </c>
      <c r="F15" s="4"/>
      <c r="G15" s="63" t="s">
        <v>35</v>
      </c>
      <c r="H15" s="52"/>
    </row>
    <row r="16" spans="1:26" ht="7.8" customHeight="1" x14ac:dyDescent="0.3">
      <c r="C16" s="47"/>
      <c r="D16" s="48"/>
      <c r="E16" s="48"/>
      <c r="F16" s="41"/>
      <c r="G16" s="64"/>
      <c r="H16" s="53"/>
    </row>
    <row r="17" spans="3:8" x14ac:dyDescent="0.3">
      <c r="C17" s="6"/>
      <c r="D17" s="11" t="s">
        <v>34</v>
      </c>
      <c r="E17" s="12">
        <v>20</v>
      </c>
      <c r="F17" s="4"/>
      <c r="G17" s="65"/>
      <c r="H17" s="52"/>
    </row>
    <row r="18" spans="3:8" x14ac:dyDescent="0.3">
      <c r="C18" s="47"/>
      <c r="D18" s="48"/>
      <c r="E18" s="48"/>
      <c r="F18" s="15"/>
      <c r="G18" s="54"/>
      <c r="H18" s="50"/>
    </row>
    <row r="19" spans="3:8" x14ac:dyDescent="0.3">
      <c r="C19" s="47"/>
      <c r="D19" s="48"/>
      <c r="E19" s="48"/>
      <c r="F19" s="15"/>
      <c r="G19" s="49"/>
      <c r="H19" s="50"/>
    </row>
    <row r="20" spans="3:8" x14ac:dyDescent="0.3">
      <c r="C20" s="47"/>
      <c r="D20" s="48"/>
      <c r="E20" s="48"/>
      <c r="F20" s="15"/>
      <c r="G20" s="49"/>
      <c r="H20" s="50"/>
    </row>
    <row r="21" spans="3:8" x14ac:dyDescent="0.3">
      <c r="C21" s="47"/>
      <c r="D21" s="48"/>
      <c r="E21" s="48"/>
      <c r="F21" s="15"/>
      <c r="G21" s="49"/>
      <c r="H21" s="50"/>
    </row>
    <row r="22" spans="3:8" x14ac:dyDescent="0.3">
      <c r="C22" s="47"/>
      <c r="D22" s="48"/>
      <c r="E22" s="48"/>
      <c r="F22" s="15"/>
      <c r="G22" s="49"/>
      <c r="H22" s="50"/>
    </row>
    <row r="23" spans="3:8" x14ac:dyDescent="0.3">
      <c r="C23" s="47"/>
      <c r="D23" s="48"/>
      <c r="E23" s="48"/>
      <c r="F23" s="15"/>
      <c r="G23" s="49"/>
      <c r="H23" s="50"/>
    </row>
    <row r="24" spans="3:8" x14ac:dyDescent="0.3">
      <c r="C24" s="8"/>
      <c r="D24" s="9"/>
      <c r="E24" s="9"/>
      <c r="F24" s="9"/>
      <c r="G24" s="9"/>
      <c r="H24" s="10"/>
    </row>
    <row r="25" spans="3:8" x14ac:dyDescent="0.3">
      <c r="C25" s="51"/>
      <c r="D25" s="15"/>
      <c r="E25" s="15"/>
      <c r="F25" s="15"/>
      <c r="G25" s="15"/>
      <c r="H25" s="41"/>
    </row>
  </sheetData>
  <mergeCells count="3">
    <mergeCell ref="C6:H6"/>
    <mergeCell ref="C11:H11"/>
    <mergeCell ref="G15:G17"/>
  </mergeCells>
  <conditionalFormatting sqref="E17">
    <cfRule type="expression" dxfId="52" priority="1">
      <formula>$E$15="Inativo"</formula>
    </cfRule>
  </conditionalFormatting>
  <dataValidations count="1">
    <dataValidation type="list" allowBlank="1" showInputMessage="1" showErrorMessage="1" sqref="E15" xr:uid="{A5B5BFE6-0068-4FBF-9C45-6EE6C48061A4}">
      <formula1>"Ativo,Inativo"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4184-23F3-4CDE-904D-976B1B3EFA72}">
  <dimension ref="A1:AS31"/>
  <sheetViews>
    <sheetView workbookViewId="0">
      <pane xSplit="4" topLeftCell="Q1" activePane="topRight" state="frozen"/>
      <selection activeCell="A2" sqref="A2"/>
      <selection pane="topRight" sqref="A1:XFD3"/>
    </sheetView>
  </sheetViews>
  <sheetFormatPr defaultRowHeight="14.4" outlineLevelCol="1" x14ac:dyDescent="0.3"/>
  <cols>
    <col min="1" max="1" width="8.88671875" style="1"/>
    <col min="2" max="2" width="2.33203125" style="1" customWidth="1"/>
    <col min="3" max="3" width="27.44140625" style="1" customWidth="1"/>
    <col min="4" max="4" width="2.33203125" style="1" customWidth="1"/>
    <col min="5" max="16" width="10.5546875" style="1" hidden="1" customWidth="1" outlineLevel="1"/>
    <col min="17" max="17" width="8.44140625" style="1" customWidth="1" collapsed="1"/>
    <col min="18" max="18" width="3.6640625" style="1" customWidth="1"/>
    <col min="19" max="26" width="8.88671875" style="1" hidden="1" customWidth="1" outlineLevel="1"/>
    <col min="27" max="30" width="8.88671875" hidden="1" customWidth="1" outlineLevel="1"/>
    <col min="31" max="31" width="8.88671875" collapsed="1"/>
    <col min="32" max="32" width="3.44140625" customWidth="1"/>
    <col min="33" max="44" width="0" hidden="1" customWidth="1" outlineLevel="1"/>
    <col min="45" max="45" width="8.5546875" customWidth="1" collapsed="1"/>
  </cols>
  <sheetData>
    <row r="1" spans="1:45" s="75" customFormat="1" ht="8.4" customHeight="1" x14ac:dyDescent="0.3"/>
    <row r="2" spans="1:45" s="75" customFormat="1" ht="25.8" x14ac:dyDescent="0.5">
      <c r="B2" s="76" t="s">
        <v>0</v>
      </c>
    </row>
    <row r="3" spans="1:45" s="75" customFormat="1" ht="8.4" customHeight="1" x14ac:dyDescent="0.3"/>
    <row r="4" spans="1:4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45" x14ac:dyDescent="0.3">
      <c r="C5" s="13" t="s">
        <v>8</v>
      </c>
      <c r="E5" s="66">
        <f>ano_inicial</f>
        <v>2023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8"/>
      <c r="S5" s="66">
        <f>ano_inicial+1</f>
        <v>2024</v>
      </c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8"/>
      <c r="AF5" s="1"/>
      <c r="AG5" s="66">
        <f>S5+1</f>
        <v>2025</v>
      </c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8"/>
    </row>
    <row r="6" spans="1:45" x14ac:dyDescent="0.3">
      <c r="D6" s="4"/>
      <c r="E6" s="38" t="str">
        <f ca="1">IF(E7=0,"Jan✓","Jan")</f>
        <v>Jan✓</v>
      </c>
      <c r="F6" s="38" t="str">
        <f ca="1">IF(F7=0,"Fev✓","Fev")</f>
        <v>Fev✓</v>
      </c>
      <c r="G6" s="38" t="str">
        <f ca="1">IF(G7=0,"Mar✓","Mar")</f>
        <v>Mar✓</v>
      </c>
      <c r="H6" s="38" t="str">
        <f ca="1">IF(H7=0,"Abril✓","Abril")</f>
        <v>Abril✓</v>
      </c>
      <c r="I6" s="38" t="str">
        <f ca="1">IF(I7=0,"Maio✓","Maio")</f>
        <v>Maio✓</v>
      </c>
      <c r="J6" s="38" t="str">
        <f ca="1">IF(J7=0,"Jun✓","Jun")</f>
        <v>Jun✓</v>
      </c>
      <c r="K6" s="38" t="str">
        <f ca="1">IF(K7=0,"Jul✓","Jul")</f>
        <v>Jul✓</v>
      </c>
      <c r="L6" s="38" t="str">
        <f ca="1">IF(L7=0,"Ago✓","Ago")</f>
        <v>Ago✓</v>
      </c>
      <c r="M6" s="38" t="str">
        <f ca="1">IF(M7=0,"Set✓","Set")</f>
        <v>Set✓</v>
      </c>
      <c r="N6" s="38" t="str">
        <f ca="1">IF(N7=0,"Out✓","Out")</f>
        <v>Out✓</v>
      </c>
      <c r="O6" s="38" t="str">
        <f ca="1">IF(O7=0,"Nov✓","Nov")</f>
        <v>Nov✓</v>
      </c>
      <c r="P6" s="38" t="str">
        <f ca="1">IF(P7=0,"Dez✓","Dez")</f>
        <v>Dez✓</v>
      </c>
      <c r="Q6" s="38" t="str">
        <f ca="1">IF(Q7=0,"Total✓","Total")</f>
        <v>Total✓</v>
      </c>
      <c r="R6" s="5"/>
      <c r="S6" s="38" t="str">
        <f ca="1">IF(S7=0,"Jan✓","Jan")</f>
        <v>Jan✓</v>
      </c>
      <c r="T6" s="38" t="str">
        <f ca="1">IF(T7=0,"Fev✓","Fev")</f>
        <v>Fev✓</v>
      </c>
      <c r="U6" s="38" t="str">
        <f ca="1">IF(U7=0,"Mar✓","Mar")</f>
        <v>Mar✓</v>
      </c>
      <c r="V6" s="38" t="str">
        <f ca="1">IF(V7=0,"Abril✓","Abril")</f>
        <v>Abril✓</v>
      </c>
      <c r="W6" s="38" t="str">
        <f ca="1">IF(W7=0,"Maio✓","Maio")</f>
        <v>Maio✓</v>
      </c>
      <c r="X6" s="38" t="str">
        <f ca="1">IF(X7=0,"Jun✓","Jun")</f>
        <v>Jun✓</v>
      </c>
      <c r="Y6" s="38" t="str">
        <f ca="1">IF(Y7=0,"Jul✓","Jul")</f>
        <v>Jul✓</v>
      </c>
      <c r="Z6" s="38" t="str">
        <f ca="1">IF(Z7=0,"Ago✓","Ago")</f>
        <v>Ago✓</v>
      </c>
      <c r="AA6" s="38" t="str">
        <f ca="1">IF(AA7=0,"Set✓","Set")</f>
        <v>Set✓</v>
      </c>
      <c r="AB6" s="38" t="str">
        <f ca="1">IF(AB7=0,"Out✓","Out")</f>
        <v>Out✓</v>
      </c>
      <c r="AC6" s="38" t="str">
        <f ca="1">IF(AC7=0,"Nov✓","Nov")</f>
        <v>Nov✓</v>
      </c>
      <c r="AD6" s="38" t="str">
        <f ca="1">IF(AD7=0,"Dez✓","Dez")</f>
        <v>Dez✓</v>
      </c>
      <c r="AE6" s="38" t="str">
        <f ca="1">IF(AE7=0,"Total✓","Total")</f>
        <v>Total✓</v>
      </c>
      <c r="AF6" s="5"/>
      <c r="AG6" s="38" t="str">
        <f ca="1">IF(AG7=0,"Jan✓","Jan")</f>
        <v>Jan✓</v>
      </c>
      <c r="AH6" s="38" t="str">
        <f ca="1">IF(AH7=0,"Fev✓","Fev")</f>
        <v>Fev✓</v>
      </c>
      <c r="AI6" s="38" t="str">
        <f ca="1">IF(AI7=0,"Mar✓","Mar")</f>
        <v>Mar✓</v>
      </c>
      <c r="AJ6" s="38" t="str">
        <f ca="1">IF(AJ7=0,"Abril✓","Abril")</f>
        <v>Abril✓</v>
      </c>
      <c r="AK6" s="38" t="str">
        <f ca="1">IF(AK7=0,"Maio✓","Maio")</f>
        <v>Maio✓</v>
      </c>
      <c r="AL6" s="38" t="str">
        <f ca="1">IF(AL7=0,"Jun✓","Jun")</f>
        <v>Jun✓</v>
      </c>
      <c r="AM6" s="38" t="str">
        <f ca="1">IF(AM7=0,"Jul✓","Jul")</f>
        <v>Jul✓</v>
      </c>
      <c r="AN6" s="38" t="str">
        <f ca="1">IF(AN7=0,"Ago✓","Ago")</f>
        <v>Ago✓</v>
      </c>
      <c r="AO6" s="38" t="str">
        <f ca="1">IF(AO7=0,"Set✓","Set")</f>
        <v>Set✓</v>
      </c>
      <c r="AP6" s="38" t="str">
        <f ca="1">IF(AP7=0,"Out✓","Out")</f>
        <v>Out✓</v>
      </c>
      <c r="AQ6" s="38" t="str">
        <f ca="1">IF(AQ7=0,"Nov✓","Nov")</f>
        <v>Nov✓</v>
      </c>
      <c r="AR6" s="38" t="str">
        <f ca="1">IF(AR7=0,"Dez✓","Dez")</f>
        <v>Dez✓</v>
      </c>
      <c r="AS6" s="38" t="str">
        <f ca="1">IF(AS7=0,"Total✓","Total")</f>
        <v>Total✓</v>
      </c>
    </row>
    <row r="7" spans="1:45" x14ac:dyDescent="0.3">
      <c r="D7" s="4"/>
      <c r="E7" s="37">
        <f ca="1">E15-E23-E31</f>
        <v>0</v>
      </c>
      <c r="F7" s="37">
        <f t="shared" ref="F7:Q7" ca="1" si="0">F15-F23-F31</f>
        <v>0</v>
      </c>
      <c r="G7" s="37">
        <f t="shared" ca="1" si="0"/>
        <v>0</v>
      </c>
      <c r="H7" s="37">
        <f t="shared" ca="1" si="0"/>
        <v>0</v>
      </c>
      <c r="I7" s="37">
        <f t="shared" ca="1" si="0"/>
        <v>0</v>
      </c>
      <c r="J7" s="37">
        <f t="shared" ca="1" si="0"/>
        <v>0</v>
      </c>
      <c r="K7" s="37">
        <f t="shared" ca="1" si="0"/>
        <v>0</v>
      </c>
      <c r="L7" s="37">
        <f t="shared" ca="1" si="0"/>
        <v>0</v>
      </c>
      <c r="M7" s="37">
        <f t="shared" ca="1" si="0"/>
        <v>0</v>
      </c>
      <c r="N7" s="37">
        <f t="shared" ca="1" si="0"/>
        <v>0</v>
      </c>
      <c r="O7" s="37">
        <f t="shared" ca="1" si="0"/>
        <v>0</v>
      </c>
      <c r="P7" s="37">
        <f t="shared" ca="1" si="0"/>
        <v>0</v>
      </c>
      <c r="Q7" s="37">
        <f t="shared" ca="1" si="0"/>
        <v>0</v>
      </c>
      <c r="R7" s="5"/>
      <c r="S7" s="37">
        <f ca="1">S15-S23-S31</f>
        <v>0</v>
      </c>
      <c r="T7" s="37">
        <f t="shared" ref="T7:AE7" ca="1" si="1">T15-T23-T31</f>
        <v>0</v>
      </c>
      <c r="U7" s="37">
        <f t="shared" ca="1" si="1"/>
        <v>0</v>
      </c>
      <c r="V7" s="37">
        <f t="shared" ca="1" si="1"/>
        <v>0</v>
      </c>
      <c r="W7" s="37">
        <f t="shared" ca="1" si="1"/>
        <v>0</v>
      </c>
      <c r="X7" s="37">
        <f t="shared" ca="1" si="1"/>
        <v>0</v>
      </c>
      <c r="Y7" s="37">
        <f t="shared" ca="1" si="1"/>
        <v>0</v>
      </c>
      <c r="Z7" s="37">
        <f t="shared" ca="1" si="1"/>
        <v>0</v>
      </c>
      <c r="AA7" s="37">
        <f t="shared" ca="1" si="1"/>
        <v>0</v>
      </c>
      <c r="AB7" s="37">
        <f t="shared" ca="1" si="1"/>
        <v>0</v>
      </c>
      <c r="AC7" s="37">
        <f t="shared" ca="1" si="1"/>
        <v>0</v>
      </c>
      <c r="AD7" s="37">
        <f t="shared" ca="1" si="1"/>
        <v>0</v>
      </c>
      <c r="AE7" s="37">
        <f t="shared" ca="1" si="1"/>
        <v>0</v>
      </c>
      <c r="AF7" s="5"/>
      <c r="AG7" s="37">
        <f ca="1">AG15-AG23-AG31</f>
        <v>0</v>
      </c>
      <c r="AH7" s="37">
        <f t="shared" ref="AH7:AS7" ca="1" si="2">AH15-AH23-AH31</f>
        <v>0</v>
      </c>
      <c r="AI7" s="37">
        <f t="shared" ca="1" si="2"/>
        <v>0</v>
      </c>
      <c r="AJ7" s="37">
        <f t="shared" ca="1" si="2"/>
        <v>0</v>
      </c>
      <c r="AK7" s="37">
        <f t="shared" ca="1" si="2"/>
        <v>0</v>
      </c>
      <c r="AL7" s="37">
        <f t="shared" ca="1" si="2"/>
        <v>0</v>
      </c>
      <c r="AM7" s="37">
        <f t="shared" ca="1" si="2"/>
        <v>0</v>
      </c>
      <c r="AN7" s="37">
        <f t="shared" ca="1" si="2"/>
        <v>0</v>
      </c>
      <c r="AO7" s="37">
        <f t="shared" ca="1" si="2"/>
        <v>0</v>
      </c>
      <c r="AP7" s="37">
        <f t="shared" ca="1" si="2"/>
        <v>0</v>
      </c>
      <c r="AQ7" s="37">
        <f t="shared" ca="1" si="2"/>
        <v>0</v>
      </c>
      <c r="AR7" s="37">
        <f t="shared" ca="1" si="2"/>
        <v>0</v>
      </c>
      <c r="AS7" s="37">
        <f t="shared" ca="1" si="2"/>
        <v>0</v>
      </c>
    </row>
    <row r="8" spans="1:45" x14ac:dyDescent="0.3">
      <c r="C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5" ht="15.6" x14ac:dyDescent="0.3">
      <c r="B9" s="4"/>
      <c r="C9" s="16" t="s">
        <v>9</v>
      </c>
      <c r="D9" s="14"/>
      <c r="E9" s="18">
        <f>DATE(E$5,1,1)</f>
        <v>44927</v>
      </c>
      <c r="F9" s="18">
        <f>DATE($E$5,2,1)</f>
        <v>44958</v>
      </c>
      <c r="G9" s="19">
        <f>DATE($E$5,3,1)</f>
        <v>44986</v>
      </c>
      <c r="H9" s="19">
        <f>DATE($E$5,4,1)</f>
        <v>45017</v>
      </c>
      <c r="I9" s="19">
        <f>DATE($E$5,5,1)</f>
        <v>45047</v>
      </c>
      <c r="J9" s="19">
        <f>DATE($E$5,6,1)</f>
        <v>45078</v>
      </c>
      <c r="K9" s="19">
        <f>DATE($E$5,7,1)</f>
        <v>45108</v>
      </c>
      <c r="L9" s="19">
        <f>DATE($E$5,8,1)</f>
        <v>45139</v>
      </c>
      <c r="M9" s="19">
        <f>DATE($E$5,9,1)</f>
        <v>45170</v>
      </c>
      <c r="N9" s="19">
        <f>DATE($E$5,10,1)</f>
        <v>45200</v>
      </c>
      <c r="O9" s="19">
        <f>DATE($E$5,11,1)</f>
        <v>45231</v>
      </c>
      <c r="P9" s="19">
        <f>DATE($E$5,12,1)</f>
        <v>45261</v>
      </c>
      <c r="Q9" s="20">
        <f>E5</f>
        <v>2023</v>
      </c>
      <c r="R9" s="5"/>
      <c r="S9" s="18">
        <f>DATE(S$5,1,1)</f>
        <v>45292</v>
      </c>
      <c r="T9" s="18">
        <f>DATE($E$5,2,1)</f>
        <v>44958</v>
      </c>
      <c r="U9" s="19">
        <f>DATE($E$5,3,1)</f>
        <v>44986</v>
      </c>
      <c r="V9" s="19">
        <f>DATE($E$5,4,1)</f>
        <v>45017</v>
      </c>
      <c r="W9" s="19">
        <f>DATE($E$5,5,1)</f>
        <v>45047</v>
      </c>
      <c r="X9" s="19">
        <f>DATE($E$5,6,1)</f>
        <v>45078</v>
      </c>
      <c r="Y9" s="19">
        <f>DATE($E$5,7,1)</f>
        <v>45108</v>
      </c>
      <c r="Z9" s="19">
        <f>DATE($E$5,8,1)</f>
        <v>45139</v>
      </c>
      <c r="AA9" s="19">
        <f>DATE($E$5,9,1)</f>
        <v>45170</v>
      </c>
      <c r="AB9" s="19">
        <f>DATE($E$5,10,1)</f>
        <v>45200</v>
      </c>
      <c r="AC9" s="19">
        <f>DATE($E$5,11,1)</f>
        <v>45231</v>
      </c>
      <c r="AD9" s="19">
        <f>DATE($E$5,12,1)</f>
        <v>45261</v>
      </c>
      <c r="AE9" s="20">
        <f>S5</f>
        <v>2024</v>
      </c>
      <c r="AF9" s="5"/>
      <c r="AG9" s="18">
        <f>DATE(AG$5,1,1)</f>
        <v>45658</v>
      </c>
      <c r="AH9" s="18">
        <f>DATE($E$5,2,1)</f>
        <v>44958</v>
      </c>
      <c r="AI9" s="19">
        <f>DATE($E$5,3,1)</f>
        <v>44986</v>
      </c>
      <c r="AJ9" s="19">
        <f>DATE($E$5,4,1)</f>
        <v>45017</v>
      </c>
      <c r="AK9" s="19">
        <f>DATE($E$5,5,1)</f>
        <v>45047</v>
      </c>
      <c r="AL9" s="19">
        <f>DATE($E$5,6,1)</f>
        <v>45078</v>
      </c>
      <c r="AM9" s="19">
        <f>DATE($E$5,7,1)</f>
        <v>45108</v>
      </c>
      <c r="AN9" s="19">
        <f>DATE($E$5,8,1)</f>
        <v>45139</v>
      </c>
      <c r="AO9" s="19">
        <f>DATE($E$5,9,1)</f>
        <v>45170</v>
      </c>
      <c r="AP9" s="19">
        <f>DATE($E$5,10,1)</f>
        <v>45200</v>
      </c>
      <c r="AQ9" s="19">
        <f>DATE($E$5,11,1)</f>
        <v>45231</v>
      </c>
      <c r="AR9" s="19">
        <f>DATE($E$5,12,1)</f>
        <v>45261</v>
      </c>
      <c r="AS9" s="20">
        <f>AG5</f>
        <v>2025</v>
      </c>
    </row>
    <row r="10" spans="1:45" x14ac:dyDescent="0.3">
      <c r="B10" s="4"/>
      <c r="C10" s="22" t="s">
        <v>12</v>
      </c>
      <c r="D10" s="1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>
        <f>SUM(E10:P10)</f>
        <v>0</v>
      </c>
      <c r="R10" s="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>
        <f>SUM(S10:AD10)</f>
        <v>0</v>
      </c>
      <c r="AF10" s="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>
        <f>SUM(AG10:AR10)</f>
        <v>0</v>
      </c>
    </row>
    <row r="11" spans="1:45" x14ac:dyDescent="0.3">
      <c r="B11" s="4"/>
      <c r="C11" s="22" t="s">
        <v>13</v>
      </c>
      <c r="D11" s="1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>
        <f t="shared" ref="Q11:Q14" si="3">SUM(E11:P11)</f>
        <v>0</v>
      </c>
      <c r="R11" s="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>
        <f t="shared" ref="AE11:AE14" si="4">SUM(S11:AD11)</f>
        <v>0</v>
      </c>
      <c r="AF11" s="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>
        <f t="shared" ref="AS11:AS14" si="5">SUM(AG11:AR11)</f>
        <v>0</v>
      </c>
    </row>
    <row r="12" spans="1:45" x14ac:dyDescent="0.3">
      <c r="B12" s="4"/>
      <c r="C12" s="23" t="s">
        <v>14</v>
      </c>
      <c r="D12" s="1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>
        <f t="shared" si="3"/>
        <v>0</v>
      </c>
      <c r="R12" s="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>
        <f t="shared" si="4"/>
        <v>0</v>
      </c>
      <c r="AF12" s="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>
        <f t="shared" si="5"/>
        <v>0</v>
      </c>
    </row>
    <row r="13" spans="1:45" x14ac:dyDescent="0.3">
      <c r="C13" s="23" t="s">
        <v>10</v>
      </c>
      <c r="D13" s="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>
        <f t="shared" si="3"/>
        <v>0</v>
      </c>
      <c r="R13" s="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>
        <f t="shared" si="4"/>
        <v>0</v>
      </c>
      <c r="AF13" s="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>
        <f t="shared" si="5"/>
        <v>0</v>
      </c>
    </row>
    <row r="14" spans="1:45" x14ac:dyDescent="0.3">
      <c r="C14" s="24" t="s">
        <v>10</v>
      </c>
      <c r="D14" s="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>
        <f t="shared" si="3"/>
        <v>0</v>
      </c>
      <c r="R14" s="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>
        <f t="shared" si="4"/>
        <v>0</v>
      </c>
      <c r="AF14" s="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>
        <f t="shared" si="5"/>
        <v>0</v>
      </c>
    </row>
    <row r="15" spans="1:45" ht="15.6" x14ac:dyDescent="0.3">
      <c r="B15" s="4"/>
      <c r="C15" s="17" t="s">
        <v>11</v>
      </c>
      <c r="D15" s="14"/>
      <c r="E15" s="21">
        <f t="shared" ref="E15:P15" ca="1" si="6">SUM(INDIRECT(ADDRESS(IncomeMInLin, COLUMN()) &amp; ":" &amp; ADDRESS(IncomeMaxLin, COLUMN())))</f>
        <v>0</v>
      </c>
      <c r="F15" s="21">
        <f t="shared" ca="1" si="6"/>
        <v>0</v>
      </c>
      <c r="G15" s="21">
        <f t="shared" ca="1" si="6"/>
        <v>0</v>
      </c>
      <c r="H15" s="21">
        <f t="shared" ca="1" si="6"/>
        <v>0</v>
      </c>
      <c r="I15" s="21">
        <f t="shared" ca="1" si="6"/>
        <v>0</v>
      </c>
      <c r="J15" s="21">
        <f t="shared" ca="1" si="6"/>
        <v>0</v>
      </c>
      <c r="K15" s="21">
        <f t="shared" ca="1" si="6"/>
        <v>0</v>
      </c>
      <c r="L15" s="21">
        <f t="shared" ca="1" si="6"/>
        <v>0</v>
      </c>
      <c r="M15" s="21">
        <f t="shared" ca="1" si="6"/>
        <v>0</v>
      </c>
      <c r="N15" s="21">
        <f t="shared" ca="1" si="6"/>
        <v>0</v>
      </c>
      <c r="O15" s="21">
        <f t="shared" ca="1" si="6"/>
        <v>0</v>
      </c>
      <c r="P15" s="21">
        <f t="shared" ca="1" si="6"/>
        <v>0</v>
      </c>
      <c r="Q15" s="25">
        <f ca="1">SUM(E15:P15)</f>
        <v>0</v>
      </c>
      <c r="R15" s="5"/>
      <c r="S15" s="21">
        <f t="shared" ref="S15:AD15" ca="1" si="7">SUM(INDIRECT(ADDRESS(IncomeMInLin, COLUMN()) &amp; ":" &amp; ADDRESS(IncomeMaxLin, COLUMN())))</f>
        <v>0</v>
      </c>
      <c r="T15" s="21">
        <f t="shared" ca="1" si="7"/>
        <v>0</v>
      </c>
      <c r="U15" s="21">
        <f t="shared" ca="1" si="7"/>
        <v>0</v>
      </c>
      <c r="V15" s="21">
        <f t="shared" ca="1" si="7"/>
        <v>0</v>
      </c>
      <c r="W15" s="21">
        <f t="shared" ca="1" si="7"/>
        <v>0</v>
      </c>
      <c r="X15" s="21">
        <f t="shared" ca="1" si="7"/>
        <v>0</v>
      </c>
      <c r="Y15" s="21">
        <f t="shared" ca="1" si="7"/>
        <v>0</v>
      </c>
      <c r="Z15" s="21">
        <f t="shared" ca="1" si="7"/>
        <v>0</v>
      </c>
      <c r="AA15" s="21">
        <f t="shared" ca="1" si="7"/>
        <v>0</v>
      </c>
      <c r="AB15" s="21">
        <f t="shared" ca="1" si="7"/>
        <v>0</v>
      </c>
      <c r="AC15" s="21">
        <f t="shared" ca="1" si="7"/>
        <v>0</v>
      </c>
      <c r="AD15" s="21">
        <f t="shared" ca="1" si="7"/>
        <v>0</v>
      </c>
      <c r="AE15" s="25">
        <f ca="1">SUM(S15:AD15)</f>
        <v>0</v>
      </c>
      <c r="AF15" s="5"/>
      <c r="AG15" s="21">
        <f t="shared" ref="AG15:AR15" ca="1" si="8">SUM(INDIRECT(ADDRESS(IncomeMInLin, COLUMN()) &amp; ":" &amp; ADDRESS(IncomeMaxLin, COLUMN())))</f>
        <v>0</v>
      </c>
      <c r="AH15" s="21">
        <f t="shared" ca="1" si="8"/>
        <v>0</v>
      </c>
      <c r="AI15" s="21">
        <f t="shared" ca="1" si="8"/>
        <v>0</v>
      </c>
      <c r="AJ15" s="21">
        <f t="shared" ca="1" si="8"/>
        <v>0</v>
      </c>
      <c r="AK15" s="21">
        <f t="shared" ca="1" si="8"/>
        <v>0</v>
      </c>
      <c r="AL15" s="21">
        <f t="shared" ca="1" si="8"/>
        <v>0</v>
      </c>
      <c r="AM15" s="21">
        <f t="shared" ca="1" si="8"/>
        <v>0</v>
      </c>
      <c r="AN15" s="21">
        <f t="shared" ca="1" si="8"/>
        <v>0</v>
      </c>
      <c r="AO15" s="21">
        <f t="shared" ca="1" si="8"/>
        <v>0</v>
      </c>
      <c r="AP15" s="21">
        <f t="shared" ca="1" si="8"/>
        <v>0</v>
      </c>
      <c r="AQ15" s="21">
        <f t="shared" ca="1" si="8"/>
        <v>0</v>
      </c>
      <c r="AR15" s="21">
        <f t="shared" ca="1" si="8"/>
        <v>0</v>
      </c>
      <c r="AS15" s="25">
        <f ca="1">SUM(AG15:AR15)</f>
        <v>0</v>
      </c>
    </row>
    <row r="16" spans="1:45" x14ac:dyDescent="0.3">
      <c r="C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2:45" ht="15.6" x14ac:dyDescent="0.3">
      <c r="B17" s="4"/>
      <c r="C17" s="32" t="s">
        <v>15</v>
      </c>
      <c r="D17" s="14"/>
      <c r="E17" s="28">
        <f>DATE(E$5,1,1)</f>
        <v>44927</v>
      </c>
      <c r="F17" s="29">
        <f>DATE($E$5,2,1)</f>
        <v>44958</v>
      </c>
      <c r="G17" s="29">
        <f>DATE($E$5,3,1)</f>
        <v>44986</v>
      </c>
      <c r="H17" s="29">
        <f>DATE($E$5,4,1)</f>
        <v>45017</v>
      </c>
      <c r="I17" s="29">
        <f>DATE($E$5,5,1)</f>
        <v>45047</v>
      </c>
      <c r="J17" s="29">
        <f>DATE($E$5,6,1)</f>
        <v>45078</v>
      </c>
      <c r="K17" s="29">
        <f>DATE($E$5,7,1)</f>
        <v>45108</v>
      </c>
      <c r="L17" s="29">
        <f>DATE($E$5,8,1)</f>
        <v>45139</v>
      </c>
      <c r="M17" s="29">
        <f>DATE($E$5,9,1)</f>
        <v>45170</v>
      </c>
      <c r="N17" s="29">
        <f>DATE($E$5,10,1)</f>
        <v>45200</v>
      </c>
      <c r="O17" s="29">
        <f>DATE($E$5,11,1)</f>
        <v>45231</v>
      </c>
      <c r="P17" s="29">
        <f>DATE($E$5,12,1)</f>
        <v>45261</v>
      </c>
      <c r="Q17" s="30">
        <f>E5</f>
        <v>2023</v>
      </c>
      <c r="R17" s="5"/>
      <c r="S17" s="28">
        <f>DATE(S$5,1,1)</f>
        <v>45292</v>
      </c>
      <c r="T17" s="29">
        <f>DATE($E$5,2,1)</f>
        <v>44958</v>
      </c>
      <c r="U17" s="29">
        <f>DATE($E$5,3,1)</f>
        <v>44986</v>
      </c>
      <c r="V17" s="29">
        <f>DATE($E$5,4,1)</f>
        <v>45017</v>
      </c>
      <c r="W17" s="29">
        <f>DATE($E$5,5,1)</f>
        <v>45047</v>
      </c>
      <c r="X17" s="29">
        <f>DATE($E$5,6,1)</f>
        <v>45078</v>
      </c>
      <c r="Y17" s="29">
        <f>DATE($E$5,7,1)</f>
        <v>45108</v>
      </c>
      <c r="Z17" s="29">
        <f>DATE($E$5,8,1)</f>
        <v>45139</v>
      </c>
      <c r="AA17" s="29">
        <f>DATE($E$5,9,1)</f>
        <v>45170</v>
      </c>
      <c r="AB17" s="29">
        <f>DATE($E$5,10,1)</f>
        <v>45200</v>
      </c>
      <c r="AC17" s="29">
        <f>DATE($E$5,11,1)</f>
        <v>45231</v>
      </c>
      <c r="AD17" s="29">
        <f>DATE($E$5,12,1)</f>
        <v>45261</v>
      </c>
      <c r="AE17" s="30">
        <f>S5</f>
        <v>2024</v>
      </c>
      <c r="AF17" s="5"/>
      <c r="AG17" s="28">
        <f>DATE(AG$5,1,1)</f>
        <v>45658</v>
      </c>
      <c r="AH17" s="29">
        <f>DATE($E$5,2,1)</f>
        <v>44958</v>
      </c>
      <c r="AI17" s="29">
        <f>DATE($E$5,3,1)</f>
        <v>44986</v>
      </c>
      <c r="AJ17" s="29">
        <f>DATE($E$5,4,1)</f>
        <v>45017</v>
      </c>
      <c r="AK17" s="29">
        <f>DATE($E$5,5,1)</f>
        <v>45047</v>
      </c>
      <c r="AL17" s="29">
        <f>DATE($E$5,6,1)</f>
        <v>45078</v>
      </c>
      <c r="AM17" s="29">
        <f>DATE($E$5,7,1)</f>
        <v>45108</v>
      </c>
      <c r="AN17" s="29">
        <f>DATE($E$5,8,1)</f>
        <v>45139</v>
      </c>
      <c r="AO17" s="29">
        <f>DATE($E$5,9,1)</f>
        <v>45170</v>
      </c>
      <c r="AP17" s="29">
        <f>DATE($E$5,10,1)</f>
        <v>45200</v>
      </c>
      <c r="AQ17" s="29">
        <f>DATE($E$5,11,1)</f>
        <v>45231</v>
      </c>
      <c r="AR17" s="29">
        <f>DATE($E$5,12,1)</f>
        <v>45261</v>
      </c>
      <c r="AS17" s="30">
        <f>AG5</f>
        <v>2025</v>
      </c>
    </row>
    <row r="18" spans="2:45" x14ac:dyDescent="0.3">
      <c r="C18" s="31" t="s">
        <v>23</v>
      </c>
      <c r="D18" s="14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>
        <f>SUM(E18:P18)</f>
        <v>0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>
        <f>SUM(S18:AD18)</f>
        <v>0</v>
      </c>
      <c r="AF18" s="1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>
        <f>SUM(AG18:AR18)</f>
        <v>0</v>
      </c>
    </row>
    <row r="19" spans="2:45" x14ac:dyDescent="0.3">
      <c r="C19" s="22" t="s">
        <v>24</v>
      </c>
      <c r="D19" s="1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>
        <f t="shared" ref="Q19:Q22" si="9">SUM(E19:P19)</f>
        <v>0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>
        <f t="shared" ref="AE19:AE22" si="10">SUM(S19:AD19)</f>
        <v>0</v>
      </c>
      <c r="AF19" s="1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>
        <f t="shared" ref="AS19:AS22" si="11">SUM(AG19:AR19)</f>
        <v>0</v>
      </c>
    </row>
    <row r="20" spans="2:45" x14ac:dyDescent="0.3">
      <c r="C20" s="23" t="s">
        <v>14</v>
      </c>
      <c r="D20" s="1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>
        <f t="shared" si="9"/>
        <v>0</v>
      </c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>
        <f t="shared" si="10"/>
        <v>0</v>
      </c>
      <c r="AF20" s="1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>
        <f t="shared" si="11"/>
        <v>0</v>
      </c>
    </row>
    <row r="21" spans="2:45" x14ac:dyDescent="0.3">
      <c r="C21" s="23" t="s">
        <v>10</v>
      </c>
      <c r="D21" s="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>
        <f t="shared" si="9"/>
        <v>0</v>
      </c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>
        <f t="shared" si="10"/>
        <v>0</v>
      </c>
      <c r="AF21" s="1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>
        <f t="shared" si="11"/>
        <v>0</v>
      </c>
    </row>
    <row r="22" spans="2:45" x14ac:dyDescent="0.3">
      <c r="C22" s="24" t="s">
        <v>10</v>
      </c>
      <c r="D22" s="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>
        <f t="shared" si="9"/>
        <v>0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>
        <f t="shared" si="10"/>
        <v>0</v>
      </c>
      <c r="AF22" s="1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>
        <f t="shared" si="11"/>
        <v>0</v>
      </c>
    </row>
    <row r="23" spans="2:45" ht="15.6" x14ac:dyDescent="0.3">
      <c r="C23" s="17" t="s">
        <v>11</v>
      </c>
      <c r="D23" s="14"/>
      <c r="E23" s="21">
        <f t="shared" ref="E23:P23" ca="1" si="12">SUM(INDIRECT(ADDRESS(Despesas_Min_Lin, COLUMN()) &amp; ":" &amp; ADDRESS(Despesas_Máx_Lin, COLUMN())))</f>
        <v>0</v>
      </c>
      <c r="F23" s="21">
        <f t="shared" ca="1" si="12"/>
        <v>0</v>
      </c>
      <c r="G23" s="21">
        <f t="shared" ca="1" si="12"/>
        <v>0</v>
      </c>
      <c r="H23" s="21">
        <f t="shared" ca="1" si="12"/>
        <v>0</v>
      </c>
      <c r="I23" s="21">
        <f t="shared" ca="1" si="12"/>
        <v>0</v>
      </c>
      <c r="J23" s="21">
        <f t="shared" ca="1" si="12"/>
        <v>0</v>
      </c>
      <c r="K23" s="21">
        <f t="shared" ca="1" si="12"/>
        <v>0</v>
      </c>
      <c r="L23" s="21">
        <f t="shared" ca="1" si="12"/>
        <v>0</v>
      </c>
      <c r="M23" s="21">
        <f t="shared" ca="1" si="12"/>
        <v>0</v>
      </c>
      <c r="N23" s="21">
        <f t="shared" ca="1" si="12"/>
        <v>0</v>
      </c>
      <c r="O23" s="21">
        <f t="shared" ca="1" si="12"/>
        <v>0</v>
      </c>
      <c r="P23" s="21">
        <f t="shared" ca="1" si="12"/>
        <v>0</v>
      </c>
      <c r="Q23" s="25">
        <f ca="1">SUM(E23:P23)</f>
        <v>0</v>
      </c>
      <c r="S23" s="21">
        <f t="shared" ref="S23:AD23" ca="1" si="13">SUM(INDIRECT(ADDRESS(Despesas_Min_Lin, COLUMN()) &amp; ":" &amp; ADDRESS(Despesas_Máx_Lin, COLUMN())))</f>
        <v>0</v>
      </c>
      <c r="T23" s="21">
        <f t="shared" ca="1" si="13"/>
        <v>0</v>
      </c>
      <c r="U23" s="21">
        <f t="shared" ca="1" si="13"/>
        <v>0</v>
      </c>
      <c r="V23" s="21">
        <f t="shared" ca="1" si="13"/>
        <v>0</v>
      </c>
      <c r="W23" s="21">
        <f t="shared" ca="1" si="13"/>
        <v>0</v>
      </c>
      <c r="X23" s="21">
        <f t="shared" ca="1" si="13"/>
        <v>0</v>
      </c>
      <c r="Y23" s="21">
        <f t="shared" ca="1" si="13"/>
        <v>0</v>
      </c>
      <c r="Z23" s="21">
        <f t="shared" ca="1" si="13"/>
        <v>0</v>
      </c>
      <c r="AA23" s="21">
        <f t="shared" ca="1" si="13"/>
        <v>0</v>
      </c>
      <c r="AB23" s="21">
        <f t="shared" ca="1" si="13"/>
        <v>0</v>
      </c>
      <c r="AC23" s="21">
        <f t="shared" ca="1" si="13"/>
        <v>0</v>
      </c>
      <c r="AD23" s="21">
        <f t="shared" ca="1" si="13"/>
        <v>0</v>
      </c>
      <c r="AE23" s="25">
        <f ca="1">SUM(S23:AD23)</f>
        <v>0</v>
      </c>
      <c r="AF23" s="1"/>
      <c r="AG23" s="21">
        <f t="shared" ref="AG23:AR23" ca="1" si="14">SUM(INDIRECT(ADDRESS(Despesas_Min_Lin, COLUMN()) &amp; ":" &amp; ADDRESS(Despesas_Máx_Lin, COLUMN())))</f>
        <v>0</v>
      </c>
      <c r="AH23" s="21">
        <f t="shared" ca="1" si="14"/>
        <v>0</v>
      </c>
      <c r="AI23" s="21">
        <f t="shared" ca="1" si="14"/>
        <v>0</v>
      </c>
      <c r="AJ23" s="21">
        <f t="shared" ca="1" si="14"/>
        <v>0</v>
      </c>
      <c r="AK23" s="21">
        <f t="shared" ca="1" si="14"/>
        <v>0</v>
      </c>
      <c r="AL23" s="21">
        <f t="shared" ca="1" si="14"/>
        <v>0</v>
      </c>
      <c r="AM23" s="21">
        <f t="shared" ca="1" si="14"/>
        <v>0</v>
      </c>
      <c r="AN23" s="21">
        <f t="shared" ca="1" si="14"/>
        <v>0</v>
      </c>
      <c r="AO23" s="21">
        <f t="shared" ca="1" si="14"/>
        <v>0</v>
      </c>
      <c r="AP23" s="21">
        <f t="shared" ca="1" si="14"/>
        <v>0</v>
      </c>
      <c r="AQ23" s="21">
        <f t="shared" ca="1" si="14"/>
        <v>0</v>
      </c>
      <c r="AR23" s="21">
        <f t="shared" ca="1" si="14"/>
        <v>0</v>
      </c>
      <c r="AS23" s="25">
        <f ca="1">SUM(AG23:AR23)</f>
        <v>0</v>
      </c>
    </row>
    <row r="24" spans="2:45" x14ac:dyDescent="0.3">
      <c r="C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2:45" ht="15.6" x14ac:dyDescent="0.3">
      <c r="B25" s="4"/>
      <c r="C25" s="36" t="s">
        <v>16</v>
      </c>
      <c r="D25" s="14"/>
      <c r="E25" s="33">
        <f>DATE(E$5,1,1)</f>
        <v>44927</v>
      </c>
      <c r="F25" s="34">
        <f>DATE($E$5,2,1)</f>
        <v>44958</v>
      </c>
      <c r="G25" s="34">
        <f>DATE($E$5,3,1)</f>
        <v>44986</v>
      </c>
      <c r="H25" s="34">
        <f>DATE($E$5,4,1)</f>
        <v>45017</v>
      </c>
      <c r="I25" s="34">
        <f>DATE($E$5,5,1)</f>
        <v>45047</v>
      </c>
      <c r="J25" s="34">
        <f>DATE($E$5,6,1)</f>
        <v>45078</v>
      </c>
      <c r="K25" s="34">
        <f>DATE($E$5,7,1)</f>
        <v>45108</v>
      </c>
      <c r="L25" s="34">
        <f>DATE($E$5,8,1)</f>
        <v>45139</v>
      </c>
      <c r="M25" s="34">
        <f>DATE($E$5,9,1)</f>
        <v>45170</v>
      </c>
      <c r="N25" s="34">
        <f>DATE($E$5,10,1)</f>
        <v>45200</v>
      </c>
      <c r="O25" s="34">
        <f>DATE($E$5,11,1)</f>
        <v>45231</v>
      </c>
      <c r="P25" s="34">
        <f>DATE($E$5,12,1)</f>
        <v>45261</v>
      </c>
      <c r="Q25" s="35">
        <f>E13</f>
        <v>0</v>
      </c>
      <c r="R25" s="5"/>
      <c r="S25" s="33">
        <f>DATE(S$5,1,1)</f>
        <v>45292</v>
      </c>
      <c r="T25" s="34">
        <f>DATE($E$5,2,1)</f>
        <v>44958</v>
      </c>
      <c r="U25" s="34">
        <f>DATE($E$5,3,1)</f>
        <v>44986</v>
      </c>
      <c r="V25" s="34">
        <f>DATE($E$5,4,1)</f>
        <v>45017</v>
      </c>
      <c r="W25" s="34">
        <f>DATE($E$5,5,1)</f>
        <v>45047</v>
      </c>
      <c r="X25" s="34">
        <f>DATE($E$5,6,1)</f>
        <v>45078</v>
      </c>
      <c r="Y25" s="34">
        <f>DATE($E$5,7,1)</f>
        <v>45108</v>
      </c>
      <c r="Z25" s="34">
        <f>DATE($E$5,8,1)</f>
        <v>45139</v>
      </c>
      <c r="AA25" s="34">
        <f>DATE($E$5,9,1)</f>
        <v>45170</v>
      </c>
      <c r="AB25" s="34">
        <f>DATE($E$5,10,1)</f>
        <v>45200</v>
      </c>
      <c r="AC25" s="34">
        <f>DATE($E$5,11,1)</f>
        <v>45231</v>
      </c>
      <c r="AD25" s="34">
        <f>DATE($E$5,12,1)</f>
        <v>45261</v>
      </c>
      <c r="AE25" s="35">
        <f>S13</f>
        <v>0</v>
      </c>
      <c r="AF25" s="5"/>
      <c r="AG25" s="33">
        <f>DATE(AG$5,1,1)</f>
        <v>45658</v>
      </c>
      <c r="AH25" s="34">
        <f>DATE($E$5,2,1)</f>
        <v>44958</v>
      </c>
      <c r="AI25" s="34">
        <f>DATE($E$5,3,1)</f>
        <v>44986</v>
      </c>
      <c r="AJ25" s="34">
        <f>DATE($E$5,4,1)</f>
        <v>45017</v>
      </c>
      <c r="AK25" s="34">
        <f>DATE($E$5,5,1)</f>
        <v>45047</v>
      </c>
      <c r="AL25" s="34">
        <f>DATE($E$5,6,1)</f>
        <v>45078</v>
      </c>
      <c r="AM25" s="34">
        <f>DATE($E$5,7,1)</f>
        <v>45108</v>
      </c>
      <c r="AN25" s="34">
        <f>DATE($E$5,8,1)</f>
        <v>45139</v>
      </c>
      <c r="AO25" s="34">
        <f>DATE($E$5,9,1)</f>
        <v>45170</v>
      </c>
      <c r="AP25" s="34">
        <f>DATE($E$5,10,1)</f>
        <v>45200</v>
      </c>
      <c r="AQ25" s="34">
        <f>DATE($E$5,11,1)</f>
        <v>45231</v>
      </c>
      <c r="AR25" s="34">
        <f>DATE($E$5,12,1)</f>
        <v>45261</v>
      </c>
      <c r="AS25" s="35">
        <f>AG13</f>
        <v>0</v>
      </c>
    </row>
    <row r="26" spans="2:45" x14ac:dyDescent="0.3">
      <c r="C26" s="31" t="s">
        <v>25</v>
      </c>
      <c r="D26" s="14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>
        <f>SUM(E26:P26)</f>
        <v>0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>
        <f>SUM(S26:AD26)</f>
        <v>0</v>
      </c>
      <c r="AF26" s="1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>
        <f>SUM(AG26:AR26)</f>
        <v>0</v>
      </c>
    </row>
    <row r="27" spans="2:45" x14ac:dyDescent="0.3">
      <c r="C27" s="22" t="s">
        <v>26</v>
      </c>
      <c r="D27" s="1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>
        <f t="shared" ref="Q27:Q31" si="15">SUM(E27:P27)</f>
        <v>0</v>
      </c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>
        <f t="shared" ref="AE27:AE31" si="16">SUM(S27:AD27)</f>
        <v>0</v>
      </c>
      <c r="AF27" s="1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>
        <f t="shared" ref="AS27:AS31" si="17">SUM(AG27:AR27)</f>
        <v>0</v>
      </c>
    </row>
    <row r="28" spans="2:45" x14ac:dyDescent="0.3">
      <c r="C28" s="23" t="s">
        <v>14</v>
      </c>
      <c r="D28" s="1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>
        <f t="shared" si="15"/>
        <v>0</v>
      </c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>
        <f t="shared" si="16"/>
        <v>0</v>
      </c>
      <c r="AF28" s="1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>
        <f t="shared" si="17"/>
        <v>0</v>
      </c>
    </row>
    <row r="29" spans="2:45" x14ac:dyDescent="0.3">
      <c r="C29" s="23" t="s">
        <v>10</v>
      </c>
      <c r="D29" s="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>
        <f t="shared" si="15"/>
        <v>0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>
        <f t="shared" si="16"/>
        <v>0</v>
      </c>
      <c r="AF29" s="1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>
        <f t="shared" si="17"/>
        <v>0</v>
      </c>
    </row>
    <row r="30" spans="2:45" x14ac:dyDescent="0.3">
      <c r="C30" s="24" t="s">
        <v>10</v>
      </c>
      <c r="D30" s="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>
        <f t="shared" si="15"/>
        <v>0</v>
      </c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>
        <f t="shared" si="16"/>
        <v>0</v>
      </c>
      <c r="AF30" s="1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>
        <f t="shared" si="17"/>
        <v>0</v>
      </c>
    </row>
    <row r="31" spans="2:45" ht="15.6" x14ac:dyDescent="0.3">
      <c r="C31" s="17" t="s">
        <v>11</v>
      </c>
      <c r="D31" s="14"/>
      <c r="E31" s="21">
        <f t="shared" ref="E31:P31" ca="1" si="18">SUM(INDIRECT(ADDRESS(PoupancasMáxLin, COLUMN()) &amp; ":" &amp; ADDRESS(PoupancasMínLin, COLUMN())))</f>
        <v>0</v>
      </c>
      <c r="F31" s="21">
        <f t="shared" ca="1" si="18"/>
        <v>0</v>
      </c>
      <c r="G31" s="21">
        <f t="shared" ca="1" si="18"/>
        <v>0</v>
      </c>
      <c r="H31" s="21">
        <f t="shared" ca="1" si="18"/>
        <v>0</v>
      </c>
      <c r="I31" s="21">
        <f t="shared" ca="1" si="18"/>
        <v>0</v>
      </c>
      <c r="J31" s="21">
        <f t="shared" ca="1" si="18"/>
        <v>0</v>
      </c>
      <c r="K31" s="21">
        <f t="shared" ca="1" si="18"/>
        <v>0</v>
      </c>
      <c r="L31" s="21">
        <f t="shared" ca="1" si="18"/>
        <v>0</v>
      </c>
      <c r="M31" s="21">
        <f t="shared" ca="1" si="18"/>
        <v>0</v>
      </c>
      <c r="N31" s="21">
        <f t="shared" ca="1" si="18"/>
        <v>0</v>
      </c>
      <c r="O31" s="21">
        <f t="shared" ca="1" si="18"/>
        <v>0</v>
      </c>
      <c r="P31" s="21">
        <f t="shared" ca="1" si="18"/>
        <v>0</v>
      </c>
      <c r="Q31" s="25">
        <f t="shared" ca="1" si="15"/>
        <v>0</v>
      </c>
      <c r="S31" s="21">
        <f t="shared" ref="S31:AD31" ca="1" si="19">SUM(INDIRECT(ADDRESS(PoupancasMáxLin, COLUMN()) &amp; ":" &amp; ADDRESS(PoupancasMínLin, COLUMN())))</f>
        <v>0</v>
      </c>
      <c r="T31" s="21">
        <f t="shared" ca="1" si="19"/>
        <v>0</v>
      </c>
      <c r="U31" s="21">
        <f t="shared" ca="1" si="19"/>
        <v>0</v>
      </c>
      <c r="V31" s="21">
        <f t="shared" ca="1" si="19"/>
        <v>0</v>
      </c>
      <c r="W31" s="21">
        <f t="shared" ca="1" si="19"/>
        <v>0</v>
      </c>
      <c r="X31" s="21">
        <f t="shared" ca="1" si="19"/>
        <v>0</v>
      </c>
      <c r="Y31" s="21">
        <f t="shared" ca="1" si="19"/>
        <v>0</v>
      </c>
      <c r="Z31" s="21">
        <f t="shared" ca="1" si="19"/>
        <v>0</v>
      </c>
      <c r="AA31" s="21">
        <f t="shared" ca="1" si="19"/>
        <v>0</v>
      </c>
      <c r="AB31" s="21">
        <f t="shared" ca="1" si="19"/>
        <v>0</v>
      </c>
      <c r="AC31" s="21">
        <f t="shared" ca="1" si="19"/>
        <v>0</v>
      </c>
      <c r="AD31" s="21">
        <f t="shared" ca="1" si="19"/>
        <v>0</v>
      </c>
      <c r="AE31" s="25">
        <f t="shared" ca="1" si="16"/>
        <v>0</v>
      </c>
      <c r="AF31" s="1"/>
      <c r="AG31" s="21">
        <f t="shared" ref="AG31:AR31" ca="1" si="20">SUM(INDIRECT(ADDRESS(PoupancasMáxLin, COLUMN()) &amp; ":" &amp; ADDRESS(PoupancasMínLin, COLUMN())))</f>
        <v>0</v>
      </c>
      <c r="AH31" s="21">
        <f t="shared" ca="1" si="20"/>
        <v>0</v>
      </c>
      <c r="AI31" s="21">
        <f t="shared" ca="1" si="20"/>
        <v>0</v>
      </c>
      <c r="AJ31" s="21">
        <f t="shared" ca="1" si="20"/>
        <v>0</v>
      </c>
      <c r="AK31" s="21">
        <f t="shared" ca="1" si="20"/>
        <v>0</v>
      </c>
      <c r="AL31" s="21">
        <f t="shared" ca="1" si="20"/>
        <v>0</v>
      </c>
      <c r="AM31" s="21">
        <f t="shared" ca="1" si="20"/>
        <v>0</v>
      </c>
      <c r="AN31" s="21">
        <f t="shared" ca="1" si="20"/>
        <v>0</v>
      </c>
      <c r="AO31" s="21">
        <f t="shared" ca="1" si="20"/>
        <v>0</v>
      </c>
      <c r="AP31" s="21">
        <f t="shared" ca="1" si="20"/>
        <v>0</v>
      </c>
      <c r="AQ31" s="21">
        <f t="shared" ca="1" si="20"/>
        <v>0</v>
      </c>
      <c r="AR31" s="21">
        <f t="shared" ca="1" si="20"/>
        <v>0</v>
      </c>
      <c r="AS31" s="25">
        <f t="shared" ca="1" si="17"/>
        <v>0</v>
      </c>
    </row>
  </sheetData>
  <mergeCells count="3">
    <mergeCell ref="E5:Q5"/>
    <mergeCell ref="S5:AE5"/>
    <mergeCell ref="AG5:AS5"/>
  </mergeCells>
  <conditionalFormatting sqref="C10:C14 Q11:Q15 E10:Q10 E11:P14">
    <cfRule type="expression" dxfId="51" priority="20">
      <formula>ROW(A10)&lt;=IncomeMaxLin</formula>
    </cfRule>
  </conditionalFormatting>
  <conditionalFormatting sqref="C18:C22 Q19:Q23 E18:Q18 E19:P22">
    <cfRule type="expression" dxfId="50" priority="19">
      <formula>ROW(A18)&lt;=Despesas_Máx_Lin</formula>
    </cfRule>
  </conditionalFormatting>
  <conditionalFormatting sqref="C26:C30 E26:Q26 E27:P30 Q27:Q31">
    <cfRule type="expression" dxfId="49" priority="18">
      <formula>ROW(A26)&lt;=PoupancasMáxLin</formula>
    </cfRule>
  </conditionalFormatting>
  <conditionalFormatting sqref="E6:Q7">
    <cfRule type="expression" dxfId="48" priority="13" stopIfTrue="1">
      <formula>AND(E15=0,E23=0,E31=0)</formula>
    </cfRule>
    <cfRule type="expression" dxfId="47" priority="14" stopIfTrue="1">
      <formula>E$7&lt;0</formula>
    </cfRule>
    <cfRule type="expression" dxfId="46" priority="16">
      <formula>E$7=0</formula>
    </cfRule>
  </conditionalFormatting>
  <conditionalFormatting sqref="C7">
    <cfRule type="expression" dxfId="45" priority="15">
      <formula>E7&lt;0</formula>
    </cfRule>
  </conditionalFormatting>
  <conditionalFormatting sqref="AE11:AE15 S10:AE10 S11:AD14">
    <cfRule type="expression" dxfId="44" priority="12">
      <formula>ROW(Q10)&lt;=IncomeMaxLin</formula>
    </cfRule>
  </conditionalFormatting>
  <conditionalFormatting sqref="AE19:AE23 S18:AE18 S19:AD22">
    <cfRule type="expression" dxfId="43" priority="11">
      <formula>ROW(Q18)&lt;=Despesas_Máx_Lin</formula>
    </cfRule>
  </conditionalFormatting>
  <conditionalFormatting sqref="S26:AE26 S27:AD30 AE27:AE31">
    <cfRule type="expression" dxfId="42" priority="10">
      <formula>ROW(Q26)&lt;=PoupancasMáxLin</formula>
    </cfRule>
  </conditionalFormatting>
  <conditionalFormatting sqref="S6:AE7">
    <cfRule type="expression" dxfId="41" priority="7" stopIfTrue="1">
      <formula>AND(S15=0,S23=0,S31=0)</formula>
    </cfRule>
    <cfRule type="expression" dxfId="40" priority="8" stopIfTrue="1">
      <formula>S$7&lt;0</formula>
    </cfRule>
    <cfRule type="expression" dxfId="39" priority="9">
      <formula>S$7=0</formula>
    </cfRule>
  </conditionalFormatting>
  <conditionalFormatting sqref="AS11:AS15 AG10:AS10 AG11:AR14">
    <cfRule type="expression" dxfId="38" priority="6">
      <formula>ROW(AE10)&lt;=IncomeMaxLin</formula>
    </cfRule>
  </conditionalFormatting>
  <conditionalFormatting sqref="AS19:AS23 AG18:AS18 AG19:AR22">
    <cfRule type="expression" dxfId="37" priority="5">
      <formula>ROW(AE18)&lt;=Despesas_Máx_Lin</formula>
    </cfRule>
  </conditionalFormatting>
  <conditionalFormatting sqref="AG26:AS26 AG27:AR30 AS27:AS31">
    <cfRule type="expression" dxfId="36" priority="4">
      <formula>ROW(AE26)&lt;=PoupancasMáxLin</formula>
    </cfRule>
  </conditionalFormatting>
  <conditionalFormatting sqref="AG6:AS7">
    <cfRule type="expression" dxfId="35" priority="1" stopIfTrue="1">
      <formula>AND(AG15=0,AG23=0,AG31=0)</formula>
    </cfRule>
    <cfRule type="expression" dxfId="34" priority="2" stopIfTrue="1">
      <formula>AG$7&lt;0</formula>
    </cfRule>
    <cfRule type="expression" dxfId="33" priority="3">
      <formula>AG$7=0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CFEA-A013-4EF8-B1ED-5D257E90B1D9}">
  <dimension ref="A1:AA16"/>
  <sheetViews>
    <sheetView tabSelected="1" workbookViewId="0">
      <selection activeCell="F16" sqref="F16"/>
    </sheetView>
  </sheetViews>
  <sheetFormatPr defaultRowHeight="14.4" x14ac:dyDescent="0.3"/>
  <cols>
    <col min="1" max="1" width="8.88671875" style="1"/>
    <col min="2" max="2" width="10.77734375" style="1" customWidth="1"/>
    <col min="3" max="6" width="19.6640625" style="1" customWidth="1"/>
    <col min="7" max="7" width="37.44140625" style="1" customWidth="1"/>
    <col min="8" max="8" width="8.6640625" style="1" customWidth="1"/>
    <col min="9" max="9" width="11.109375" style="1" bestFit="1" customWidth="1"/>
    <col min="10" max="26" width="8.88671875" style="1"/>
  </cols>
  <sheetData>
    <row r="1" spans="1:27" s="77" customFormat="1" ht="8.4" customHeight="1" x14ac:dyDescent="0.3"/>
    <row r="2" spans="1:27" s="77" customFormat="1" ht="25.8" x14ac:dyDescent="0.5">
      <c r="B2" s="78" t="s">
        <v>17</v>
      </c>
    </row>
    <row r="3" spans="1:27" s="77" customFormat="1" ht="8.4" customHeight="1" x14ac:dyDescent="0.3"/>
    <row r="4" spans="1:2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10" spans="1:27" x14ac:dyDescent="0.3">
      <c r="C10" s="15"/>
      <c r="D10" s="15"/>
      <c r="E10" s="15"/>
      <c r="F10" s="15"/>
      <c r="G10" s="15"/>
      <c r="H10" s="15"/>
    </row>
    <row r="11" spans="1:27" x14ac:dyDescent="0.3">
      <c r="B11" s="4"/>
      <c r="C11" s="79" t="s">
        <v>18</v>
      </c>
      <c r="D11" s="80" t="s">
        <v>19</v>
      </c>
      <c r="E11" s="80" t="s">
        <v>20</v>
      </c>
      <c r="F11" s="80" t="s">
        <v>21</v>
      </c>
      <c r="G11" s="80" t="s">
        <v>22</v>
      </c>
      <c r="H11" s="81" t="s">
        <v>28</v>
      </c>
      <c r="I11" s="82" t="s">
        <v>29</v>
      </c>
      <c r="J11" s="5"/>
      <c r="AA11" s="1"/>
    </row>
    <row r="12" spans="1:27" x14ac:dyDescent="0.3">
      <c r="B12" s="4"/>
      <c r="C12" s="39">
        <v>44978</v>
      </c>
      <c r="D12" s="1" t="s">
        <v>9</v>
      </c>
      <c r="E12" s="1" t="s">
        <v>12</v>
      </c>
      <c r="F12" s="42">
        <v>1400</v>
      </c>
      <c r="G12" s="44"/>
      <c r="H12" s="55" cm="1">
        <f t="array" ref="H12">SUMPRODUCT(Tabela2[Valor], --(Tabela2[Data]&lt;=Tabela2[[#This Row],[Data]]), (Tabela2[Tipo]&lt;&gt; "Income") * (-1)+(Tabela2[Tipo]="Income" ))</f>
        <v>1150</v>
      </c>
      <c r="I12" s="57">
        <f>IF(AND(Tabela2[[#This Row],[Tipo]]="Income",ccIncome="Ativo",DAY(Tabela2[[#This Row],[Data]])&gt;=ccIncomeDia),DATE(YEAR(Tabela2[[#This Row],[Data]]),MONTH(Tabela2[[#This Row],[Data]])+1,1),Tabela2[[#This Row],[Data]])</f>
        <v>44978</v>
      </c>
      <c r="J12" s="5"/>
      <c r="AA12" s="1"/>
    </row>
    <row r="13" spans="1:27" x14ac:dyDescent="0.3">
      <c r="B13" s="4"/>
      <c r="C13" s="39">
        <v>44959</v>
      </c>
      <c r="D13" s="1" t="s">
        <v>9</v>
      </c>
      <c r="E13" s="1" t="s">
        <v>13</v>
      </c>
      <c r="F13" s="42">
        <v>300</v>
      </c>
      <c r="G13" s="44"/>
      <c r="H13" s="55" cm="1">
        <f t="array" ref="H13">SUMPRODUCT(Tabela2[Valor], --(Tabela2[Data]&lt;=Tabela2[[#This Row],[Data]]), (Tabela2[Tipo]&lt;&gt; "Income") * (-1)+(Tabela2[Tipo]="Income" ))</f>
        <v>300</v>
      </c>
      <c r="I13" s="58">
        <f>IF(AND(Tabela2[[#This Row],[Tipo]]="Income",ccIncome="Ativo",DAY(Tabela2[[#This Row],[Data]])&gt;=ccIncomeDia),DATE(YEAR(Tabela2[[#This Row],[Data]]),MONTH(Tabela2[[#This Row],[Data]])+1,1),Tabela2[[#This Row],[Data]])</f>
        <v>44959</v>
      </c>
      <c r="J13" s="5"/>
      <c r="AA13" s="1"/>
    </row>
    <row r="14" spans="1:27" x14ac:dyDescent="0.3">
      <c r="B14" s="4"/>
      <c r="C14" s="39">
        <v>44960</v>
      </c>
      <c r="D14" s="1" t="s">
        <v>16</v>
      </c>
      <c r="E14" s="1" t="s">
        <v>25</v>
      </c>
      <c r="F14" s="42">
        <v>400</v>
      </c>
      <c r="G14" s="44"/>
      <c r="H14" s="55" cm="1">
        <f t="array" ref="H14">SUMPRODUCT(Tabela2[Valor], --(Tabela2[Data]&lt;=Tabela2[[#This Row],[Data]]), (Tabela2[Tipo]&lt;&gt; "Income") * (-1)+(Tabela2[Tipo]="Income" ))</f>
        <v>-100</v>
      </c>
      <c r="I14" s="58">
        <f>IF(AND(Tabela2[[#This Row],[Tipo]]="Income",ccIncome="Ativo",DAY(Tabela2[[#This Row],[Data]])&gt;=ccIncomeDia),DATE(YEAR(Tabela2[[#This Row],[Data]]),MONTH(Tabela2[[#This Row],[Data]])+1,1),Tabela2[[#This Row],[Data]])</f>
        <v>44960</v>
      </c>
      <c r="J14" s="5"/>
      <c r="AA14" s="1"/>
    </row>
    <row r="15" spans="1:27" x14ac:dyDescent="0.3">
      <c r="B15" s="4"/>
      <c r="C15" s="40">
        <v>44961</v>
      </c>
      <c r="D15" s="15" t="s">
        <v>15</v>
      </c>
      <c r="E15" s="15" t="s">
        <v>24</v>
      </c>
      <c r="F15" s="43">
        <v>150</v>
      </c>
      <c r="G15" s="45" t="s">
        <v>27</v>
      </c>
      <c r="H15" s="56" cm="1">
        <f t="array" ref="H15">SUMPRODUCT(Tabela2[Valor], --(Tabela2[Data]&lt;=Tabela2[[#This Row],[Data]]), (Tabela2[Tipo]&lt;&gt; "Income") * (-1)+(Tabela2[Tipo]="Income" ))</f>
        <v>-250</v>
      </c>
      <c r="I15" s="59">
        <f>IF(AND(Tabela2[[#This Row],[Tipo]]="Income",ccIncome="Ativo",DAY(Tabela2[[#This Row],[Data]])&gt;=ccIncomeDia),DATE(YEAR(Tabela2[[#This Row],[Data]]),MONTH(Tabela2[[#This Row],[Data]])+1,1),Tabela2[[#This Row],[Data]])</f>
        <v>44961</v>
      </c>
      <c r="J15" s="5"/>
      <c r="AA15" s="1"/>
    </row>
    <row r="16" spans="1:27" x14ac:dyDescent="0.3">
      <c r="C16" s="2"/>
      <c r="D16" s="2"/>
      <c r="E16" s="2"/>
      <c r="F16" s="2"/>
      <c r="G16" s="2"/>
      <c r="H16" s="2"/>
    </row>
  </sheetData>
  <conditionalFormatting sqref="E12:E15">
    <cfRule type="expression" dxfId="14" priority="5">
      <formula>ISNA(MATCH(E12, INDIRECT(D12),0))</formula>
    </cfRule>
  </conditionalFormatting>
  <conditionalFormatting sqref="F12:F15">
    <cfRule type="expression" dxfId="13" priority="4">
      <formula>D12="Income"</formula>
    </cfRule>
  </conditionalFormatting>
  <conditionalFormatting sqref="I12:I15">
    <cfRule type="expression" dxfId="12" priority="1">
      <formula>(AND(D12="Income",ccIncome="Ativo",DAY(C12)&gt;=ccIncomeDia))</formula>
    </cfRule>
  </conditionalFormatting>
  <dataValidations count="3">
    <dataValidation type="list" allowBlank="1" showInputMessage="1" showErrorMessage="1" sqref="E12:E15" xr:uid="{E7E33D7F-F2FC-4E1C-8AB6-A28E4DE0A074}">
      <formula1>INDIRECT(D12)</formula1>
    </dataValidation>
    <dataValidation type="list" allowBlank="1" showInputMessage="1" showErrorMessage="1" errorTitle="Tipo inválido." error="Selecione um valor da lista." sqref="D12:D15" xr:uid="{0B50D6B6-2BEB-4153-9556-E85935E81D6F}">
      <formula1>"Income,Despesas,Poupanças"</formula1>
    </dataValidation>
    <dataValidation type="custom" allowBlank="1" showInputMessage="1" showErrorMessage="1" errorTitle="Valor Inválido." error="Insira um valor correto." sqref="F12:F15" xr:uid="{D2D6705B-36C0-4CEE-B935-719FCD3ECA0C}">
      <formula1>ISNUMBER(F12)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90D3-D9C1-40A4-BDA8-99542F71D325}">
  <dimension ref="A1:Z4"/>
  <sheetViews>
    <sheetView workbookViewId="0">
      <selection activeCell="G23" sqref="G23"/>
    </sheetView>
  </sheetViews>
  <sheetFormatPr defaultRowHeight="14.4" x14ac:dyDescent="0.3"/>
  <cols>
    <col min="1" max="1" width="8.88671875" style="1"/>
    <col min="2" max="2" width="10.77734375" style="1" customWidth="1"/>
    <col min="3" max="26" width="8.88671875" style="1"/>
  </cols>
  <sheetData>
    <row r="1" spans="1:26" s="69" customFormat="1" ht="8.4" customHeight="1" x14ac:dyDescent="0.3"/>
    <row r="2" spans="1:26" s="69" customFormat="1" ht="25.8" x14ac:dyDescent="0.5">
      <c r="B2" s="70" t="s">
        <v>1</v>
      </c>
    </row>
    <row r="3" spans="1:26" s="69" customFormat="1" ht="8.4" customHeight="1" x14ac:dyDescent="0.3"/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976B-A425-43C7-9096-6FD266D47F64}">
  <dimension ref="A1:Z4"/>
  <sheetViews>
    <sheetView workbookViewId="0">
      <selection activeCell="E16" sqref="E16"/>
    </sheetView>
  </sheetViews>
  <sheetFormatPr defaultRowHeight="14.4" x14ac:dyDescent="0.3"/>
  <cols>
    <col min="1" max="1" width="8.88671875" style="1"/>
    <col min="2" max="2" width="10.77734375" style="1" customWidth="1"/>
    <col min="3" max="26" width="8.88671875" style="1"/>
  </cols>
  <sheetData>
    <row r="1" spans="1:26" s="71" customFormat="1" ht="8.4" customHeight="1" x14ac:dyDescent="0.3"/>
    <row r="2" spans="1:26" s="71" customFormat="1" ht="25.8" x14ac:dyDescent="0.5">
      <c r="B2" s="72" t="s">
        <v>2</v>
      </c>
    </row>
    <row r="3" spans="1:26" s="71" customFormat="1" ht="8.4" customHeight="1" x14ac:dyDescent="0.3"/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0F71-DD4D-4CF8-B417-4AA664C9CC1B}">
  <dimension ref="A1:Z4"/>
  <sheetViews>
    <sheetView workbookViewId="0">
      <selection activeCell="F22" sqref="F22"/>
    </sheetView>
  </sheetViews>
  <sheetFormatPr defaultRowHeight="14.4" x14ac:dyDescent="0.3"/>
  <cols>
    <col min="1" max="1" width="8.88671875" style="1"/>
    <col min="2" max="2" width="10.77734375" style="1" customWidth="1"/>
    <col min="3" max="26" width="8.88671875" style="1"/>
  </cols>
  <sheetData>
    <row r="1" spans="1:26" s="71" customFormat="1" ht="8.4" customHeight="1" x14ac:dyDescent="0.3"/>
    <row r="2" spans="1:26" s="71" customFormat="1" ht="25.8" x14ac:dyDescent="0.5">
      <c r="B2" s="72" t="s">
        <v>3</v>
      </c>
    </row>
    <row r="3" spans="1:26" s="71" customFormat="1" ht="8.4" customHeight="1" x14ac:dyDescent="0.3"/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6</vt:i4>
      </vt:variant>
      <vt:variant>
        <vt:lpstr>Intervalos com Nome</vt:lpstr>
      </vt:variant>
      <vt:variant>
        <vt:i4>3</vt:i4>
      </vt:variant>
    </vt:vector>
  </HeadingPairs>
  <TitlesOfParts>
    <vt:vector size="9" baseType="lpstr">
      <vt:lpstr>Definições</vt:lpstr>
      <vt:lpstr>Plano de Orçamento</vt:lpstr>
      <vt:lpstr>Movimentos</vt:lpstr>
      <vt:lpstr>Painel de Análise</vt:lpstr>
      <vt:lpstr>Cálculos</vt:lpstr>
      <vt:lpstr>Dados Dropdown</vt:lpstr>
      <vt:lpstr>ano_inicial</vt:lpstr>
      <vt:lpstr>ccIncome</vt:lpstr>
      <vt:lpstr>ccIncomeDia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b</dc:creator>
  <cp:lastModifiedBy>salome b</cp:lastModifiedBy>
  <dcterms:created xsi:type="dcterms:W3CDTF">2023-05-19T10:26:22Z</dcterms:created>
  <dcterms:modified xsi:type="dcterms:W3CDTF">2023-06-02T12:05:36Z</dcterms:modified>
</cp:coreProperties>
</file>