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\OneDrive\Desktop\All - Projects\"/>
    </mc:Choice>
  </mc:AlternateContent>
  <xr:revisionPtr revIDLastSave="0" documentId="8_{A6B16746-826F-4C0E-96AB-D61622DBB616}" xr6:coauthVersionLast="45" xr6:coauthVersionMax="45" xr10:uidLastSave="{00000000-0000-0000-0000-000000000000}"/>
  <bookViews>
    <workbookView xWindow="-120" yWindow="-120" windowWidth="20730" windowHeight="11160" xr2:uid="{0C63AAB3-D71E-4859-A1A1-053F66D641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D11" i="2"/>
  <c r="C10" i="2"/>
  <c r="B10" i="2"/>
  <c r="D10" i="2"/>
  <c r="C9" i="2"/>
  <c r="B9" i="2"/>
  <c r="D8" i="2"/>
  <c r="C8" i="2"/>
  <c r="B8" i="2"/>
  <c r="C7" i="2"/>
  <c r="B7" i="2"/>
  <c r="C6" i="2"/>
  <c r="B6" i="2"/>
  <c r="D9" i="2"/>
  <c r="D7" i="2"/>
  <c r="D6" i="2"/>
  <c r="B7" i="4"/>
  <c r="B6" i="4"/>
  <c r="B5" i="4"/>
  <c r="B4" i="4"/>
  <c r="B3" i="4"/>
  <c r="B2" i="4"/>
  <c r="B8" i="3"/>
  <c r="B7" i="3"/>
  <c r="B6" i="3"/>
  <c r="B5" i="3"/>
  <c r="B4" i="3"/>
  <c r="B3" i="2"/>
  <c r="B7" i="1"/>
  <c r="B6" i="1"/>
  <c r="B5" i="1"/>
  <c r="B2" i="1"/>
  <c r="B9" i="3" l="1"/>
</calcChain>
</file>

<file path=xl/sharedStrings.xml><?xml version="1.0" encoding="utf-8"?>
<sst xmlns="http://schemas.openxmlformats.org/spreadsheetml/2006/main" count="56" uniqueCount="39">
  <si>
    <t>Net Assets of S. M Hauling</t>
  </si>
  <si>
    <t>Net Assets of Sheridan Inc</t>
  </si>
  <si>
    <t>Net Assets of Sam Transportation Lines</t>
  </si>
  <si>
    <t>Accounts Recievable of S. M Hauling</t>
  </si>
  <si>
    <t>Value in $ (000)</t>
  </si>
  <si>
    <t>Computations</t>
  </si>
  <si>
    <t>Collateral for Line of Credit</t>
  </si>
  <si>
    <t xml:space="preserve">Collateral for Term Loan </t>
  </si>
  <si>
    <t xml:space="preserve">Total Net Assets </t>
  </si>
  <si>
    <t xml:space="preserve">Current Ratio </t>
  </si>
  <si>
    <t xml:space="preserve">Year 1 </t>
  </si>
  <si>
    <t xml:space="preserve">Year 2 </t>
  </si>
  <si>
    <t>Year 3</t>
  </si>
  <si>
    <t>Quick Ratio</t>
  </si>
  <si>
    <t>Net working capital (000)</t>
  </si>
  <si>
    <t xml:space="preserve">Scoring Model for S.M Hauling </t>
  </si>
  <si>
    <t>X1 - Working capital/Total assets</t>
  </si>
  <si>
    <t>X2 - Retained Earnings/Total Assets</t>
  </si>
  <si>
    <t>X3 - Earnings before Taxes/Total Assets</t>
  </si>
  <si>
    <t>X4 - Total Equity/Total Liabilities</t>
  </si>
  <si>
    <t>X5 - Total Sales or Revenues/Total Assets</t>
  </si>
  <si>
    <t>Score</t>
  </si>
  <si>
    <t xml:space="preserve">Total Score </t>
  </si>
  <si>
    <t>X1 = Working Capital/Total Assets</t>
  </si>
  <si>
    <t>X2 = Retained Earnings/Total Assets</t>
  </si>
  <si>
    <t>X3 = Earnings before Taxes/Total Assets</t>
  </si>
  <si>
    <t>X4 = Total Equity/Total Liabilities</t>
  </si>
  <si>
    <t>X5 = Total Sales or Revenues/Total Assets</t>
  </si>
  <si>
    <t>Scoring Model for Sheridan Inc.</t>
  </si>
  <si>
    <t>Scoring Model for Sam Transportation Lines</t>
  </si>
  <si>
    <t xml:space="preserve">Debt to Equity Ratio </t>
  </si>
  <si>
    <t>Financial Ratios - S.M Hauling</t>
  </si>
  <si>
    <t xml:space="preserve">Gross Profit Ratio </t>
  </si>
  <si>
    <t>Pre Tax Profit Ratio</t>
  </si>
  <si>
    <t xml:space="preserve">Sales to Asset Ratio </t>
  </si>
  <si>
    <t xml:space="preserve">Return on Assets Ratio </t>
  </si>
  <si>
    <t xml:space="preserve">Return on Equity Ratio </t>
  </si>
  <si>
    <t xml:space="preserve">Financial Ratios for S.M Hauling </t>
  </si>
  <si>
    <t>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</si>
</sst>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sz val="11"/>
      <color rgb="FF2F5496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4F70-1C6A-44B5-8A02-C5492DAFA406}">
  <dimension ref="A1:D19"/>
  <sheetViews>
    <sheetView tabSelected="1" zoomScale="120" workbookViewId="0">
      <selection activeCell="C17" sqref="C17"/>
    </sheetView>
  </sheetViews>
  <sheetFormatPr defaultRowHeight="15" x14ac:dyDescent="0.25"/>
  <cols>
    <col min="1" max="1" width="19.85546875" customWidth="1"/>
    <col min="2" max="2" width="15.7109375" customWidth="1"/>
    <col min="3" max="3" width="17.42578125" customWidth="1"/>
  </cols>
  <sheetData>
    <row r="1" spans="1:4" x14ac:dyDescent="0.25">
      <c r="A1" s="5" t="s">
        <v>6</v>
      </c>
      <c r="B1" s="6" t="s">
        <v>5</v>
      </c>
      <c r="C1" s="7" t="s">
        <v>4</v>
      </c>
      <c r="D1" s="1"/>
    </row>
    <row r="2" spans="1:4" x14ac:dyDescent="0.25">
      <c r="A2" s="3" t="s">
        <v>3</v>
      </c>
      <c r="B2" s="2">
        <f>242000*75%</f>
        <v>181500</v>
      </c>
      <c r="C2" s="4">
        <v>181500</v>
      </c>
      <c r="D2" s="1"/>
    </row>
    <row r="3" spans="1:4" x14ac:dyDescent="0.25">
      <c r="A3" s="3"/>
      <c r="B3" s="2"/>
      <c r="C3" s="4"/>
      <c r="D3" s="1"/>
    </row>
    <row r="4" spans="1:4" x14ac:dyDescent="0.25">
      <c r="A4" s="8" t="s">
        <v>7</v>
      </c>
      <c r="B4" s="6" t="s">
        <v>5</v>
      </c>
      <c r="C4" s="7" t="s">
        <v>4</v>
      </c>
      <c r="D4" s="1"/>
    </row>
    <row r="5" spans="1:4" x14ac:dyDescent="0.25">
      <c r="A5" s="3" t="s">
        <v>0</v>
      </c>
      <c r="B5" s="2">
        <f>862000-648000</f>
        <v>214000</v>
      </c>
      <c r="C5" s="3">
        <v>214000</v>
      </c>
      <c r="D5" s="1"/>
    </row>
    <row r="6" spans="1:4" x14ac:dyDescent="0.25">
      <c r="A6" s="3" t="s">
        <v>1</v>
      </c>
      <c r="B6" s="9">
        <f>182000-18000-16000-5000-43000</f>
        <v>100000</v>
      </c>
      <c r="C6" s="3">
        <v>100000</v>
      </c>
      <c r="D6" s="1"/>
    </row>
    <row r="7" spans="1:4" x14ac:dyDescent="0.25">
      <c r="A7" s="3" t="s">
        <v>2</v>
      </c>
      <c r="B7" s="2">
        <f>69000-64000</f>
        <v>5000</v>
      </c>
      <c r="C7" s="3">
        <v>5000</v>
      </c>
      <c r="D7" s="1"/>
    </row>
    <row r="8" spans="1:4" x14ac:dyDescent="0.25">
      <c r="A8" s="3" t="s">
        <v>8</v>
      </c>
      <c r="B8" s="3"/>
      <c r="C8" s="7">
        <v>319000</v>
      </c>
      <c r="D8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4A3D-DD6A-4FC1-B89F-28DBF8F6932D}">
  <dimension ref="A1:F20"/>
  <sheetViews>
    <sheetView zoomScale="105" workbookViewId="0">
      <selection activeCell="C12" sqref="C12"/>
    </sheetView>
  </sheetViews>
  <sheetFormatPr defaultRowHeight="15" x14ac:dyDescent="0.25"/>
  <cols>
    <col min="1" max="1" width="26.5703125" customWidth="1"/>
    <col min="2" max="2" width="11.28515625" customWidth="1"/>
    <col min="3" max="3" width="14.140625" customWidth="1"/>
    <col min="4" max="4" width="13.7109375" customWidth="1"/>
  </cols>
  <sheetData>
    <row r="1" spans="1:6" x14ac:dyDescent="0.25">
      <c r="A1" s="28" t="s">
        <v>37</v>
      </c>
      <c r="B1" s="29"/>
      <c r="C1" s="29"/>
      <c r="D1" s="30"/>
    </row>
    <row r="2" spans="1:6" x14ac:dyDescent="0.25">
      <c r="A2" s="26" t="s">
        <v>38</v>
      </c>
      <c r="B2" s="25" t="s">
        <v>10</v>
      </c>
      <c r="C2" s="25" t="s">
        <v>11</v>
      </c>
      <c r="D2" s="25" t="s">
        <v>12</v>
      </c>
    </row>
    <row r="3" spans="1:6" x14ac:dyDescent="0.25">
      <c r="A3" s="25" t="s">
        <v>9</v>
      </c>
      <c r="B3" s="25">
        <f>1.22</f>
        <v>1.22</v>
      </c>
      <c r="C3" s="25">
        <v>1.03</v>
      </c>
      <c r="D3" s="25">
        <v>0.67</v>
      </c>
    </row>
    <row r="4" spans="1:6" x14ac:dyDescent="0.25">
      <c r="A4" s="25" t="s">
        <v>13</v>
      </c>
      <c r="B4" s="25">
        <v>1.1000000000000001</v>
      </c>
      <c r="C4" s="25">
        <v>0.94</v>
      </c>
      <c r="D4" s="25">
        <v>0.59</v>
      </c>
    </row>
    <row r="5" spans="1:6" x14ac:dyDescent="0.25">
      <c r="A5" s="25" t="s">
        <v>14</v>
      </c>
      <c r="B5" s="25">
        <v>68</v>
      </c>
      <c r="C5" s="25">
        <v>12</v>
      </c>
      <c r="D5" s="25">
        <v>-140</v>
      </c>
    </row>
    <row r="6" spans="1:6" x14ac:dyDescent="0.25">
      <c r="A6" s="27" t="s">
        <v>30</v>
      </c>
      <c r="B6" s="25">
        <f>757/255</f>
        <v>2.9686274509803923</v>
      </c>
      <c r="C6" s="25">
        <f>703/250</f>
        <v>2.8119999999999998</v>
      </c>
      <c r="D6" s="25">
        <f>648/214</f>
        <v>3.02803738317757</v>
      </c>
      <c r="F6" s="10"/>
    </row>
    <row r="7" spans="1:6" x14ac:dyDescent="0.25">
      <c r="A7" s="27" t="s">
        <v>32</v>
      </c>
      <c r="B7" s="25">
        <f>393/2122*100</f>
        <v>18.520263901979263</v>
      </c>
      <c r="C7" s="25">
        <f>375/2156*100</f>
        <v>17.393320964749538</v>
      </c>
      <c r="D7" s="25">
        <f>300/1689*100</f>
        <v>17.761989342806395</v>
      </c>
    </row>
    <row r="8" spans="1:6" x14ac:dyDescent="0.25">
      <c r="A8" s="27" t="s">
        <v>33</v>
      </c>
      <c r="B8" s="25">
        <f>35/2122*100</f>
        <v>1.6493873704052779</v>
      </c>
      <c r="C8" s="25">
        <f>21/2156*100</f>
        <v>0.97402597402597402</v>
      </c>
      <c r="D8" s="25">
        <f>-16/1689*100</f>
        <v>-0.9473060982830076</v>
      </c>
    </row>
    <row r="9" spans="1:6" x14ac:dyDescent="0.25">
      <c r="A9" s="27" t="s">
        <v>34</v>
      </c>
      <c r="B9" s="25">
        <f>2122/1012</f>
        <v>2.0968379446640317</v>
      </c>
      <c r="C9" s="25">
        <f>2156/953</f>
        <v>2.2623294858342078</v>
      </c>
      <c r="D9" s="25">
        <f>1689/862</f>
        <v>1.9593967517401392</v>
      </c>
    </row>
    <row r="10" spans="1:6" x14ac:dyDescent="0.25">
      <c r="A10" s="27" t="s">
        <v>35</v>
      </c>
      <c r="B10" s="25">
        <f>13/1012*100</f>
        <v>1.2845849802371543</v>
      </c>
      <c r="C10" s="25">
        <f>0</f>
        <v>0</v>
      </c>
      <c r="D10" s="25">
        <f>-34/862*100</f>
        <v>-3.9443155452436192</v>
      </c>
    </row>
    <row r="11" spans="1:6" x14ac:dyDescent="0.25">
      <c r="A11" s="27" t="s">
        <v>36</v>
      </c>
      <c r="B11" s="25">
        <f>13/255*100</f>
        <v>5.0980392156862742</v>
      </c>
      <c r="C11" s="25">
        <v>0</v>
      </c>
      <c r="D11" s="25">
        <f>-34/214*100</f>
        <v>-15.887850467289718</v>
      </c>
    </row>
    <row r="12" spans="1:6" x14ac:dyDescent="0.25">
      <c r="A12" s="24"/>
      <c r="B12" s="11"/>
      <c r="C12" s="11"/>
      <c r="D12" s="11"/>
    </row>
    <row r="13" spans="1:6" x14ac:dyDescent="0.25">
      <c r="A13" s="11"/>
      <c r="B13" s="11"/>
      <c r="C13" s="11"/>
      <c r="D13" s="11"/>
    </row>
    <row r="14" spans="1:6" x14ac:dyDescent="0.25">
      <c r="A14" s="11"/>
      <c r="B14" s="11"/>
      <c r="C14" s="11"/>
      <c r="D14" s="11"/>
    </row>
    <row r="15" spans="1:6" x14ac:dyDescent="0.25">
      <c r="A15" s="11"/>
      <c r="B15" s="11"/>
      <c r="C15" s="11"/>
      <c r="D15" s="11"/>
    </row>
    <row r="16" spans="1:6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B20" s="1"/>
      <c r="C20" s="1"/>
      <c r="D20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9BCC-DD52-452A-93BD-6FE922C78EB7}">
  <dimension ref="A2:B29"/>
  <sheetViews>
    <sheetView topLeftCell="A11" zoomScale="93" workbookViewId="0">
      <selection activeCell="B8" sqref="B8"/>
    </sheetView>
  </sheetViews>
  <sheetFormatPr defaultRowHeight="15" x14ac:dyDescent="0.25"/>
  <cols>
    <col min="1" max="1" width="50.5703125" customWidth="1"/>
    <col min="2" max="2" width="23.42578125" customWidth="1"/>
    <col min="3" max="3" width="9.140625" customWidth="1"/>
  </cols>
  <sheetData>
    <row r="2" spans="1:2" x14ac:dyDescent="0.25">
      <c r="A2" s="13" t="s">
        <v>15</v>
      </c>
      <c r="B2" s="13" t="s">
        <v>21</v>
      </c>
    </row>
    <row r="3" spans="1:2" x14ac:dyDescent="0.25">
      <c r="A3" s="14"/>
      <c r="B3" s="14"/>
    </row>
    <row r="4" spans="1:2" x14ac:dyDescent="0.25">
      <c r="A4" s="15" t="s">
        <v>16</v>
      </c>
      <c r="B4" s="16">
        <f xml:space="preserve"> -140/862</f>
        <v>-0.16241299303944315</v>
      </c>
    </row>
    <row r="5" spans="1:2" x14ac:dyDescent="0.25">
      <c r="A5" s="15" t="s">
        <v>17</v>
      </c>
      <c r="B5" s="16">
        <f>214/862</f>
        <v>0.24825986078886311</v>
      </c>
    </row>
    <row r="6" spans="1:2" x14ac:dyDescent="0.25">
      <c r="A6" s="15" t="s">
        <v>18</v>
      </c>
      <c r="B6" s="16">
        <f>-16/862</f>
        <v>-1.8561484918793503E-2</v>
      </c>
    </row>
    <row r="7" spans="1:2" x14ac:dyDescent="0.25">
      <c r="A7" s="15" t="s">
        <v>19</v>
      </c>
      <c r="B7" s="16">
        <f>214/648</f>
        <v>0.33024691358024694</v>
      </c>
    </row>
    <row r="8" spans="1:2" x14ac:dyDescent="0.25">
      <c r="A8" s="15" t="s">
        <v>20</v>
      </c>
      <c r="B8" s="16">
        <f>1689/862</f>
        <v>1.9593967517401392</v>
      </c>
    </row>
    <row r="9" spans="1:2" x14ac:dyDescent="0.25">
      <c r="A9" s="15" t="s">
        <v>22</v>
      </c>
      <c r="B9" s="17">
        <f>B4*0.012+B5*0.014+B6*0.033+B7*0.006+B8*0.935</f>
        <v>1.8349315974907623</v>
      </c>
    </row>
    <row r="10" spans="1:2" x14ac:dyDescent="0.25">
      <c r="A10" s="18"/>
      <c r="B10" s="18"/>
    </row>
    <row r="11" spans="1:2" x14ac:dyDescent="0.25">
      <c r="A11" s="13" t="s">
        <v>28</v>
      </c>
      <c r="B11" s="13" t="s">
        <v>21</v>
      </c>
    </row>
    <row r="12" spans="1:2" x14ac:dyDescent="0.25">
      <c r="A12" s="18"/>
      <c r="B12" s="18"/>
    </row>
    <row r="13" spans="1:2" x14ac:dyDescent="0.25">
      <c r="A13" s="19" t="s">
        <v>23</v>
      </c>
      <c r="B13" s="20">
        <v>-2.1978021980000002E-2</v>
      </c>
    </row>
    <row r="14" spans="1:2" x14ac:dyDescent="0.25">
      <c r="A14" s="19" t="s">
        <v>24</v>
      </c>
      <c r="B14" s="20">
        <v>0.54945054950000005</v>
      </c>
    </row>
    <row r="15" spans="1:2" x14ac:dyDescent="0.25">
      <c r="A15" s="19" t="s">
        <v>25</v>
      </c>
      <c r="B15" s="20">
        <v>-2.7472527470000001E-2</v>
      </c>
    </row>
    <row r="16" spans="1:2" x14ac:dyDescent="0.25">
      <c r="A16" s="19" t="s">
        <v>26</v>
      </c>
      <c r="B16" s="20">
        <v>1.2195121950000001</v>
      </c>
    </row>
    <row r="17" spans="1:2" x14ac:dyDescent="0.25">
      <c r="A17" s="21" t="s">
        <v>27</v>
      </c>
      <c r="B17" s="20">
        <v>0.67032967030000001</v>
      </c>
    </row>
    <row r="18" spans="1:2" x14ac:dyDescent="0.25">
      <c r="A18" s="21"/>
      <c r="B18" s="18"/>
    </row>
    <row r="19" spans="1:2" ht="15.75" x14ac:dyDescent="0.25">
      <c r="A19" s="22" t="s">
        <v>21</v>
      </c>
      <c r="B19" s="23">
        <v>0.64059729300000001</v>
      </c>
    </row>
    <row r="20" spans="1:2" x14ac:dyDescent="0.25">
      <c r="A20" s="18"/>
      <c r="B20" s="18"/>
    </row>
    <row r="21" spans="1:2" x14ac:dyDescent="0.25">
      <c r="A21" s="13" t="s">
        <v>29</v>
      </c>
      <c r="B21" s="13" t="s">
        <v>21</v>
      </c>
    </row>
    <row r="22" spans="1:2" x14ac:dyDescent="0.25">
      <c r="A22" s="19" t="s">
        <v>23</v>
      </c>
      <c r="B22" s="20">
        <v>7.2463768119999994E-2</v>
      </c>
    </row>
    <row r="23" spans="1:2" x14ac:dyDescent="0.25">
      <c r="A23" s="19" t="s">
        <v>24</v>
      </c>
      <c r="B23" s="20">
        <v>5.797101449E-2</v>
      </c>
    </row>
    <row r="24" spans="1:2" x14ac:dyDescent="0.25">
      <c r="A24" s="19" t="s">
        <v>25</v>
      </c>
      <c r="B24" s="20">
        <v>-0.1014492754</v>
      </c>
    </row>
    <row r="25" spans="1:2" x14ac:dyDescent="0.25">
      <c r="A25" s="19" t="s">
        <v>26</v>
      </c>
      <c r="B25" s="20">
        <v>6.1538461539999999E-2</v>
      </c>
    </row>
    <row r="26" spans="1:2" x14ac:dyDescent="0.25">
      <c r="A26" s="21" t="s">
        <v>27</v>
      </c>
      <c r="B26" s="20">
        <v>4.9420289860000004</v>
      </c>
    </row>
    <row r="27" spans="1:2" x14ac:dyDescent="0.25">
      <c r="A27" s="19"/>
      <c r="B27" s="18"/>
    </row>
    <row r="28" spans="1:2" ht="15.75" x14ac:dyDescent="0.25">
      <c r="A28" s="22" t="s">
        <v>21</v>
      </c>
      <c r="B28" s="23">
        <v>4.6194996660000003</v>
      </c>
    </row>
    <row r="29" spans="1:2" x14ac:dyDescent="0.25">
      <c r="A29" s="12"/>
      <c r="B2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17A5-C3CE-4EE2-95A6-4C569C26020B}">
  <dimension ref="A1:B7"/>
  <sheetViews>
    <sheetView workbookViewId="0">
      <selection activeCell="A2" sqref="A2:B7"/>
    </sheetView>
  </sheetViews>
  <sheetFormatPr defaultRowHeight="15" x14ac:dyDescent="0.25"/>
  <cols>
    <col min="1" max="1" width="30.28515625" customWidth="1"/>
  </cols>
  <sheetData>
    <row r="1" spans="1:2" x14ac:dyDescent="0.25">
      <c r="A1" t="s">
        <v>31</v>
      </c>
    </row>
    <row r="2" spans="1:2" x14ac:dyDescent="0.25">
      <c r="A2" t="s">
        <v>30</v>
      </c>
      <c r="B2">
        <f>648/214</f>
        <v>3.02803738317757</v>
      </c>
    </row>
    <row r="3" spans="1:2" x14ac:dyDescent="0.25">
      <c r="A3" t="s">
        <v>32</v>
      </c>
      <c r="B3">
        <f>300/1689*100</f>
        <v>17.761989342806395</v>
      </c>
    </row>
    <row r="4" spans="1:2" x14ac:dyDescent="0.25">
      <c r="A4" t="s">
        <v>33</v>
      </c>
      <c r="B4">
        <f>-16/1689</f>
        <v>-9.4730609828300762E-3</v>
      </c>
    </row>
    <row r="5" spans="1:2" x14ac:dyDescent="0.25">
      <c r="A5" t="s">
        <v>34</v>
      </c>
      <c r="B5">
        <f>1689/862</f>
        <v>1.9593967517401392</v>
      </c>
    </row>
    <row r="6" spans="1:2" x14ac:dyDescent="0.25">
      <c r="A6" t="s">
        <v>35</v>
      </c>
      <c r="B6">
        <f>-16/862*100</f>
        <v>-1.8561484918793503</v>
      </c>
    </row>
    <row r="7" spans="1:2" x14ac:dyDescent="0.25">
      <c r="A7" t="s">
        <v>36</v>
      </c>
      <c r="B7">
        <f>-16/214*100</f>
        <v>-7.4766355140186906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Shah</dc:creator>
  <cp:lastModifiedBy>Saloni Shah</cp:lastModifiedBy>
  <dcterms:created xsi:type="dcterms:W3CDTF">2019-10-29T17:58:42Z</dcterms:created>
  <dcterms:modified xsi:type="dcterms:W3CDTF">2020-12-06T07:02:01Z</dcterms:modified>
</cp:coreProperties>
</file>