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21.xml" ContentType="application/vnd.openxmlformats-officedocument.drawingml.chart+xml"/>
  <Override PartName="/xl/drawings/drawing23.xml" ContentType="application/vnd.openxmlformats-officedocument.drawing+xml"/>
  <Override PartName="/xl/charts/chart22.xml" ContentType="application/vnd.openxmlformats-officedocument.drawingml.chart+xml"/>
  <Override PartName="/xl/drawings/drawing24.xml" ContentType="application/vnd.openxmlformats-officedocument.drawingml.chartshapes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PivotChartFilter="1" defaultThemeVersion="124226"/>
  <bookViews>
    <workbookView xWindow="4350" yWindow="2220" windowWidth="10770" windowHeight="4800" tabRatio="736" firstSheet="1" activeTab="1"/>
  </bookViews>
  <sheets>
    <sheet name="KPI Input" sheetId="6" r:id="rId1"/>
    <sheet name="Charts" sheetId="32" r:id="rId2"/>
    <sheet name="Summary" sheetId="22" r:id="rId3"/>
    <sheet name="Ramp Plan" sheetId="18" r:id="rId4"/>
    <sheet name="30K Launch" sheetId="12" r:id="rId5"/>
    <sheet name="BA Launch" sheetId="29" r:id="rId6"/>
    <sheet name="PAA 30K" sheetId="20" r:id="rId7"/>
    <sheet name="PAA BA" sheetId="23" r:id="rId8"/>
    <sheet name="PAA MRJ" sheetId="24" r:id="rId9"/>
    <sheet name="BR1 30K" sheetId="21" r:id="rId10"/>
    <sheet name="TAI 30K" sheetId="2" r:id="rId11"/>
    <sheet name="TAI BA" sheetId="27" r:id="rId12"/>
    <sheet name="SET OX 30K" sheetId="9" r:id="rId13"/>
    <sheet name="SET OX BA" sheetId="26" r:id="rId14"/>
    <sheet name="XRI OX 30K" sheetId="13" r:id="rId15"/>
    <sheet name="PWA OX 30K" sheetId="15" r:id="rId16"/>
    <sheet name="PWA OX BA" sheetId="28" r:id="rId17"/>
    <sheet name="Blue Light 30K" sheetId="11" r:id="rId18"/>
    <sheet name="Blue Light BA" sheetId="30" r:id="rId19"/>
    <sheet name="EQN 30K" sheetId="17" r:id="rId20"/>
    <sheet name="Delivery 30K" sheetId="16" r:id="rId21"/>
    <sheet name="Gemba QCPC" sheetId="3" state="hidden" r:id="rId22"/>
  </sheets>
  <externalReferences>
    <externalReference r:id="rId23"/>
    <externalReference r:id="rId24"/>
  </externalReferences>
  <definedNames>
    <definedName name="_GoBack" localSheetId="4">'30K Launch'!#REF!</definedName>
    <definedName name="_GoBack" localSheetId="5">'BA Launch'!#REF!</definedName>
    <definedName name="_GoBack" localSheetId="17">'Blue Light 30K'!$I$10</definedName>
    <definedName name="_GoBack" localSheetId="18">'Blue Light BA'!$I$10</definedName>
    <definedName name="_GoBack" localSheetId="20">'Delivery 30K'!#REF!</definedName>
    <definedName name="_GoBack" localSheetId="19">'EQN 30K'!#REF!</definedName>
    <definedName name="_GoBack" localSheetId="15">'PWA OX 30K'!#REF!</definedName>
    <definedName name="_GoBack" localSheetId="16">'PWA OX BA'!#REF!</definedName>
    <definedName name="_GoBack" localSheetId="12">'SET OX 30K'!#REF!</definedName>
    <definedName name="_GoBack" localSheetId="13">'SET OX BA'!#REF!</definedName>
    <definedName name="_GoBack" localSheetId="10">'TAI 30K'!$I$10</definedName>
    <definedName name="_GoBack" localSheetId="11">'TAI BA'!$I$10</definedName>
    <definedName name="_GoBack" localSheetId="14">'XRI OX 30K'!#REF!</definedName>
    <definedName name="_xlnm.Print_Area" localSheetId="4">'30K Launch'!#REF!</definedName>
    <definedName name="_xlnm.Print_Area" localSheetId="5">'BA Launch'!#REF!</definedName>
    <definedName name="_xlnm.Print_Area" localSheetId="17">'Blue Light 30K'!#REF!</definedName>
    <definedName name="_xlnm.Print_Area" localSheetId="18">'Blue Light BA'!#REF!</definedName>
    <definedName name="_xlnm.Print_Area" localSheetId="1">Charts!$A$1:$T$537</definedName>
    <definedName name="_xlnm.Print_Area" localSheetId="20">'Delivery 30K'!#REF!</definedName>
    <definedName name="_xlnm.Print_Area" localSheetId="19">'EQN 30K'!#REF!</definedName>
    <definedName name="_xlnm.Print_Area" localSheetId="21">'Gemba QCPC'!$B$1:$G$33</definedName>
    <definedName name="_xlnm.Print_Area" localSheetId="15">'PWA OX 30K'!#REF!</definedName>
    <definedName name="_xlnm.Print_Area" localSheetId="16">'PWA OX BA'!#REF!</definedName>
    <definedName name="_xlnm.Print_Area" localSheetId="12">'SET OX 30K'!#REF!</definedName>
    <definedName name="_xlnm.Print_Area" localSheetId="13">'SET OX BA'!#REF!</definedName>
    <definedName name="_xlnm.Print_Area" localSheetId="10">'TAI 30K'!#REF!</definedName>
    <definedName name="_xlnm.Print_Area" localSheetId="11">'TAI BA'!#REF!</definedName>
    <definedName name="_xlnm.Print_Area" localSheetId="14">'XRI OX 30K'!#REF!</definedName>
    <definedName name="Z_1EFCEAF0_576A_4FF5_AB7E_3E798ECFF3C7_.wvu.Rows" localSheetId="4" hidden="1">'30K Launch'!$36:$36</definedName>
    <definedName name="Z_1EFCEAF0_576A_4FF5_AB7E_3E798ECFF3C7_.wvu.Rows" localSheetId="5" hidden="1">'BA Launch'!$36:$36</definedName>
    <definedName name="Z_1EFCEAF0_576A_4FF5_AB7E_3E798ECFF3C7_.wvu.Rows" localSheetId="17" hidden="1">'Blue Light 30K'!$36:$36</definedName>
    <definedName name="Z_1EFCEAF0_576A_4FF5_AB7E_3E798ECFF3C7_.wvu.Rows" localSheetId="18" hidden="1">'Blue Light BA'!$36:$36</definedName>
    <definedName name="Z_1EFCEAF0_576A_4FF5_AB7E_3E798ECFF3C7_.wvu.Rows" localSheetId="20" hidden="1">'Delivery 30K'!$36:$36</definedName>
    <definedName name="Z_1EFCEAF0_576A_4FF5_AB7E_3E798ECFF3C7_.wvu.Rows" localSheetId="19" hidden="1">'EQN 30K'!$36:$36</definedName>
    <definedName name="Z_1EFCEAF0_576A_4FF5_AB7E_3E798ECFF3C7_.wvu.Rows" localSheetId="15" hidden="1">'PWA OX 30K'!$36:$36</definedName>
    <definedName name="Z_1EFCEAF0_576A_4FF5_AB7E_3E798ECFF3C7_.wvu.Rows" localSheetId="16" hidden="1">'PWA OX BA'!$36:$36</definedName>
    <definedName name="Z_1EFCEAF0_576A_4FF5_AB7E_3E798ECFF3C7_.wvu.Rows" localSheetId="12" hidden="1">'SET OX 30K'!$36:$36</definedName>
    <definedName name="Z_1EFCEAF0_576A_4FF5_AB7E_3E798ECFF3C7_.wvu.Rows" localSheetId="13" hidden="1">'SET OX BA'!$36:$36</definedName>
    <definedName name="Z_1EFCEAF0_576A_4FF5_AB7E_3E798ECFF3C7_.wvu.Rows" localSheetId="10" hidden="1">'TAI 30K'!$36:$36</definedName>
    <definedName name="Z_1EFCEAF0_576A_4FF5_AB7E_3E798ECFF3C7_.wvu.Rows" localSheetId="11" hidden="1">'TAI BA'!$36:$36</definedName>
    <definedName name="Z_1EFCEAF0_576A_4FF5_AB7E_3E798ECFF3C7_.wvu.Rows" localSheetId="14" hidden="1">'XRI OX 30K'!$36:$36</definedName>
    <definedName name="Z_30994B38_46B4_4B21_A382_C25CA040FC00_.wvu.PrintArea" localSheetId="21" hidden="1">'Gemba QCPC'!$B$1:$G$33</definedName>
    <definedName name="Z_30994B38_46B4_4B21_A382_C25CA040FC00_.wvu.Rows" localSheetId="4" hidden="1">'30K Launch'!#REF!,'30K Launch'!#REF!</definedName>
    <definedName name="Z_30994B38_46B4_4B21_A382_C25CA040FC00_.wvu.Rows" localSheetId="5" hidden="1">'BA Launch'!#REF!,'BA Launch'!#REF!</definedName>
    <definedName name="Z_30994B38_46B4_4B21_A382_C25CA040FC00_.wvu.Rows" localSheetId="17" hidden="1">'Blue Light 30K'!#REF!,'Blue Light 30K'!#REF!</definedName>
    <definedName name="Z_30994B38_46B4_4B21_A382_C25CA040FC00_.wvu.Rows" localSheetId="18" hidden="1">'Blue Light BA'!#REF!,'Blue Light BA'!#REF!</definedName>
    <definedName name="Z_30994B38_46B4_4B21_A382_C25CA040FC00_.wvu.Rows" localSheetId="20" hidden="1">'Delivery 30K'!#REF!,'Delivery 30K'!#REF!</definedName>
    <definedName name="Z_30994B38_46B4_4B21_A382_C25CA040FC00_.wvu.Rows" localSheetId="19" hidden="1">'EQN 30K'!#REF!,'EQN 30K'!#REF!</definedName>
    <definedName name="Z_30994B38_46B4_4B21_A382_C25CA040FC00_.wvu.Rows" localSheetId="15" hidden="1">'PWA OX 30K'!#REF!,'PWA OX 30K'!#REF!</definedName>
    <definedName name="Z_30994B38_46B4_4B21_A382_C25CA040FC00_.wvu.Rows" localSheetId="16" hidden="1">'PWA OX BA'!#REF!,'PWA OX BA'!#REF!</definedName>
    <definedName name="Z_30994B38_46B4_4B21_A382_C25CA040FC00_.wvu.Rows" localSheetId="12" hidden="1">'SET OX 30K'!#REF!,'SET OX 30K'!#REF!</definedName>
    <definedName name="Z_30994B38_46B4_4B21_A382_C25CA040FC00_.wvu.Rows" localSheetId="13" hidden="1">'SET OX BA'!#REF!,'SET OX BA'!#REF!</definedName>
    <definedName name="Z_30994B38_46B4_4B21_A382_C25CA040FC00_.wvu.Rows" localSheetId="10" hidden="1">'TAI 30K'!#REF!,'TAI 30K'!#REF!</definedName>
    <definedName name="Z_30994B38_46B4_4B21_A382_C25CA040FC00_.wvu.Rows" localSheetId="11" hidden="1">'TAI BA'!#REF!,'TAI BA'!#REF!</definedName>
    <definedName name="Z_30994B38_46B4_4B21_A382_C25CA040FC00_.wvu.Rows" localSheetId="14" hidden="1">'XRI OX 30K'!#REF!,'XRI OX 30K'!#REF!</definedName>
  </definedNames>
  <calcPr calcId="145621"/>
  <customWorkbookViews>
    <customWorkbookView name="CSC - Personal View" guid="{780BC3BA-B1A5-4771-A923-8F4029CC6B6A}" mergeInterval="0" personalView="1" maximized="1" xWindow="1" yWindow="1" windowWidth="1276" windowHeight="721" activeSheetId="2" showComments="commIndAndComment"/>
    <customWorkbookView name="m295135 - Personal View" guid="{B2479B73-E7E1-4EAE-8205-625330E63D27}" mergeInterval="0" personalView="1" maximized="1" xWindow="1" yWindow="1" windowWidth="1276" windowHeight="778" activeSheetId="1"/>
    <customWorkbookView name="m310283 - Personal View" guid="{23713CF2-28F5-4284-901D-A2DB044C1B48}" mergeInterval="0" personalView="1" xWindow="768" yWindow="28" windowWidth="518" windowHeight="768" activeSheetId="3"/>
    <customWorkbookView name="m309867 - Personal View" guid="{1EFCEAF0-576A-4FF5-AB7E-3E798ECFF3C7}" mergeInterval="0" personalView="1" maximized="1" xWindow="1" yWindow="1" windowWidth="1276" windowHeight="778" activeSheetId="1"/>
    <customWorkbookView name="m309892 - Personal View" guid="{C49C8E50-B2C3-4F67-979D-8F45B7F5B9BF}" mergeInterval="0" personalView="1" maximized="1" xWindow="1" yWindow="1" windowWidth="1276" windowHeight="778" activeSheetId="8"/>
    <customWorkbookView name="m067183 - Personal View" guid="{10F304D1-146A-401D-B497-B13CB8DE2F1F}" mergeInterval="0" personalView="1" maximized="1" xWindow="1" yWindow="1" windowWidth="1276" windowHeight="804" activeSheetId="8"/>
    <customWorkbookView name="m308093 - Personal View" guid="{F1FB3CC2-C1C2-4CB0-9242-4AA63B42EB27}" mergeInterval="0" personalView="1" maximized="1" xWindow="1" yWindow="1" windowWidth="1276" windowHeight="774" activeSheetId="2"/>
    <customWorkbookView name="m307410 - Personal View" guid="{4F0CFF59-0482-4929-B10E-7FE36A83B8BF}" mergeInterval="0" personalView="1" maximized="1" xWindow="1" yWindow="1" windowWidth="1596" windowHeight="778" activeSheetId="5"/>
    <customWorkbookView name="m303920 - Personal View" guid="{E8140175-8B6A-4349-89A2-C1D87F209095}" mergeInterval="0" personalView="1" maximized="1" xWindow="1" yWindow="1" windowWidth="1440" windowHeight="654" activeSheetId="7"/>
    <customWorkbookView name="m098350 - Personal View" guid="{30994B38-46B4-4B21-A382-C25CA040FC00}" mergeInterval="0" personalView="1" maximized="1" xWindow="1" yWindow="1" windowWidth="1362" windowHeight="516" activeSheetId="1"/>
  </customWorkbookViews>
</workbook>
</file>

<file path=xl/calcChain.xml><?xml version="1.0" encoding="utf-8"?>
<calcChain xmlns="http://schemas.openxmlformats.org/spreadsheetml/2006/main">
  <c r="I38" i="30" l="1"/>
  <c r="O37" i="30"/>
  <c r="D37" i="30"/>
  <c r="B37" i="30"/>
  <c r="C37" i="30" s="1"/>
  <c r="A37" i="30"/>
  <c r="H37" i="30" s="1"/>
  <c r="O36" i="30"/>
  <c r="B36" i="30"/>
  <c r="A36" i="30"/>
  <c r="H36" i="30" s="1"/>
  <c r="B35" i="30"/>
  <c r="O34" i="30"/>
  <c r="D34" i="30"/>
  <c r="C34" i="30"/>
  <c r="B34" i="30"/>
  <c r="A34" i="30"/>
  <c r="O33" i="30"/>
  <c r="D33" i="30"/>
  <c r="B33" i="30"/>
  <c r="C33" i="30" s="1"/>
  <c r="A33" i="30"/>
  <c r="O32" i="30"/>
  <c r="E32" i="30"/>
  <c r="F32" i="30" s="1"/>
  <c r="B32" i="30"/>
  <c r="A32" i="30"/>
  <c r="B31" i="30"/>
  <c r="A31" i="30"/>
  <c r="C30" i="30"/>
  <c r="B30" i="30"/>
  <c r="A30" i="30"/>
  <c r="H30" i="30" s="1"/>
  <c r="D29" i="30"/>
  <c r="C29" i="30"/>
  <c r="B29" i="30"/>
  <c r="O28" i="30"/>
  <c r="D28" i="30"/>
  <c r="C28" i="30"/>
  <c r="B28" i="30"/>
  <c r="A28" i="30"/>
  <c r="D27" i="30"/>
  <c r="B27" i="30"/>
  <c r="C27" i="30" s="1"/>
  <c r="A27" i="30"/>
  <c r="C26" i="30"/>
  <c r="B26" i="30"/>
  <c r="D26" i="30" s="1"/>
  <c r="A26" i="30"/>
  <c r="B25" i="30"/>
  <c r="D24" i="30"/>
  <c r="B24" i="30"/>
  <c r="O23" i="30"/>
  <c r="H23" i="30"/>
  <c r="G23" i="30"/>
  <c r="D23" i="30"/>
  <c r="C23" i="30"/>
  <c r="B23" i="30"/>
  <c r="A23" i="30"/>
  <c r="B22" i="30"/>
  <c r="C22" i="30" s="1"/>
  <c r="B21" i="30"/>
  <c r="D20" i="30"/>
  <c r="B20" i="30"/>
  <c r="O19" i="30"/>
  <c r="G19" i="30"/>
  <c r="D19" i="30"/>
  <c r="C19" i="30"/>
  <c r="B19" i="30"/>
  <c r="A19" i="30"/>
  <c r="E19" i="30" s="1"/>
  <c r="F19" i="30" s="1"/>
  <c r="O18" i="30"/>
  <c r="H18" i="30"/>
  <c r="D18" i="30"/>
  <c r="C18" i="30"/>
  <c r="B18" i="30"/>
  <c r="A18" i="30"/>
  <c r="B17" i="30"/>
  <c r="G16" i="30"/>
  <c r="B16" i="30"/>
  <c r="G15" i="30"/>
  <c r="B15" i="30"/>
  <c r="O14" i="30"/>
  <c r="D14" i="30"/>
  <c r="C14" i="30"/>
  <c r="B14" i="30"/>
  <c r="A14" i="30"/>
  <c r="B13" i="30"/>
  <c r="B12" i="30"/>
  <c r="G11" i="30"/>
  <c r="C11" i="30"/>
  <c r="B11" i="30"/>
  <c r="A11" i="30"/>
  <c r="D10" i="30"/>
  <c r="C10" i="30"/>
  <c r="B10" i="30"/>
  <c r="O9" i="30"/>
  <c r="G9" i="30"/>
  <c r="D9" i="30"/>
  <c r="C9" i="30"/>
  <c r="B9" i="30"/>
  <c r="A9" i="30"/>
  <c r="H9" i="30" s="1"/>
  <c r="B8" i="30"/>
  <c r="O7" i="30"/>
  <c r="J7" i="30"/>
  <c r="G7" i="30"/>
  <c r="D7" i="30"/>
  <c r="B7" i="30"/>
  <c r="F4" i="30"/>
  <c r="E2" i="30"/>
  <c r="O8" i="30" l="1"/>
  <c r="A8" i="30"/>
  <c r="C8" i="30"/>
  <c r="C13" i="30"/>
  <c r="D13" i="30"/>
  <c r="A13" i="30"/>
  <c r="O13" i="30"/>
  <c r="D21" i="30"/>
  <c r="C21" i="30"/>
  <c r="A21" i="30"/>
  <c r="H26" i="30"/>
  <c r="E26" i="30"/>
  <c r="F26" i="30" s="1"/>
  <c r="G37" i="30"/>
  <c r="G33" i="30"/>
  <c r="G27" i="30"/>
  <c r="G22" i="30"/>
  <c r="G18" i="30"/>
  <c r="G17" i="30"/>
  <c r="G13" i="30"/>
  <c r="G36" i="30"/>
  <c r="G32" i="30"/>
  <c r="G35" i="30"/>
  <c r="G34" i="30"/>
  <c r="G28" i="30"/>
  <c r="G26" i="30"/>
  <c r="H19" i="30"/>
  <c r="F18" i="30"/>
  <c r="F7" i="30"/>
  <c r="K7" i="30" s="1"/>
  <c r="G31" i="30"/>
  <c r="F30" i="30"/>
  <c r="G29" i="30"/>
  <c r="G25" i="30"/>
  <c r="F11" i="30"/>
  <c r="G10" i="30"/>
  <c r="G8" i="30"/>
  <c r="H34" i="30"/>
  <c r="F31" i="30"/>
  <c r="F25" i="30"/>
  <c r="G24" i="30"/>
  <c r="J8" i="30"/>
  <c r="M7" i="30"/>
  <c r="D8" i="30"/>
  <c r="H11" i="30"/>
  <c r="G12" i="30"/>
  <c r="G14" i="30"/>
  <c r="O15" i="30"/>
  <c r="A15" i="30"/>
  <c r="C15" i="30"/>
  <c r="G20" i="30"/>
  <c r="E27" i="30"/>
  <c r="F27" i="30" s="1"/>
  <c r="H28" i="30"/>
  <c r="E28" i="30"/>
  <c r="F28" i="30" s="1"/>
  <c r="A7" i="30"/>
  <c r="H7" i="30" s="1"/>
  <c r="C7" i="30"/>
  <c r="L7" i="30"/>
  <c r="D15" i="30"/>
  <c r="D16" i="30"/>
  <c r="A16" i="30"/>
  <c r="C16" i="30"/>
  <c r="O16" i="30"/>
  <c r="G21" i="30"/>
  <c r="O25" i="30"/>
  <c r="D25" i="30"/>
  <c r="C25" i="30"/>
  <c r="A25" i="30"/>
  <c r="H25" i="30" s="1"/>
  <c r="H33" i="30"/>
  <c r="D12" i="30"/>
  <c r="A12" i="30"/>
  <c r="C12" i="30"/>
  <c r="O12" i="30"/>
  <c r="C17" i="30"/>
  <c r="D17" i="30"/>
  <c r="A17" i="30"/>
  <c r="O17" i="30"/>
  <c r="O20" i="30"/>
  <c r="A20" i="30"/>
  <c r="C20" i="30"/>
  <c r="O21" i="30"/>
  <c r="G30" i="30"/>
  <c r="O22" i="30"/>
  <c r="O24" i="30"/>
  <c r="A24" i="30"/>
  <c r="H32" i="30"/>
  <c r="O35" i="30"/>
  <c r="A35" i="30"/>
  <c r="D35" i="30"/>
  <c r="O10" i="30"/>
  <c r="A10" i="30"/>
  <c r="H14" i="30"/>
  <c r="D22" i="30"/>
  <c r="C24" i="30"/>
  <c r="H27" i="30"/>
  <c r="O27" i="30"/>
  <c r="O29" i="30"/>
  <c r="A29" i="30"/>
  <c r="D32" i="30"/>
  <c r="C32" i="30"/>
  <c r="C35" i="30"/>
  <c r="H31" i="30"/>
  <c r="E33" i="30"/>
  <c r="F33" i="30" s="1"/>
  <c r="O11" i="30"/>
  <c r="D11" i="30"/>
  <c r="A22" i="30"/>
  <c r="O26" i="30"/>
  <c r="O30" i="30"/>
  <c r="D30" i="30"/>
  <c r="O31" i="30"/>
  <c r="D31" i="30"/>
  <c r="C31" i="30"/>
  <c r="E34" i="30"/>
  <c r="F34" i="30" s="1"/>
  <c r="D36" i="30"/>
  <c r="C36" i="30"/>
  <c r="I38" i="29"/>
  <c r="A38" i="29"/>
  <c r="O37" i="29"/>
  <c r="G37" i="29"/>
  <c r="D37" i="29"/>
  <c r="C37" i="29"/>
  <c r="A37" i="29"/>
  <c r="H37" i="29" s="1"/>
  <c r="O36" i="29"/>
  <c r="G36" i="29"/>
  <c r="D36" i="29"/>
  <c r="C36" i="29"/>
  <c r="A36" i="29"/>
  <c r="H36" i="29" s="1"/>
  <c r="O35" i="29"/>
  <c r="G35" i="29"/>
  <c r="D35" i="29"/>
  <c r="C35" i="29"/>
  <c r="A35" i="29"/>
  <c r="H35" i="29" s="1"/>
  <c r="O34" i="29"/>
  <c r="G34" i="29"/>
  <c r="D34" i="29"/>
  <c r="C34" i="29"/>
  <c r="A34" i="29"/>
  <c r="H34" i="29" s="1"/>
  <c r="O33" i="29"/>
  <c r="G33" i="29"/>
  <c r="E33" i="29"/>
  <c r="F33" i="29" s="1"/>
  <c r="D33" i="29"/>
  <c r="C33" i="29"/>
  <c r="A33" i="29"/>
  <c r="H33" i="29" s="1"/>
  <c r="O32" i="29"/>
  <c r="G32" i="29"/>
  <c r="F32" i="29"/>
  <c r="D32" i="29"/>
  <c r="C32" i="29"/>
  <c r="A32" i="29"/>
  <c r="H32" i="29" s="1"/>
  <c r="O31" i="29"/>
  <c r="G31" i="29"/>
  <c r="F31" i="29"/>
  <c r="D31" i="29"/>
  <c r="C31" i="29"/>
  <c r="A31" i="29"/>
  <c r="O30" i="29"/>
  <c r="G30" i="29"/>
  <c r="F30" i="29"/>
  <c r="D30" i="29"/>
  <c r="C30" i="29"/>
  <c r="A30" i="29"/>
  <c r="O29" i="29"/>
  <c r="H29" i="29"/>
  <c r="G29" i="29"/>
  <c r="D29" i="29"/>
  <c r="C29" i="29"/>
  <c r="A29" i="29"/>
  <c r="O28" i="29"/>
  <c r="H28" i="29"/>
  <c r="G28" i="29"/>
  <c r="D28" i="29"/>
  <c r="C28" i="29"/>
  <c r="A28" i="29"/>
  <c r="O27" i="29"/>
  <c r="H27" i="29"/>
  <c r="G27" i="29"/>
  <c r="D27" i="29"/>
  <c r="C27" i="29"/>
  <c r="A27" i="29"/>
  <c r="O26" i="29"/>
  <c r="H26" i="29"/>
  <c r="G26" i="29"/>
  <c r="E26" i="29"/>
  <c r="F26" i="29" s="1"/>
  <c r="D26" i="29"/>
  <c r="C26" i="29"/>
  <c r="A26" i="29"/>
  <c r="O25" i="29"/>
  <c r="G25" i="29"/>
  <c r="F25" i="29"/>
  <c r="D25" i="29"/>
  <c r="C25" i="29"/>
  <c r="A25" i="29"/>
  <c r="O24" i="29"/>
  <c r="G24" i="29"/>
  <c r="D24" i="29"/>
  <c r="C24" i="29"/>
  <c r="A24" i="29"/>
  <c r="O23" i="29"/>
  <c r="G23" i="29"/>
  <c r="D23" i="29"/>
  <c r="C23" i="29"/>
  <c r="A23" i="29"/>
  <c r="O22" i="29"/>
  <c r="G22" i="29"/>
  <c r="D22" i="29"/>
  <c r="C22" i="29"/>
  <c r="A22" i="29"/>
  <c r="O21" i="29"/>
  <c r="G21" i="29"/>
  <c r="D21" i="29"/>
  <c r="C21" i="29"/>
  <c r="A21" i="29"/>
  <c r="O20" i="29"/>
  <c r="G20" i="29"/>
  <c r="D20" i="29"/>
  <c r="C20" i="29"/>
  <c r="A20" i="29"/>
  <c r="O19" i="29"/>
  <c r="G19" i="29"/>
  <c r="D19" i="29"/>
  <c r="C19" i="29"/>
  <c r="A19" i="29"/>
  <c r="O18" i="29"/>
  <c r="G18" i="29"/>
  <c r="F18" i="29"/>
  <c r="D18" i="29"/>
  <c r="C18" i="29"/>
  <c r="A18" i="29"/>
  <c r="O17" i="29"/>
  <c r="H17" i="29"/>
  <c r="G17" i="29"/>
  <c r="D17" i="29"/>
  <c r="C17" i="29"/>
  <c r="A17" i="29"/>
  <c r="O16" i="29"/>
  <c r="H16" i="29"/>
  <c r="G16" i="29"/>
  <c r="D16" i="29"/>
  <c r="C16" i="29"/>
  <c r="A16" i="29"/>
  <c r="O15" i="29"/>
  <c r="H15" i="29"/>
  <c r="G15" i="29"/>
  <c r="D15" i="29"/>
  <c r="C15" i="29"/>
  <c r="A15" i="29"/>
  <c r="O14" i="29"/>
  <c r="H14" i="29"/>
  <c r="G14" i="29"/>
  <c r="D14" i="29"/>
  <c r="C14" i="29"/>
  <c r="A14" i="29"/>
  <c r="O13" i="29"/>
  <c r="G13" i="29"/>
  <c r="D13" i="29"/>
  <c r="C13" i="29"/>
  <c r="A13" i="29"/>
  <c r="H13" i="29" s="1"/>
  <c r="O12" i="29"/>
  <c r="G12" i="29"/>
  <c r="D12" i="29"/>
  <c r="C12" i="29"/>
  <c r="A12" i="29"/>
  <c r="E12" i="29" s="1"/>
  <c r="O11" i="29"/>
  <c r="G11" i="29"/>
  <c r="F11" i="29"/>
  <c r="D11" i="29"/>
  <c r="C11" i="29"/>
  <c r="A11" i="29"/>
  <c r="O10" i="29"/>
  <c r="H10" i="29"/>
  <c r="G10" i="29"/>
  <c r="D10" i="29"/>
  <c r="C10" i="29"/>
  <c r="A10" i="29"/>
  <c r="O9" i="29"/>
  <c r="H9" i="29"/>
  <c r="G9" i="29"/>
  <c r="F9" i="29"/>
  <c r="D9" i="29"/>
  <c r="C9" i="29"/>
  <c r="A9" i="29"/>
  <c r="E9" i="29" s="1"/>
  <c r="O8" i="29"/>
  <c r="H8" i="29"/>
  <c r="G8" i="29"/>
  <c r="F8" i="29"/>
  <c r="D8" i="29"/>
  <c r="C8" i="29"/>
  <c r="A8" i="29"/>
  <c r="E8" i="29" s="1"/>
  <c r="O7" i="29"/>
  <c r="J7" i="29"/>
  <c r="J8" i="29" s="1"/>
  <c r="J9" i="29" s="1"/>
  <c r="J10" i="29" s="1"/>
  <c r="G7" i="29"/>
  <c r="F7" i="29"/>
  <c r="D7" i="29"/>
  <c r="C7" i="29"/>
  <c r="A7" i="29"/>
  <c r="I2" i="29"/>
  <c r="E2" i="29"/>
  <c r="I38" i="28"/>
  <c r="O37" i="28"/>
  <c r="D37" i="28"/>
  <c r="A37" i="28"/>
  <c r="B36" i="28"/>
  <c r="O35" i="28"/>
  <c r="G35" i="28"/>
  <c r="D35" i="28"/>
  <c r="C35" i="28"/>
  <c r="B35" i="28"/>
  <c r="A35" i="28"/>
  <c r="B34" i="28"/>
  <c r="O34" i="28" s="1"/>
  <c r="G33" i="28"/>
  <c r="B33" i="28"/>
  <c r="D33" i="28" s="1"/>
  <c r="G32" i="28"/>
  <c r="B32" i="28"/>
  <c r="G31" i="28"/>
  <c r="D31" i="28"/>
  <c r="C31" i="28"/>
  <c r="B31" i="28"/>
  <c r="A31" i="28" s="1"/>
  <c r="H31" i="28" s="1"/>
  <c r="D30" i="28"/>
  <c r="B30" i="28"/>
  <c r="A30" i="28" s="1"/>
  <c r="H30" i="28" s="1"/>
  <c r="O29" i="28"/>
  <c r="H29" i="28"/>
  <c r="G29" i="28"/>
  <c r="D29" i="28"/>
  <c r="C29" i="28"/>
  <c r="B29" i="28"/>
  <c r="A29" i="28"/>
  <c r="B28" i="28"/>
  <c r="C28" i="28" s="1"/>
  <c r="O27" i="28"/>
  <c r="G27" i="28"/>
  <c r="B27" i="28"/>
  <c r="G26" i="28"/>
  <c r="D26" i="28"/>
  <c r="B26" i="28"/>
  <c r="G25" i="28"/>
  <c r="C25" i="28"/>
  <c r="B25" i="28"/>
  <c r="A25" i="28" s="1"/>
  <c r="H25" i="28" s="1"/>
  <c r="O24" i="28"/>
  <c r="D24" i="28"/>
  <c r="C24" i="28"/>
  <c r="B24" i="28"/>
  <c r="A24" i="28"/>
  <c r="D23" i="28"/>
  <c r="B23" i="28"/>
  <c r="C23" i="28" s="1"/>
  <c r="A23" i="28"/>
  <c r="C22" i="28"/>
  <c r="B22" i="28"/>
  <c r="D22" i="28" s="1"/>
  <c r="A22" i="28"/>
  <c r="G21" i="28"/>
  <c r="C21" i="28"/>
  <c r="B21" i="28"/>
  <c r="O20" i="28"/>
  <c r="D20" i="28"/>
  <c r="C20" i="28"/>
  <c r="B20" i="28"/>
  <c r="A20" i="28"/>
  <c r="H20" i="28" s="1"/>
  <c r="D19" i="28"/>
  <c r="B19" i="28"/>
  <c r="C19" i="28" s="1"/>
  <c r="A19" i="28"/>
  <c r="F18" i="28"/>
  <c r="B18" i="28"/>
  <c r="G17" i="28"/>
  <c r="B17" i="28"/>
  <c r="G16" i="28"/>
  <c r="B16" i="28"/>
  <c r="O15" i="28"/>
  <c r="G15" i="28"/>
  <c r="D15" i="28"/>
  <c r="C15" i="28"/>
  <c r="B15" i="28"/>
  <c r="A15" i="28"/>
  <c r="H15" i="28" s="1"/>
  <c r="B14" i="28"/>
  <c r="G13" i="28"/>
  <c r="B13" i="28"/>
  <c r="G12" i="28"/>
  <c r="D12" i="28"/>
  <c r="B12" i="28"/>
  <c r="G11" i="28"/>
  <c r="D11" i="28"/>
  <c r="C11" i="28"/>
  <c r="B11" i="28"/>
  <c r="A11" i="28" s="1"/>
  <c r="H11" i="28" s="1"/>
  <c r="O10" i="28"/>
  <c r="G10" i="28"/>
  <c r="D10" i="28"/>
  <c r="C10" i="28"/>
  <c r="B10" i="28"/>
  <c r="A10" i="28"/>
  <c r="H10" i="28" s="1"/>
  <c r="D9" i="28"/>
  <c r="B9" i="28"/>
  <c r="O8" i="28"/>
  <c r="G8" i="28"/>
  <c r="E8" i="28"/>
  <c r="F8" i="28" s="1"/>
  <c r="C8" i="28"/>
  <c r="B8" i="28"/>
  <c r="D8" i="28" s="1"/>
  <c r="A8" i="28"/>
  <c r="H8" i="28" s="1"/>
  <c r="J7" i="28"/>
  <c r="J8" i="28" s="1"/>
  <c r="G7" i="28"/>
  <c r="F7" i="28"/>
  <c r="C7" i="28"/>
  <c r="B7" i="28"/>
  <c r="A7" i="28"/>
  <c r="H7" i="28" s="1"/>
  <c r="F4" i="28"/>
  <c r="G30" i="28" s="1"/>
  <c r="E2" i="28"/>
  <c r="E20" i="30" l="1"/>
  <c r="F20" i="30" s="1"/>
  <c r="H20" i="30"/>
  <c r="H12" i="30"/>
  <c r="E12" i="30"/>
  <c r="F12" i="30" s="1"/>
  <c r="J9" i="30"/>
  <c r="H24" i="30"/>
  <c r="H22" i="30"/>
  <c r="H10" i="30"/>
  <c r="H39" i="30" s="1"/>
  <c r="E35" i="30"/>
  <c r="H35" i="30"/>
  <c r="H16" i="30"/>
  <c r="H21" i="30"/>
  <c r="H13" i="30"/>
  <c r="E13" i="30"/>
  <c r="E8" i="30"/>
  <c r="H8" i="30"/>
  <c r="E29" i="30"/>
  <c r="F29" i="30" s="1"/>
  <c r="H29" i="30"/>
  <c r="H17" i="30"/>
  <c r="H15" i="30"/>
  <c r="M7" i="29"/>
  <c r="E13" i="29"/>
  <c r="F13" i="29" s="1"/>
  <c r="F12" i="29"/>
  <c r="L8" i="29"/>
  <c r="L10" i="29"/>
  <c r="J11" i="29"/>
  <c r="K7" i="29"/>
  <c r="M8" i="29"/>
  <c r="K9" i="29"/>
  <c r="E10" i="29"/>
  <c r="F10" i="29" s="1"/>
  <c r="K10" i="29" s="1"/>
  <c r="M10" i="29"/>
  <c r="L7" i="29"/>
  <c r="H38" i="29"/>
  <c r="L9" i="29"/>
  <c r="H12" i="29"/>
  <c r="K8" i="29"/>
  <c r="M9" i="29"/>
  <c r="E19" i="29"/>
  <c r="F19" i="29" s="1"/>
  <c r="H19" i="29"/>
  <c r="E20" i="29"/>
  <c r="F20" i="29" s="1"/>
  <c r="H20" i="29"/>
  <c r="H21" i="29"/>
  <c r="H22" i="29"/>
  <c r="H23" i="29"/>
  <c r="H24" i="29"/>
  <c r="E27" i="29"/>
  <c r="E34" i="29"/>
  <c r="M7" i="28"/>
  <c r="L7" i="28"/>
  <c r="M8" i="28"/>
  <c r="K8" i="28"/>
  <c r="D13" i="28"/>
  <c r="C13" i="28"/>
  <c r="A13" i="28"/>
  <c r="O13" i="28"/>
  <c r="C18" i="28"/>
  <c r="O18" i="28"/>
  <c r="A18" i="28"/>
  <c r="H18" i="28" s="1"/>
  <c r="D18" i="28"/>
  <c r="E19" i="28"/>
  <c r="F19" i="28" s="1"/>
  <c r="H19" i="28"/>
  <c r="H22" i="28"/>
  <c r="H24" i="28"/>
  <c r="O32" i="28"/>
  <c r="A32" i="28"/>
  <c r="D32" i="28"/>
  <c r="C32" i="28"/>
  <c r="K7" i="28"/>
  <c r="L8" i="28"/>
  <c r="C14" i="28"/>
  <c r="A14" i="28"/>
  <c r="D14" i="28"/>
  <c r="O14" i="28"/>
  <c r="J9" i="28"/>
  <c r="O16" i="28"/>
  <c r="A16" i="28"/>
  <c r="C16" i="28"/>
  <c r="H23" i="28"/>
  <c r="D27" i="28"/>
  <c r="A27" i="28"/>
  <c r="C27" i="28"/>
  <c r="O9" i="28"/>
  <c r="C9" i="28"/>
  <c r="A9" i="28"/>
  <c r="O12" i="28"/>
  <c r="A12" i="28"/>
  <c r="C12" i="28"/>
  <c r="D16" i="28"/>
  <c r="D17" i="28"/>
  <c r="C17" i="28"/>
  <c r="A17" i="28"/>
  <c r="O17" i="28"/>
  <c r="C34" i="28"/>
  <c r="A34" i="28"/>
  <c r="D34" i="28"/>
  <c r="O19" i="28"/>
  <c r="O21" i="28"/>
  <c r="A21" i="28"/>
  <c r="O23" i="28"/>
  <c r="O25" i="28"/>
  <c r="A28" i="28"/>
  <c r="A33" i="28"/>
  <c r="H35" i="28"/>
  <c r="O26" i="28"/>
  <c r="A26" i="28"/>
  <c r="O28" i="28"/>
  <c r="O30" i="28"/>
  <c r="O33" i="28"/>
  <c r="C36" i="28"/>
  <c r="A36" i="28"/>
  <c r="G36" i="28"/>
  <c r="G37" i="28"/>
  <c r="G34" i="28"/>
  <c r="F31" i="28"/>
  <c r="F30" i="28"/>
  <c r="G28" i="28"/>
  <c r="F25" i="28"/>
  <c r="G23" i="28"/>
  <c r="G19" i="28"/>
  <c r="G14" i="28"/>
  <c r="F11" i="28"/>
  <c r="G9" i="28"/>
  <c r="D7" i="28"/>
  <c r="O7" i="28"/>
  <c r="O11" i="28"/>
  <c r="G18" i="28"/>
  <c r="G20" i="28"/>
  <c r="D21" i="28"/>
  <c r="G22" i="28"/>
  <c r="O22" i="28"/>
  <c r="G24" i="28"/>
  <c r="D25" i="28"/>
  <c r="C26" i="28"/>
  <c r="D28" i="28"/>
  <c r="C30" i="28"/>
  <c r="O31" i="28"/>
  <c r="C33" i="28"/>
  <c r="D36" i="28"/>
  <c r="O36" i="28"/>
  <c r="I38" i="27"/>
  <c r="A38" i="27"/>
  <c r="O37" i="27"/>
  <c r="G37" i="27"/>
  <c r="D37" i="27"/>
  <c r="C37" i="27"/>
  <c r="A37" i="27"/>
  <c r="H37" i="27" s="1"/>
  <c r="O36" i="27"/>
  <c r="H36" i="27"/>
  <c r="G36" i="27"/>
  <c r="D36" i="27"/>
  <c r="C36" i="27"/>
  <c r="A36" i="27"/>
  <c r="O35" i="27"/>
  <c r="H35" i="27"/>
  <c r="G35" i="27"/>
  <c r="D35" i="27"/>
  <c r="C35" i="27"/>
  <c r="A35" i="27"/>
  <c r="O34" i="27"/>
  <c r="H34" i="27"/>
  <c r="G34" i="27"/>
  <c r="D34" i="27"/>
  <c r="C34" i="27"/>
  <c r="A34" i="27"/>
  <c r="O33" i="27"/>
  <c r="H33" i="27"/>
  <c r="G33" i="27"/>
  <c r="D33" i="27"/>
  <c r="C33" i="27"/>
  <c r="A33" i="27"/>
  <c r="E33" i="27" s="1"/>
  <c r="F33" i="27" s="1"/>
  <c r="O32" i="27"/>
  <c r="G32" i="27"/>
  <c r="F32" i="27"/>
  <c r="D32" i="27"/>
  <c r="C32" i="27"/>
  <c r="A32" i="27"/>
  <c r="H32" i="27" s="1"/>
  <c r="O31" i="27"/>
  <c r="G31" i="27"/>
  <c r="F31" i="27"/>
  <c r="D31" i="27"/>
  <c r="C31" i="27"/>
  <c r="A31" i="27"/>
  <c r="O30" i="27"/>
  <c r="G30" i="27"/>
  <c r="F30" i="27"/>
  <c r="D30" i="27"/>
  <c r="C30" i="27"/>
  <c r="A30" i="27"/>
  <c r="O29" i="27"/>
  <c r="G29" i="27"/>
  <c r="D29" i="27"/>
  <c r="C29" i="27"/>
  <c r="A29" i="27"/>
  <c r="O28" i="27"/>
  <c r="G28" i="27"/>
  <c r="D28" i="27"/>
  <c r="C28" i="27"/>
  <c r="A28" i="27"/>
  <c r="O27" i="27"/>
  <c r="G27" i="27"/>
  <c r="D27" i="27"/>
  <c r="C27" i="27"/>
  <c r="A27" i="27"/>
  <c r="O26" i="27"/>
  <c r="G26" i="27"/>
  <c r="D26" i="27"/>
  <c r="C26" i="27"/>
  <c r="A26" i="27"/>
  <c r="E26" i="27" s="1"/>
  <c r="F26" i="27" s="1"/>
  <c r="O25" i="27"/>
  <c r="G25" i="27"/>
  <c r="F25" i="27"/>
  <c r="D25" i="27"/>
  <c r="C25" i="27"/>
  <c r="A25" i="27"/>
  <c r="O24" i="27"/>
  <c r="H24" i="27"/>
  <c r="G24" i="27"/>
  <c r="D24" i="27"/>
  <c r="C24" i="27"/>
  <c r="A24" i="27"/>
  <c r="O23" i="27"/>
  <c r="H23" i="27"/>
  <c r="G23" i="27"/>
  <c r="D23" i="27"/>
  <c r="C23" i="27"/>
  <c r="A23" i="27"/>
  <c r="O22" i="27"/>
  <c r="H22" i="27"/>
  <c r="G22" i="27"/>
  <c r="D22" i="27"/>
  <c r="C22" i="27"/>
  <c r="A22" i="27"/>
  <c r="O21" i="27"/>
  <c r="H21" i="27"/>
  <c r="G21" i="27"/>
  <c r="D21" i="27"/>
  <c r="C21" i="27"/>
  <c r="A21" i="27"/>
  <c r="O20" i="27"/>
  <c r="H20" i="27"/>
  <c r="G20" i="27"/>
  <c r="D20" i="27"/>
  <c r="C20" i="27"/>
  <c r="A20" i="27"/>
  <c r="O19" i="27"/>
  <c r="H19" i="27"/>
  <c r="G19" i="27"/>
  <c r="E19" i="27"/>
  <c r="E20" i="27" s="1"/>
  <c r="D19" i="27"/>
  <c r="C19" i="27"/>
  <c r="A19" i="27"/>
  <c r="O18" i="27"/>
  <c r="G18" i="27"/>
  <c r="F18" i="27"/>
  <c r="D18" i="27"/>
  <c r="C18" i="27"/>
  <c r="A18" i="27"/>
  <c r="O17" i="27"/>
  <c r="G17" i="27"/>
  <c r="D17" i="27"/>
  <c r="C17" i="27"/>
  <c r="A17" i="27"/>
  <c r="O16" i="27"/>
  <c r="G16" i="27"/>
  <c r="D16" i="27"/>
  <c r="C16" i="27"/>
  <c r="A16" i="27"/>
  <c r="O15" i="27"/>
  <c r="G15" i="27"/>
  <c r="D15" i="27"/>
  <c r="C15" i="27"/>
  <c r="A15" i="27"/>
  <c r="O14" i="27"/>
  <c r="G14" i="27"/>
  <c r="D14" i="27"/>
  <c r="C14" i="27"/>
  <c r="A14" i="27"/>
  <c r="O13" i="27"/>
  <c r="G13" i="27"/>
  <c r="D13" i="27"/>
  <c r="C13" i="27"/>
  <c r="A13" i="27"/>
  <c r="E13" i="27" s="1"/>
  <c r="F13" i="27" s="1"/>
  <c r="O12" i="27"/>
  <c r="G12" i="27"/>
  <c r="D12" i="27"/>
  <c r="C12" i="27"/>
  <c r="A12" i="27"/>
  <c r="E12" i="27" s="1"/>
  <c r="F12" i="27" s="1"/>
  <c r="O11" i="27"/>
  <c r="G11" i="27"/>
  <c r="F11" i="27"/>
  <c r="D11" i="27"/>
  <c r="C11" i="27"/>
  <c r="A11" i="27"/>
  <c r="O10" i="27"/>
  <c r="H10" i="27"/>
  <c r="G10" i="27"/>
  <c r="D10" i="27"/>
  <c r="C10" i="27"/>
  <c r="A10" i="27"/>
  <c r="O9" i="27"/>
  <c r="H9" i="27"/>
  <c r="G9" i="27"/>
  <c r="D9" i="27"/>
  <c r="C9" i="27"/>
  <c r="A9" i="27"/>
  <c r="O8" i="27"/>
  <c r="H8" i="27"/>
  <c r="H38" i="27" s="1"/>
  <c r="M39" i="27" s="1"/>
  <c r="G8" i="27"/>
  <c r="E8" i="27"/>
  <c r="E9" i="27" s="1"/>
  <c r="D8" i="27"/>
  <c r="C8" i="27"/>
  <c r="A8" i="27"/>
  <c r="O7" i="27"/>
  <c r="J7" i="27"/>
  <c r="J8" i="27" s="1"/>
  <c r="G7" i="27"/>
  <c r="F7" i="27"/>
  <c r="D7" i="27"/>
  <c r="C7" i="27"/>
  <c r="A7" i="27"/>
  <c r="E2" i="27"/>
  <c r="I38" i="26"/>
  <c r="B37" i="26"/>
  <c r="C36" i="26"/>
  <c r="B36" i="26"/>
  <c r="O36" i="26" s="1"/>
  <c r="D35" i="26"/>
  <c r="C35" i="26"/>
  <c r="B35" i="26"/>
  <c r="O35" i="26" s="1"/>
  <c r="O34" i="26"/>
  <c r="D34" i="26"/>
  <c r="C34" i="26"/>
  <c r="B34" i="26"/>
  <c r="A34" i="26"/>
  <c r="H34" i="26" s="1"/>
  <c r="D33" i="26"/>
  <c r="B33" i="26"/>
  <c r="C33" i="26" s="1"/>
  <c r="A33" i="26"/>
  <c r="E33" i="26" s="1"/>
  <c r="F33" i="26" s="1"/>
  <c r="C32" i="26"/>
  <c r="B32" i="26"/>
  <c r="D32" i="26" s="1"/>
  <c r="A32" i="26"/>
  <c r="E32" i="26" s="1"/>
  <c r="F32" i="26" s="1"/>
  <c r="D31" i="26"/>
  <c r="B31" i="26"/>
  <c r="A31" i="26"/>
  <c r="H31" i="26" s="1"/>
  <c r="O30" i="26"/>
  <c r="D30" i="26"/>
  <c r="C30" i="26"/>
  <c r="B30" i="26"/>
  <c r="A30" i="26"/>
  <c r="H30" i="26" s="1"/>
  <c r="B29" i="26"/>
  <c r="C29" i="26" s="1"/>
  <c r="B28" i="26"/>
  <c r="D28" i="26" s="1"/>
  <c r="D27" i="26"/>
  <c r="B27" i="26"/>
  <c r="C27" i="26" s="1"/>
  <c r="O26" i="26"/>
  <c r="D26" i="26"/>
  <c r="C26" i="26"/>
  <c r="B26" i="26"/>
  <c r="A26" i="26"/>
  <c r="E26" i="26" s="1"/>
  <c r="F26" i="26" s="1"/>
  <c r="O25" i="26"/>
  <c r="D25" i="26"/>
  <c r="C25" i="26"/>
  <c r="B25" i="26"/>
  <c r="A25" i="26"/>
  <c r="O24" i="26"/>
  <c r="D24" i="26"/>
  <c r="C24" i="26"/>
  <c r="B24" i="26"/>
  <c r="A24" i="26"/>
  <c r="O23" i="26"/>
  <c r="H23" i="26"/>
  <c r="D23" i="26"/>
  <c r="C23" i="26"/>
  <c r="B23" i="26"/>
  <c r="A23" i="26"/>
  <c r="B22" i="26"/>
  <c r="C22" i="26" s="1"/>
  <c r="B21" i="26"/>
  <c r="D21" i="26" s="1"/>
  <c r="B20" i="26"/>
  <c r="D20" i="26" s="1"/>
  <c r="O19" i="26"/>
  <c r="D19" i="26"/>
  <c r="C19" i="26"/>
  <c r="B19" i="26"/>
  <c r="A19" i="26"/>
  <c r="E19" i="26" s="1"/>
  <c r="F19" i="26" s="1"/>
  <c r="C18" i="26"/>
  <c r="B18" i="26"/>
  <c r="A18" i="26" s="1"/>
  <c r="H18" i="26" s="1"/>
  <c r="B17" i="26"/>
  <c r="A17" i="26" s="1"/>
  <c r="D16" i="26"/>
  <c r="C16" i="26"/>
  <c r="B16" i="26"/>
  <c r="A16" i="26" s="1"/>
  <c r="O15" i="26"/>
  <c r="D15" i="26"/>
  <c r="C15" i="26"/>
  <c r="B15" i="26"/>
  <c r="A15" i="26"/>
  <c r="D14" i="26"/>
  <c r="B14" i="26"/>
  <c r="C14" i="26" s="1"/>
  <c r="A14" i="26"/>
  <c r="C13" i="26"/>
  <c r="B13" i="26"/>
  <c r="D13" i="26" s="1"/>
  <c r="A13" i="26"/>
  <c r="D12" i="26"/>
  <c r="C12" i="26"/>
  <c r="B12" i="26"/>
  <c r="D11" i="26"/>
  <c r="B11" i="26"/>
  <c r="A11" i="26" s="1"/>
  <c r="H11" i="26" s="1"/>
  <c r="C10" i="26"/>
  <c r="B10" i="26"/>
  <c r="A10" i="26" s="1"/>
  <c r="B9" i="26"/>
  <c r="A9" i="26" s="1"/>
  <c r="D8" i="26"/>
  <c r="B8" i="26"/>
  <c r="O8" i="26" s="1"/>
  <c r="A8" i="26"/>
  <c r="E8" i="26" s="1"/>
  <c r="F8" i="26" s="1"/>
  <c r="O7" i="26"/>
  <c r="J7" i="26"/>
  <c r="D7" i="26"/>
  <c r="B7" i="26"/>
  <c r="C7" i="26" s="1"/>
  <c r="A7" i="26"/>
  <c r="H7" i="26" s="1"/>
  <c r="F4" i="26"/>
  <c r="G36" i="26" s="1"/>
  <c r="E2" i="26"/>
  <c r="F13" i="30" l="1"/>
  <c r="E14" i="30"/>
  <c r="H38" i="30"/>
  <c r="J10" i="30"/>
  <c r="E21" i="30"/>
  <c r="F8" i="30"/>
  <c r="E9" i="30"/>
  <c r="F35" i="30"/>
  <c r="E36" i="30"/>
  <c r="F27" i="29"/>
  <c r="E28" i="29"/>
  <c r="E21" i="29"/>
  <c r="E14" i="29"/>
  <c r="M39" i="29"/>
  <c r="M38" i="29"/>
  <c r="L38" i="29"/>
  <c r="K38" i="29"/>
  <c r="L11" i="29"/>
  <c r="J12" i="29"/>
  <c r="M11" i="29"/>
  <c r="K11" i="29"/>
  <c r="E35" i="29"/>
  <c r="F34" i="29"/>
  <c r="H28" i="28"/>
  <c r="H17" i="28"/>
  <c r="E32" i="28"/>
  <c r="F32" i="28" s="1"/>
  <c r="H32" i="28"/>
  <c r="H34" i="28"/>
  <c r="E12" i="28"/>
  <c r="F12" i="28" s="1"/>
  <c r="H12" i="28"/>
  <c r="H16" i="28"/>
  <c r="H14" i="28"/>
  <c r="H13" i="28"/>
  <c r="E13" i="28"/>
  <c r="F13" i="28" s="1"/>
  <c r="E26" i="28"/>
  <c r="F26" i="28" s="1"/>
  <c r="H26" i="28"/>
  <c r="H33" i="28"/>
  <c r="E33" i="28"/>
  <c r="F33" i="28" s="1"/>
  <c r="H21" i="28"/>
  <c r="H9" i="28"/>
  <c r="H38" i="28" s="1"/>
  <c r="E9" i="28"/>
  <c r="H27" i="28"/>
  <c r="E20" i="28"/>
  <c r="F20" i="28" s="1"/>
  <c r="J10" i="28"/>
  <c r="M7" i="27"/>
  <c r="M38" i="27"/>
  <c r="E15" i="27"/>
  <c r="F15" i="27" s="1"/>
  <c r="E21" i="27"/>
  <c r="F20" i="27"/>
  <c r="E34" i="27"/>
  <c r="F34" i="27" s="1"/>
  <c r="J9" i="27"/>
  <c r="M8" i="27"/>
  <c r="L8" i="27"/>
  <c r="E16" i="27"/>
  <c r="F16" i="27" s="1"/>
  <c r="E27" i="27"/>
  <c r="F27" i="27" s="1"/>
  <c r="E17" i="27"/>
  <c r="F17" i="27" s="1"/>
  <c r="E35" i="27"/>
  <c r="F35" i="27" s="1"/>
  <c r="E10" i="27"/>
  <c r="F10" i="27" s="1"/>
  <c r="F9" i="27"/>
  <c r="E14" i="27"/>
  <c r="F14" i="27" s="1"/>
  <c r="E36" i="27"/>
  <c r="F36" i="27" s="1"/>
  <c r="K7" i="27"/>
  <c r="F8" i="27"/>
  <c r="K8" i="27" s="1"/>
  <c r="H12" i="27"/>
  <c r="H13" i="27"/>
  <c r="H14" i="27"/>
  <c r="H15" i="27"/>
  <c r="H16" i="27"/>
  <c r="H17" i="27"/>
  <c r="F19" i="27"/>
  <c r="H26" i="27"/>
  <c r="H27" i="27"/>
  <c r="H28" i="27"/>
  <c r="H29" i="27"/>
  <c r="K38" i="27"/>
  <c r="L7" i="27"/>
  <c r="L38" i="27"/>
  <c r="L7" i="26"/>
  <c r="J8" i="26"/>
  <c r="F7" i="26"/>
  <c r="K7" i="26"/>
  <c r="G7" i="26"/>
  <c r="G8" i="26"/>
  <c r="D9" i="26"/>
  <c r="H15" i="26"/>
  <c r="G19" i="26"/>
  <c r="M7" i="26"/>
  <c r="C8" i="26"/>
  <c r="H8" i="26"/>
  <c r="D10" i="26"/>
  <c r="C11" i="26"/>
  <c r="O12" i="26"/>
  <c r="A12" i="26"/>
  <c r="G12" i="26"/>
  <c r="H14" i="26"/>
  <c r="O14" i="26"/>
  <c r="H16" i="26"/>
  <c r="O16" i="26"/>
  <c r="D18" i="26"/>
  <c r="H19" i="26"/>
  <c r="C21" i="26"/>
  <c r="A22" i="26"/>
  <c r="A28" i="26"/>
  <c r="D29" i="26"/>
  <c r="F30" i="26"/>
  <c r="F31" i="26"/>
  <c r="H33" i="26"/>
  <c r="O33" i="26"/>
  <c r="O37" i="26"/>
  <c r="A37" i="26"/>
  <c r="D37" i="26"/>
  <c r="C37" i="26"/>
  <c r="E9" i="26"/>
  <c r="F9" i="26" s="1"/>
  <c r="H9" i="26"/>
  <c r="O9" i="26"/>
  <c r="H17" i="26"/>
  <c r="O17" i="26"/>
  <c r="G18" i="26"/>
  <c r="O20" i="26"/>
  <c r="A20" i="26"/>
  <c r="G20" i="26"/>
  <c r="O22" i="26"/>
  <c r="H24" i="26"/>
  <c r="G26" i="26"/>
  <c r="G28" i="26"/>
  <c r="O28" i="26"/>
  <c r="H32" i="26"/>
  <c r="E34" i="26"/>
  <c r="F34" i="26" s="1"/>
  <c r="H13" i="26"/>
  <c r="C9" i="26"/>
  <c r="E10" i="26"/>
  <c r="F10" i="26" s="1"/>
  <c r="H10" i="26"/>
  <c r="O10" i="26"/>
  <c r="G11" i="26"/>
  <c r="G13" i="26"/>
  <c r="O13" i="26"/>
  <c r="G15" i="26"/>
  <c r="C17" i="26"/>
  <c r="C20" i="26"/>
  <c r="A21" i="26"/>
  <c r="D22" i="26"/>
  <c r="F25" i="26"/>
  <c r="H26" i="26"/>
  <c r="C28" i="26"/>
  <c r="A29" i="26"/>
  <c r="O31" i="26"/>
  <c r="C31" i="26"/>
  <c r="G32" i="26"/>
  <c r="O32" i="26"/>
  <c r="G34" i="26"/>
  <c r="G35" i="26"/>
  <c r="G37" i="26"/>
  <c r="G33" i="26"/>
  <c r="G29" i="26"/>
  <c r="G25" i="26"/>
  <c r="G22" i="26"/>
  <c r="F18" i="26"/>
  <c r="G14" i="26"/>
  <c r="F11" i="26"/>
  <c r="H38" i="26"/>
  <c r="O11" i="26"/>
  <c r="D17" i="26"/>
  <c r="G21" i="26"/>
  <c r="O21" i="26"/>
  <c r="H25" i="26"/>
  <c r="O27" i="26"/>
  <c r="A27" i="26"/>
  <c r="G27" i="26"/>
  <c r="O29" i="26"/>
  <c r="A35" i="26"/>
  <c r="D36" i="26"/>
  <c r="A36" i="26"/>
  <c r="F7" i="23"/>
  <c r="A38" i="24"/>
  <c r="O37" i="24"/>
  <c r="I38" i="24"/>
  <c r="G37" i="24"/>
  <c r="D37" i="24"/>
  <c r="C37" i="24"/>
  <c r="A37" i="24"/>
  <c r="O36" i="24"/>
  <c r="G36" i="24"/>
  <c r="D36" i="24"/>
  <c r="C36" i="24"/>
  <c r="A36" i="24"/>
  <c r="O35" i="24"/>
  <c r="G35" i="24"/>
  <c r="D35" i="24"/>
  <c r="C35" i="24"/>
  <c r="A35" i="24"/>
  <c r="O34" i="24"/>
  <c r="G34" i="24"/>
  <c r="D34" i="24"/>
  <c r="C34" i="24"/>
  <c r="A34" i="24"/>
  <c r="O33" i="24"/>
  <c r="G33" i="24"/>
  <c r="D33" i="24"/>
  <c r="C33" i="24"/>
  <c r="A33" i="24"/>
  <c r="E33" i="24" s="1"/>
  <c r="F33" i="24" s="1"/>
  <c r="O32" i="24"/>
  <c r="G32" i="24"/>
  <c r="F32" i="24"/>
  <c r="D32" i="24"/>
  <c r="C32" i="24"/>
  <c r="A32" i="24"/>
  <c r="H32" i="24" s="1"/>
  <c r="O31" i="24"/>
  <c r="G31" i="24"/>
  <c r="F31" i="24"/>
  <c r="D31" i="24"/>
  <c r="C31" i="24"/>
  <c r="A31" i="24"/>
  <c r="O30" i="24"/>
  <c r="G30" i="24"/>
  <c r="F30" i="24"/>
  <c r="D30" i="24"/>
  <c r="C30" i="24"/>
  <c r="A30" i="24"/>
  <c r="O29" i="24"/>
  <c r="G29" i="24"/>
  <c r="D29" i="24"/>
  <c r="C29" i="24"/>
  <c r="A29" i="24"/>
  <c r="H29" i="24" s="1"/>
  <c r="O28" i="24"/>
  <c r="G28" i="24"/>
  <c r="D28" i="24"/>
  <c r="C28" i="24"/>
  <c r="A28" i="24"/>
  <c r="H28" i="24" s="1"/>
  <c r="O27" i="24"/>
  <c r="G27" i="24"/>
  <c r="D27" i="24"/>
  <c r="C27" i="24"/>
  <c r="A27" i="24"/>
  <c r="H27" i="24" s="1"/>
  <c r="O26" i="24"/>
  <c r="G26" i="24"/>
  <c r="E26" i="24"/>
  <c r="F26" i="24" s="1"/>
  <c r="D26" i="24"/>
  <c r="C26" i="24"/>
  <c r="A26" i="24"/>
  <c r="H26" i="24" s="1"/>
  <c r="O25" i="24"/>
  <c r="G25" i="24"/>
  <c r="F25" i="24"/>
  <c r="D25" i="24"/>
  <c r="C25" i="24"/>
  <c r="A25" i="24"/>
  <c r="O24" i="24"/>
  <c r="G24" i="24"/>
  <c r="D24" i="24"/>
  <c r="C24" i="24"/>
  <c r="A24" i="24"/>
  <c r="H24" i="24" s="1"/>
  <c r="O23" i="24"/>
  <c r="G23" i="24"/>
  <c r="D23" i="24"/>
  <c r="C23" i="24"/>
  <c r="A23" i="24"/>
  <c r="H23" i="24" s="1"/>
  <c r="O22" i="24"/>
  <c r="G22" i="24"/>
  <c r="D22" i="24"/>
  <c r="C22" i="24"/>
  <c r="A22" i="24"/>
  <c r="H22" i="24" s="1"/>
  <c r="O21" i="24"/>
  <c r="G21" i="24"/>
  <c r="D21" i="24"/>
  <c r="C21" i="24"/>
  <c r="A21" i="24"/>
  <c r="H21" i="24" s="1"/>
  <c r="O20" i="24"/>
  <c r="G20" i="24"/>
  <c r="D20" i="24"/>
  <c r="C20" i="24"/>
  <c r="A20" i="24"/>
  <c r="H20" i="24" s="1"/>
  <c r="O19" i="24"/>
  <c r="G19" i="24"/>
  <c r="D19" i="24"/>
  <c r="C19" i="24"/>
  <c r="A19" i="24"/>
  <c r="E19" i="24" s="1"/>
  <c r="F19" i="24" s="1"/>
  <c r="O18" i="24"/>
  <c r="G18" i="24"/>
  <c r="F18" i="24"/>
  <c r="D18" i="24"/>
  <c r="C18" i="24"/>
  <c r="A18" i="24"/>
  <c r="O17" i="24"/>
  <c r="G17" i="24"/>
  <c r="D17" i="24"/>
  <c r="C17" i="24"/>
  <c r="A17" i="24"/>
  <c r="H17" i="24" s="1"/>
  <c r="O16" i="24"/>
  <c r="G16" i="24"/>
  <c r="D16" i="24"/>
  <c r="C16" i="24"/>
  <c r="A16" i="24"/>
  <c r="H16" i="24" s="1"/>
  <c r="O15" i="24"/>
  <c r="G15" i="24"/>
  <c r="D15" i="24"/>
  <c r="C15" i="24"/>
  <c r="A15" i="24"/>
  <c r="H15" i="24" s="1"/>
  <c r="O14" i="24"/>
  <c r="G14" i="24"/>
  <c r="D14" i="24"/>
  <c r="C14" i="24"/>
  <c r="A14" i="24"/>
  <c r="H14" i="24" s="1"/>
  <c r="O13" i="24"/>
  <c r="G13" i="24"/>
  <c r="D13" i="24"/>
  <c r="C13" i="24"/>
  <c r="A13" i="24"/>
  <c r="H13" i="24" s="1"/>
  <c r="O12" i="24"/>
  <c r="G12" i="24"/>
  <c r="E12" i="24"/>
  <c r="F12" i="24" s="1"/>
  <c r="D12" i="24"/>
  <c r="C12" i="24"/>
  <c r="A12" i="24"/>
  <c r="H12" i="24" s="1"/>
  <c r="O11" i="24"/>
  <c r="G11" i="24"/>
  <c r="F11" i="24"/>
  <c r="D11" i="24"/>
  <c r="C11" i="24"/>
  <c r="A11" i="24"/>
  <c r="O10" i="24"/>
  <c r="G10" i="24"/>
  <c r="D10" i="24"/>
  <c r="C10" i="24"/>
  <c r="A10" i="24"/>
  <c r="H10" i="24" s="1"/>
  <c r="O9" i="24"/>
  <c r="G9" i="24"/>
  <c r="D9" i="24"/>
  <c r="C9" i="24"/>
  <c r="A9" i="24"/>
  <c r="H9" i="24" s="1"/>
  <c r="O8" i="24"/>
  <c r="G8" i="24"/>
  <c r="D8" i="24"/>
  <c r="C8" i="24"/>
  <c r="A8" i="24"/>
  <c r="E8" i="24" s="1"/>
  <c r="F8" i="24" s="1"/>
  <c r="O7" i="24"/>
  <c r="J7" i="24"/>
  <c r="J8" i="24" s="1"/>
  <c r="G7" i="24"/>
  <c r="F7" i="24"/>
  <c r="L7" i="24" s="1"/>
  <c r="D7" i="24"/>
  <c r="C7" i="24"/>
  <c r="A7" i="24"/>
  <c r="E2" i="24"/>
  <c r="A38" i="23"/>
  <c r="O37" i="23"/>
  <c r="I38" i="23"/>
  <c r="G37" i="23"/>
  <c r="D37" i="23"/>
  <c r="C37" i="23"/>
  <c r="A37" i="23"/>
  <c r="O36" i="23"/>
  <c r="G36" i="23"/>
  <c r="D36" i="23"/>
  <c r="C36" i="23"/>
  <c r="A36" i="23"/>
  <c r="H36" i="23" s="1"/>
  <c r="O35" i="23"/>
  <c r="G35" i="23"/>
  <c r="D35" i="23"/>
  <c r="C35" i="23"/>
  <c r="A35" i="23"/>
  <c r="H35" i="23" s="1"/>
  <c r="O34" i="23"/>
  <c r="G34" i="23"/>
  <c r="D34" i="23"/>
  <c r="C34" i="23"/>
  <c r="A34" i="23"/>
  <c r="H34" i="23" s="1"/>
  <c r="O33" i="23"/>
  <c r="G33" i="23"/>
  <c r="D33" i="23"/>
  <c r="C33" i="23"/>
  <c r="A33" i="23"/>
  <c r="E33" i="23" s="1"/>
  <c r="F33" i="23" s="1"/>
  <c r="O32" i="23"/>
  <c r="G32" i="23"/>
  <c r="F32" i="23"/>
  <c r="D32" i="23"/>
  <c r="C32" i="23"/>
  <c r="A32" i="23"/>
  <c r="H32" i="23" s="1"/>
  <c r="O31" i="23"/>
  <c r="G31" i="23"/>
  <c r="F31" i="23"/>
  <c r="D31" i="23"/>
  <c r="C31" i="23"/>
  <c r="A31" i="23"/>
  <c r="O30" i="23"/>
  <c r="G30" i="23"/>
  <c r="F30" i="23"/>
  <c r="D30" i="23"/>
  <c r="C30" i="23"/>
  <c r="A30" i="23"/>
  <c r="O29" i="23"/>
  <c r="G29" i="23"/>
  <c r="D29" i="23"/>
  <c r="C29" i="23"/>
  <c r="A29" i="23"/>
  <c r="O28" i="23"/>
  <c r="G28" i="23"/>
  <c r="D28" i="23"/>
  <c r="C28" i="23"/>
  <c r="A28" i="23"/>
  <c r="O27" i="23"/>
  <c r="G27" i="23"/>
  <c r="D27" i="23"/>
  <c r="C27" i="23"/>
  <c r="A27" i="23"/>
  <c r="O26" i="23"/>
  <c r="G26" i="23"/>
  <c r="D26" i="23"/>
  <c r="C26" i="23"/>
  <c r="A26" i="23"/>
  <c r="E26" i="23" s="1"/>
  <c r="F26" i="23" s="1"/>
  <c r="O25" i="23"/>
  <c r="G25" i="23"/>
  <c r="F25" i="23"/>
  <c r="D25" i="23"/>
  <c r="C25" i="23"/>
  <c r="A25" i="23"/>
  <c r="O24" i="23"/>
  <c r="G24" i="23"/>
  <c r="D24" i="23"/>
  <c r="C24" i="23"/>
  <c r="A24" i="23"/>
  <c r="H24" i="23" s="1"/>
  <c r="O23" i="23"/>
  <c r="G23" i="23"/>
  <c r="D23" i="23"/>
  <c r="C23" i="23"/>
  <c r="A23" i="23"/>
  <c r="H23" i="23" s="1"/>
  <c r="O22" i="23"/>
  <c r="G22" i="23"/>
  <c r="D22" i="23"/>
  <c r="C22" i="23"/>
  <c r="A22" i="23"/>
  <c r="H22" i="23" s="1"/>
  <c r="O21" i="23"/>
  <c r="G21" i="23"/>
  <c r="D21" i="23"/>
  <c r="C21" i="23"/>
  <c r="A21" i="23"/>
  <c r="H21" i="23" s="1"/>
  <c r="O20" i="23"/>
  <c r="G20" i="23"/>
  <c r="D20" i="23"/>
  <c r="C20" i="23"/>
  <c r="A20" i="23"/>
  <c r="H20" i="23" s="1"/>
  <c r="O19" i="23"/>
  <c r="G19" i="23"/>
  <c r="D19" i="23"/>
  <c r="C19" i="23"/>
  <c r="A19" i="23"/>
  <c r="E19" i="23" s="1"/>
  <c r="F19" i="23" s="1"/>
  <c r="O18" i="23"/>
  <c r="G18" i="23"/>
  <c r="F18" i="23"/>
  <c r="D18" i="23"/>
  <c r="C18" i="23"/>
  <c r="A18" i="23"/>
  <c r="O17" i="23"/>
  <c r="G17" i="23"/>
  <c r="D17" i="23"/>
  <c r="C17" i="23"/>
  <c r="A17" i="23"/>
  <c r="O16" i="23"/>
  <c r="G16" i="23"/>
  <c r="D16" i="23"/>
  <c r="C16" i="23"/>
  <c r="A16" i="23"/>
  <c r="O15" i="23"/>
  <c r="G15" i="23"/>
  <c r="D15" i="23"/>
  <c r="C15" i="23"/>
  <c r="A15" i="23"/>
  <c r="O14" i="23"/>
  <c r="G14" i="23"/>
  <c r="D14" i="23"/>
  <c r="C14" i="23"/>
  <c r="A14" i="23"/>
  <c r="O13" i="23"/>
  <c r="G13" i="23"/>
  <c r="D13" i="23"/>
  <c r="C13" i="23"/>
  <c r="A13" i="23"/>
  <c r="O12" i="23"/>
  <c r="G12" i="23"/>
  <c r="D12" i="23"/>
  <c r="C12" i="23"/>
  <c r="A12" i="23"/>
  <c r="O11" i="23"/>
  <c r="G11" i="23"/>
  <c r="F11" i="23"/>
  <c r="D11" i="23"/>
  <c r="C11" i="23"/>
  <c r="A11" i="23"/>
  <c r="O10" i="23"/>
  <c r="G10" i="23"/>
  <c r="D10" i="23"/>
  <c r="C10" i="23"/>
  <c r="A10" i="23"/>
  <c r="O9" i="23"/>
  <c r="G9" i="23"/>
  <c r="D9" i="23"/>
  <c r="C9" i="23"/>
  <c r="A9" i="23"/>
  <c r="E9" i="23" s="1"/>
  <c r="F9" i="23" s="1"/>
  <c r="O8" i="23"/>
  <c r="G8" i="23"/>
  <c r="F8" i="23"/>
  <c r="D8" i="23"/>
  <c r="C8" i="23"/>
  <c r="A8" i="23"/>
  <c r="E8" i="23" s="1"/>
  <c r="O7" i="23"/>
  <c r="J7" i="23"/>
  <c r="J8" i="23" s="1"/>
  <c r="G7" i="23"/>
  <c r="D7" i="23"/>
  <c r="C7" i="23"/>
  <c r="A7" i="23"/>
  <c r="E2" i="23"/>
  <c r="F36" i="30" l="1"/>
  <c r="E37" i="30"/>
  <c r="F37" i="30" s="1"/>
  <c r="F21" i="30"/>
  <c r="E22" i="30"/>
  <c r="J11" i="30"/>
  <c r="L38" i="30"/>
  <c r="K38" i="30"/>
  <c r="M38" i="30"/>
  <c r="F9" i="30"/>
  <c r="E10" i="30"/>
  <c r="F10" i="30" s="1"/>
  <c r="K10" i="30" s="1"/>
  <c r="F14" i="30"/>
  <c r="E15" i="30"/>
  <c r="K8" i="30"/>
  <c r="L8" i="30"/>
  <c r="M8" i="30"/>
  <c r="E15" i="29"/>
  <c r="F14" i="29"/>
  <c r="F21" i="29"/>
  <c r="E22" i="29"/>
  <c r="L12" i="29"/>
  <c r="J13" i="29"/>
  <c r="M12" i="29"/>
  <c r="K12" i="29"/>
  <c r="F28" i="29"/>
  <c r="E29" i="29"/>
  <c r="F29" i="29" s="1"/>
  <c r="F35" i="29"/>
  <c r="E36" i="29"/>
  <c r="L38" i="28"/>
  <c r="M38" i="28"/>
  <c r="K38" i="28"/>
  <c r="E27" i="28"/>
  <c r="E14" i="28"/>
  <c r="E34" i="28"/>
  <c r="M10" i="28"/>
  <c r="J11" i="28"/>
  <c r="E21" i="28"/>
  <c r="F9" i="28"/>
  <c r="E10" i="28"/>
  <c r="F10" i="28" s="1"/>
  <c r="L10" i="28" s="1"/>
  <c r="E37" i="27"/>
  <c r="F37" i="27" s="1"/>
  <c r="E28" i="27"/>
  <c r="E22" i="27"/>
  <c r="F21" i="27"/>
  <c r="J10" i="27"/>
  <c r="M9" i="27"/>
  <c r="L9" i="27"/>
  <c r="K9" i="27"/>
  <c r="E35" i="26"/>
  <c r="F35" i="26" s="1"/>
  <c r="H35" i="26"/>
  <c r="H28" i="26"/>
  <c r="H29" i="26"/>
  <c r="H37" i="26"/>
  <c r="H22" i="26"/>
  <c r="K8" i="26"/>
  <c r="J9" i="26"/>
  <c r="L8" i="26"/>
  <c r="M8" i="26"/>
  <c r="E36" i="26"/>
  <c r="F36" i="26" s="1"/>
  <c r="H36" i="26"/>
  <c r="M38" i="26"/>
  <c r="L38" i="26"/>
  <c r="K38" i="26"/>
  <c r="H21" i="26"/>
  <c r="E20" i="26"/>
  <c r="F20" i="26" s="1"/>
  <c r="H20" i="26"/>
  <c r="E27" i="26"/>
  <c r="F27" i="26" s="1"/>
  <c r="H27" i="26"/>
  <c r="E12" i="26"/>
  <c r="H12" i="26"/>
  <c r="E13" i="24"/>
  <c r="F13" i="24" s="1"/>
  <c r="H19" i="24"/>
  <c r="H8" i="24"/>
  <c r="E9" i="24"/>
  <c r="F9" i="24" s="1"/>
  <c r="H19" i="23"/>
  <c r="H33" i="23"/>
  <c r="E27" i="23"/>
  <c r="F27" i="23" s="1"/>
  <c r="H9" i="23"/>
  <c r="H8" i="23"/>
  <c r="E10" i="23"/>
  <c r="F10" i="23" s="1"/>
  <c r="K8" i="23"/>
  <c r="K7" i="23"/>
  <c r="M7" i="23"/>
  <c r="M8" i="23"/>
  <c r="K7" i="24"/>
  <c r="M7" i="24"/>
  <c r="E20" i="24"/>
  <c r="F20" i="24" s="1"/>
  <c r="E27" i="24"/>
  <c r="E34" i="24"/>
  <c r="F34" i="24" s="1"/>
  <c r="K8" i="24"/>
  <c r="M8" i="24"/>
  <c r="J9" i="24"/>
  <c r="L8" i="24"/>
  <c r="E14" i="24"/>
  <c r="E35" i="24"/>
  <c r="F35" i="24" s="1"/>
  <c r="H33" i="24"/>
  <c r="H34" i="24"/>
  <c r="H35" i="24"/>
  <c r="H36" i="24"/>
  <c r="H37" i="24"/>
  <c r="H15" i="23"/>
  <c r="H10" i="23"/>
  <c r="H14" i="23"/>
  <c r="J9" i="23"/>
  <c r="L8" i="23"/>
  <c r="H13" i="23"/>
  <c r="H17" i="23"/>
  <c r="E12" i="23"/>
  <c r="F12" i="23" s="1"/>
  <c r="H12" i="23"/>
  <c r="H38" i="23" s="1"/>
  <c r="M39" i="23" s="1"/>
  <c r="H16" i="23"/>
  <c r="E20" i="23"/>
  <c r="F20" i="23" s="1"/>
  <c r="E34" i="23"/>
  <c r="F34" i="23" s="1"/>
  <c r="H26" i="23"/>
  <c r="H27" i="23"/>
  <c r="H28" i="23"/>
  <c r="H29" i="23"/>
  <c r="L7" i="23"/>
  <c r="H37" i="23"/>
  <c r="F37" i="16"/>
  <c r="M9" i="30" l="1"/>
  <c r="K9" i="30"/>
  <c r="L9" i="30"/>
  <c r="L10" i="30"/>
  <c r="F22" i="30"/>
  <c r="E23" i="30"/>
  <c r="F15" i="30"/>
  <c r="E16" i="30"/>
  <c r="M10" i="30"/>
  <c r="J12" i="30"/>
  <c r="L11" i="30"/>
  <c r="M11" i="30"/>
  <c r="K11" i="30"/>
  <c r="E37" i="29"/>
  <c r="F37" i="29" s="1"/>
  <c r="F36" i="29"/>
  <c r="F22" i="29"/>
  <c r="E23" i="29"/>
  <c r="L13" i="29"/>
  <c r="K13" i="29"/>
  <c r="J14" i="29"/>
  <c r="M13" i="29"/>
  <c r="F15" i="29"/>
  <c r="E16" i="29"/>
  <c r="L9" i="28"/>
  <c r="K9" i="28"/>
  <c r="M9" i="28"/>
  <c r="F27" i="28"/>
  <c r="E28" i="28"/>
  <c r="F21" i="28"/>
  <c r="E22" i="28"/>
  <c r="K10" i="28"/>
  <c r="J12" i="28"/>
  <c r="K11" i="28"/>
  <c r="L11" i="28"/>
  <c r="M11" i="28"/>
  <c r="F34" i="28"/>
  <c r="E35" i="28"/>
  <c r="F14" i="28"/>
  <c r="E15" i="28"/>
  <c r="M10" i="27"/>
  <c r="J11" i="27"/>
  <c r="L10" i="27"/>
  <c r="K10" i="27"/>
  <c r="E23" i="27"/>
  <c r="F22" i="27"/>
  <c r="F28" i="27"/>
  <c r="E29" i="27"/>
  <c r="F29" i="27" s="1"/>
  <c r="E21" i="26"/>
  <c r="K9" i="26"/>
  <c r="M9" i="26"/>
  <c r="J10" i="26"/>
  <c r="L9" i="26"/>
  <c r="E28" i="26"/>
  <c r="E37" i="26"/>
  <c r="F37" i="26" s="1"/>
  <c r="F12" i="26"/>
  <c r="E13" i="26"/>
  <c r="E36" i="24"/>
  <c r="F36" i="24" s="1"/>
  <c r="E21" i="24"/>
  <c r="F21" i="24" s="1"/>
  <c r="E10" i="24"/>
  <c r="F10" i="24" s="1"/>
  <c r="E28" i="23"/>
  <c r="H38" i="24"/>
  <c r="M39" i="24" s="1"/>
  <c r="F27" i="24"/>
  <c r="E28" i="24"/>
  <c r="F14" i="24"/>
  <c r="E15" i="24"/>
  <c r="K9" i="24"/>
  <c r="J10" i="24"/>
  <c r="M9" i="24"/>
  <c r="L9" i="24"/>
  <c r="E22" i="24"/>
  <c r="M38" i="23"/>
  <c r="J10" i="23"/>
  <c r="L9" i="23"/>
  <c r="M9" i="23"/>
  <c r="K9" i="23"/>
  <c r="E21" i="23"/>
  <c r="E13" i="23"/>
  <c r="L38" i="23"/>
  <c r="K38" i="23"/>
  <c r="E35" i="23"/>
  <c r="F16" i="30" l="1"/>
  <c r="E17" i="30"/>
  <c r="F17" i="30" s="1"/>
  <c r="M12" i="30"/>
  <c r="J13" i="30"/>
  <c r="L12" i="30"/>
  <c r="K12" i="30"/>
  <c r="F23" i="30"/>
  <c r="E24" i="30"/>
  <c r="F24" i="30" s="1"/>
  <c r="F23" i="29"/>
  <c r="E24" i="29"/>
  <c r="F24" i="29" s="1"/>
  <c r="L14" i="29"/>
  <c r="K14" i="29"/>
  <c r="J15" i="29"/>
  <c r="M14" i="29"/>
  <c r="F16" i="29"/>
  <c r="E17" i="29"/>
  <c r="F17" i="29" s="1"/>
  <c r="F15" i="28"/>
  <c r="E16" i="28"/>
  <c r="F22" i="28"/>
  <c r="E23" i="28"/>
  <c r="F35" i="28"/>
  <c r="E36" i="28"/>
  <c r="J13" i="28"/>
  <c r="L12" i="28"/>
  <c r="M12" i="28"/>
  <c r="K12" i="28"/>
  <c r="F28" i="28"/>
  <c r="E29" i="28"/>
  <c r="F29" i="28" s="1"/>
  <c r="L11" i="27"/>
  <c r="J12" i="27"/>
  <c r="M11" i="27"/>
  <c r="K11" i="27"/>
  <c r="E24" i="27"/>
  <c r="F24" i="27" s="1"/>
  <c r="F23" i="27"/>
  <c r="F28" i="26"/>
  <c r="E29" i="26"/>
  <c r="F29" i="26" s="1"/>
  <c r="F13" i="26"/>
  <c r="E14" i="26"/>
  <c r="F21" i="26"/>
  <c r="E22" i="26"/>
  <c r="K10" i="26"/>
  <c r="M10" i="26"/>
  <c r="J11" i="26"/>
  <c r="L10" i="26"/>
  <c r="E37" i="24"/>
  <c r="F37" i="24" s="1"/>
  <c r="F28" i="23"/>
  <c r="E29" i="23"/>
  <c r="F29" i="23" s="1"/>
  <c r="L38" i="24"/>
  <c r="M38" i="24"/>
  <c r="K38" i="24"/>
  <c r="F15" i="24"/>
  <c r="E16" i="24"/>
  <c r="F22" i="24"/>
  <c r="E23" i="24"/>
  <c r="K10" i="24"/>
  <c r="M10" i="24"/>
  <c r="J11" i="24"/>
  <c r="L10" i="24"/>
  <c r="F28" i="24"/>
  <c r="E29" i="24"/>
  <c r="F29" i="24" s="1"/>
  <c r="F13" i="23"/>
  <c r="E14" i="23"/>
  <c r="F35" i="23"/>
  <c r="E36" i="23"/>
  <c r="F21" i="23"/>
  <c r="E22" i="23"/>
  <c r="J11" i="23"/>
  <c r="L10" i="23"/>
  <c r="K10" i="23"/>
  <c r="M10" i="23"/>
  <c r="I38" i="16"/>
  <c r="I38" i="11"/>
  <c r="I38" i="15"/>
  <c r="I38" i="13"/>
  <c r="I38" i="9"/>
  <c r="I38" i="2"/>
  <c r="H38" i="2"/>
  <c r="I38" i="21"/>
  <c r="H38" i="21"/>
  <c r="I38" i="20"/>
  <c r="H38" i="20"/>
  <c r="I38" i="12"/>
  <c r="H38" i="12"/>
  <c r="L13" i="30" l="1"/>
  <c r="M13" i="30"/>
  <c r="K13" i="30"/>
  <c r="J14" i="30"/>
  <c r="L15" i="29"/>
  <c r="K15" i="29"/>
  <c r="J16" i="29"/>
  <c r="M15" i="29"/>
  <c r="F23" i="28"/>
  <c r="E24" i="28"/>
  <c r="F24" i="28" s="1"/>
  <c r="M13" i="28"/>
  <c r="J14" i="28"/>
  <c r="L13" i="28"/>
  <c r="K13" i="28"/>
  <c r="E37" i="28"/>
  <c r="F37" i="28" s="1"/>
  <c r="F36" i="28"/>
  <c r="F16" i="28"/>
  <c r="E17" i="28"/>
  <c r="F17" i="28" s="1"/>
  <c r="L38" i="21"/>
  <c r="C348" i="32" s="1"/>
  <c r="M38" i="12"/>
  <c r="C457" i="32" s="1"/>
  <c r="L12" i="27"/>
  <c r="K12" i="27"/>
  <c r="J13" i="27"/>
  <c r="M12" i="27"/>
  <c r="J12" i="26"/>
  <c r="K11" i="26"/>
  <c r="M11" i="26"/>
  <c r="L11" i="26"/>
  <c r="F14" i="26"/>
  <c r="E15" i="26"/>
  <c r="F22" i="26"/>
  <c r="E23" i="26"/>
  <c r="F23" i="24"/>
  <c r="E24" i="24"/>
  <c r="F24" i="24" s="1"/>
  <c r="M11" i="24"/>
  <c r="L11" i="24"/>
  <c r="K11" i="24"/>
  <c r="J12" i="24"/>
  <c r="F16" i="24"/>
  <c r="E17" i="24"/>
  <c r="F17" i="24" s="1"/>
  <c r="F36" i="23"/>
  <c r="E37" i="23"/>
  <c r="F37" i="23" s="1"/>
  <c r="L11" i="23"/>
  <c r="J12" i="23"/>
  <c r="M11" i="23"/>
  <c r="K11" i="23"/>
  <c r="F22" i="23"/>
  <c r="E23" i="23"/>
  <c r="F14" i="23"/>
  <c r="E15" i="23"/>
  <c r="L38" i="20"/>
  <c r="C403" i="32" s="1"/>
  <c r="M38" i="2"/>
  <c r="C242" i="32" s="1"/>
  <c r="L38" i="2"/>
  <c r="C241" i="32" s="1"/>
  <c r="K38" i="2"/>
  <c r="C240" i="32" s="1"/>
  <c r="M38" i="21"/>
  <c r="M38" i="20"/>
  <c r="L38" i="12"/>
  <c r="C456" i="32" s="1"/>
  <c r="K38" i="21"/>
  <c r="C347" i="32" s="1"/>
  <c r="K38" i="20"/>
  <c r="C402" i="32" s="1"/>
  <c r="K38" i="12"/>
  <c r="C455" i="32" s="1"/>
  <c r="C349" i="32" l="1"/>
  <c r="C404" i="32"/>
  <c r="J15" i="30"/>
  <c r="K14" i="30"/>
  <c r="L14" i="30"/>
  <c r="M14" i="30"/>
  <c r="L16" i="29"/>
  <c r="K16" i="29"/>
  <c r="J17" i="29"/>
  <c r="M16" i="29"/>
  <c r="L14" i="28"/>
  <c r="M14" i="28"/>
  <c r="J15" i="28"/>
  <c r="K14" i="28"/>
  <c r="L13" i="27"/>
  <c r="J14" i="27"/>
  <c r="K13" i="27"/>
  <c r="M13" i="27"/>
  <c r="F15" i="26"/>
  <c r="E16" i="26"/>
  <c r="L12" i="26"/>
  <c r="K12" i="26"/>
  <c r="M12" i="26"/>
  <c r="J13" i="26"/>
  <c r="F23" i="26"/>
  <c r="E24" i="26"/>
  <c r="F24" i="26" s="1"/>
  <c r="M12" i="24"/>
  <c r="K12" i="24"/>
  <c r="L12" i="24"/>
  <c r="J13" i="24"/>
  <c r="F15" i="23"/>
  <c r="E16" i="23"/>
  <c r="F23" i="23"/>
  <c r="E24" i="23"/>
  <c r="F24" i="23" s="1"/>
  <c r="L12" i="23"/>
  <c r="J13" i="23"/>
  <c r="M12" i="23"/>
  <c r="K12" i="23"/>
  <c r="J16" i="30" l="1"/>
  <c r="L15" i="30"/>
  <c r="M15" i="30"/>
  <c r="K15" i="30"/>
  <c r="J18" i="29"/>
  <c r="L17" i="29"/>
  <c r="K17" i="29"/>
  <c r="M17" i="29"/>
  <c r="J16" i="28"/>
  <c r="K15" i="28"/>
  <c r="L15" i="28"/>
  <c r="M15" i="28"/>
  <c r="L14" i="27"/>
  <c r="J15" i="27"/>
  <c r="M14" i="27"/>
  <c r="K14" i="27"/>
  <c r="M13" i="26"/>
  <c r="L13" i="26"/>
  <c r="J14" i="26"/>
  <c r="K13" i="26"/>
  <c r="F16" i="26"/>
  <c r="E17" i="26"/>
  <c r="F17" i="26" s="1"/>
  <c r="M13" i="24"/>
  <c r="L13" i="24"/>
  <c r="K13" i="24"/>
  <c r="J14" i="24"/>
  <c r="L13" i="23"/>
  <c r="J14" i="23"/>
  <c r="M13" i="23"/>
  <c r="K13" i="23"/>
  <c r="F16" i="23"/>
  <c r="E17" i="23"/>
  <c r="F17" i="23" s="1"/>
  <c r="O16" i="21"/>
  <c r="O17" i="21"/>
  <c r="O18" i="21"/>
  <c r="O19" i="21"/>
  <c r="O20" i="21"/>
  <c r="M16" i="30" l="1"/>
  <c r="J17" i="30"/>
  <c r="L16" i="30"/>
  <c r="K16" i="30"/>
  <c r="J19" i="29"/>
  <c r="M18" i="29"/>
  <c r="L18" i="29"/>
  <c r="K18" i="29"/>
  <c r="J17" i="28"/>
  <c r="L16" i="28"/>
  <c r="M16" i="28"/>
  <c r="K16" i="28"/>
  <c r="L15" i="27"/>
  <c r="J16" i="27"/>
  <c r="M15" i="27"/>
  <c r="K15" i="27"/>
  <c r="L14" i="26"/>
  <c r="M14" i="26"/>
  <c r="K14" i="26"/>
  <c r="J15" i="26"/>
  <c r="M14" i="24"/>
  <c r="K14" i="24"/>
  <c r="L14" i="24"/>
  <c r="J15" i="24"/>
  <c r="L14" i="23"/>
  <c r="J15" i="23"/>
  <c r="M14" i="23"/>
  <c r="K14" i="23"/>
  <c r="D4" i="18"/>
  <c r="D5" i="18"/>
  <c r="D6" i="18"/>
  <c r="D7" i="18"/>
  <c r="D8" i="18"/>
  <c r="D9" i="18"/>
  <c r="D10" i="18"/>
  <c r="D11" i="18"/>
  <c r="D12" i="18"/>
  <c r="D3" i="18"/>
  <c r="C4" i="18"/>
  <c r="C5" i="18"/>
  <c r="C6" i="18"/>
  <c r="C7" i="18"/>
  <c r="C8" i="18"/>
  <c r="C9" i="18"/>
  <c r="C10" i="18"/>
  <c r="C11" i="18"/>
  <c r="C12" i="18"/>
  <c r="C3" i="18"/>
  <c r="L17" i="30" l="1"/>
  <c r="J18" i="30"/>
  <c r="M17" i="30"/>
  <c r="K17" i="30"/>
  <c r="J20" i="29"/>
  <c r="M19" i="29"/>
  <c r="L19" i="29"/>
  <c r="K19" i="29"/>
  <c r="M17" i="28"/>
  <c r="L17" i="28"/>
  <c r="J18" i="28"/>
  <c r="K17" i="28"/>
  <c r="L16" i="27"/>
  <c r="K16" i="27"/>
  <c r="J17" i="27"/>
  <c r="M16" i="27"/>
  <c r="K15" i="26"/>
  <c r="M15" i="26"/>
  <c r="J16" i="26"/>
  <c r="L15" i="26"/>
  <c r="M15" i="24"/>
  <c r="L15" i="24"/>
  <c r="K15" i="24"/>
  <c r="J16" i="24"/>
  <c r="L15" i="23"/>
  <c r="J16" i="23"/>
  <c r="M15" i="23"/>
  <c r="K15" i="23"/>
  <c r="B37" i="17"/>
  <c r="O37" i="17" s="1"/>
  <c r="L18" i="30" l="1"/>
  <c r="M18" i="30"/>
  <c r="K18" i="30"/>
  <c r="J19" i="30"/>
  <c r="J21" i="29"/>
  <c r="M20" i="29"/>
  <c r="L20" i="29"/>
  <c r="K20" i="29"/>
  <c r="M18" i="28"/>
  <c r="K18" i="28"/>
  <c r="L18" i="28"/>
  <c r="J19" i="28"/>
  <c r="J18" i="27"/>
  <c r="L17" i="27"/>
  <c r="K17" i="27"/>
  <c r="M17" i="27"/>
  <c r="K16" i="26"/>
  <c r="M16" i="26"/>
  <c r="J17" i="26"/>
  <c r="L16" i="26"/>
  <c r="C37" i="17"/>
  <c r="D37" i="17"/>
  <c r="A37" i="17"/>
  <c r="M16" i="24"/>
  <c r="K16" i="24"/>
  <c r="L16" i="24"/>
  <c r="J17" i="24"/>
  <c r="L16" i="23"/>
  <c r="J17" i="23"/>
  <c r="M16" i="23"/>
  <c r="K16" i="23"/>
  <c r="O37" i="16"/>
  <c r="A37" i="16"/>
  <c r="J20" i="30" l="1"/>
  <c r="K19" i="30"/>
  <c r="L19" i="30"/>
  <c r="M19" i="30"/>
  <c r="J22" i="29"/>
  <c r="M21" i="29"/>
  <c r="L21" i="29"/>
  <c r="K21" i="29"/>
  <c r="L19" i="28"/>
  <c r="K19" i="28"/>
  <c r="J20" i="28"/>
  <c r="M19" i="28"/>
  <c r="J19" i="27"/>
  <c r="M18" i="27"/>
  <c r="L18" i="27"/>
  <c r="K18" i="27"/>
  <c r="K17" i="26"/>
  <c r="L17" i="26"/>
  <c r="M17" i="26"/>
  <c r="J18" i="26"/>
  <c r="M17" i="24"/>
  <c r="J18" i="24"/>
  <c r="L17" i="24"/>
  <c r="K17" i="24"/>
  <c r="J18" i="23"/>
  <c r="L17" i="23"/>
  <c r="M17" i="23"/>
  <c r="K17" i="23"/>
  <c r="O37" i="15"/>
  <c r="A37" i="15"/>
  <c r="C37" i="11"/>
  <c r="B37" i="11"/>
  <c r="O37" i="11" s="1"/>
  <c r="O37" i="13"/>
  <c r="D37" i="13"/>
  <c r="C37" i="13"/>
  <c r="B37" i="13"/>
  <c r="A37" i="13"/>
  <c r="J21" i="30" l="1"/>
  <c r="L20" i="30"/>
  <c r="M20" i="30"/>
  <c r="K20" i="30"/>
  <c r="J23" i="29"/>
  <c r="M22" i="29"/>
  <c r="L22" i="29"/>
  <c r="K22" i="29"/>
  <c r="J21" i="28"/>
  <c r="K20" i="28"/>
  <c r="M20" i="28"/>
  <c r="L20" i="28"/>
  <c r="J20" i="27"/>
  <c r="M19" i="27"/>
  <c r="L19" i="27"/>
  <c r="K19" i="27"/>
  <c r="K18" i="26"/>
  <c r="J19" i="26"/>
  <c r="M18" i="26"/>
  <c r="L18" i="26"/>
  <c r="K18" i="24"/>
  <c r="M18" i="24"/>
  <c r="J19" i="24"/>
  <c r="L18" i="24"/>
  <c r="J19" i="23"/>
  <c r="L18" i="23"/>
  <c r="K18" i="23"/>
  <c r="M18" i="23"/>
  <c r="D37" i="15"/>
  <c r="D37" i="11"/>
  <c r="A37" i="11"/>
  <c r="D37" i="9"/>
  <c r="B37" i="9"/>
  <c r="O37" i="9" s="1"/>
  <c r="A38" i="2"/>
  <c r="O37" i="2"/>
  <c r="G37" i="2"/>
  <c r="D37" i="2"/>
  <c r="C37" i="2"/>
  <c r="A37" i="2"/>
  <c r="H37" i="2" s="1"/>
  <c r="O36" i="2"/>
  <c r="G36" i="2"/>
  <c r="D36" i="2"/>
  <c r="C36" i="2"/>
  <c r="A36" i="2"/>
  <c r="O35" i="2"/>
  <c r="G35" i="2"/>
  <c r="D35" i="2"/>
  <c r="C35" i="2"/>
  <c r="A35" i="2"/>
  <c r="H35" i="2" s="1"/>
  <c r="O34" i="2"/>
  <c r="G34" i="2"/>
  <c r="D34" i="2"/>
  <c r="C34" i="2"/>
  <c r="A34" i="2"/>
  <c r="E34" i="2" s="1"/>
  <c r="O33" i="2"/>
  <c r="G33" i="2"/>
  <c r="E33" i="2"/>
  <c r="F33" i="2" s="1"/>
  <c r="D33" i="2"/>
  <c r="C33" i="2"/>
  <c r="A33" i="2"/>
  <c r="H33" i="2" s="1"/>
  <c r="O32" i="2"/>
  <c r="G32" i="2"/>
  <c r="F32" i="2"/>
  <c r="D32" i="2"/>
  <c r="C32" i="2"/>
  <c r="A32" i="2"/>
  <c r="H32" i="2" s="1"/>
  <c r="O31" i="2"/>
  <c r="G31" i="2"/>
  <c r="F31" i="2"/>
  <c r="D31" i="2"/>
  <c r="C31" i="2"/>
  <c r="A31" i="2"/>
  <c r="O30" i="2"/>
  <c r="G30" i="2"/>
  <c r="F30" i="2"/>
  <c r="D30" i="2"/>
  <c r="C30" i="2"/>
  <c r="A30" i="2"/>
  <c r="O29" i="2"/>
  <c r="G29" i="2"/>
  <c r="D29" i="2"/>
  <c r="C29" i="2"/>
  <c r="A29" i="2"/>
  <c r="O28" i="2"/>
  <c r="G28" i="2"/>
  <c r="D28" i="2"/>
  <c r="C28" i="2"/>
  <c r="A28" i="2"/>
  <c r="H28" i="2" s="1"/>
  <c r="O27" i="2"/>
  <c r="G27" i="2"/>
  <c r="D27" i="2"/>
  <c r="C27" i="2"/>
  <c r="A27" i="2"/>
  <c r="H27" i="2" s="1"/>
  <c r="O26" i="2"/>
  <c r="G26" i="2"/>
  <c r="E26" i="2"/>
  <c r="F26" i="2" s="1"/>
  <c r="D26" i="2"/>
  <c r="C26" i="2"/>
  <c r="A26" i="2"/>
  <c r="H26" i="2" s="1"/>
  <c r="O25" i="2"/>
  <c r="G25" i="2"/>
  <c r="F25" i="2"/>
  <c r="D25" i="2"/>
  <c r="C25" i="2"/>
  <c r="A25" i="2"/>
  <c r="O24" i="2"/>
  <c r="G24" i="2"/>
  <c r="D24" i="2"/>
  <c r="C24" i="2"/>
  <c r="A24" i="2"/>
  <c r="O23" i="2"/>
  <c r="G23" i="2"/>
  <c r="D23" i="2"/>
  <c r="C23" i="2"/>
  <c r="A23" i="2"/>
  <c r="H23" i="2" s="1"/>
  <c r="O22" i="2"/>
  <c r="G22" i="2"/>
  <c r="D22" i="2"/>
  <c r="C22" i="2"/>
  <c r="A22" i="2"/>
  <c r="H22" i="2" s="1"/>
  <c r="O21" i="2"/>
  <c r="G21" i="2"/>
  <c r="D21" i="2"/>
  <c r="C21" i="2"/>
  <c r="A21" i="2"/>
  <c r="H21" i="2" s="1"/>
  <c r="O20" i="2"/>
  <c r="G20" i="2"/>
  <c r="D20" i="2"/>
  <c r="C20" i="2"/>
  <c r="A20" i="2"/>
  <c r="O19" i="2"/>
  <c r="G19" i="2"/>
  <c r="D19" i="2"/>
  <c r="C19" i="2"/>
  <c r="A19" i="2"/>
  <c r="H19" i="2" s="1"/>
  <c r="O18" i="2"/>
  <c r="G18" i="2"/>
  <c r="F18" i="2"/>
  <c r="D18" i="2"/>
  <c r="C18" i="2"/>
  <c r="A18" i="2"/>
  <c r="O17" i="2"/>
  <c r="G17" i="2"/>
  <c r="D17" i="2"/>
  <c r="C17" i="2"/>
  <c r="A17" i="2"/>
  <c r="H17" i="2" s="1"/>
  <c r="O16" i="2"/>
  <c r="G16" i="2"/>
  <c r="D16" i="2"/>
  <c r="C16" i="2"/>
  <c r="A16" i="2"/>
  <c r="O15" i="2"/>
  <c r="G15" i="2"/>
  <c r="D15" i="2"/>
  <c r="C15" i="2"/>
  <c r="A15" i="2"/>
  <c r="H15" i="2" s="1"/>
  <c r="O14" i="2"/>
  <c r="G14" i="2"/>
  <c r="D14" i="2"/>
  <c r="C14" i="2"/>
  <c r="A14" i="2"/>
  <c r="H14" i="2" s="1"/>
  <c r="O13" i="2"/>
  <c r="G13" i="2"/>
  <c r="D13" i="2"/>
  <c r="C13" i="2"/>
  <c r="A13" i="2"/>
  <c r="H13" i="2" s="1"/>
  <c r="O12" i="2"/>
  <c r="G12" i="2"/>
  <c r="D12" i="2"/>
  <c r="C12" i="2"/>
  <c r="A12" i="2"/>
  <c r="E12" i="2" s="1"/>
  <c r="O11" i="2"/>
  <c r="G11" i="2"/>
  <c r="F11" i="2"/>
  <c r="D11" i="2"/>
  <c r="C11" i="2"/>
  <c r="A11" i="2"/>
  <c r="O10" i="2"/>
  <c r="G10" i="2"/>
  <c r="D10" i="2"/>
  <c r="C10" i="2"/>
  <c r="A10" i="2"/>
  <c r="H10" i="2" s="1"/>
  <c r="O9" i="2"/>
  <c r="G9" i="2"/>
  <c r="D9" i="2"/>
  <c r="C9" i="2"/>
  <c r="A9" i="2"/>
  <c r="H9" i="2" s="1"/>
  <c r="O8" i="2"/>
  <c r="G8" i="2"/>
  <c r="D8" i="2"/>
  <c r="C8" i="2"/>
  <c r="A8" i="2"/>
  <c r="E8" i="2" s="1"/>
  <c r="F8" i="2" s="1"/>
  <c r="O7" i="2"/>
  <c r="G7" i="2"/>
  <c r="F7" i="2"/>
  <c r="D7" i="2"/>
  <c r="C7" i="2"/>
  <c r="A7" i="2"/>
  <c r="A38" i="21"/>
  <c r="O37" i="21"/>
  <c r="G37" i="21"/>
  <c r="D37" i="21"/>
  <c r="C37" i="21"/>
  <c r="A37" i="21"/>
  <c r="H37" i="21" s="1"/>
  <c r="O36" i="21"/>
  <c r="G36" i="21"/>
  <c r="D36" i="21"/>
  <c r="C36" i="21"/>
  <c r="A36" i="21"/>
  <c r="H36" i="21" s="1"/>
  <c r="O35" i="21"/>
  <c r="G35" i="21"/>
  <c r="D35" i="21"/>
  <c r="C35" i="21"/>
  <c r="A35" i="21"/>
  <c r="H35" i="21" s="1"/>
  <c r="O34" i="21"/>
  <c r="G34" i="21"/>
  <c r="D34" i="21"/>
  <c r="C34" i="21"/>
  <c r="A34" i="21"/>
  <c r="E34" i="21" s="1"/>
  <c r="O33" i="21"/>
  <c r="G33" i="21"/>
  <c r="D33" i="21"/>
  <c r="C33" i="21"/>
  <c r="A33" i="21"/>
  <c r="E33" i="21" s="1"/>
  <c r="F33" i="21" s="1"/>
  <c r="O32" i="21"/>
  <c r="G32" i="21"/>
  <c r="F32" i="21"/>
  <c r="D32" i="21"/>
  <c r="C32" i="21"/>
  <c r="A32" i="21"/>
  <c r="H32" i="21" s="1"/>
  <c r="O31" i="21"/>
  <c r="G31" i="21"/>
  <c r="F31" i="21"/>
  <c r="D31" i="21"/>
  <c r="C31" i="21"/>
  <c r="A31" i="21"/>
  <c r="O30" i="21"/>
  <c r="G30" i="21"/>
  <c r="F30" i="21"/>
  <c r="D30" i="21"/>
  <c r="C30" i="21"/>
  <c r="A30" i="21"/>
  <c r="O29" i="21"/>
  <c r="G29" i="21"/>
  <c r="D29" i="21"/>
  <c r="C29" i="21"/>
  <c r="A29" i="21"/>
  <c r="O28" i="21"/>
  <c r="G28" i="21"/>
  <c r="D28" i="21"/>
  <c r="C28" i="21"/>
  <c r="A28" i="21"/>
  <c r="H28" i="21" s="1"/>
  <c r="O27" i="21"/>
  <c r="G27" i="21"/>
  <c r="D27" i="21"/>
  <c r="C27" i="21"/>
  <c r="A27" i="21"/>
  <c r="O26" i="21"/>
  <c r="G26" i="21"/>
  <c r="D26" i="21"/>
  <c r="C26" i="21"/>
  <c r="A26" i="21"/>
  <c r="E26" i="21" s="1"/>
  <c r="F26" i="21" s="1"/>
  <c r="O25" i="21"/>
  <c r="G25" i="21"/>
  <c r="F25" i="21"/>
  <c r="D25" i="21"/>
  <c r="C25" i="21"/>
  <c r="A25" i="21"/>
  <c r="O24" i="21"/>
  <c r="G24" i="21"/>
  <c r="D24" i="21"/>
  <c r="C24" i="21"/>
  <c r="A24" i="21"/>
  <c r="O23" i="21"/>
  <c r="G23" i="21"/>
  <c r="D23" i="21"/>
  <c r="C23" i="21"/>
  <c r="A23" i="21"/>
  <c r="H23" i="21" s="1"/>
  <c r="O22" i="21"/>
  <c r="G22" i="21"/>
  <c r="D22" i="21"/>
  <c r="C22" i="21"/>
  <c r="A22" i="21"/>
  <c r="H22" i="21" s="1"/>
  <c r="O21" i="21"/>
  <c r="G21" i="21"/>
  <c r="D21" i="21"/>
  <c r="C21" i="21"/>
  <c r="A21" i="21"/>
  <c r="H21" i="21" s="1"/>
  <c r="G20" i="21"/>
  <c r="D20" i="21"/>
  <c r="C20" i="21"/>
  <c r="A20" i="21"/>
  <c r="H20" i="21" s="1"/>
  <c r="G19" i="21"/>
  <c r="E19" i="21"/>
  <c r="D19" i="21"/>
  <c r="C19" i="21"/>
  <c r="A19" i="21"/>
  <c r="H19" i="21" s="1"/>
  <c r="G18" i="21"/>
  <c r="F18" i="21"/>
  <c r="D18" i="21"/>
  <c r="C18" i="21"/>
  <c r="A18" i="21"/>
  <c r="G17" i="21"/>
  <c r="D17" i="21"/>
  <c r="C17" i="21"/>
  <c r="A17" i="21"/>
  <c r="H17" i="21" s="1"/>
  <c r="G16" i="21"/>
  <c r="D16" i="21"/>
  <c r="C16" i="21"/>
  <c r="A16" i="21"/>
  <c r="O15" i="21"/>
  <c r="G15" i="21"/>
  <c r="D15" i="21"/>
  <c r="C15" i="21"/>
  <c r="A15" i="21"/>
  <c r="H15" i="21" s="1"/>
  <c r="O14" i="21"/>
  <c r="G14" i="21"/>
  <c r="D14" i="21"/>
  <c r="C14" i="21"/>
  <c r="A14" i="21"/>
  <c r="H14" i="21" s="1"/>
  <c r="O13" i="21"/>
  <c r="G13" i="21"/>
  <c r="D13" i="21"/>
  <c r="C13" i="21"/>
  <c r="A13" i="21"/>
  <c r="H13" i="21" s="1"/>
  <c r="O12" i="21"/>
  <c r="G12" i="21"/>
  <c r="D12" i="21"/>
  <c r="C12" i="21"/>
  <c r="A12" i="21"/>
  <c r="O11" i="21"/>
  <c r="G11" i="21"/>
  <c r="F11" i="21"/>
  <c r="D11" i="21"/>
  <c r="C11" i="21"/>
  <c r="A11" i="21"/>
  <c r="O10" i="21"/>
  <c r="G10" i="21"/>
  <c r="D10" i="21"/>
  <c r="C10" i="21"/>
  <c r="A10" i="21"/>
  <c r="O9" i="21"/>
  <c r="G9" i="21"/>
  <c r="D9" i="21"/>
  <c r="C9" i="21"/>
  <c r="A9" i="21"/>
  <c r="H9" i="21" s="1"/>
  <c r="O8" i="21"/>
  <c r="G8" i="21"/>
  <c r="E8" i="21"/>
  <c r="F8" i="21" s="1"/>
  <c r="D8" i="21"/>
  <c r="C8" i="21"/>
  <c r="A8" i="21"/>
  <c r="H8" i="21" s="1"/>
  <c r="O7" i="21"/>
  <c r="G7" i="21"/>
  <c r="F7" i="21"/>
  <c r="D7" i="21"/>
  <c r="C7" i="21"/>
  <c r="A7" i="21"/>
  <c r="A38" i="20"/>
  <c r="O37" i="20"/>
  <c r="G37" i="20"/>
  <c r="D37" i="20"/>
  <c r="C37" i="20"/>
  <c r="A37" i="20"/>
  <c r="H37" i="20" s="1"/>
  <c r="O36" i="20"/>
  <c r="G36" i="20"/>
  <c r="D36" i="20"/>
  <c r="C36" i="20"/>
  <c r="A36" i="20"/>
  <c r="O35" i="20"/>
  <c r="G35" i="20"/>
  <c r="D35" i="20"/>
  <c r="C35" i="20"/>
  <c r="A35" i="20"/>
  <c r="H35" i="20" s="1"/>
  <c r="O34" i="20"/>
  <c r="G34" i="20"/>
  <c r="D34" i="20"/>
  <c r="C34" i="20"/>
  <c r="A34" i="20"/>
  <c r="O33" i="20"/>
  <c r="G33" i="20"/>
  <c r="E33" i="20"/>
  <c r="F33" i="20" s="1"/>
  <c r="D33" i="20"/>
  <c r="C33" i="20"/>
  <c r="A33" i="20"/>
  <c r="H33" i="20" s="1"/>
  <c r="O32" i="20"/>
  <c r="H32" i="20"/>
  <c r="G32" i="20"/>
  <c r="F32" i="20"/>
  <c r="D32" i="20"/>
  <c r="C32" i="20"/>
  <c r="A32" i="20"/>
  <c r="O31" i="20"/>
  <c r="G31" i="20"/>
  <c r="D31" i="20"/>
  <c r="C31" i="20"/>
  <c r="A31" i="20"/>
  <c r="O30" i="20"/>
  <c r="G30" i="20"/>
  <c r="D30" i="20"/>
  <c r="C30" i="20"/>
  <c r="A30" i="20"/>
  <c r="O29" i="20"/>
  <c r="G29" i="20"/>
  <c r="D29" i="20"/>
  <c r="C29" i="20"/>
  <c r="A29" i="20"/>
  <c r="O28" i="20"/>
  <c r="G28" i="20"/>
  <c r="D28" i="20"/>
  <c r="C28" i="20"/>
  <c r="A28" i="20"/>
  <c r="H28" i="20" s="1"/>
  <c r="O27" i="20"/>
  <c r="G27" i="20"/>
  <c r="D27" i="20"/>
  <c r="C27" i="20"/>
  <c r="A27" i="20"/>
  <c r="H27" i="20" s="1"/>
  <c r="O26" i="20"/>
  <c r="G26" i="20"/>
  <c r="D26" i="20"/>
  <c r="C26" i="20"/>
  <c r="A26" i="20"/>
  <c r="H26" i="20" s="1"/>
  <c r="O25" i="20"/>
  <c r="G25" i="20"/>
  <c r="F25" i="20"/>
  <c r="D25" i="20"/>
  <c r="C25" i="20"/>
  <c r="A25" i="20"/>
  <c r="O24" i="20"/>
  <c r="G24" i="20"/>
  <c r="D24" i="20"/>
  <c r="C24" i="20"/>
  <c r="A24" i="20"/>
  <c r="H24" i="20" s="1"/>
  <c r="O23" i="20"/>
  <c r="G23" i="20"/>
  <c r="D23" i="20"/>
  <c r="C23" i="20"/>
  <c r="A23" i="20"/>
  <c r="H23" i="20" s="1"/>
  <c r="O22" i="20"/>
  <c r="G22" i="20"/>
  <c r="D22" i="20"/>
  <c r="C22" i="20"/>
  <c r="A22" i="20"/>
  <c r="H22" i="20" s="1"/>
  <c r="O21" i="20"/>
  <c r="G21" i="20"/>
  <c r="D21" i="20"/>
  <c r="C21" i="20"/>
  <c r="A21" i="20"/>
  <c r="O20" i="20"/>
  <c r="G20" i="20"/>
  <c r="D20" i="20"/>
  <c r="C20" i="20"/>
  <c r="A20" i="20"/>
  <c r="H20" i="20" s="1"/>
  <c r="O19" i="20"/>
  <c r="G19" i="20"/>
  <c r="D19" i="20"/>
  <c r="C19" i="20"/>
  <c r="A19" i="20"/>
  <c r="E19" i="20" s="1"/>
  <c r="O18" i="20"/>
  <c r="G18" i="20"/>
  <c r="F18" i="20"/>
  <c r="D18" i="20"/>
  <c r="C18" i="20"/>
  <c r="A18" i="20"/>
  <c r="O17" i="20"/>
  <c r="G17" i="20"/>
  <c r="D17" i="20"/>
  <c r="C17" i="20"/>
  <c r="A17" i="20"/>
  <c r="H17" i="20" s="1"/>
  <c r="O16" i="20"/>
  <c r="G16" i="20"/>
  <c r="D16" i="20"/>
  <c r="C16" i="20"/>
  <c r="A16" i="20"/>
  <c r="O15" i="20"/>
  <c r="G15" i="20"/>
  <c r="D15" i="20"/>
  <c r="C15" i="20"/>
  <c r="A15" i="20"/>
  <c r="H15" i="20" s="1"/>
  <c r="O14" i="20"/>
  <c r="G14" i="20"/>
  <c r="D14" i="20"/>
  <c r="C14" i="20"/>
  <c r="A14" i="20"/>
  <c r="O13" i="20"/>
  <c r="G13" i="20"/>
  <c r="D13" i="20"/>
  <c r="C13" i="20"/>
  <c r="A13" i="20"/>
  <c r="H13" i="20" s="1"/>
  <c r="O12" i="20"/>
  <c r="G12" i="20"/>
  <c r="F12" i="20"/>
  <c r="D12" i="20"/>
  <c r="C12" i="20"/>
  <c r="A12" i="20"/>
  <c r="E12" i="20" s="1"/>
  <c r="E13" i="20" s="1"/>
  <c r="F13" i="20" s="1"/>
  <c r="O11" i="20"/>
  <c r="G11" i="20"/>
  <c r="F11" i="20"/>
  <c r="D11" i="20"/>
  <c r="C11" i="20"/>
  <c r="A11" i="20"/>
  <c r="O10" i="20"/>
  <c r="G10" i="20"/>
  <c r="D10" i="20"/>
  <c r="C10" i="20"/>
  <c r="A10" i="20"/>
  <c r="H10" i="20" s="1"/>
  <c r="O9" i="20"/>
  <c r="G9" i="20"/>
  <c r="D9" i="20"/>
  <c r="C9" i="20"/>
  <c r="A9" i="20"/>
  <c r="O8" i="20"/>
  <c r="G8" i="20"/>
  <c r="D8" i="20"/>
  <c r="C8" i="20"/>
  <c r="A8" i="20"/>
  <c r="H8" i="20" s="1"/>
  <c r="O7" i="20"/>
  <c r="J7" i="20"/>
  <c r="G7" i="20"/>
  <c r="F7" i="20"/>
  <c r="D7" i="20"/>
  <c r="C7" i="20"/>
  <c r="A7" i="20"/>
  <c r="O37" i="12"/>
  <c r="G37" i="12"/>
  <c r="D37" i="12"/>
  <c r="C37" i="12"/>
  <c r="A37" i="12"/>
  <c r="H37" i="12" s="1"/>
  <c r="M21" i="30" l="1"/>
  <c r="J22" i="30"/>
  <c r="L21" i="30"/>
  <c r="K21" i="30"/>
  <c r="J24" i="29"/>
  <c r="M23" i="29"/>
  <c r="L23" i="29"/>
  <c r="K23" i="29"/>
  <c r="K21" i="28"/>
  <c r="M21" i="28"/>
  <c r="L21" i="28"/>
  <c r="J22" i="28"/>
  <c r="J21" i="27"/>
  <c r="M20" i="27"/>
  <c r="L20" i="27"/>
  <c r="K20" i="27"/>
  <c r="J20" i="26"/>
  <c r="K19" i="26"/>
  <c r="L19" i="26"/>
  <c r="M19" i="26"/>
  <c r="E13" i="2"/>
  <c r="F13" i="2" s="1"/>
  <c r="E19" i="2"/>
  <c r="F19" i="2" s="1"/>
  <c r="E20" i="2"/>
  <c r="E21" i="2" s="1"/>
  <c r="H20" i="2"/>
  <c r="H26" i="21"/>
  <c r="E27" i="21"/>
  <c r="F27" i="21" s="1"/>
  <c r="H27" i="21"/>
  <c r="H33" i="21"/>
  <c r="E9" i="21"/>
  <c r="F9" i="21" s="1"/>
  <c r="E26" i="20"/>
  <c r="F26" i="20" s="1"/>
  <c r="H19" i="20"/>
  <c r="E9" i="20"/>
  <c r="E8" i="20"/>
  <c r="F8" i="20" s="1"/>
  <c r="K19" i="24"/>
  <c r="J20" i="24"/>
  <c r="M19" i="24"/>
  <c r="L19" i="24"/>
  <c r="J20" i="23"/>
  <c r="L19" i="23"/>
  <c r="K19" i="23"/>
  <c r="M19" i="23"/>
  <c r="C37" i="9"/>
  <c r="A37" i="9"/>
  <c r="J7" i="2"/>
  <c r="H8" i="2"/>
  <c r="E9" i="2"/>
  <c r="F9" i="2" s="1"/>
  <c r="F12" i="2"/>
  <c r="H16" i="2"/>
  <c r="F20" i="2"/>
  <c r="E35" i="2"/>
  <c r="F35" i="2" s="1"/>
  <c r="F34" i="2"/>
  <c r="H12" i="2"/>
  <c r="H36" i="2"/>
  <c r="H24" i="2"/>
  <c r="E27" i="2"/>
  <c r="H29" i="2"/>
  <c r="H34" i="2"/>
  <c r="J7" i="21"/>
  <c r="M39" i="21"/>
  <c r="H10" i="21"/>
  <c r="E12" i="21"/>
  <c r="H12" i="21"/>
  <c r="H16" i="21"/>
  <c r="E20" i="21"/>
  <c r="F20" i="21" s="1"/>
  <c r="F19" i="21"/>
  <c r="E35" i="21"/>
  <c r="F34" i="21"/>
  <c r="E28" i="21"/>
  <c r="F28" i="21" s="1"/>
  <c r="H24" i="21"/>
  <c r="H29" i="21"/>
  <c r="H34" i="21"/>
  <c r="E34" i="20"/>
  <c r="E35" i="20" s="1"/>
  <c r="M39" i="20"/>
  <c r="J8" i="20"/>
  <c r="K7" i="20"/>
  <c r="M7" i="20"/>
  <c r="E14" i="20"/>
  <c r="L7" i="20"/>
  <c r="H9" i="20"/>
  <c r="H14" i="20"/>
  <c r="H16" i="20"/>
  <c r="H12" i="20"/>
  <c r="E20" i="20"/>
  <c r="F20" i="20" s="1"/>
  <c r="F19" i="20"/>
  <c r="H21" i="20"/>
  <c r="H36" i="20"/>
  <c r="H29" i="20"/>
  <c r="H34" i="20"/>
  <c r="L22" i="30" l="1"/>
  <c r="M22" i="30"/>
  <c r="J23" i="30"/>
  <c r="K22" i="30"/>
  <c r="M24" i="29"/>
  <c r="L24" i="29"/>
  <c r="J25" i="29"/>
  <c r="K24" i="29"/>
  <c r="M22" i="28"/>
  <c r="K22" i="28"/>
  <c r="J23" i="28"/>
  <c r="L22" i="28"/>
  <c r="J22" i="27"/>
  <c r="M21" i="27"/>
  <c r="L21" i="27"/>
  <c r="K21" i="27"/>
  <c r="M20" i="26"/>
  <c r="J21" i="26"/>
  <c r="L20" i="26"/>
  <c r="K20" i="26"/>
  <c r="E14" i="2"/>
  <c r="E15" i="2" s="1"/>
  <c r="E10" i="21"/>
  <c r="F10" i="21" s="1"/>
  <c r="E21" i="20"/>
  <c r="F21" i="20" s="1"/>
  <c r="E27" i="20"/>
  <c r="E10" i="20"/>
  <c r="F10" i="20" s="1"/>
  <c r="F9" i="20"/>
  <c r="K20" i="24"/>
  <c r="M20" i="24"/>
  <c r="J21" i="24"/>
  <c r="L20" i="24"/>
  <c r="J21" i="23"/>
  <c r="M20" i="23"/>
  <c r="L20" i="23"/>
  <c r="K20" i="23"/>
  <c r="L7" i="2"/>
  <c r="J8" i="2"/>
  <c r="M7" i="2"/>
  <c r="K7" i="2"/>
  <c r="F27" i="2"/>
  <c r="E28" i="2"/>
  <c r="E10" i="2"/>
  <c r="F10" i="2" s="1"/>
  <c r="M39" i="2"/>
  <c r="E36" i="2"/>
  <c r="F14" i="2"/>
  <c r="F21" i="2"/>
  <c r="E22" i="2"/>
  <c r="L7" i="21"/>
  <c r="J8" i="21"/>
  <c r="K7" i="21"/>
  <c r="M7" i="21"/>
  <c r="E29" i="21"/>
  <c r="F29" i="21" s="1"/>
  <c r="E36" i="21"/>
  <c r="F35" i="21"/>
  <c r="E13" i="21"/>
  <c r="F12" i="21"/>
  <c r="E21" i="21"/>
  <c r="F35" i="20"/>
  <c r="E36" i="20"/>
  <c r="E37" i="20" s="1"/>
  <c r="F37" i="20" s="1"/>
  <c r="F34" i="20"/>
  <c r="E15" i="20"/>
  <c r="F14" i="20"/>
  <c r="L8" i="20"/>
  <c r="M8" i="20"/>
  <c r="K8" i="20"/>
  <c r="J9" i="20"/>
  <c r="F27" i="20"/>
  <c r="E28" i="20"/>
  <c r="F4" i="16"/>
  <c r="F4" i="17"/>
  <c r="F4" i="11"/>
  <c r="F4" i="15"/>
  <c r="G37" i="15" s="1"/>
  <c r="F4" i="9"/>
  <c r="G37" i="9" s="1"/>
  <c r="J24" i="30" l="1"/>
  <c r="K23" i="30"/>
  <c r="L23" i="30"/>
  <c r="M23" i="30"/>
  <c r="L25" i="29"/>
  <c r="K25" i="29"/>
  <c r="J26" i="29"/>
  <c r="M25" i="29"/>
  <c r="L23" i="28"/>
  <c r="K23" i="28"/>
  <c r="J24" i="28"/>
  <c r="M23" i="28"/>
  <c r="J23" i="27"/>
  <c r="M22" i="27"/>
  <c r="L22" i="27"/>
  <c r="K22" i="27"/>
  <c r="M21" i="26"/>
  <c r="J22" i="26"/>
  <c r="L21" i="26"/>
  <c r="K21" i="26"/>
  <c r="E22" i="20"/>
  <c r="F22" i="20" s="1"/>
  <c r="K21" i="24"/>
  <c r="J22" i="24"/>
  <c r="M21" i="24"/>
  <c r="L21" i="24"/>
  <c r="J22" i="23"/>
  <c r="M21" i="23"/>
  <c r="L21" i="23"/>
  <c r="K21" i="23"/>
  <c r="G37" i="16"/>
  <c r="H37" i="16"/>
  <c r="H37" i="17"/>
  <c r="G37" i="17"/>
  <c r="G37" i="11"/>
  <c r="H37" i="11"/>
  <c r="G37" i="13"/>
  <c r="H37" i="13"/>
  <c r="H37" i="9"/>
  <c r="F15" i="2"/>
  <c r="E16" i="2"/>
  <c r="F28" i="2"/>
  <c r="E29" i="2"/>
  <c r="F29" i="2" s="1"/>
  <c r="J9" i="2"/>
  <c r="K8" i="2"/>
  <c r="M8" i="2"/>
  <c r="L8" i="2"/>
  <c r="F22" i="2"/>
  <c r="E23" i="2"/>
  <c r="E37" i="2"/>
  <c r="F37" i="2" s="1"/>
  <c r="F36" i="2"/>
  <c r="F21" i="21"/>
  <c r="E22" i="21"/>
  <c r="F36" i="21"/>
  <c r="E37" i="21"/>
  <c r="F37" i="21" s="1"/>
  <c r="J9" i="21"/>
  <c r="K8" i="21"/>
  <c r="M8" i="21"/>
  <c r="L8" i="21"/>
  <c r="F13" i="21"/>
  <c r="E14" i="21"/>
  <c r="F36" i="20"/>
  <c r="F15" i="20"/>
  <c r="E16" i="20"/>
  <c r="F28" i="20"/>
  <c r="E29" i="20"/>
  <c r="E23" i="20"/>
  <c r="M9" i="20"/>
  <c r="J10" i="20"/>
  <c r="K9" i="20"/>
  <c r="L9" i="20"/>
  <c r="O64" i="6"/>
  <c r="N64" i="6"/>
  <c r="O63" i="6"/>
  <c r="O62" i="6"/>
  <c r="N62" i="6"/>
  <c r="O61" i="6"/>
  <c r="O60" i="6"/>
  <c r="N60" i="6"/>
  <c r="O59" i="6"/>
  <c r="N59" i="6"/>
  <c r="O58" i="6"/>
  <c r="N58" i="6"/>
  <c r="O57" i="6"/>
  <c r="N57" i="6"/>
  <c r="O56" i="6"/>
  <c r="N56" i="6"/>
  <c r="O55" i="6"/>
  <c r="N55" i="6"/>
  <c r="O54" i="6"/>
  <c r="N54" i="6"/>
  <c r="O53" i="6"/>
  <c r="O52" i="6"/>
  <c r="N52" i="6"/>
  <c r="O51" i="6"/>
  <c r="N51" i="6"/>
  <c r="O50" i="6"/>
  <c r="N50" i="6"/>
  <c r="O49" i="6"/>
  <c r="N49" i="6"/>
  <c r="O48" i="6"/>
  <c r="N48" i="6"/>
  <c r="O47" i="6"/>
  <c r="N47" i="6"/>
  <c r="O46" i="6"/>
  <c r="N46" i="6"/>
  <c r="O45" i="6"/>
  <c r="N45" i="6"/>
  <c r="O44" i="6"/>
  <c r="N44" i="6"/>
  <c r="O43" i="6"/>
  <c r="N43" i="6"/>
  <c r="O42" i="6"/>
  <c r="N42" i="6"/>
  <c r="O41" i="6"/>
  <c r="N41" i="6"/>
  <c r="O40" i="6"/>
  <c r="N40" i="6"/>
  <c r="O39" i="6"/>
  <c r="O38" i="6"/>
  <c r="N38" i="6"/>
  <c r="O37" i="6"/>
  <c r="O36" i="6"/>
  <c r="N36" i="6"/>
  <c r="O35" i="6"/>
  <c r="N35" i="6"/>
  <c r="O34" i="6"/>
  <c r="N34" i="6"/>
  <c r="O33" i="6"/>
  <c r="O32" i="6"/>
  <c r="O31" i="6"/>
  <c r="O30" i="6"/>
  <c r="N30" i="6"/>
  <c r="O29" i="6"/>
  <c r="N29" i="6"/>
  <c r="O28" i="6"/>
  <c r="N28" i="6"/>
  <c r="O27" i="6"/>
  <c r="N27" i="6"/>
  <c r="O26" i="6"/>
  <c r="N26" i="6"/>
  <c r="O25" i="6"/>
  <c r="N25" i="6"/>
  <c r="O24" i="6"/>
  <c r="N24" i="6"/>
  <c r="O23" i="6"/>
  <c r="N23" i="6"/>
  <c r="O22" i="6"/>
  <c r="N22" i="6"/>
  <c r="O21" i="6"/>
  <c r="N21" i="6"/>
  <c r="O20" i="6"/>
  <c r="O19" i="6"/>
  <c r="O18" i="6"/>
  <c r="N18" i="6"/>
  <c r="O17" i="6"/>
  <c r="O16" i="6"/>
  <c r="N16" i="6"/>
  <c r="O15" i="6"/>
  <c r="O14" i="6"/>
  <c r="N14" i="6"/>
  <c r="O13" i="6"/>
  <c r="O12" i="6"/>
  <c r="N12" i="6"/>
  <c r="O11" i="6"/>
  <c r="O10" i="6"/>
  <c r="O9" i="6"/>
  <c r="O8" i="6"/>
  <c r="O7" i="6"/>
  <c r="O6" i="6"/>
  <c r="O5" i="6"/>
  <c r="G64" i="6"/>
  <c r="F64" i="6"/>
  <c r="G63" i="6"/>
  <c r="G62" i="6"/>
  <c r="F62" i="6"/>
  <c r="G61" i="6"/>
  <c r="G60" i="6"/>
  <c r="F60" i="6"/>
  <c r="G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G50" i="6"/>
  <c r="F50" i="6"/>
  <c r="G49" i="6"/>
  <c r="F49" i="6"/>
  <c r="G48" i="6"/>
  <c r="F48" i="6"/>
  <c r="G47" i="6"/>
  <c r="G46" i="6"/>
  <c r="F46" i="6"/>
  <c r="G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G36" i="6"/>
  <c r="F36" i="6"/>
  <c r="G35" i="6"/>
  <c r="F35" i="6"/>
  <c r="G34" i="6"/>
  <c r="F34" i="6"/>
  <c r="G33" i="6"/>
  <c r="G32" i="6"/>
  <c r="F32" i="6"/>
  <c r="G31" i="6"/>
  <c r="G30" i="6"/>
  <c r="F30" i="6"/>
  <c r="G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G20" i="6"/>
  <c r="G19" i="6"/>
  <c r="G18" i="6"/>
  <c r="F18" i="6"/>
  <c r="G17" i="6"/>
  <c r="G16" i="6"/>
  <c r="F16" i="6"/>
  <c r="G15" i="6"/>
  <c r="G14" i="6"/>
  <c r="F14" i="6"/>
  <c r="G13" i="6"/>
  <c r="G12" i="6"/>
  <c r="F12" i="6"/>
  <c r="G11" i="6"/>
  <c r="F11" i="6"/>
  <c r="G10" i="6"/>
  <c r="F10" i="6"/>
  <c r="G9" i="6"/>
  <c r="F9" i="6"/>
  <c r="G8" i="6"/>
  <c r="G7" i="6"/>
  <c r="G6" i="6"/>
  <c r="G5" i="6"/>
  <c r="J25" i="30" l="1"/>
  <c r="L24" i="30"/>
  <c r="M24" i="30"/>
  <c r="K24" i="30"/>
  <c r="L26" i="29"/>
  <c r="K26" i="29"/>
  <c r="J27" i="29"/>
  <c r="M26" i="29"/>
  <c r="K24" i="28"/>
  <c r="M24" i="28"/>
  <c r="J25" i="28"/>
  <c r="L24" i="28"/>
  <c r="J24" i="27"/>
  <c r="M23" i="27"/>
  <c r="L23" i="27"/>
  <c r="K23" i="27"/>
  <c r="L22" i="26"/>
  <c r="K22" i="26"/>
  <c r="J23" i="26"/>
  <c r="M22" i="26"/>
  <c r="K22" i="24"/>
  <c r="M22" i="24"/>
  <c r="J23" i="24"/>
  <c r="L22" i="24"/>
  <c r="J23" i="23"/>
  <c r="M22" i="23"/>
  <c r="L22" i="23"/>
  <c r="K22" i="23"/>
  <c r="F23" i="2"/>
  <c r="E24" i="2"/>
  <c r="F24" i="2" s="1"/>
  <c r="F16" i="2"/>
  <c r="E17" i="2"/>
  <c r="F17" i="2" s="1"/>
  <c r="L9" i="2"/>
  <c r="J10" i="2"/>
  <c r="M9" i="2"/>
  <c r="K9" i="2"/>
  <c r="F14" i="21"/>
  <c r="E15" i="21"/>
  <c r="F22" i="21"/>
  <c r="E23" i="21"/>
  <c r="L9" i="21"/>
  <c r="M9" i="21"/>
  <c r="J10" i="21"/>
  <c r="K9" i="21"/>
  <c r="E17" i="20"/>
  <c r="F17" i="20" s="1"/>
  <c r="F16" i="20"/>
  <c r="L10" i="20"/>
  <c r="J11" i="20"/>
  <c r="M10" i="20"/>
  <c r="K10" i="20"/>
  <c r="F29" i="20"/>
  <c r="E24" i="20"/>
  <c r="F24" i="20" s="1"/>
  <c r="F23" i="20"/>
  <c r="K25" i="30" l="1"/>
  <c r="M25" i="30"/>
  <c r="J26" i="30"/>
  <c r="L25" i="30"/>
  <c r="L27" i="29"/>
  <c r="K27" i="29"/>
  <c r="J28" i="29"/>
  <c r="M27" i="29"/>
  <c r="J26" i="28"/>
  <c r="K25" i="28"/>
  <c r="L25" i="28"/>
  <c r="M25" i="28"/>
  <c r="M24" i="27"/>
  <c r="J25" i="27"/>
  <c r="L24" i="27"/>
  <c r="K24" i="27"/>
  <c r="L23" i="26"/>
  <c r="J24" i="26"/>
  <c r="M23" i="26"/>
  <c r="K23" i="26"/>
  <c r="K23" i="24"/>
  <c r="J24" i="24"/>
  <c r="M23" i="24"/>
  <c r="L23" i="24"/>
  <c r="J24" i="23"/>
  <c r="M23" i="23"/>
  <c r="L23" i="23"/>
  <c r="K23" i="23"/>
  <c r="J11" i="2"/>
  <c r="M10" i="2"/>
  <c r="K10" i="2"/>
  <c r="L10" i="2"/>
  <c r="F23" i="21"/>
  <c r="E24" i="21"/>
  <c r="F24" i="21" s="1"/>
  <c r="J11" i="21"/>
  <c r="M10" i="21"/>
  <c r="K10" i="21"/>
  <c r="L10" i="21"/>
  <c r="F15" i="21"/>
  <c r="E16" i="21"/>
  <c r="L11" i="20"/>
  <c r="K11" i="20"/>
  <c r="J12" i="20"/>
  <c r="M11" i="20"/>
  <c r="F30" i="20"/>
  <c r="F31" i="20"/>
  <c r="M26" i="30" l="1"/>
  <c r="K26" i="30"/>
  <c r="J27" i="30"/>
  <c r="L26" i="30"/>
  <c r="L28" i="29"/>
  <c r="K28" i="29"/>
  <c r="J29" i="29"/>
  <c r="M28" i="29"/>
  <c r="M26" i="28"/>
  <c r="J27" i="28"/>
  <c r="L26" i="28"/>
  <c r="K26" i="28"/>
  <c r="L25" i="27"/>
  <c r="K25" i="27"/>
  <c r="J26" i="27"/>
  <c r="M25" i="27"/>
  <c r="L24" i="26"/>
  <c r="K24" i="26"/>
  <c r="J25" i="26"/>
  <c r="M24" i="26"/>
  <c r="K24" i="24"/>
  <c r="M24" i="24"/>
  <c r="L24" i="24"/>
  <c r="J25" i="24"/>
  <c r="M24" i="23"/>
  <c r="J25" i="23"/>
  <c r="L24" i="23"/>
  <c r="K24" i="23"/>
  <c r="L11" i="2"/>
  <c r="K11" i="2"/>
  <c r="J12" i="2"/>
  <c r="M11" i="2"/>
  <c r="E17" i="21"/>
  <c r="F17" i="21" s="1"/>
  <c r="F16" i="21"/>
  <c r="M11" i="21"/>
  <c r="L11" i="21"/>
  <c r="J12" i="21"/>
  <c r="K11" i="21"/>
  <c r="J13" i="20"/>
  <c r="K12" i="20"/>
  <c r="M12" i="20"/>
  <c r="L12" i="20"/>
  <c r="L27" i="30" l="1"/>
  <c r="K27" i="30"/>
  <c r="J28" i="30"/>
  <c r="M27" i="30"/>
  <c r="J30" i="29"/>
  <c r="L29" i="29"/>
  <c r="K29" i="29"/>
  <c r="M29" i="29"/>
  <c r="M27" i="28"/>
  <c r="J28" i="28"/>
  <c r="L27" i="28"/>
  <c r="K27" i="28"/>
  <c r="L26" i="27"/>
  <c r="K26" i="27"/>
  <c r="J27" i="27"/>
  <c r="M26" i="27"/>
  <c r="L25" i="26"/>
  <c r="J26" i="26"/>
  <c r="M25" i="26"/>
  <c r="K25" i="26"/>
  <c r="M25" i="24"/>
  <c r="K25" i="24"/>
  <c r="L25" i="24"/>
  <c r="J26" i="24"/>
  <c r="L25" i="23"/>
  <c r="K25" i="23"/>
  <c r="J26" i="23"/>
  <c r="M25" i="23"/>
  <c r="M12" i="2"/>
  <c r="J13" i="2"/>
  <c r="K12" i="2"/>
  <c r="L12" i="2"/>
  <c r="M12" i="21"/>
  <c r="J13" i="21"/>
  <c r="L12" i="21"/>
  <c r="K12" i="21"/>
  <c r="L13" i="20"/>
  <c r="M13" i="20"/>
  <c r="K13" i="20"/>
  <c r="J14" i="20"/>
  <c r="J29" i="30" l="1"/>
  <c r="K28" i="30"/>
  <c r="M28" i="30"/>
  <c r="L28" i="30"/>
  <c r="M30" i="29"/>
  <c r="L30" i="29"/>
  <c r="J31" i="29"/>
  <c r="K30" i="29"/>
  <c r="L28" i="28"/>
  <c r="J29" i="28"/>
  <c r="M28" i="28"/>
  <c r="K28" i="28"/>
  <c r="L27" i="27"/>
  <c r="K27" i="27"/>
  <c r="J28" i="27"/>
  <c r="M27" i="27"/>
  <c r="J27" i="26"/>
  <c r="K26" i="26"/>
  <c r="M26" i="26"/>
  <c r="L26" i="26"/>
  <c r="M26" i="24"/>
  <c r="J27" i="24"/>
  <c r="L26" i="24"/>
  <c r="K26" i="24"/>
  <c r="L26" i="23"/>
  <c r="K26" i="23"/>
  <c r="J27" i="23"/>
  <c r="M26" i="23"/>
  <c r="L13" i="2"/>
  <c r="M13" i="2"/>
  <c r="K13" i="2"/>
  <c r="J14" i="2"/>
  <c r="L13" i="21"/>
  <c r="J14" i="21"/>
  <c r="K13" i="21"/>
  <c r="M13" i="21"/>
  <c r="M14" i="20"/>
  <c r="J15" i="20"/>
  <c r="K14" i="20"/>
  <c r="L14" i="20"/>
  <c r="J30" i="30" l="1"/>
  <c r="K29" i="30"/>
  <c r="M29" i="30"/>
  <c r="L29" i="30"/>
  <c r="L31" i="29"/>
  <c r="K31" i="29"/>
  <c r="M31" i="29"/>
  <c r="J32" i="29"/>
  <c r="K29" i="28"/>
  <c r="J30" i="28"/>
  <c r="L29" i="28"/>
  <c r="M29" i="28"/>
  <c r="L28" i="27"/>
  <c r="K28" i="27"/>
  <c r="J29" i="27"/>
  <c r="M28" i="27"/>
  <c r="M27" i="26"/>
  <c r="J28" i="26"/>
  <c r="L27" i="26"/>
  <c r="K27" i="26"/>
  <c r="M27" i="24"/>
  <c r="K27" i="24"/>
  <c r="L27" i="24"/>
  <c r="J28" i="24"/>
  <c r="L27" i="23"/>
  <c r="K27" i="23"/>
  <c r="J28" i="23"/>
  <c r="M27" i="23"/>
  <c r="J15" i="2"/>
  <c r="K14" i="2"/>
  <c r="M14" i="2"/>
  <c r="L14" i="2"/>
  <c r="J15" i="21"/>
  <c r="K14" i="21"/>
  <c r="M14" i="21"/>
  <c r="L14" i="21"/>
  <c r="L15" i="20"/>
  <c r="M15" i="20"/>
  <c r="K15" i="20"/>
  <c r="J16" i="20"/>
  <c r="J31" i="30" l="1"/>
  <c r="M30" i="30"/>
  <c r="L30" i="30"/>
  <c r="K30" i="30"/>
  <c r="M32" i="29"/>
  <c r="L32" i="29"/>
  <c r="J33" i="29"/>
  <c r="K32" i="29"/>
  <c r="K30" i="28"/>
  <c r="M30" i="28"/>
  <c r="J31" i="28"/>
  <c r="L30" i="28"/>
  <c r="J30" i="27"/>
  <c r="L29" i="27"/>
  <c r="K29" i="27"/>
  <c r="M29" i="27"/>
  <c r="M28" i="26"/>
  <c r="K28" i="26"/>
  <c r="J29" i="26"/>
  <c r="L28" i="26"/>
  <c r="M28" i="24"/>
  <c r="J29" i="24"/>
  <c r="L28" i="24"/>
  <c r="K28" i="24"/>
  <c r="L28" i="23"/>
  <c r="K28" i="23"/>
  <c r="J29" i="23"/>
  <c r="M28" i="23"/>
  <c r="L15" i="2"/>
  <c r="J16" i="2"/>
  <c r="M15" i="2"/>
  <c r="K15" i="2"/>
  <c r="L15" i="21"/>
  <c r="M15" i="21"/>
  <c r="J16" i="21"/>
  <c r="K15" i="21"/>
  <c r="J17" i="20"/>
  <c r="K16" i="20"/>
  <c r="M16" i="20"/>
  <c r="L16" i="20"/>
  <c r="M31" i="30" l="1"/>
  <c r="L31" i="30"/>
  <c r="K31" i="30"/>
  <c r="J32" i="30"/>
  <c r="M33" i="29"/>
  <c r="L33" i="29"/>
  <c r="J34" i="29"/>
  <c r="K33" i="29"/>
  <c r="J32" i="28"/>
  <c r="K31" i="28"/>
  <c r="M31" i="28"/>
  <c r="L31" i="28"/>
  <c r="M30" i="27"/>
  <c r="J31" i="27"/>
  <c r="L30" i="27"/>
  <c r="K30" i="27"/>
  <c r="L29" i="26"/>
  <c r="M29" i="26"/>
  <c r="J30" i="26"/>
  <c r="K29" i="26"/>
  <c r="M29" i="24"/>
  <c r="K29" i="24"/>
  <c r="J30" i="24"/>
  <c r="L29" i="24"/>
  <c r="J30" i="23"/>
  <c r="L29" i="23"/>
  <c r="K29" i="23"/>
  <c r="M29" i="23"/>
  <c r="M16" i="2"/>
  <c r="J17" i="2"/>
  <c r="K16" i="2"/>
  <c r="L16" i="2"/>
  <c r="M16" i="21"/>
  <c r="J17" i="21"/>
  <c r="L16" i="21"/>
  <c r="K16" i="21"/>
  <c r="J18" i="20"/>
  <c r="L17" i="20"/>
  <c r="K17" i="20"/>
  <c r="M17" i="20"/>
  <c r="M32" i="30" l="1"/>
  <c r="L32" i="30"/>
  <c r="K32" i="30"/>
  <c r="J33" i="30"/>
  <c r="M34" i="29"/>
  <c r="L34" i="29"/>
  <c r="J35" i="29"/>
  <c r="K34" i="29"/>
  <c r="J33" i="28"/>
  <c r="L32" i="28"/>
  <c r="K32" i="28"/>
  <c r="M32" i="28"/>
  <c r="L31" i="27"/>
  <c r="K31" i="27"/>
  <c r="J32" i="27"/>
  <c r="M31" i="27"/>
  <c r="J31" i="26"/>
  <c r="M30" i="26"/>
  <c r="L30" i="26"/>
  <c r="K30" i="26"/>
  <c r="K30" i="24"/>
  <c r="L30" i="24"/>
  <c r="M30" i="24"/>
  <c r="J31" i="24"/>
  <c r="M30" i="23"/>
  <c r="J31" i="23"/>
  <c r="L30" i="23"/>
  <c r="K30" i="23"/>
  <c r="L17" i="2"/>
  <c r="K17" i="2"/>
  <c r="J18" i="2"/>
  <c r="M17" i="2"/>
  <c r="L17" i="21"/>
  <c r="K17" i="21"/>
  <c r="J18" i="21"/>
  <c r="M17" i="21"/>
  <c r="L18" i="20"/>
  <c r="J19" i="20"/>
  <c r="K18" i="20"/>
  <c r="M18" i="20"/>
  <c r="L33" i="30" l="1"/>
  <c r="J34" i="30"/>
  <c r="K33" i="30"/>
  <c r="M33" i="30"/>
  <c r="M35" i="29"/>
  <c r="L35" i="29"/>
  <c r="J36" i="29"/>
  <c r="K35" i="29"/>
  <c r="M33" i="28"/>
  <c r="J34" i="28"/>
  <c r="L33" i="28"/>
  <c r="K33" i="28"/>
  <c r="M32" i="27"/>
  <c r="L32" i="27"/>
  <c r="K32" i="27"/>
  <c r="J33" i="27"/>
  <c r="J32" i="26"/>
  <c r="L31" i="26"/>
  <c r="K31" i="26"/>
  <c r="M31" i="26"/>
  <c r="J32" i="24"/>
  <c r="M31" i="24"/>
  <c r="K31" i="24"/>
  <c r="L31" i="24"/>
  <c r="J32" i="23"/>
  <c r="L31" i="23"/>
  <c r="K31" i="23"/>
  <c r="M31" i="23"/>
  <c r="M18" i="2"/>
  <c r="L18" i="2"/>
  <c r="J19" i="2"/>
  <c r="K18" i="2"/>
  <c r="M18" i="21"/>
  <c r="K18" i="21"/>
  <c r="L18" i="21"/>
  <c r="J19" i="21"/>
  <c r="M19" i="20"/>
  <c r="J20" i="20"/>
  <c r="K19" i="20"/>
  <c r="L19" i="20"/>
  <c r="J35" i="30" l="1"/>
  <c r="K34" i="30"/>
  <c r="M34" i="30"/>
  <c r="L34" i="30"/>
  <c r="M36" i="29"/>
  <c r="L36" i="29"/>
  <c r="J37" i="29"/>
  <c r="K36" i="29"/>
  <c r="L34" i="28"/>
  <c r="J35" i="28"/>
  <c r="M34" i="28"/>
  <c r="K34" i="28"/>
  <c r="M33" i="27"/>
  <c r="L33" i="27"/>
  <c r="K33" i="27"/>
  <c r="J34" i="27"/>
  <c r="M32" i="26"/>
  <c r="J33" i="26"/>
  <c r="L32" i="26"/>
  <c r="K32" i="26"/>
  <c r="J33" i="24"/>
  <c r="M32" i="24"/>
  <c r="L32" i="24"/>
  <c r="K32" i="24"/>
  <c r="J33" i="23"/>
  <c r="M32" i="23"/>
  <c r="L32" i="23"/>
  <c r="K32" i="23"/>
  <c r="L19" i="2"/>
  <c r="J20" i="2"/>
  <c r="K19" i="2"/>
  <c r="M19" i="2"/>
  <c r="L19" i="21"/>
  <c r="J20" i="21"/>
  <c r="K19" i="21"/>
  <c r="M19" i="21"/>
  <c r="L20" i="20"/>
  <c r="J21" i="20"/>
  <c r="M20" i="20"/>
  <c r="K20" i="20"/>
  <c r="M35" i="30" l="1"/>
  <c r="J36" i="30"/>
  <c r="L35" i="30"/>
  <c r="K35" i="30"/>
  <c r="M37" i="29"/>
  <c r="L37" i="29"/>
  <c r="K37" i="29"/>
  <c r="M35" i="28"/>
  <c r="K35" i="28"/>
  <c r="J36" i="28"/>
  <c r="L35" i="28"/>
  <c r="M34" i="27"/>
  <c r="L34" i="27"/>
  <c r="K34" i="27"/>
  <c r="J35" i="27"/>
  <c r="L33" i="26"/>
  <c r="M33" i="26"/>
  <c r="K33" i="26"/>
  <c r="J34" i="26"/>
  <c r="J34" i="24"/>
  <c r="K33" i="24"/>
  <c r="M33" i="24"/>
  <c r="L33" i="24"/>
  <c r="J34" i="23"/>
  <c r="M33" i="23"/>
  <c r="L33" i="23"/>
  <c r="K33" i="23"/>
  <c r="K20" i="2"/>
  <c r="J21" i="2"/>
  <c r="M20" i="2"/>
  <c r="L20" i="2"/>
  <c r="K20" i="21"/>
  <c r="M20" i="21"/>
  <c r="L20" i="21"/>
  <c r="J21" i="21"/>
  <c r="L21" i="20"/>
  <c r="K21" i="20"/>
  <c r="J22" i="20"/>
  <c r="M21" i="20"/>
  <c r="M36" i="30" l="1"/>
  <c r="L36" i="30"/>
  <c r="K36" i="30"/>
  <c r="J37" i="30"/>
  <c r="M36" i="28"/>
  <c r="K36" i="28"/>
  <c r="J37" i="28"/>
  <c r="L36" i="28"/>
  <c r="M35" i="27"/>
  <c r="L35" i="27"/>
  <c r="K35" i="27"/>
  <c r="J36" i="27"/>
  <c r="L34" i="26"/>
  <c r="J35" i="26"/>
  <c r="K34" i="26"/>
  <c r="M34" i="26"/>
  <c r="J35" i="24"/>
  <c r="M34" i="24"/>
  <c r="L34" i="24"/>
  <c r="K34" i="24"/>
  <c r="J35" i="23"/>
  <c r="M34" i="23"/>
  <c r="L34" i="23"/>
  <c r="K34" i="23"/>
  <c r="K21" i="2"/>
  <c r="J22" i="2"/>
  <c r="M21" i="2"/>
  <c r="L21" i="2"/>
  <c r="K21" i="21"/>
  <c r="J22" i="21"/>
  <c r="M21" i="21"/>
  <c r="L21" i="21"/>
  <c r="L22" i="20"/>
  <c r="J23" i="20"/>
  <c r="K22" i="20"/>
  <c r="M22" i="20"/>
  <c r="L37" i="30" l="1"/>
  <c r="K37" i="30"/>
  <c r="M37" i="30"/>
  <c r="K37" i="28"/>
  <c r="M37" i="28"/>
  <c r="L37" i="28"/>
  <c r="M36" i="27"/>
  <c r="L36" i="27"/>
  <c r="K36" i="27"/>
  <c r="J37" i="27"/>
  <c r="L35" i="26"/>
  <c r="J36" i="26"/>
  <c r="K35" i="26"/>
  <c r="M35" i="26"/>
  <c r="J36" i="24"/>
  <c r="K35" i="24"/>
  <c r="M35" i="24"/>
  <c r="L35" i="24"/>
  <c r="J36" i="23"/>
  <c r="M35" i="23"/>
  <c r="L35" i="23"/>
  <c r="K35" i="23"/>
  <c r="J23" i="2"/>
  <c r="K22" i="2"/>
  <c r="M22" i="2"/>
  <c r="L22" i="2"/>
  <c r="J23" i="21"/>
  <c r="K22" i="21"/>
  <c r="M22" i="21"/>
  <c r="L22" i="21"/>
  <c r="J24" i="20"/>
  <c r="K23" i="20"/>
  <c r="M23" i="20"/>
  <c r="L23" i="20"/>
  <c r="M37" i="27" l="1"/>
  <c r="L37" i="27"/>
  <c r="K37" i="27"/>
  <c r="J37" i="26"/>
  <c r="K36" i="26"/>
  <c r="M36" i="26"/>
  <c r="L36" i="26"/>
  <c r="J37" i="24"/>
  <c r="M36" i="24"/>
  <c r="L36" i="24"/>
  <c r="K36" i="24"/>
  <c r="M36" i="23"/>
  <c r="L36" i="23"/>
  <c r="J37" i="23"/>
  <c r="K36" i="23"/>
  <c r="M23" i="2"/>
  <c r="L23" i="2"/>
  <c r="J24" i="2"/>
  <c r="K23" i="2"/>
  <c r="L23" i="21"/>
  <c r="K23" i="21"/>
  <c r="M23" i="21"/>
  <c r="J24" i="21"/>
  <c r="J25" i="20"/>
  <c r="M24" i="20"/>
  <c r="L24" i="20"/>
  <c r="K24" i="20"/>
  <c r="M37" i="26" l="1"/>
  <c r="L37" i="26"/>
  <c r="K37" i="26"/>
  <c r="M37" i="24"/>
  <c r="L37" i="24"/>
  <c r="K37" i="24"/>
  <c r="M37" i="23"/>
  <c r="L37" i="23"/>
  <c r="K37" i="23"/>
  <c r="M24" i="2"/>
  <c r="J25" i="2"/>
  <c r="L24" i="2"/>
  <c r="K24" i="2"/>
  <c r="M24" i="21"/>
  <c r="K24" i="21"/>
  <c r="J25" i="21"/>
  <c r="L24" i="21"/>
  <c r="K25" i="20"/>
  <c r="J26" i="20"/>
  <c r="M25" i="20"/>
  <c r="L25" i="20"/>
  <c r="K25" i="2" l="1"/>
  <c r="J26" i="2"/>
  <c r="M25" i="2"/>
  <c r="L25" i="2"/>
  <c r="K25" i="21"/>
  <c r="L25" i="21"/>
  <c r="J26" i="21"/>
  <c r="M25" i="21"/>
  <c r="K26" i="20"/>
  <c r="J27" i="20"/>
  <c r="M26" i="20"/>
  <c r="L26" i="20"/>
  <c r="K26" i="2" l="1"/>
  <c r="J27" i="2"/>
  <c r="M26" i="2"/>
  <c r="L26" i="2"/>
  <c r="K26" i="21"/>
  <c r="M26" i="21"/>
  <c r="J27" i="21"/>
  <c r="L26" i="21"/>
  <c r="J28" i="20"/>
  <c r="K27" i="20"/>
  <c r="M27" i="20"/>
  <c r="L27" i="20"/>
  <c r="J28" i="2" l="1"/>
  <c r="K27" i="2"/>
  <c r="M27" i="2"/>
  <c r="L27" i="2"/>
  <c r="J28" i="21"/>
  <c r="K27" i="21"/>
  <c r="M27" i="21"/>
  <c r="L27" i="21"/>
  <c r="M28" i="20"/>
  <c r="L28" i="20"/>
  <c r="J29" i="20"/>
  <c r="K28" i="20"/>
  <c r="M28" i="2" l="1"/>
  <c r="L28" i="2"/>
  <c r="J29" i="2"/>
  <c r="K28" i="2"/>
  <c r="J29" i="21"/>
  <c r="M28" i="21"/>
  <c r="L28" i="21"/>
  <c r="K28" i="21"/>
  <c r="M29" i="20"/>
  <c r="L29" i="20"/>
  <c r="J30" i="20"/>
  <c r="K29" i="20"/>
  <c r="J30" i="2" l="1"/>
  <c r="M29" i="2"/>
  <c r="L29" i="2"/>
  <c r="K29" i="2"/>
  <c r="J30" i="21"/>
  <c r="M29" i="21"/>
  <c r="L29" i="21"/>
  <c r="K29" i="21"/>
  <c r="L30" i="20"/>
  <c r="J31" i="20"/>
  <c r="K30" i="20"/>
  <c r="M30" i="20"/>
  <c r="J31" i="2" l="1"/>
  <c r="M30" i="2"/>
  <c r="L30" i="2"/>
  <c r="K30" i="2"/>
  <c r="L30" i="21"/>
  <c r="K30" i="21"/>
  <c r="J31" i="21"/>
  <c r="M30" i="21"/>
  <c r="K31" i="20"/>
  <c r="J32" i="20"/>
  <c r="M31" i="20"/>
  <c r="L31" i="20"/>
  <c r="K31" i="2" l="1"/>
  <c r="J32" i="2"/>
  <c r="M31" i="2"/>
  <c r="L31" i="2"/>
  <c r="K31" i="21"/>
  <c r="M31" i="21"/>
  <c r="J32" i="21"/>
  <c r="L31" i="21"/>
  <c r="J33" i="20"/>
  <c r="K32" i="20"/>
  <c r="M32" i="20"/>
  <c r="L32" i="20"/>
  <c r="J33" i="2" l="1"/>
  <c r="K32" i="2"/>
  <c r="M32" i="2"/>
  <c r="L32" i="2"/>
  <c r="J33" i="21"/>
  <c r="K32" i="21"/>
  <c r="M32" i="21"/>
  <c r="L32" i="21"/>
  <c r="M33" i="20"/>
  <c r="L33" i="20"/>
  <c r="J34" i="20"/>
  <c r="K33" i="20"/>
  <c r="M33" i="2" l="1"/>
  <c r="L33" i="2"/>
  <c r="J34" i="2"/>
  <c r="K33" i="2"/>
  <c r="K33" i="21"/>
  <c r="M33" i="21"/>
  <c r="L33" i="21"/>
  <c r="J34" i="21"/>
  <c r="M34" i="20"/>
  <c r="L34" i="20"/>
  <c r="J35" i="20"/>
  <c r="K34" i="20"/>
  <c r="M34" i="2" l="1"/>
  <c r="L34" i="2"/>
  <c r="J35" i="2"/>
  <c r="K34" i="2"/>
  <c r="M34" i="21"/>
  <c r="L34" i="21"/>
  <c r="J35" i="21"/>
  <c r="K34" i="21"/>
  <c r="L35" i="20"/>
  <c r="J36" i="20"/>
  <c r="K35" i="20"/>
  <c r="M35" i="20"/>
  <c r="L35" i="2" l="1"/>
  <c r="J36" i="2"/>
  <c r="K35" i="2"/>
  <c r="M35" i="2"/>
  <c r="L35" i="21"/>
  <c r="M35" i="21"/>
  <c r="J36" i="21"/>
  <c r="K35" i="21"/>
  <c r="J37" i="20"/>
  <c r="K36" i="20"/>
  <c r="M36" i="20"/>
  <c r="L36" i="20"/>
  <c r="J37" i="2" l="1"/>
  <c r="K36" i="2"/>
  <c r="M36" i="2"/>
  <c r="L36" i="2"/>
  <c r="J37" i="21"/>
  <c r="K36" i="21"/>
  <c r="M36" i="21"/>
  <c r="L36" i="21"/>
  <c r="M37" i="20"/>
  <c r="L37" i="20"/>
  <c r="K37" i="20"/>
  <c r="M37" i="2" l="1"/>
  <c r="L37" i="2"/>
  <c r="K37" i="2"/>
  <c r="M37" i="21"/>
  <c r="L37" i="21"/>
  <c r="K37" i="21"/>
  <c r="E2" i="20" l="1"/>
  <c r="E2" i="2"/>
  <c r="E2" i="21"/>
  <c r="A38" i="12"/>
  <c r="U64" i="6" l="1"/>
  <c r="T64" i="6"/>
  <c r="U63" i="6"/>
  <c r="T63" i="6"/>
  <c r="U62" i="6"/>
  <c r="T62" i="6"/>
  <c r="U61" i="6"/>
  <c r="T61" i="6"/>
  <c r="U60" i="6"/>
  <c r="T60" i="6"/>
  <c r="U59" i="6"/>
  <c r="T59" i="6"/>
  <c r="U58" i="6"/>
  <c r="T58" i="6"/>
  <c r="U57" i="6"/>
  <c r="T57" i="6"/>
  <c r="U56" i="6"/>
  <c r="T56" i="6"/>
  <c r="U55" i="6"/>
  <c r="T55" i="6"/>
  <c r="U54" i="6"/>
  <c r="T54" i="6"/>
  <c r="U53" i="6"/>
  <c r="T53" i="6"/>
  <c r="U52" i="6"/>
  <c r="T52" i="6"/>
  <c r="U51" i="6"/>
  <c r="T51" i="6"/>
  <c r="U50" i="6"/>
  <c r="T50" i="6"/>
  <c r="U49" i="6"/>
  <c r="T49" i="6"/>
  <c r="U48" i="6"/>
  <c r="T48" i="6"/>
  <c r="U47" i="6"/>
  <c r="T47" i="6"/>
  <c r="U46" i="6"/>
  <c r="T46" i="6"/>
  <c r="U45" i="6"/>
  <c r="T45" i="6"/>
  <c r="U44" i="6"/>
  <c r="T44" i="6"/>
  <c r="U43" i="6"/>
  <c r="T43" i="6"/>
  <c r="U42" i="6"/>
  <c r="T42" i="6"/>
  <c r="U41" i="6"/>
  <c r="T41" i="6"/>
  <c r="U40" i="6"/>
  <c r="T40" i="6"/>
  <c r="U39" i="6"/>
  <c r="T39" i="6"/>
  <c r="U38" i="6"/>
  <c r="T38" i="6"/>
  <c r="U37" i="6"/>
  <c r="T37" i="6"/>
  <c r="U36" i="6"/>
  <c r="T36" i="6"/>
  <c r="U35" i="6"/>
  <c r="T35" i="6"/>
  <c r="U34" i="6"/>
  <c r="T34" i="6"/>
  <c r="U33" i="6"/>
  <c r="T33" i="6"/>
  <c r="U32" i="6"/>
  <c r="T32" i="6"/>
  <c r="U31" i="6"/>
  <c r="T31" i="6"/>
  <c r="U30" i="6"/>
  <c r="T30" i="6"/>
  <c r="U29" i="6"/>
  <c r="T29" i="6"/>
  <c r="U28" i="6"/>
  <c r="T28" i="6"/>
  <c r="U27" i="6"/>
  <c r="T27" i="6"/>
  <c r="U26" i="6"/>
  <c r="T26" i="6"/>
  <c r="U25" i="6"/>
  <c r="T25" i="6"/>
  <c r="U24" i="6"/>
  <c r="T24" i="6"/>
  <c r="U23" i="6"/>
  <c r="T23" i="6"/>
  <c r="U22" i="6"/>
  <c r="T22" i="6"/>
  <c r="U21" i="6"/>
  <c r="T21" i="6"/>
  <c r="U20" i="6"/>
  <c r="T20" i="6"/>
  <c r="U19" i="6"/>
  <c r="T19" i="6"/>
  <c r="U18" i="6"/>
  <c r="T18" i="6"/>
  <c r="U17" i="6"/>
  <c r="T17" i="6"/>
  <c r="U16" i="6"/>
  <c r="T16" i="6"/>
  <c r="U15" i="6"/>
  <c r="T15" i="6"/>
  <c r="U14" i="6"/>
  <c r="T14" i="6"/>
  <c r="U13" i="6"/>
  <c r="T13" i="6"/>
  <c r="U12" i="6"/>
  <c r="T12" i="6"/>
  <c r="U11" i="6"/>
  <c r="U10" i="6"/>
  <c r="T10" i="6"/>
  <c r="U9" i="6"/>
  <c r="U8" i="6"/>
  <c r="T8" i="6"/>
  <c r="U7" i="6"/>
  <c r="U6" i="6"/>
  <c r="T6" i="6"/>
  <c r="U5" i="6"/>
  <c r="T5" i="6"/>
  <c r="X5" i="6"/>
  <c r="Y5" i="6"/>
  <c r="X6" i="6"/>
  <c r="Y6" i="6"/>
  <c r="Y7" i="6"/>
  <c r="X8" i="6"/>
  <c r="Y8" i="6"/>
  <c r="Y9" i="6"/>
  <c r="X10" i="6"/>
  <c r="Y10" i="6"/>
  <c r="Y11" i="6"/>
  <c r="X12" i="6"/>
  <c r="Y12" i="6"/>
  <c r="X13" i="6"/>
  <c r="Y13" i="6"/>
  <c r="X14" i="6"/>
  <c r="Y14" i="6"/>
  <c r="X15" i="6"/>
  <c r="Y15" i="6"/>
  <c r="X16" i="6"/>
  <c r="Y16" i="6"/>
  <c r="X17" i="6"/>
  <c r="Y17" i="6"/>
  <c r="X18" i="6"/>
  <c r="Y18" i="6"/>
  <c r="X19" i="6"/>
  <c r="Y19" i="6"/>
  <c r="X20" i="6"/>
  <c r="Y20" i="6"/>
  <c r="Y21" i="6"/>
  <c r="X22" i="6"/>
  <c r="Y22" i="6"/>
  <c r="Y23" i="6"/>
  <c r="X24" i="6"/>
  <c r="Y24" i="6"/>
  <c r="X25" i="6"/>
  <c r="Y25" i="6"/>
  <c r="X26" i="6"/>
  <c r="Y26" i="6"/>
  <c r="X27" i="6"/>
  <c r="Y27" i="6"/>
  <c r="X28" i="6"/>
  <c r="Y28" i="6"/>
  <c r="X29" i="6"/>
  <c r="Y29" i="6"/>
  <c r="X30" i="6"/>
  <c r="Y30" i="6"/>
  <c r="X31" i="6"/>
  <c r="Y31" i="6"/>
  <c r="X32" i="6"/>
  <c r="Y32" i="6"/>
  <c r="X33" i="6"/>
  <c r="Y33" i="6"/>
  <c r="X34" i="6"/>
  <c r="Y34" i="6"/>
  <c r="X35" i="6"/>
  <c r="Y35" i="6"/>
  <c r="X36" i="6"/>
  <c r="Y36" i="6"/>
  <c r="X37" i="6"/>
  <c r="Y37" i="6"/>
  <c r="X38" i="6"/>
  <c r="Y38" i="6"/>
  <c r="X39" i="6"/>
  <c r="Y39" i="6"/>
  <c r="X40" i="6"/>
  <c r="Y40" i="6"/>
  <c r="X41" i="6"/>
  <c r="Y41" i="6"/>
  <c r="X42" i="6"/>
  <c r="Y42" i="6"/>
  <c r="X43" i="6"/>
  <c r="Y43" i="6"/>
  <c r="X44" i="6"/>
  <c r="Y44" i="6"/>
  <c r="X45" i="6"/>
  <c r="Y45" i="6"/>
  <c r="X46" i="6"/>
  <c r="Y46" i="6"/>
  <c r="X47" i="6"/>
  <c r="Y47" i="6"/>
  <c r="X48" i="6"/>
  <c r="Y48" i="6"/>
  <c r="X49" i="6"/>
  <c r="Y49" i="6"/>
  <c r="X50" i="6"/>
  <c r="Y50" i="6"/>
  <c r="X51" i="6"/>
  <c r="Y51" i="6"/>
  <c r="X52" i="6"/>
  <c r="Y52" i="6"/>
  <c r="X53" i="6"/>
  <c r="Y53" i="6"/>
  <c r="X54" i="6"/>
  <c r="Y54" i="6"/>
  <c r="X55" i="6"/>
  <c r="Y55" i="6"/>
  <c r="X56" i="6"/>
  <c r="Y56" i="6"/>
  <c r="X57" i="6"/>
  <c r="Y57" i="6"/>
  <c r="X58" i="6"/>
  <c r="Y58" i="6"/>
  <c r="X59" i="6"/>
  <c r="Y59" i="6"/>
  <c r="X60" i="6"/>
  <c r="Y60" i="6"/>
  <c r="X61" i="6"/>
  <c r="Y61" i="6"/>
  <c r="X62" i="6"/>
  <c r="Y62" i="6"/>
  <c r="X63" i="6"/>
  <c r="Y63" i="6"/>
  <c r="X64" i="6"/>
  <c r="Y64" i="6"/>
  <c r="Q64" i="6"/>
  <c r="P64" i="6"/>
  <c r="Q63" i="6"/>
  <c r="Q62" i="6"/>
  <c r="P62" i="6"/>
  <c r="Q61" i="6"/>
  <c r="Q60" i="6"/>
  <c r="P60" i="6"/>
  <c r="Q59" i="6"/>
  <c r="Q58" i="6"/>
  <c r="P58" i="6"/>
  <c r="Q57" i="6"/>
  <c r="P57" i="6"/>
  <c r="Q56" i="6"/>
  <c r="P56" i="6"/>
  <c r="Q55" i="6"/>
  <c r="Q54" i="6"/>
  <c r="P54" i="6"/>
  <c r="Q53" i="6"/>
  <c r="P53" i="6"/>
  <c r="Q52" i="6"/>
  <c r="P52" i="6"/>
  <c r="Q51" i="6"/>
  <c r="Q50" i="6"/>
  <c r="P50" i="6"/>
  <c r="Q49" i="6"/>
  <c r="Q48" i="6"/>
  <c r="P48" i="6"/>
  <c r="Q47" i="6"/>
  <c r="P47" i="6"/>
  <c r="Q46" i="6"/>
  <c r="P46" i="6"/>
  <c r="Q45" i="6"/>
  <c r="Q44" i="6"/>
  <c r="P44" i="6"/>
  <c r="Q43" i="6"/>
  <c r="Q42" i="6"/>
  <c r="P42" i="6"/>
  <c r="Q41" i="6"/>
  <c r="Q40" i="6"/>
  <c r="P40" i="6"/>
  <c r="Q39" i="6"/>
  <c r="Q38" i="6"/>
  <c r="P38" i="6"/>
  <c r="Q37" i="6"/>
  <c r="Q36" i="6"/>
  <c r="P36" i="6"/>
  <c r="Q35" i="6"/>
  <c r="Q34" i="6"/>
  <c r="P34" i="6"/>
  <c r="Q33" i="6"/>
  <c r="Q32" i="6"/>
  <c r="P32" i="6"/>
  <c r="Q31" i="6"/>
  <c r="Q30" i="6"/>
  <c r="P30" i="6"/>
  <c r="Q29" i="6"/>
  <c r="Q28" i="6"/>
  <c r="P28" i="6"/>
  <c r="Q27" i="6"/>
  <c r="Q26" i="6"/>
  <c r="P26" i="6"/>
  <c r="Q25" i="6"/>
  <c r="Q24" i="6"/>
  <c r="P24" i="6"/>
  <c r="Q23" i="6"/>
  <c r="Q22" i="6"/>
  <c r="P22" i="6"/>
  <c r="Q21" i="6"/>
  <c r="Q20" i="6"/>
  <c r="P20" i="6"/>
  <c r="Q19" i="6"/>
  <c r="Q18" i="6"/>
  <c r="P18" i="6"/>
  <c r="Q17" i="6"/>
  <c r="Q16" i="6"/>
  <c r="P16" i="6"/>
  <c r="Q15" i="6"/>
  <c r="Q14" i="6"/>
  <c r="P14" i="6"/>
  <c r="Q13" i="6"/>
  <c r="P13" i="6"/>
  <c r="Q12" i="6"/>
  <c r="P12" i="6"/>
  <c r="Q11" i="6"/>
  <c r="Q10" i="6"/>
  <c r="P10" i="6"/>
  <c r="Q9" i="6"/>
  <c r="Q8" i="6"/>
  <c r="P8" i="6"/>
  <c r="Q7" i="6"/>
  <c r="Q6" i="6"/>
  <c r="P6" i="6"/>
  <c r="Q5" i="6"/>
  <c r="S64" i="6"/>
  <c r="R64" i="6"/>
  <c r="S63" i="6"/>
  <c r="S62" i="6"/>
  <c r="R62" i="6"/>
  <c r="S61" i="6"/>
  <c r="S60" i="6"/>
  <c r="R60" i="6"/>
  <c r="S59" i="6"/>
  <c r="R59" i="6"/>
  <c r="S58" i="6"/>
  <c r="R58" i="6"/>
  <c r="S57" i="6"/>
  <c r="R57" i="6"/>
  <c r="S56" i="6"/>
  <c r="R56" i="6"/>
  <c r="S55" i="6"/>
  <c r="R55" i="6"/>
  <c r="S54" i="6"/>
  <c r="R54" i="6"/>
  <c r="S53" i="6"/>
  <c r="S52" i="6"/>
  <c r="R52" i="6"/>
  <c r="S51" i="6"/>
  <c r="S50" i="6"/>
  <c r="R50" i="6"/>
  <c r="S49" i="6"/>
  <c r="R49" i="6"/>
  <c r="S48" i="6"/>
  <c r="R48" i="6"/>
  <c r="S47" i="6"/>
  <c r="S46" i="6"/>
  <c r="R46" i="6"/>
  <c r="S45" i="6"/>
  <c r="R45" i="6"/>
  <c r="S44" i="6"/>
  <c r="R44" i="6"/>
  <c r="S43" i="6"/>
  <c r="S42" i="6"/>
  <c r="S41" i="6"/>
  <c r="S40" i="6"/>
  <c r="R40" i="6"/>
  <c r="S39" i="6"/>
  <c r="S38" i="6"/>
  <c r="R38" i="6"/>
  <c r="S37" i="6"/>
  <c r="S36" i="6"/>
  <c r="R36" i="6"/>
  <c r="S35" i="6"/>
  <c r="R35" i="6"/>
  <c r="S34" i="6"/>
  <c r="R34" i="6"/>
  <c r="S33" i="6"/>
  <c r="S32" i="6"/>
  <c r="R32" i="6"/>
  <c r="S31" i="6"/>
  <c r="S30" i="6"/>
  <c r="R30" i="6"/>
  <c r="S29" i="6"/>
  <c r="S28" i="6"/>
  <c r="R28" i="6"/>
  <c r="S27" i="6"/>
  <c r="S26" i="6"/>
  <c r="R26" i="6"/>
  <c r="S25" i="6"/>
  <c r="R25" i="6"/>
  <c r="S24" i="6"/>
  <c r="R24" i="6"/>
  <c r="S23" i="6"/>
  <c r="R23" i="6"/>
  <c r="S22" i="6"/>
  <c r="R22" i="6"/>
  <c r="S21" i="6"/>
  <c r="S20" i="6"/>
  <c r="R20" i="6"/>
  <c r="S19" i="6"/>
  <c r="S18" i="6"/>
  <c r="R18" i="6"/>
  <c r="S17" i="6"/>
  <c r="S16" i="6"/>
  <c r="R16" i="6"/>
  <c r="S15" i="6"/>
  <c r="S14" i="6"/>
  <c r="R14" i="6"/>
  <c r="S13" i="6"/>
  <c r="S12" i="6"/>
  <c r="R12" i="6"/>
  <c r="S11" i="6"/>
  <c r="S10" i="6"/>
  <c r="S9" i="6"/>
  <c r="S8" i="6"/>
  <c r="S7" i="6"/>
  <c r="S6" i="6"/>
  <c r="S5" i="6"/>
  <c r="D6" i="6" l="1"/>
  <c r="E6" i="6"/>
  <c r="I6" i="6"/>
  <c r="J6" i="6"/>
  <c r="K6" i="6"/>
  <c r="M6" i="6"/>
  <c r="E7" i="6"/>
  <c r="H7" i="6"/>
  <c r="I7" i="6"/>
  <c r="K7" i="6"/>
  <c r="M7" i="6"/>
  <c r="D8" i="6"/>
  <c r="E8" i="6"/>
  <c r="I8" i="6"/>
  <c r="J8" i="6"/>
  <c r="K8" i="6"/>
  <c r="M8" i="6"/>
  <c r="D9" i="6"/>
  <c r="E9" i="6"/>
  <c r="H9" i="6"/>
  <c r="I9" i="6"/>
  <c r="K9" i="6"/>
  <c r="M9" i="6"/>
  <c r="D10" i="6"/>
  <c r="E10" i="6"/>
  <c r="H10" i="6"/>
  <c r="I10" i="6"/>
  <c r="J10" i="6"/>
  <c r="K10" i="6"/>
  <c r="M10" i="6"/>
  <c r="D11" i="6"/>
  <c r="E11" i="6"/>
  <c r="H11" i="6"/>
  <c r="I11" i="6"/>
  <c r="J11" i="6"/>
  <c r="K11" i="6"/>
  <c r="M11" i="6"/>
  <c r="D12" i="6"/>
  <c r="E12" i="6"/>
  <c r="H12" i="6"/>
  <c r="I12" i="6"/>
  <c r="J12" i="6"/>
  <c r="K12" i="6"/>
  <c r="L12" i="6"/>
  <c r="M12" i="6"/>
  <c r="E13" i="6"/>
  <c r="H13" i="6"/>
  <c r="I13" i="6"/>
  <c r="J13" i="6"/>
  <c r="K13" i="6"/>
  <c r="M13" i="6"/>
  <c r="D14" i="6"/>
  <c r="E14" i="6"/>
  <c r="H14" i="6"/>
  <c r="I14" i="6"/>
  <c r="J14" i="6"/>
  <c r="K14" i="6"/>
  <c r="L14" i="6"/>
  <c r="M14" i="6"/>
  <c r="E15" i="6"/>
  <c r="H15" i="6"/>
  <c r="I15" i="6"/>
  <c r="J15" i="6"/>
  <c r="K15" i="6"/>
  <c r="M15" i="6"/>
  <c r="D16" i="6"/>
  <c r="E16" i="6"/>
  <c r="H16" i="6"/>
  <c r="I16" i="6"/>
  <c r="J16" i="6"/>
  <c r="K16" i="6"/>
  <c r="L16" i="6"/>
  <c r="M16" i="6"/>
  <c r="E17" i="6"/>
  <c r="H17" i="6"/>
  <c r="I17" i="6"/>
  <c r="J17" i="6"/>
  <c r="K17" i="6"/>
  <c r="M17" i="6"/>
  <c r="D18" i="6"/>
  <c r="E18" i="6"/>
  <c r="H18" i="6"/>
  <c r="I18" i="6"/>
  <c r="J18" i="6"/>
  <c r="K18" i="6"/>
  <c r="M18" i="6"/>
  <c r="E19" i="6"/>
  <c r="I19" i="6"/>
  <c r="K19" i="6"/>
  <c r="M19" i="6"/>
  <c r="D20" i="6"/>
  <c r="E20" i="6"/>
  <c r="I20" i="6"/>
  <c r="J20" i="6"/>
  <c r="K20" i="6"/>
  <c r="L20" i="6"/>
  <c r="M20" i="6"/>
  <c r="E21" i="6"/>
  <c r="H21" i="6"/>
  <c r="I21" i="6"/>
  <c r="J21" i="6"/>
  <c r="K21" i="6"/>
  <c r="L21" i="6"/>
  <c r="M21" i="6"/>
  <c r="D22" i="6"/>
  <c r="E22" i="6"/>
  <c r="H22" i="6"/>
  <c r="I22" i="6"/>
  <c r="J22" i="6"/>
  <c r="K22" i="6"/>
  <c r="L22" i="6"/>
  <c r="M22" i="6"/>
  <c r="D23" i="6"/>
  <c r="E23" i="6"/>
  <c r="H23" i="6"/>
  <c r="I23" i="6"/>
  <c r="J23" i="6"/>
  <c r="K23" i="6"/>
  <c r="M23" i="6"/>
  <c r="D24" i="6"/>
  <c r="E24" i="6"/>
  <c r="H24" i="6"/>
  <c r="I24" i="6"/>
  <c r="J24" i="6"/>
  <c r="K24" i="6"/>
  <c r="L24" i="6"/>
  <c r="M24" i="6"/>
  <c r="D25" i="6"/>
  <c r="E25" i="6"/>
  <c r="H25" i="6"/>
  <c r="I25" i="6"/>
  <c r="J25" i="6"/>
  <c r="K25" i="6"/>
  <c r="M25" i="6"/>
  <c r="D26" i="6"/>
  <c r="E26" i="6"/>
  <c r="H26" i="6"/>
  <c r="I26" i="6"/>
  <c r="J26" i="6"/>
  <c r="K26" i="6"/>
  <c r="L26" i="6"/>
  <c r="M26" i="6"/>
  <c r="D27" i="6"/>
  <c r="E27" i="6"/>
  <c r="H27" i="6"/>
  <c r="I27" i="6"/>
  <c r="J27" i="6"/>
  <c r="K27" i="6"/>
  <c r="L27" i="6"/>
  <c r="M27" i="6"/>
  <c r="D28" i="6"/>
  <c r="E28" i="6"/>
  <c r="H28" i="6"/>
  <c r="I28" i="6"/>
  <c r="J28" i="6"/>
  <c r="K28" i="6"/>
  <c r="L28" i="6"/>
  <c r="M28" i="6"/>
  <c r="E29" i="6"/>
  <c r="H29" i="6"/>
  <c r="I29" i="6"/>
  <c r="J29" i="6"/>
  <c r="K29" i="6"/>
  <c r="L29" i="6"/>
  <c r="M29" i="6"/>
  <c r="D30" i="6"/>
  <c r="E30" i="6"/>
  <c r="H30" i="6"/>
  <c r="I30" i="6"/>
  <c r="J30" i="6"/>
  <c r="K30" i="6"/>
  <c r="L30" i="6"/>
  <c r="M30" i="6"/>
  <c r="E31" i="6"/>
  <c r="H31" i="6"/>
  <c r="I31" i="6"/>
  <c r="J31" i="6"/>
  <c r="K31" i="6"/>
  <c r="M31" i="6"/>
  <c r="D32" i="6"/>
  <c r="E32" i="6"/>
  <c r="H32" i="6"/>
  <c r="I32" i="6"/>
  <c r="J32" i="6"/>
  <c r="K32" i="6"/>
  <c r="L32" i="6"/>
  <c r="M32" i="6"/>
  <c r="E33" i="6"/>
  <c r="H33" i="6"/>
  <c r="I33" i="6"/>
  <c r="J33" i="6"/>
  <c r="K33" i="6"/>
  <c r="M33" i="6"/>
  <c r="D34" i="6"/>
  <c r="E34" i="6"/>
  <c r="H34" i="6"/>
  <c r="I34" i="6"/>
  <c r="J34" i="6"/>
  <c r="K34" i="6"/>
  <c r="L34" i="6"/>
  <c r="M34" i="6"/>
  <c r="D35" i="6"/>
  <c r="E35" i="6"/>
  <c r="H35" i="6"/>
  <c r="I35" i="6"/>
  <c r="J35" i="6"/>
  <c r="K35" i="6"/>
  <c r="M35" i="6"/>
  <c r="D36" i="6"/>
  <c r="E36" i="6"/>
  <c r="H36" i="6"/>
  <c r="I36" i="6"/>
  <c r="J36" i="6"/>
  <c r="K36" i="6"/>
  <c r="L36" i="6"/>
  <c r="M36" i="6"/>
  <c r="E37" i="6"/>
  <c r="H37" i="6"/>
  <c r="I37" i="6"/>
  <c r="J37" i="6"/>
  <c r="K37" i="6"/>
  <c r="M37" i="6"/>
  <c r="D38" i="6"/>
  <c r="E38" i="6"/>
  <c r="H38" i="6"/>
  <c r="I38" i="6"/>
  <c r="J38" i="6"/>
  <c r="K38" i="6"/>
  <c r="L38" i="6"/>
  <c r="M38" i="6"/>
  <c r="D39" i="6"/>
  <c r="E39" i="6"/>
  <c r="H39" i="6"/>
  <c r="I39" i="6"/>
  <c r="J39" i="6"/>
  <c r="K39" i="6"/>
  <c r="M39" i="6"/>
  <c r="D40" i="6"/>
  <c r="E40" i="6"/>
  <c r="H40" i="6"/>
  <c r="I40" i="6"/>
  <c r="J40" i="6"/>
  <c r="K40" i="6"/>
  <c r="L40" i="6"/>
  <c r="M40" i="6"/>
  <c r="D41" i="6"/>
  <c r="E41" i="6"/>
  <c r="H41" i="6"/>
  <c r="I41" i="6"/>
  <c r="J41" i="6"/>
  <c r="K41" i="6"/>
  <c r="L41" i="6"/>
  <c r="M41" i="6"/>
  <c r="D42" i="6"/>
  <c r="E42" i="6"/>
  <c r="H42" i="6"/>
  <c r="I42" i="6"/>
  <c r="J42" i="6"/>
  <c r="K42" i="6"/>
  <c r="L42" i="6"/>
  <c r="M42" i="6"/>
  <c r="D43" i="6"/>
  <c r="E43" i="6"/>
  <c r="H43" i="6"/>
  <c r="I43" i="6"/>
  <c r="J43" i="6"/>
  <c r="K43" i="6"/>
  <c r="L43" i="6"/>
  <c r="M43" i="6"/>
  <c r="D44" i="6"/>
  <c r="E44" i="6"/>
  <c r="H44" i="6"/>
  <c r="I44" i="6"/>
  <c r="J44" i="6"/>
  <c r="K44" i="6"/>
  <c r="L44" i="6"/>
  <c r="M44" i="6"/>
  <c r="E45" i="6"/>
  <c r="H45" i="6"/>
  <c r="I45" i="6"/>
  <c r="J45" i="6"/>
  <c r="K45" i="6"/>
  <c r="L45" i="6"/>
  <c r="M45" i="6"/>
  <c r="D46" i="6"/>
  <c r="E46" i="6"/>
  <c r="H46" i="6"/>
  <c r="I46" i="6"/>
  <c r="J46" i="6"/>
  <c r="K46" i="6"/>
  <c r="L46" i="6"/>
  <c r="M46" i="6"/>
  <c r="E47" i="6"/>
  <c r="H47" i="6"/>
  <c r="I47" i="6"/>
  <c r="J47" i="6"/>
  <c r="K47" i="6"/>
  <c r="L47" i="6"/>
  <c r="M47" i="6"/>
  <c r="D48" i="6"/>
  <c r="E48" i="6"/>
  <c r="H48" i="6"/>
  <c r="I48" i="6"/>
  <c r="J48" i="6"/>
  <c r="K48" i="6"/>
  <c r="M48" i="6"/>
  <c r="D49" i="6"/>
  <c r="E49" i="6"/>
  <c r="H49" i="6"/>
  <c r="I49" i="6"/>
  <c r="J49" i="6"/>
  <c r="K49" i="6"/>
  <c r="M49" i="6"/>
  <c r="D50" i="6"/>
  <c r="E50" i="6"/>
  <c r="H50" i="6"/>
  <c r="I50" i="6"/>
  <c r="J50" i="6"/>
  <c r="K50" i="6"/>
  <c r="L50" i="6"/>
  <c r="M50" i="6"/>
  <c r="E51" i="6"/>
  <c r="H51" i="6"/>
  <c r="I51" i="6"/>
  <c r="J51" i="6"/>
  <c r="K51" i="6"/>
  <c r="L51" i="6"/>
  <c r="M51" i="6"/>
  <c r="D52" i="6"/>
  <c r="E52" i="6"/>
  <c r="H52" i="6"/>
  <c r="I52" i="6"/>
  <c r="J52" i="6"/>
  <c r="K52" i="6"/>
  <c r="M52" i="6"/>
  <c r="D53" i="6"/>
  <c r="E53" i="6"/>
  <c r="H53" i="6"/>
  <c r="I53" i="6"/>
  <c r="J53" i="6"/>
  <c r="K53" i="6"/>
  <c r="M53" i="6"/>
  <c r="D54" i="6"/>
  <c r="E54" i="6"/>
  <c r="H54" i="6"/>
  <c r="I54" i="6"/>
  <c r="J54" i="6"/>
  <c r="K54" i="6"/>
  <c r="L54" i="6"/>
  <c r="M54" i="6"/>
  <c r="D55" i="6"/>
  <c r="E55" i="6"/>
  <c r="H55" i="6"/>
  <c r="I55" i="6"/>
  <c r="J55" i="6"/>
  <c r="K55" i="6"/>
  <c r="L55" i="6"/>
  <c r="M55" i="6"/>
  <c r="D56" i="6"/>
  <c r="E56" i="6"/>
  <c r="H56" i="6"/>
  <c r="I56" i="6"/>
  <c r="J56" i="6"/>
  <c r="K56" i="6"/>
  <c r="L56" i="6"/>
  <c r="M56" i="6"/>
  <c r="D57" i="6"/>
  <c r="E57" i="6"/>
  <c r="H57" i="6"/>
  <c r="I57" i="6"/>
  <c r="J57" i="6"/>
  <c r="K57" i="6"/>
  <c r="L57" i="6"/>
  <c r="M57" i="6"/>
  <c r="D58" i="6"/>
  <c r="E58" i="6"/>
  <c r="H58" i="6"/>
  <c r="I58" i="6"/>
  <c r="J58" i="6"/>
  <c r="K58" i="6"/>
  <c r="L58" i="6"/>
  <c r="M58" i="6"/>
  <c r="E59" i="6"/>
  <c r="H59" i="6"/>
  <c r="I59" i="6"/>
  <c r="J59" i="6"/>
  <c r="K59" i="6"/>
  <c r="M59" i="6"/>
  <c r="D60" i="6"/>
  <c r="E60" i="6"/>
  <c r="H60" i="6"/>
  <c r="I60" i="6"/>
  <c r="J60" i="6"/>
  <c r="K60" i="6"/>
  <c r="L60" i="6"/>
  <c r="M60" i="6"/>
  <c r="E61" i="6"/>
  <c r="H61" i="6"/>
  <c r="I61" i="6"/>
  <c r="J61" i="6"/>
  <c r="K61" i="6"/>
  <c r="M61" i="6"/>
  <c r="D62" i="6"/>
  <c r="E62" i="6"/>
  <c r="H62" i="6"/>
  <c r="I62" i="6"/>
  <c r="J62" i="6"/>
  <c r="K62" i="6"/>
  <c r="L62" i="6"/>
  <c r="M62" i="6"/>
  <c r="E63" i="6"/>
  <c r="H63" i="6"/>
  <c r="I63" i="6"/>
  <c r="J63" i="6"/>
  <c r="K63" i="6"/>
  <c r="M63" i="6"/>
  <c r="D64" i="6"/>
  <c r="E64" i="6"/>
  <c r="H64" i="6"/>
  <c r="I64" i="6"/>
  <c r="J64" i="6"/>
  <c r="K64" i="6"/>
  <c r="L64" i="6"/>
  <c r="M64" i="6"/>
  <c r="E5" i="6"/>
  <c r="H5" i="6"/>
  <c r="I5" i="6"/>
  <c r="J5" i="6"/>
  <c r="K5" i="6"/>
  <c r="M5" i="6"/>
  <c r="B8" i="17" l="1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7" i="17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7" i="16"/>
  <c r="H38" i="16" s="1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7" i="15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7" i="9"/>
  <c r="H38" i="9" s="1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C35" i="13" s="1"/>
  <c r="B36" i="13"/>
  <c r="B7" i="13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7" i="11"/>
  <c r="H38" i="11" s="1"/>
  <c r="Z7" i="6"/>
  <c r="AA7" i="6"/>
  <c r="AB7" i="6"/>
  <c r="AC7" i="6"/>
  <c r="AD7" i="6"/>
  <c r="AE7" i="6"/>
  <c r="AF7" i="6"/>
  <c r="Z8" i="6"/>
  <c r="AA8" i="6"/>
  <c r="AB8" i="6"/>
  <c r="AC8" i="6"/>
  <c r="AD8" i="6"/>
  <c r="AE8" i="6"/>
  <c r="AF8" i="6"/>
  <c r="Z9" i="6"/>
  <c r="AA9" i="6"/>
  <c r="AB9" i="6"/>
  <c r="AC9" i="6"/>
  <c r="AD9" i="6"/>
  <c r="AE9" i="6"/>
  <c r="AF9" i="6"/>
  <c r="Z10" i="6"/>
  <c r="AA10" i="6"/>
  <c r="AB10" i="6"/>
  <c r="AC10" i="6"/>
  <c r="AD10" i="6"/>
  <c r="AE10" i="6"/>
  <c r="AF10" i="6"/>
  <c r="Z11" i="6"/>
  <c r="AA11" i="6"/>
  <c r="AB11" i="6"/>
  <c r="AC11" i="6"/>
  <c r="AD11" i="6"/>
  <c r="AE11" i="6"/>
  <c r="AF11" i="6"/>
  <c r="Z12" i="6"/>
  <c r="AA12" i="6"/>
  <c r="AB12" i="6"/>
  <c r="AC12" i="6"/>
  <c r="AD12" i="6"/>
  <c r="AE12" i="6"/>
  <c r="AF12" i="6"/>
  <c r="Z13" i="6"/>
  <c r="AA13" i="6"/>
  <c r="AB13" i="6"/>
  <c r="AC13" i="6"/>
  <c r="AD13" i="6"/>
  <c r="AE13" i="6"/>
  <c r="AF13" i="6"/>
  <c r="Z14" i="6"/>
  <c r="AA14" i="6"/>
  <c r="AB14" i="6"/>
  <c r="AC14" i="6"/>
  <c r="AD14" i="6"/>
  <c r="AE14" i="6"/>
  <c r="AF14" i="6"/>
  <c r="Z15" i="6"/>
  <c r="AA15" i="6"/>
  <c r="AB15" i="6"/>
  <c r="AC15" i="6"/>
  <c r="AD15" i="6"/>
  <c r="AE15" i="6"/>
  <c r="AF15" i="6"/>
  <c r="Z16" i="6"/>
  <c r="AA16" i="6"/>
  <c r="AB16" i="6"/>
  <c r="AC16" i="6"/>
  <c r="AD16" i="6"/>
  <c r="AE16" i="6"/>
  <c r="AF16" i="6"/>
  <c r="Z17" i="6"/>
  <c r="AA17" i="6"/>
  <c r="AB17" i="6"/>
  <c r="AC17" i="6"/>
  <c r="AD17" i="6"/>
  <c r="AE17" i="6"/>
  <c r="AF17" i="6"/>
  <c r="Z18" i="6"/>
  <c r="AA18" i="6"/>
  <c r="AB18" i="6"/>
  <c r="AC18" i="6"/>
  <c r="AD18" i="6"/>
  <c r="AE18" i="6"/>
  <c r="AF18" i="6"/>
  <c r="Z19" i="6"/>
  <c r="AA19" i="6"/>
  <c r="AB19" i="6"/>
  <c r="AC19" i="6"/>
  <c r="AD19" i="6"/>
  <c r="AE19" i="6"/>
  <c r="AF19" i="6"/>
  <c r="Z20" i="6"/>
  <c r="AA20" i="6"/>
  <c r="AB20" i="6"/>
  <c r="AC20" i="6"/>
  <c r="AD20" i="6"/>
  <c r="AE20" i="6"/>
  <c r="AF20" i="6"/>
  <c r="Z21" i="6"/>
  <c r="AA21" i="6"/>
  <c r="AB21" i="6"/>
  <c r="AC21" i="6"/>
  <c r="AD21" i="6"/>
  <c r="AE21" i="6"/>
  <c r="AF21" i="6"/>
  <c r="Z22" i="6"/>
  <c r="AA22" i="6"/>
  <c r="AB22" i="6"/>
  <c r="AC22" i="6"/>
  <c r="AD22" i="6"/>
  <c r="AE22" i="6"/>
  <c r="AF22" i="6"/>
  <c r="Z23" i="6"/>
  <c r="AA23" i="6"/>
  <c r="AB23" i="6"/>
  <c r="AC23" i="6"/>
  <c r="AD23" i="6"/>
  <c r="AE23" i="6"/>
  <c r="AF23" i="6"/>
  <c r="Z24" i="6"/>
  <c r="AA24" i="6"/>
  <c r="AB24" i="6"/>
  <c r="AC24" i="6"/>
  <c r="AD24" i="6"/>
  <c r="AE24" i="6"/>
  <c r="AF24" i="6"/>
  <c r="Z25" i="6"/>
  <c r="AA25" i="6"/>
  <c r="AB25" i="6"/>
  <c r="AC25" i="6"/>
  <c r="AD25" i="6"/>
  <c r="AE25" i="6"/>
  <c r="AF25" i="6"/>
  <c r="Z26" i="6"/>
  <c r="AA26" i="6"/>
  <c r="AB26" i="6"/>
  <c r="AC26" i="6"/>
  <c r="AD26" i="6"/>
  <c r="AE26" i="6"/>
  <c r="AF26" i="6"/>
  <c r="Z27" i="6"/>
  <c r="AA27" i="6"/>
  <c r="AB27" i="6"/>
  <c r="AC27" i="6"/>
  <c r="AD27" i="6"/>
  <c r="AE27" i="6"/>
  <c r="AF27" i="6"/>
  <c r="Z28" i="6"/>
  <c r="AA28" i="6"/>
  <c r="AB28" i="6"/>
  <c r="AC28" i="6"/>
  <c r="AD28" i="6"/>
  <c r="AE28" i="6"/>
  <c r="AF28" i="6"/>
  <c r="Z29" i="6"/>
  <c r="AA29" i="6"/>
  <c r="AB29" i="6"/>
  <c r="AC29" i="6"/>
  <c r="AD29" i="6"/>
  <c r="AE29" i="6"/>
  <c r="AF29" i="6"/>
  <c r="Z30" i="6"/>
  <c r="AA30" i="6"/>
  <c r="AB30" i="6"/>
  <c r="AC30" i="6"/>
  <c r="AD30" i="6"/>
  <c r="AE30" i="6"/>
  <c r="AF30" i="6"/>
  <c r="Z31" i="6"/>
  <c r="AA31" i="6"/>
  <c r="AB31" i="6"/>
  <c r="AC31" i="6"/>
  <c r="AD31" i="6"/>
  <c r="AE31" i="6"/>
  <c r="AF31" i="6"/>
  <c r="Z32" i="6"/>
  <c r="AA32" i="6"/>
  <c r="AB32" i="6"/>
  <c r="AC32" i="6"/>
  <c r="AD32" i="6"/>
  <c r="AE32" i="6"/>
  <c r="AF32" i="6"/>
  <c r="Z33" i="6"/>
  <c r="AA33" i="6"/>
  <c r="AB33" i="6"/>
  <c r="AC33" i="6"/>
  <c r="AD33" i="6"/>
  <c r="AE33" i="6"/>
  <c r="AF33" i="6"/>
  <c r="Z34" i="6"/>
  <c r="AA34" i="6"/>
  <c r="AB34" i="6"/>
  <c r="AC34" i="6"/>
  <c r="AD34" i="6"/>
  <c r="AE34" i="6"/>
  <c r="AF34" i="6"/>
  <c r="Z35" i="6"/>
  <c r="AA35" i="6"/>
  <c r="AB35" i="6"/>
  <c r="AC35" i="6"/>
  <c r="AD35" i="6"/>
  <c r="AE35" i="6"/>
  <c r="AF35" i="6"/>
  <c r="Z36" i="6"/>
  <c r="AA36" i="6"/>
  <c r="AB36" i="6"/>
  <c r="AC36" i="6"/>
  <c r="AD36" i="6"/>
  <c r="AE36" i="6"/>
  <c r="AF36" i="6"/>
  <c r="Z37" i="6"/>
  <c r="AA37" i="6"/>
  <c r="AB37" i="6"/>
  <c r="AC37" i="6"/>
  <c r="AD37" i="6"/>
  <c r="AE37" i="6"/>
  <c r="AF37" i="6"/>
  <c r="Z38" i="6"/>
  <c r="AA38" i="6"/>
  <c r="AB38" i="6"/>
  <c r="AC38" i="6"/>
  <c r="AD38" i="6"/>
  <c r="AE38" i="6"/>
  <c r="AF38" i="6"/>
  <c r="Z39" i="6"/>
  <c r="AA39" i="6"/>
  <c r="AB39" i="6"/>
  <c r="AC39" i="6"/>
  <c r="AD39" i="6"/>
  <c r="AE39" i="6"/>
  <c r="AF39" i="6"/>
  <c r="Z40" i="6"/>
  <c r="AA40" i="6"/>
  <c r="AB40" i="6"/>
  <c r="AC40" i="6"/>
  <c r="AD40" i="6"/>
  <c r="AE40" i="6"/>
  <c r="AF40" i="6"/>
  <c r="Z41" i="6"/>
  <c r="AA41" i="6"/>
  <c r="AB41" i="6"/>
  <c r="AC41" i="6"/>
  <c r="AD41" i="6"/>
  <c r="AE41" i="6"/>
  <c r="AF41" i="6"/>
  <c r="Z42" i="6"/>
  <c r="AA42" i="6"/>
  <c r="AB42" i="6"/>
  <c r="AC42" i="6"/>
  <c r="AD42" i="6"/>
  <c r="AE42" i="6"/>
  <c r="AF42" i="6"/>
  <c r="Z43" i="6"/>
  <c r="AA43" i="6"/>
  <c r="AB43" i="6"/>
  <c r="AC43" i="6"/>
  <c r="AD43" i="6"/>
  <c r="AE43" i="6"/>
  <c r="AF43" i="6"/>
  <c r="Z44" i="6"/>
  <c r="AA44" i="6"/>
  <c r="AB44" i="6"/>
  <c r="AC44" i="6"/>
  <c r="AD44" i="6"/>
  <c r="AE44" i="6"/>
  <c r="AF44" i="6"/>
  <c r="Z45" i="6"/>
  <c r="AA45" i="6"/>
  <c r="AB45" i="6"/>
  <c r="AC45" i="6"/>
  <c r="AD45" i="6"/>
  <c r="AE45" i="6"/>
  <c r="AF45" i="6"/>
  <c r="Z46" i="6"/>
  <c r="AA46" i="6"/>
  <c r="AB46" i="6"/>
  <c r="AC46" i="6"/>
  <c r="AD46" i="6"/>
  <c r="AE46" i="6"/>
  <c r="AF46" i="6"/>
  <c r="Z47" i="6"/>
  <c r="AA47" i="6"/>
  <c r="AB47" i="6"/>
  <c r="AC47" i="6"/>
  <c r="AD47" i="6"/>
  <c r="AE47" i="6"/>
  <c r="AF47" i="6"/>
  <c r="Z48" i="6"/>
  <c r="AA48" i="6"/>
  <c r="AB48" i="6"/>
  <c r="AC48" i="6"/>
  <c r="AD48" i="6"/>
  <c r="AE48" i="6"/>
  <c r="AF48" i="6"/>
  <c r="Z49" i="6"/>
  <c r="AA49" i="6"/>
  <c r="AB49" i="6"/>
  <c r="AC49" i="6"/>
  <c r="AD49" i="6"/>
  <c r="AE49" i="6"/>
  <c r="AF49" i="6"/>
  <c r="Z50" i="6"/>
  <c r="AA50" i="6"/>
  <c r="AB50" i="6"/>
  <c r="AC50" i="6"/>
  <c r="AD50" i="6"/>
  <c r="AE50" i="6"/>
  <c r="AF50" i="6"/>
  <c r="Z51" i="6"/>
  <c r="AA51" i="6"/>
  <c r="AB51" i="6"/>
  <c r="AC51" i="6"/>
  <c r="AD51" i="6"/>
  <c r="AE51" i="6"/>
  <c r="AF51" i="6"/>
  <c r="Z52" i="6"/>
  <c r="AA52" i="6"/>
  <c r="AB52" i="6"/>
  <c r="AC52" i="6"/>
  <c r="AD52" i="6"/>
  <c r="AE52" i="6"/>
  <c r="AF52" i="6"/>
  <c r="Z53" i="6"/>
  <c r="AA53" i="6"/>
  <c r="AB53" i="6"/>
  <c r="AC53" i="6"/>
  <c r="AD53" i="6"/>
  <c r="AE53" i="6"/>
  <c r="AF53" i="6"/>
  <c r="Z54" i="6"/>
  <c r="AA54" i="6"/>
  <c r="AB54" i="6"/>
  <c r="AC54" i="6"/>
  <c r="AD54" i="6"/>
  <c r="AE54" i="6"/>
  <c r="AF54" i="6"/>
  <c r="Z55" i="6"/>
  <c r="AA55" i="6"/>
  <c r="AB55" i="6"/>
  <c r="AC55" i="6"/>
  <c r="AD55" i="6"/>
  <c r="AE55" i="6"/>
  <c r="AF55" i="6"/>
  <c r="Z56" i="6"/>
  <c r="AA56" i="6"/>
  <c r="AB56" i="6"/>
  <c r="AC56" i="6"/>
  <c r="AD56" i="6"/>
  <c r="AE56" i="6"/>
  <c r="AF56" i="6"/>
  <c r="Z57" i="6"/>
  <c r="AA57" i="6"/>
  <c r="AB57" i="6"/>
  <c r="AC57" i="6"/>
  <c r="AD57" i="6"/>
  <c r="AE57" i="6"/>
  <c r="AF57" i="6"/>
  <c r="Z58" i="6"/>
  <c r="AA58" i="6"/>
  <c r="AB58" i="6"/>
  <c r="AC58" i="6"/>
  <c r="AD58" i="6"/>
  <c r="AE58" i="6"/>
  <c r="AF58" i="6"/>
  <c r="Z59" i="6"/>
  <c r="AA59" i="6"/>
  <c r="AB59" i="6"/>
  <c r="AC59" i="6"/>
  <c r="AD59" i="6"/>
  <c r="AE59" i="6"/>
  <c r="AF59" i="6"/>
  <c r="Z60" i="6"/>
  <c r="AA60" i="6"/>
  <c r="AB60" i="6"/>
  <c r="AC60" i="6"/>
  <c r="AD60" i="6"/>
  <c r="AE60" i="6"/>
  <c r="AF60" i="6"/>
  <c r="Z61" i="6"/>
  <c r="AA61" i="6"/>
  <c r="AB61" i="6"/>
  <c r="AC61" i="6"/>
  <c r="AD61" i="6"/>
  <c r="AE61" i="6"/>
  <c r="AF61" i="6"/>
  <c r="Z62" i="6"/>
  <c r="AA62" i="6"/>
  <c r="AB62" i="6"/>
  <c r="AC62" i="6"/>
  <c r="AD62" i="6"/>
  <c r="AE62" i="6"/>
  <c r="AF62" i="6"/>
  <c r="Z63" i="6"/>
  <c r="AA63" i="6"/>
  <c r="AB63" i="6"/>
  <c r="AC63" i="6"/>
  <c r="AD63" i="6"/>
  <c r="AE63" i="6"/>
  <c r="AF63" i="6"/>
  <c r="Z64" i="6"/>
  <c r="AA64" i="6"/>
  <c r="AB64" i="6"/>
  <c r="AC64" i="6"/>
  <c r="AD64" i="6"/>
  <c r="AE64" i="6"/>
  <c r="AF64" i="6"/>
  <c r="AA5" i="6"/>
  <c r="AB5" i="6"/>
  <c r="AC5" i="6"/>
  <c r="AD5" i="6"/>
  <c r="AE5" i="6"/>
  <c r="AF5" i="6"/>
  <c r="AA6" i="6"/>
  <c r="AB6" i="6"/>
  <c r="AC6" i="6"/>
  <c r="AD6" i="6"/>
  <c r="AE6" i="6"/>
  <c r="AF6" i="6"/>
  <c r="Z6" i="6"/>
  <c r="Z5" i="6"/>
  <c r="H38" i="15" l="1"/>
  <c r="L38" i="15" s="1"/>
  <c r="C133" i="32" s="1"/>
  <c r="H38" i="13"/>
  <c r="M38" i="13" s="1"/>
  <c r="C295" i="32" s="1"/>
  <c r="K38" i="11"/>
  <c r="C508" i="32" s="1"/>
  <c r="M38" i="11"/>
  <c r="C510" i="32" s="1"/>
  <c r="L38" i="11"/>
  <c r="C509" i="32" s="1"/>
  <c r="L38" i="16"/>
  <c r="C79" i="32" s="1"/>
  <c r="M38" i="16"/>
  <c r="C80" i="32" s="1"/>
  <c r="K38" i="16"/>
  <c r="C78" i="32" s="1"/>
  <c r="L38" i="9"/>
  <c r="C187" i="32" s="1"/>
  <c r="K38" i="9"/>
  <c r="C186" i="32" s="1"/>
  <c r="M38" i="9"/>
  <c r="C188" i="32" s="1"/>
  <c r="V57" i="6"/>
  <c r="V43" i="6"/>
  <c r="V35" i="6"/>
  <c r="V33" i="6"/>
  <c r="V29" i="6"/>
  <c r="V25" i="6"/>
  <c r="V19" i="6"/>
  <c r="V15" i="6"/>
  <c r="V13" i="6"/>
  <c r="K38" i="15" l="1"/>
  <c r="C132" i="32" s="1"/>
  <c r="M38" i="15"/>
  <c r="C134" i="32" s="1"/>
  <c r="L38" i="13"/>
  <c r="C294" i="32" s="1"/>
  <c r="K38" i="13"/>
  <c r="C293" i="32" s="1"/>
  <c r="E2" i="9"/>
  <c r="E2" i="12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7" i="17"/>
  <c r="O16" i="17"/>
  <c r="O15" i="17"/>
  <c r="O14" i="17"/>
  <c r="O13" i="17"/>
  <c r="O12" i="17"/>
  <c r="O11" i="17"/>
  <c r="O10" i="17"/>
  <c r="O9" i="17"/>
  <c r="O8" i="17"/>
  <c r="O7" i="17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20" i="16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7" i="9"/>
  <c r="O16" i="9"/>
  <c r="O15" i="9"/>
  <c r="O14" i="9"/>
  <c r="O13" i="9"/>
  <c r="O12" i="9"/>
  <c r="O11" i="9"/>
  <c r="O10" i="9"/>
  <c r="O9" i="9"/>
  <c r="O8" i="9"/>
  <c r="O7" i="9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E2" i="13"/>
  <c r="E2" i="11"/>
  <c r="J7" i="17"/>
  <c r="I38" i="17" l="1"/>
  <c r="J8" i="17"/>
  <c r="J9" i="17" l="1"/>
  <c r="E2" i="16"/>
  <c r="E2" i="15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7" i="12"/>
  <c r="D36" i="17"/>
  <c r="C36" i="17"/>
  <c r="A36" i="17"/>
  <c r="D35" i="17"/>
  <c r="C35" i="17"/>
  <c r="A35" i="17"/>
  <c r="D34" i="17"/>
  <c r="C34" i="17"/>
  <c r="A34" i="17"/>
  <c r="D33" i="17"/>
  <c r="C33" i="17"/>
  <c r="A33" i="17"/>
  <c r="D32" i="17"/>
  <c r="C32" i="17"/>
  <c r="A32" i="17"/>
  <c r="D31" i="17"/>
  <c r="C31" i="17"/>
  <c r="A31" i="17"/>
  <c r="D30" i="17"/>
  <c r="C30" i="17"/>
  <c r="A30" i="17"/>
  <c r="D29" i="17"/>
  <c r="C29" i="17"/>
  <c r="A29" i="17"/>
  <c r="D28" i="17"/>
  <c r="C28" i="17"/>
  <c r="A28" i="17"/>
  <c r="D27" i="17"/>
  <c r="C27" i="17"/>
  <c r="A27" i="17"/>
  <c r="D26" i="17"/>
  <c r="C26" i="17"/>
  <c r="A26" i="17"/>
  <c r="D25" i="17"/>
  <c r="C25" i="17"/>
  <c r="A25" i="17"/>
  <c r="D24" i="17"/>
  <c r="C24" i="17"/>
  <c r="A24" i="17"/>
  <c r="D23" i="17"/>
  <c r="C23" i="17"/>
  <c r="A23" i="17"/>
  <c r="D22" i="17"/>
  <c r="C22" i="17"/>
  <c r="A22" i="17"/>
  <c r="D21" i="17"/>
  <c r="C21" i="17"/>
  <c r="A21" i="17"/>
  <c r="D20" i="17"/>
  <c r="C20" i="17"/>
  <c r="A20" i="17"/>
  <c r="D19" i="17"/>
  <c r="C19" i="17"/>
  <c r="A19" i="17"/>
  <c r="D18" i="17"/>
  <c r="C18" i="17"/>
  <c r="A18" i="17"/>
  <c r="D17" i="17"/>
  <c r="C17" i="17"/>
  <c r="A17" i="17"/>
  <c r="D16" i="17"/>
  <c r="C16" i="17"/>
  <c r="A16" i="17"/>
  <c r="D15" i="17"/>
  <c r="C15" i="17"/>
  <c r="A15" i="17"/>
  <c r="D14" i="17"/>
  <c r="C14" i="17"/>
  <c r="A14" i="17"/>
  <c r="D13" i="17"/>
  <c r="C13" i="17"/>
  <c r="A13" i="17"/>
  <c r="D12" i="17"/>
  <c r="C12" i="17"/>
  <c r="A12" i="17"/>
  <c r="D11" i="17"/>
  <c r="C11" i="17"/>
  <c r="A11" i="17"/>
  <c r="D10" i="17"/>
  <c r="C10" i="17"/>
  <c r="A10" i="17"/>
  <c r="D9" i="17"/>
  <c r="C9" i="17"/>
  <c r="A9" i="17"/>
  <c r="D8" i="17"/>
  <c r="C8" i="17"/>
  <c r="A8" i="17"/>
  <c r="E8" i="17" s="1"/>
  <c r="D7" i="17"/>
  <c r="C7" i="17"/>
  <c r="A7" i="17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E8" i="16" s="1"/>
  <c r="E9" i="16" s="1"/>
  <c r="A7" i="16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E8" i="15" s="1"/>
  <c r="A7" i="15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E8" i="9" s="1"/>
  <c r="E9" i="9" s="1"/>
  <c r="A7" i="9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E8" i="13" s="1"/>
  <c r="A7" i="13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E8" i="11" s="1"/>
  <c r="E9" i="11" s="1"/>
  <c r="A7" i="11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E8" i="12" s="1"/>
  <c r="A7" i="12"/>
  <c r="I2" i="12" l="1"/>
  <c r="J10" i="17"/>
  <c r="E10" i="11"/>
  <c r="E10" i="9"/>
  <c r="E12" i="9" s="1"/>
  <c r="E13" i="9" s="1"/>
  <c r="E14" i="9" s="1"/>
  <c r="E15" i="9" s="1"/>
  <c r="E16" i="9" s="1"/>
  <c r="E17" i="9" s="1"/>
  <c r="E19" i="9" s="1"/>
  <c r="E20" i="9" s="1"/>
  <c r="E21" i="9" s="1"/>
  <c r="E22" i="9" s="1"/>
  <c r="E23" i="9" s="1"/>
  <c r="E24" i="9" s="1"/>
  <c r="E26" i="9" s="1"/>
  <c r="E27" i="9" s="1"/>
  <c r="E28" i="9" s="1"/>
  <c r="E29" i="9" s="1"/>
  <c r="E32" i="9" s="1"/>
  <c r="E33" i="9" s="1"/>
  <c r="E34" i="9" s="1"/>
  <c r="E35" i="9" s="1"/>
  <c r="E36" i="9" s="1"/>
  <c r="E37" i="9" s="1"/>
  <c r="F37" i="9" s="1"/>
  <c r="E10" i="16"/>
  <c r="E9" i="13"/>
  <c r="E10" i="13" s="1"/>
  <c r="E12" i="13" s="1"/>
  <c r="E13" i="13" s="1"/>
  <c r="E14" i="13" s="1"/>
  <c r="E15" i="13" s="1"/>
  <c r="E16" i="13" s="1"/>
  <c r="E17" i="13" s="1"/>
  <c r="E19" i="13" s="1"/>
  <c r="E20" i="13" s="1"/>
  <c r="E21" i="13" s="1"/>
  <c r="E22" i="13" s="1"/>
  <c r="E23" i="13" s="1"/>
  <c r="E24" i="13" s="1"/>
  <c r="E26" i="13" s="1"/>
  <c r="E27" i="13" s="1"/>
  <c r="E28" i="13" s="1"/>
  <c r="E29" i="13" s="1"/>
  <c r="E32" i="13" s="1"/>
  <c r="E33" i="13" s="1"/>
  <c r="E34" i="13" s="1"/>
  <c r="E35" i="13" s="1"/>
  <c r="E36" i="13" s="1"/>
  <c r="E37" i="13" s="1"/>
  <c r="F37" i="13" s="1"/>
  <c r="E9" i="17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F37" i="17" s="1"/>
  <c r="E12" i="11"/>
  <c r="E13" i="11" s="1"/>
  <c r="E14" i="11" s="1"/>
  <c r="E15" i="11" s="1"/>
  <c r="E16" i="11" s="1"/>
  <c r="E17" i="11" s="1"/>
  <c r="E19" i="11" s="1"/>
  <c r="E20" i="11" s="1"/>
  <c r="E21" i="11" s="1"/>
  <c r="E22" i="11" s="1"/>
  <c r="E23" i="11" s="1"/>
  <c r="E24" i="11" s="1"/>
  <c r="E26" i="11" s="1"/>
  <c r="E27" i="11" s="1"/>
  <c r="E28" i="11" s="1"/>
  <c r="E29" i="11" s="1"/>
  <c r="E32" i="11" s="1"/>
  <c r="E33" i="11" s="1"/>
  <c r="E34" i="11" s="1"/>
  <c r="E35" i="11" s="1"/>
  <c r="E36" i="11" s="1"/>
  <c r="E37" i="11" s="1"/>
  <c r="F37" i="11" s="1"/>
  <c r="E9" i="12"/>
  <c r="E10" i="12" s="1"/>
  <c r="E12" i="12" s="1"/>
  <c r="E13" i="12" s="1"/>
  <c r="E14" i="12" s="1"/>
  <c r="E15" i="12" s="1"/>
  <c r="E16" i="12" s="1"/>
  <c r="E17" i="12" s="1"/>
  <c r="E19" i="12" s="1"/>
  <c r="E20" i="12" s="1"/>
  <c r="E21" i="12" s="1"/>
  <c r="E22" i="12" s="1"/>
  <c r="E23" i="12" s="1"/>
  <c r="E24" i="12" s="1"/>
  <c r="E26" i="12" s="1"/>
  <c r="E27" i="12" s="1"/>
  <c r="E28" i="12" s="1"/>
  <c r="E29" i="12" s="1"/>
  <c r="E33" i="12" s="1"/>
  <c r="E34" i="12" s="1"/>
  <c r="E35" i="12" s="1"/>
  <c r="E36" i="12" s="1"/>
  <c r="E37" i="12" s="1"/>
  <c r="F37" i="12" s="1"/>
  <c r="E9" i="15"/>
  <c r="E10" i="15" s="1"/>
  <c r="E12" i="15" s="1"/>
  <c r="E13" i="15" s="1"/>
  <c r="E14" i="15" s="1"/>
  <c r="E15" i="15" s="1"/>
  <c r="E16" i="15" s="1"/>
  <c r="E17" i="15" s="1"/>
  <c r="E19" i="15" s="1"/>
  <c r="E20" i="15" s="1"/>
  <c r="E21" i="15" s="1"/>
  <c r="E22" i="15" s="1"/>
  <c r="E23" i="15" s="1"/>
  <c r="E24" i="15" s="1"/>
  <c r="E26" i="15" s="1"/>
  <c r="E27" i="15" s="1"/>
  <c r="E28" i="15" s="1"/>
  <c r="E29" i="15" s="1"/>
  <c r="E32" i="15" s="1"/>
  <c r="E33" i="15" s="1"/>
  <c r="E34" i="15" s="1"/>
  <c r="E35" i="15" s="1"/>
  <c r="E36" i="15" s="1"/>
  <c r="E37" i="15" s="1"/>
  <c r="F37" i="15" s="1"/>
  <c r="I2" i="17"/>
  <c r="E2" i="17"/>
  <c r="J11" i="17" l="1"/>
  <c r="F36" i="9"/>
  <c r="J12" i="17" l="1"/>
  <c r="H19" i="17"/>
  <c r="F7" i="12"/>
  <c r="H32" i="17"/>
  <c r="H33" i="17"/>
  <c r="H26" i="17"/>
  <c r="H25" i="17"/>
  <c r="H12" i="17"/>
  <c r="H18" i="17"/>
  <c r="H36" i="17"/>
  <c r="H11" i="17"/>
  <c r="H34" i="17"/>
  <c r="G33" i="17"/>
  <c r="G24" i="17"/>
  <c r="H16" i="17"/>
  <c r="F7" i="17"/>
  <c r="K7" i="17" s="1"/>
  <c r="H13" i="17"/>
  <c r="H28" i="17"/>
  <c r="G20" i="17"/>
  <c r="H10" i="17"/>
  <c r="H27" i="17"/>
  <c r="G12" i="17"/>
  <c r="G29" i="17"/>
  <c r="G11" i="17"/>
  <c r="H15" i="17"/>
  <c r="G22" i="17"/>
  <c r="H23" i="17"/>
  <c r="G25" i="17"/>
  <c r="H9" i="17"/>
  <c r="G23" i="17"/>
  <c r="H24" i="17"/>
  <c r="G26" i="17"/>
  <c r="H20" i="17"/>
  <c r="F18" i="17"/>
  <c r="G36" i="17"/>
  <c r="G10" i="17"/>
  <c r="G19" i="17"/>
  <c r="H17" i="17"/>
  <c r="F15" i="17"/>
  <c r="H22" i="17"/>
  <c r="F10" i="17"/>
  <c r="K10" i="17" s="1"/>
  <c r="F9" i="17"/>
  <c r="K9" i="17" s="1"/>
  <c r="H30" i="17"/>
  <c r="G31" i="17"/>
  <c r="G21" i="17"/>
  <c r="F16" i="17"/>
  <c r="G7" i="17"/>
  <c r="G32" i="17"/>
  <c r="G16" i="17"/>
  <c r="F14" i="17"/>
  <c r="G35" i="17"/>
  <c r="G14" i="17"/>
  <c r="G8" i="17"/>
  <c r="G18" i="17"/>
  <c r="H21" i="17"/>
  <c r="G27" i="17"/>
  <c r="F17" i="17"/>
  <c r="G15" i="17"/>
  <c r="H35" i="17"/>
  <c r="F13" i="17"/>
  <c r="G28" i="17"/>
  <c r="F12" i="17"/>
  <c r="G9" i="17"/>
  <c r="G30" i="17"/>
  <c r="F8" i="17"/>
  <c r="K8" i="17" s="1"/>
  <c r="H7" i="17"/>
  <c r="G34" i="17"/>
  <c r="G13" i="17"/>
  <c r="H14" i="17"/>
  <c r="G17" i="17"/>
  <c r="H29" i="17"/>
  <c r="F11" i="17"/>
  <c r="K11" i="17" s="1"/>
  <c r="H31" i="17"/>
  <c r="H8" i="17"/>
  <c r="F19" i="17"/>
  <c r="J13" i="17" l="1"/>
  <c r="K12" i="17"/>
  <c r="H38" i="17"/>
  <c r="M38" i="17" s="1"/>
  <c r="C27" i="32" s="1"/>
  <c r="F20" i="17"/>
  <c r="L38" i="17" l="1"/>
  <c r="C26" i="32" s="1"/>
  <c r="X3" i="32" s="1"/>
  <c r="K38" i="17"/>
  <c r="C25" i="32" s="1"/>
  <c r="X2" i="32" s="1"/>
  <c r="J14" i="17"/>
  <c r="K13" i="17"/>
  <c r="F21" i="17"/>
  <c r="J15" i="17" l="1"/>
  <c r="K14" i="17"/>
  <c r="F22" i="17"/>
  <c r="J16" i="17" l="1"/>
  <c r="K15" i="17"/>
  <c r="F23" i="17"/>
  <c r="J17" i="17" l="1"/>
  <c r="K16" i="17"/>
  <c r="F24" i="17"/>
  <c r="J18" i="17" l="1"/>
  <c r="K17" i="17"/>
  <c r="J7" i="12"/>
  <c r="K7" i="12" s="1"/>
  <c r="F25" i="17"/>
  <c r="D36" i="16"/>
  <c r="C36" i="16"/>
  <c r="H36" i="16"/>
  <c r="D35" i="16"/>
  <c r="C35" i="16"/>
  <c r="H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H29" i="16"/>
  <c r="D28" i="16"/>
  <c r="C28" i="16"/>
  <c r="H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H22" i="16"/>
  <c r="D21" i="16"/>
  <c r="C21" i="16"/>
  <c r="H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H15" i="16"/>
  <c r="D14" i="16"/>
  <c r="C14" i="16"/>
  <c r="H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H8" i="16"/>
  <c r="D7" i="16"/>
  <c r="C7" i="16"/>
  <c r="H7" i="16"/>
  <c r="D36" i="15"/>
  <c r="C36" i="15"/>
  <c r="H35" i="15"/>
  <c r="D35" i="15"/>
  <c r="C35" i="15"/>
  <c r="D34" i="15"/>
  <c r="C34" i="15"/>
  <c r="D33" i="15"/>
  <c r="C33" i="15"/>
  <c r="D32" i="15"/>
  <c r="C32" i="15"/>
  <c r="D31" i="15"/>
  <c r="C31" i="15"/>
  <c r="D30" i="15"/>
  <c r="C30" i="15"/>
  <c r="D29" i="15"/>
  <c r="C29" i="15"/>
  <c r="H29" i="15"/>
  <c r="D28" i="15"/>
  <c r="C28" i="15"/>
  <c r="H28" i="15"/>
  <c r="D27" i="15"/>
  <c r="C27" i="15"/>
  <c r="D26" i="15"/>
  <c r="C26" i="15"/>
  <c r="D25" i="15"/>
  <c r="C25" i="15"/>
  <c r="D24" i="15"/>
  <c r="C24" i="15"/>
  <c r="D23" i="15"/>
  <c r="C23" i="15"/>
  <c r="D22" i="15"/>
  <c r="C22" i="15"/>
  <c r="H22" i="15"/>
  <c r="D21" i="15"/>
  <c r="C21" i="15"/>
  <c r="H21" i="15"/>
  <c r="D20" i="15"/>
  <c r="C20" i="15"/>
  <c r="D19" i="15"/>
  <c r="C19" i="15"/>
  <c r="D18" i="15"/>
  <c r="C18" i="15"/>
  <c r="D17" i="15"/>
  <c r="C17" i="15"/>
  <c r="D16" i="15"/>
  <c r="C16" i="15"/>
  <c r="D15" i="15"/>
  <c r="C15" i="15"/>
  <c r="H15" i="15"/>
  <c r="D14" i="15"/>
  <c r="C14" i="15"/>
  <c r="H14" i="15"/>
  <c r="D13" i="15"/>
  <c r="C13" i="15"/>
  <c r="D12" i="15"/>
  <c r="C12" i="15"/>
  <c r="D11" i="15"/>
  <c r="C11" i="15"/>
  <c r="D10" i="15"/>
  <c r="C10" i="15"/>
  <c r="D9" i="15"/>
  <c r="C9" i="15"/>
  <c r="D8" i="15"/>
  <c r="C8" i="15"/>
  <c r="H8" i="15"/>
  <c r="D7" i="15"/>
  <c r="C7" i="15"/>
  <c r="H7" i="15"/>
  <c r="D36" i="13"/>
  <c r="C36" i="13"/>
  <c r="D35" i="13"/>
  <c r="D34" i="13"/>
  <c r="C34" i="13"/>
  <c r="D33" i="13"/>
  <c r="C33" i="13"/>
  <c r="D32" i="13"/>
  <c r="C32" i="13"/>
  <c r="D31" i="13"/>
  <c r="C31" i="13"/>
  <c r="D30" i="13"/>
  <c r="C30" i="13"/>
  <c r="D29" i="13"/>
  <c r="C29" i="13"/>
  <c r="D28" i="13"/>
  <c r="C28" i="13"/>
  <c r="D27" i="13"/>
  <c r="C27" i="13"/>
  <c r="D26" i="13"/>
  <c r="C26" i="13"/>
  <c r="D25" i="13"/>
  <c r="C25" i="13"/>
  <c r="D24" i="13"/>
  <c r="C24" i="13"/>
  <c r="D23" i="13"/>
  <c r="C23" i="13"/>
  <c r="D22" i="13"/>
  <c r="C22" i="13"/>
  <c r="D21" i="13"/>
  <c r="C21" i="13"/>
  <c r="D20" i="13"/>
  <c r="C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36" i="12"/>
  <c r="C36" i="12"/>
  <c r="H36" i="12"/>
  <c r="D35" i="12"/>
  <c r="C35" i="12"/>
  <c r="H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H29" i="12"/>
  <c r="D28" i="12"/>
  <c r="C28" i="12"/>
  <c r="H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H22" i="12"/>
  <c r="D21" i="12"/>
  <c r="C21" i="12"/>
  <c r="H21" i="12"/>
  <c r="D20" i="12"/>
  <c r="C20" i="12"/>
  <c r="D19" i="12"/>
  <c r="C19" i="12"/>
  <c r="D18" i="12"/>
  <c r="C18" i="12"/>
  <c r="D17" i="12"/>
  <c r="C17" i="12"/>
  <c r="D16" i="12"/>
  <c r="C16" i="12"/>
  <c r="H15" i="12"/>
  <c r="D15" i="12"/>
  <c r="C15" i="12"/>
  <c r="D14" i="12"/>
  <c r="C14" i="12"/>
  <c r="H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H8" i="12"/>
  <c r="D7" i="12"/>
  <c r="C7" i="12"/>
  <c r="D36" i="11"/>
  <c r="C36" i="11"/>
  <c r="D35" i="11"/>
  <c r="C35" i="11"/>
  <c r="D34" i="11"/>
  <c r="C34" i="11"/>
  <c r="D33" i="11"/>
  <c r="C33" i="11"/>
  <c r="D32" i="11"/>
  <c r="C32" i="11"/>
  <c r="D31" i="11"/>
  <c r="C31" i="11"/>
  <c r="D30" i="11"/>
  <c r="C30" i="11"/>
  <c r="D29" i="11"/>
  <c r="C29" i="11"/>
  <c r="D28" i="11"/>
  <c r="C28" i="11"/>
  <c r="D27" i="11"/>
  <c r="C27" i="11"/>
  <c r="D26" i="11"/>
  <c r="C26" i="11"/>
  <c r="D25" i="11"/>
  <c r="C25" i="11"/>
  <c r="D24" i="11"/>
  <c r="C24" i="11"/>
  <c r="D23" i="11"/>
  <c r="C23" i="11"/>
  <c r="D22" i="11"/>
  <c r="C22" i="11"/>
  <c r="D21" i="11"/>
  <c r="C21" i="11"/>
  <c r="D20" i="11"/>
  <c r="C20" i="11"/>
  <c r="D19" i="11"/>
  <c r="C19" i="11"/>
  <c r="D18" i="11"/>
  <c r="C18" i="11"/>
  <c r="D17" i="11"/>
  <c r="C17" i="11"/>
  <c r="D16" i="11"/>
  <c r="C16" i="11"/>
  <c r="D15" i="11"/>
  <c r="C15" i="11"/>
  <c r="D14" i="11"/>
  <c r="C14" i="11"/>
  <c r="D13" i="11"/>
  <c r="C13" i="11"/>
  <c r="D12" i="11"/>
  <c r="C12" i="11"/>
  <c r="D11" i="11"/>
  <c r="C11" i="11"/>
  <c r="D10" i="11"/>
  <c r="C10" i="11"/>
  <c r="D9" i="11"/>
  <c r="C9" i="11"/>
  <c r="D8" i="11"/>
  <c r="C8" i="11"/>
  <c r="D7" i="11"/>
  <c r="C7" i="11"/>
  <c r="J19" i="17" l="1"/>
  <c r="K18" i="17"/>
  <c r="J8" i="12"/>
  <c r="J7" i="15"/>
  <c r="J8" i="15" s="1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7" i="9"/>
  <c r="J7" i="16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F26" i="17"/>
  <c r="J7" i="13"/>
  <c r="J7" i="11"/>
  <c r="H12" i="16"/>
  <c r="H32" i="16"/>
  <c r="H20" i="16"/>
  <c r="K37" i="15" l="1"/>
  <c r="L37" i="15"/>
  <c r="M37" i="15"/>
  <c r="J20" i="17"/>
  <c r="K19" i="17"/>
  <c r="M37" i="16"/>
  <c r="K37" i="16"/>
  <c r="L37" i="16"/>
  <c r="J8" i="13"/>
  <c r="J8" i="9"/>
  <c r="J9" i="12"/>
  <c r="J8" i="11"/>
  <c r="J9" i="11" s="1"/>
  <c r="H7" i="13"/>
  <c r="H8" i="13"/>
  <c r="H35" i="13"/>
  <c r="H28" i="13"/>
  <c r="H21" i="13"/>
  <c r="H36" i="13"/>
  <c r="H29" i="13"/>
  <c r="H22" i="13"/>
  <c r="H15" i="13"/>
  <c r="H14" i="13"/>
  <c r="G8" i="11"/>
  <c r="L7" i="17"/>
  <c r="M7" i="17"/>
  <c r="F27" i="17"/>
  <c r="H9" i="16"/>
  <c r="G35" i="16"/>
  <c r="G33" i="16"/>
  <c r="G31" i="16"/>
  <c r="G29" i="16"/>
  <c r="G27" i="16"/>
  <c r="G25" i="16"/>
  <c r="G23" i="16"/>
  <c r="G21" i="16"/>
  <c r="G19" i="16"/>
  <c r="G17" i="16"/>
  <c r="G15" i="16"/>
  <c r="G13" i="16"/>
  <c r="G11" i="16"/>
  <c r="G9" i="16"/>
  <c r="G7" i="16"/>
  <c r="G36" i="16"/>
  <c r="G32" i="16"/>
  <c r="G30" i="16"/>
  <c r="G28" i="16"/>
  <c r="G26" i="16"/>
  <c r="G24" i="16"/>
  <c r="G22" i="16"/>
  <c r="G20" i="16"/>
  <c r="G16" i="16"/>
  <c r="G14" i="16"/>
  <c r="G10" i="16"/>
  <c r="G34" i="16"/>
  <c r="G18" i="16"/>
  <c r="G12" i="16"/>
  <c r="G8" i="16"/>
  <c r="H25" i="16"/>
  <c r="H13" i="16"/>
  <c r="H9" i="15"/>
  <c r="G35" i="15"/>
  <c r="G33" i="15"/>
  <c r="G31" i="15"/>
  <c r="G29" i="15"/>
  <c r="G27" i="15"/>
  <c r="G25" i="15"/>
  <c r="G23" i="15"/>
  <c r="G21" i="15"/>
  <c r="G19" i="15"/>
  <c r="G17" i="15"/>
  <c r="G15" i="15"/>
  <c r="G13" i="15"/>
  <c r="G11" i="15"/>
  <c r="G9" i="15"/>
  <c r="G7" i="15"/>
  <c r="G36" i="15"/>
  <c r="G32" i="15"/>
  <c r="G30" i="15"/>
  <c r="G28" i="15"/>
  <c r="G26" i="15"/>
  <c r="G24" i="15"/>
  <c r="G22" i="15"/>
  <c r="G20" i="15"/>
  <c r="G18" i="15"/>
  <c r="G16" i="15"/>
  <c r="G14" i="15"/>
  <c r="G12" i="15"/>
  <c r="G8" i="15"/>
  <c r="G34" i="15"/>
  <c r="G10" i="15"/>
  <c r="H20" i="13"/>
  <c r="G35" i="13"/>
  <c r="G33" i="13"/>
  <c r="G31" i="13"/>
  <c r="G29" i="13"/>
  <c r="G27" i="13"/>
  <c r="G25" i="13"/>
  <c r="G23" i="13"/>
  <c r="G21" i="13"/>
  <c r="G19" i="13"/>
  <c r="G17" i="13"/>
  <c r="G15" i="13"/>
  <c r="G13" i="13"/>
  <c r="G11" i="13"/>
  <c r="G9" i="13"/>
  <c r="G7" i="13"/>
  <c r="G34" i="13"/>
  <c r="G16" i="13"/>
  <c r="G10" i="13"/>
  <c r="G36" i="13"/>
  <c r="G32" i="13"/>
  <c r="G30" i="13"/>
  <c r="G28" i="13"/>
  <c r="G26" i="13"/>
  <c r="G24" i="13"/>
  <c r="G22" i="13"/>
  <c r="G20" i="13"/>
  <c r="G18" i="13"/>
  <c r="G14" i="13"/>
  <c r="G12" i="13"/>
  <c r="G8" i="13"/>
  <c r="H17" i="13"/>
  <c r="F10" i="13"/>
  <c r="G9" i="11"/>
  <c r="F15" i="12"/>
  <c r="G35" i="12"/>
  <c r="G33" i="12"/>
  <c r="G31" i="12"/>
  <c r="G29" i="12"/>
  <c r="G27" i="12"/>
  <c r="G25" i="12"/>
  <c r="G23" i="12"/>
  <c r="G21" i="12"/>
  <c r="G19" i="12"/>
  <c r="G17" i="12"/>
  <c r="G15" i="12"/>
  <c r="G13" i="12"/>
  <c r="G11" i="12"/>
  <c r="G9" i="12"/>
  <c r="G7" i="12"/>
  <c r="G36" i="12"/>
  <c r="G34" i="12"/>
  <c r="G32" i="12"/>
  <c r="G30" i="12"/>
  <c r="G28" i="12"/>
  <c r="G26" i="12"/>
  <c r="G24" i="12"/>
  <c r="G22" i="12"/>
  <c r="G20" i="12"/>
  <c r="G18" i="12"/>
  <c r="G16" i="12"/>
  <c r="G14" i="12"/>
  <c r="G12" i="12"/>
  <c r="G10" i="12"/>
  <c r="G8" i="12"/>
  <c r="H20" i="12"/>
  <c r="H26" i="12"/>
  <c r="H32" i="12"/>
  <c r="H17" i="12"/>
  <c r="H9" i="12"/>
  <c r="H10" i="12"/>
  <c r="H24" i="16"/>
  <c r="H30" i="16"/>
  <c r="H18" i="16"/>
  <c r="H26" i="16"/>
  <c r="H16" i="16"/>
  <c r="H33" i="16"/>
  <c r="H34" i="16"/>
  <c r="H11" i="16"/>
  <c r="F15" i="16"/>
  <c r="K15" i="16" s="1"/>
  <c r="H17" i="16"/>
  <c r="F12" i="16"/>
  <c r="K12" i="16" s="1"/>
  <c r="F10" i="16"/>
  <c r="K10" i="16" s="1"/>
  <c r="F8" i="16"/>
  <c r="F11" i="16"/>
  <c r="K11" i="16" s="1"/>
  <c r="F7" i="16"/>
  <c r="K7" i="16" s="1"/>
  <c r="F13" i="16"/>
  <c r="K13" i="16" s="1"/>
  <c r="F9" i="16"/>
  <c r="K9" i="16" s="1"/>
  <c r="H23" i="16"/>
  <c r="F14" i="16"/>
  <c r="K14" i="16" s="1"/>
  <c r="H27" i="16"/>
  <c r="H31" i="16"/>
  <c r="H19" i="16"/>
  <c r="H10" i="16"/>
  <c r="F16" i="16"/>
  <c r="K16" i="16" s="1"/>
  <c r="H25" i="15"/>
  <c r="H30" i="15"/>
  <c r="F15" i="15"/>
  <c r="K15" i="15" s="1"/>
  <c r="H18" i="15"/>
  <c r="H26" i="15"/>
  <c r="H11" i="15"/>
  <c r="H34" i="12"/>
  <c r="H33" i="12"/>
  <c r="H24" i="12"/>
  <c r="H16" i="12"/>
  <c r="F16" i="15"/>
  <c r="K16" i="15" s="1"/>
  <c r="H32" i="15"/>
  <c r="H24" i="15"/>
  <c r="H20" i="15"/>
  <c r="H16" i="15"/>
  <c r="F12" i="15"/>
  <c r="K12" i="15" s="1"/>
  <c r="F10" i="15"/>
  <c r="K10" i="15" s="1"/>
  <c r="F8" i="15"/>
  <c r="K8" i="15" s="1"/>
  <c r="F13" i="15"/>
  <c r="K13" i="15" s="1"/>
  <c r="F9" i="15"/>
  <c r="K9" i="15" s="1"/>
  <c r="F11" i="15"/>
  <c r="K11" i="15" s="1"/>
  <c r="F7" i="15"/>
  <c r="K7" i="15" s="1"/>
  <c r="H19" i="15"/>
  <c r="H12" i="15"/>
  <c r="H10" i="15"/>
  <c r="H23" i="15"/>
  <c r="F14" i="15"/>
  <c r="K14" i="15" s="1"/>
  <c r="H31" i="15"/>
  <c r="H27" i="15"/>
  <c r="H13" i="15"/>
  <c r="H33" i="15"/>
  <c r="H17" i="15"/>
  <c r="H34" i="15"/>
  <c r="H16" i="13"/>
  <c r="H33" i="13"/>
  <c r="H26" i="13"/>
  <c r="H23" i="13"/>
  <c r="H10" i="13"/>
  <c r="F12" i="13"/>
  <c r="H9" i="13"/>
  <c r="H24" i="13"/>
  <c r="H11" i="13"/>
  <c r="F9" i="13"/>
  <c r="F13" i="13"/>
  <c r="F15" i="13"/>
  <c r="H30" i="13"/>
  <c r="H34" i="13"/>
  <c r="H18" i="13"/>
  <c r="H31" i="13"/>
  <c r="F7" i="13"/>
  <c r="L7" i="13" s="1"/>
  <c r="F8" i="13"/>
  <c r="H12" i="13"/>
  <c r="H27" i="13"/>
  <c r="H13" i="13"/>
  <c r="H19" i="13"/>
  <c r="H25" i="13"/>
  <c r="F14" i="13"/>
  <c r="H32" i="13"/>
  <c r="F11" i="13"/>
  <c r="F16" i="13"/>
  <c r="F16" i="12"/>
  <c r="F12" i="12"/>
  <c r="F10" i="12"/>
  <c r="F8" i="12"/>
  <c r="M8" i="12" s="1"/>
  <c r="F13" i="12"/>
  <c r="F11" i="12"/>
  <c r="F9" i="12"/>
  <c r="H27" i="12"/>
  <c r="H19" i="12"/>
  <c r="H23" i="12"/>
  <c r="F14" i="12"/>
  <c r="H12" i="12"/>
  <c r="H13" i="12"/>
  <c r="J21" i="17" l="1"/>
  <c r="K20" i="17"/>
  <c r="H18" i="11"/>
  <c r="G24" i="11"/>
  <c r="F9" i="11"/>
  <c r="K9" i="11" s="1"/>
  <c r="F11" i="11"/>
  <c r="F14" i="11"/>
  <c r="K7" i="13"/>
  <c r="K8" i="12"/>
  <c r="J10" i="12"/>
  <c r="K9" i="12"/>
  <c r="J9" i="13"/>
  <c r="L9" i="13" s="1"/>
  <c r="K8" i="13"/>
  <c r="J9" i="9"/>
  <c r="M8" i="16"/>
  <c r="K8" i="16"/>
  <c r="H9" i="11"/>
  <c r="G25" i="11"/>
  <c r="H24" i="11"/>
  <c r="H7" i="11"/>
  <c r="H28" i="11"/>
  <c r="H35" i="11"/>
  <c r="H29" i="11"/>
  <c r="H15" i="11"/>
  <c r="H14" i="11"/>
  <c r="H36" i="11"/>
  <c r="H21" i="11"/>
  <c r="H22" i="11"/>
  <c r="H8" i="11"/>
  <c r="F8" i="11"/>
  <c r="M8" i="11" s="1"/>
  <c r="H25" i="11"/>
  <c r="G14" i="11"/>
  <c r="G30" i="11"/>
  <c r="G15" i="11"/>
  <c r="G31" i="11"/>
  <c r="H31" i="11"/>
  <c r="H11" i="11"/>
  <c r="H10" i="11"/>
  <c r="F15" i="11"/>
  <c r="H17" i="11"/>
  <c r="G16" i="11"/>
  <c r="G32" i="11"/>
  <c r="G17" i="11"/>
  <c r="G33" i="11"/>
  <c r="H34" i="11"/>
  <c r="F12" i="11"/>
  <c r="H13" i="11"/>
  <c r="F16" i="11"/>
  <c r="H12" i="11"/>
  <c r="H33" i="11"/>
  <c r="G22" i="11"/>
  <c r="G7" i="11"/>
  <c r="G23" i="11"/>
  <c r="H32" i="11"/>
  <c r="F13" i="11"/>
  <c r="G10" i="11"/>
  <c r="G18" i="11"/>
  <c r="G26" i="11"/>
  <c r="G34" i="11"/>
  <c r="G11" i="11"/>
  <c r="G19" i="11"/>
  <c r="G27" i="11"/>
  <c r="G35" i="11"/>
  <c r="H30" i="11"/>
  <c r="F17" i="11"/>
  <c r="H23" i="11"/>
  <c r="H20" i="11"/>
  <c r="H27" i="11"/>
  <c r="H16" i="11"/>
  <c r="H26" i="11"/>
  <c r="F10" i="11"/>
  <c r="G12" i="11"/>
  <c r="G20" i="11"/>
  <c r="G28" i="11"/>
  <c r="G36" i="11"/>
  <c r="G13" i="11"/>
  <c r="G21" i="11"/>
  <c r="G29" i="11"/>
  <c r="H19" i="11"/>
  <c r="F7" i="11"/>
  <c r="K7" i="11" s="1"/>
  <c r="L8" i="17"/>
  <c r="M8" i="17"/>
  <c r="F28" i="17"/>
  <c r="F17" i="16"/>
  <c r="K17" i="16" s="1"/>
  <c r="L8" i="16"/>
  <c r="M9" i="16"/>
  <c r="L9" i="16"/>
  <c r="L7" i="16"/>
  <c r="M7" i="16"/>
  <c r="L8" i="12"/>
  <c r="L8" i="15"/>
  <c r="M8" i="15"/>
  <c r="M9" i="15"/>
  <c r="L9" i="15"/>
  <c r="F17" i="15"/>
  <c r="K17" i="15" s="1"/>
  <c r="L7" i="15"/>
  <c r="M7" i="15"/>
  <c r="L8" i="13"/>
  <c r="M8" i="13"/>
  <c r="M7" i="13"/>
  <c r="F17" i="13"/>
  <c r="F17" i="12"/>
  <c r="M9" i="12"/>
  <c r="L9" i="12"/>
  <c r="L7" i="12"/>
  <c r="M7" i="12"/>
  <c r="F18" i="11"/>
  <c r="J10" i="11"/>
  <c r="H39" i="11" l="1"/>
  <c r="J22" i="17"/>
  <c r="K21" i="17"/>
  <c r="L9" i="11"/>
  <c r="M9" i="11"/>
  <c r="K10" i="11"/>
  <c r="K8" i="11"/>
  <c r="M9" i="13"/>
  <c r="J11" i="12"/>
  <c r="K10" i="12"/>
  <c r="J10" i="9"/>
  <c r="J10" i="13"/>
  <c r="M10" i="13" s="1"/>
  <c r="K9" i="13"/>
  <c r="L8" i="11"/>
  <c r="L7" i="11"/>
  <c r="M7" i="11"/>
  <c r="M39" i="12"/>
  <c r="M9" i="17"/>
  <c r="L9" i="17"/>
  <c r="F29" i="17"/>
  <c r="M10" i="16"/>
  <c r="L10" i="16"/>
  <c r="F18" i="16"/>
  <c r="K18" i="16" s="1"/>
  <c r="M10" i="15"/>
  <c r="L10" i="15"/>
  <c r="F18" i="15"/>
  <c r="K18" i="15" s="1"/>
  <c r="F18" i="13"/>
  <c r="F18" i="12"/>
  <c r="M10" i="12"/>
  <c r="L10" i="12"/>
  <c r="F19" i="11"/>
  <c r="J11" i="11"/>
  <c r="K11" i="11" s="1"/>
  <c r="M10" i="11"/>
  <c r="L10" i="11"/>
  <c r="J23" i="17" l="1"/>
  <c r="K22" i="17"/>
  <c r="J11" i="13"/>
  <c r="K10" i="13"/>
  <c r="J12" i="12"/>
  <c r="K11" i="12"/>
  <c r="L10" i="13"/>
  <c r="J11" i="9"/>
  <c r="L10" i="17"/>
  <c r="M10" i="17"/>
  <c r="F30" i="17"/>
  <c r="F19" i="16"/>
  <c r="K19" i="16" s="1"/>
  <c r="M11" i="16"/>
  <c r="L11" i="16"/>
  <c r="M11" i="15"/>
  <c r="L11" i="15"/>
  <c r="F19" i="15"/>
  <c r="K19" i="15" s="1"/>
  <c r="F19" i="13"/>
  <c r="M11" i="12"/>
  <c r="L11" i="12"/>
  <c r="F19" i="12"/>
  <c r="F20" i="11"/>
  <c r="J12" i="11"/>
  <c r="K12" i="11" s="1"/>
  <c r="L11" i="11"/>
  <c r="M11" i="11"/>
  <c r="M11" i="9" l="1"/>
  <c r="K11" i="9"/>
  <c r="L11" i="9"/>
  <c r="J24" i="17"/>
  <c r="K23" i="17"/>
  <c r="J12" i="13"/>
  <c r="M12" i="13" s="1"/>
  <c r="K11" i="13"/>
  <c r="L11" i="13"/>
  <c r="J12" i="9"/>
  <c r="M11" i="13"/>
  <c r="J13" i="12"/>
  <c r="K12" i="12"/>
  <c r="M11" i="17"/>
  <c r="L11" i="17"/>
  <c r="F31" i="17"/>
  <c r="F20" i="16"/>
  <c r="K20" i="16" s="1"/>
  <c r="M12" i="16"/>
  <c r="L12" i="16"/>
  <c r="F20" i="15"/>
  <c r="K20" i="15" s="1"/>
  <c r="M12" i="15"/>
  <c r="L12" i="15"/>
  <c r="F20" i="13"/>
  <c r="F20" i="12"/>
  <c r="M12" i="12"/>
  <c r="L12" i="12"/>
  <c r="M12" i="11"/>
  <c r="L12" i="11"/>
  <c r="J13" i="11"/>
  <c r="K13" i="11" s="1"/>
  <c r="F21" i="11"/>
  <c r="J25" i="17" l="1"/>
  <c r="K24" i="17"/>
  <c r="L12" i="13"/>
  <c r="J13" i="9"/>
  <c r="J13" i="13"/>
  <c r="M13" i="13" s="1"/>
  <c r="K12" i="13"/>
  <c r="J14" i="12"/>
  <c r="K13" i="12"/>
  <c r="M12" i="17"/>
  <c r="L12" i="17"/>
  <c r="F32" i="17"/>
  <c r="F21" i="16"/>
  <c r="K21" i="16" s="1"/>
  <c r="M13" i="16"/>
  <c r="L13" i="16"/>
  <c r="M13" i="15"/>
  <c r="L13" i="15"/>
  <c r="F21" i="15"/>
  <c r="K21" i="15" s="1"/>
  <c r="F21" i="13"/>
  <c r="M13" i="12"/>
  <c r="L13" i="12"/>
  <c r="F21" i="12"/>
  <c r="L13" i="11"/>
  <c r="J14" i="11"/>
  <c r="K14" i="11" s="1"/>
  <c r="M13" i="11"/>
  <c r="F22" i="11"/>
  <c r="J26" i="17" l="1"/>
  <c r="K25" i="17"/>
  <c r="L13" i="13"/>
  <c r="J15" i="12"/>
  <c r="K14" i="12"/>
  <c r="J14" i="9"/>
  <c r="J14" i="13"/>
  <c r="K13" i="13"/>
  <c r="L13" i="17"/>
  <c r="M13" i="17"/>
  <c r="F33" i="17"/>
  <c r="L14" i="16"/>
  <c r="M14" i="16"/>
  <c r="F22" i="16"/>
  <c r="K22" i="16" s="1"/>
  <c r="F22" i="15"/>
  <c r="K22" i="15" s="1"/>
  <c r="M14" i="15"/>
  <c r="L14" i="15"/>
  <c r="F22" i="13"/>
  <c r="F22" i="12"/>
  <c r="M14" i="12"/>
  <c r="L14" i="12"/>
  <c r="F23" i="11"/>
  <c r="J15" i="11"/>
  <c r="K15" i="11" s="1"/>
  <c r="M14" i="11"/>
  <c r="L14" i="11"/>
  <c r="J27" i="17" l="1"/>
  <c r="K26" i="17"/>
  <c r="J16" i="12"/>
  <c r="K15" i="12"/>
  <c r="J15" i="13"/>
  <c r="L15" i="13" s="1"/>
  <c r="K14" i="13"/>
  <c r="L14" i="13"/>
  <c r="J15" i="9"/>
  <c r="M14" i="13"/>
  <c r="L14" i="17"/>
  <c r="M14" i="17"/>
  <c r="F34" i="17"/>
  <c r="M15" i="16"/>
  <c r="L15" i="16"/>
  <c r="F23" i="16"/>
  <c r="K23" i="16" s="1"/>
  <c r="M15" i="15"/>
  <c r="L15" i="15"/>
  <c r="F23" i="15"/>
  <c r="K23" i="15" s="1"/>
  <c r="F23" i="13"/>
  <c r="M15" i="12"/>
  <c r="L15" i="12"/>
  <c r="F23" i="12"/>
  <c r="F24" i="11"/>
  <c r="M15" i="11"/>
  <c r="J16" i="11"/>
  <c r="K16" i="11" s="1"/>
  <c r="L15" i="11"/>
  <c r="J28" i="17" l="1"/>
  <c r="K27" i="17"/>
  <c r="M15" i="13"/>
  <c r="J17" i="12"/>
  <c r="K16" i="12"/>
  <c r="J16" i="9"/>
  <c r="J16" i="13"/>
  <c r="K15" i="13"/>
  <c r="M15" i="17"/>
  <c r="L15" i="17"/>
  <c r="F35" i="17"/>
  <c r="F24" i="16"/>
  <c r="K24" i="16" s="1"/>
  <c r="L16" i="16"/>
  <c r="M16" i="16"/>
  <c r="L16" i="15"/>
  <c r="M16" i="15"/>
  <c r="F24" i="15"/>
  <c r="K24" i="15" s="1"/>
  <c r="F24" i="13"/>
  <c r="F24" i="12"/>
  <c r="L16" i="12"/>
  <c r="M16" i="12"/>
  <c r="M16" i="11"/>
  <c r="J17" i="11"/>
  <c r="K17" i="11" s="1"/>
  <c r="L16" i="11"/>
  <c r="F25" i="11"/>
  <c r="J29" i="17" l="1"/>
  <c r="K28" i="17"/>
  <c r="J17" i="13"/>
  <c r="L17" i="13" s="1"/>
  <c r="K16" i="13"/>
  <c r="J18" i="12"/>
  <c r="K17" i="12"/>
  <c r="M16" i="13"/>
  <c r="L16" i="13"/>
  <c r="J17" i="9"/>
  <c r="L16" i="17"/>
  <c r="M16" i="17"/>
  <c r="F36" i="17"/>
  <c r="F25" i="16"/>
  <c r="K25" i="16" s="1"/>
  <c r="M17" i="16"/>
  <c r="L17" i="16"/>
  <c r="M17" i="15"/>
  <c r="L17" i="15"/>
  <c r="F25" i="15"/>
  <c r="K25" i="15" s="1"/>
  <c r="F25" i="13"/>
  <c r="F25" i="12"/>
  <c r="M17" i="12"/>
  <c r="L17" i="12"/>
  <c r="L17" i="11"/>
  <c r="J18" i="11"/>
  <c r="K18" i="11" s="1"/>
  <c r="M17" i="11"/>
  <c r="F26" i="11"/>
  <c r="J30" i="17" l="1"/>
  <c r="K29" i="17"/>
  <c r="J18" i="13"/>
  <c r="M18" i="13" s="1"/>
  <c r="K17" i="13"/>
  <c r="M17" i="13"/>
  <c r="J19" i="12"/>
  <c r="K18" i="12"/>
  <c r="J18" i="9"/>
  <c r="M17" i="17"/>
  <c r="L17" i="17"/>
  <c r="M18" i="16"/>
  <c r="L18" i="16"/>
  <c r="F26" i="16"/>
  <c r="K26" i="16" s="1"/>
  <c r="F26" i="15"/>
  <c r="K26" i="15" s="1"/>
  <c r="M18" i="15"/>
  <c r="L18" i="15"/>
  <c r="F26" i="13"/>
  <c r="L18" i="12"/>
  <c r="M18" i="12"/>
  <c r="F26" i="12"/>
  <c r="F27" i="11"/>
  <c r="J19" i="11"/>
  <c r="K19" i="11" s="1"/>
  <c r="M18" i="11"/>
  <c r="L18" i="11"/>
  <c r="M18" i="9" l="1"/>
  <c r="K18" i="9"/>
  <c r="L18" i="9"/>
  <c r="J31" i="17"/>
  <c r="K30" i="17"/>
  <c r="L18" i="13"/>
  <c r="J19" i="9"/>
  <c r="J19" i="13"/>
  <c r="M19" i="13" s="1"/>
  <c r="K18" i="13"/>
  <c r="J20" i="12"/>
  <c r="K19" i="12"/>
  <c r="M18" i="17"/>
  <c r="L18" i="17"/>
  <c r="F27" i="16"/>
  <c r="K27" i="16" s="1"/>
  <c r="M19" i="16"/>
  <c r="L19" i="16"/>
  <c r="F27" i="15"/>
  <c r="K27" i="15" s="1"/>
  <c r="M19" i="15"/>
  <c r="L19" i="15"/>
  <c r="F27" i="13"/>
  <c r="M19" i="12"/>
  <c r="L19" i="12"/>
  <c r="F27" i="12"/>
  <c r="F28" i="11"/>
  <c r="M19" i="11"/>
  <c r="J20" i="11"/>
  <c r="K20" i="11" s="1"/>
  <c r="L19" i="11"/>
  <c r="J32" i="17" l="1"/>
  <c r="K31" i="17"/>
  <c r="J20" i="13"/>
  <c r="K19" i="13"/>
  <c r="J20" i="9"/>
  <c r="J21" i="12"/>
  <c r="K20" i="12"/>
  <c r="L19" i="13"/>
  <c r="M19" i="17"/>
  <c r="L19" i="17"/>
  <c r="F28" i="16"/>
  <c r="K28" i="16" s="1"/>
  <c r="L20" i="16"/>
  <c r="M20" i="16"/>
  <c r="L20" i="15"/>
  <c r="M20" i="15"/>
  <c r="F28" i="15"/>
  <c r="K28" i="15" s="1"/>
  <c r="F28" i="13"/>
  <c r="F28" i="12"/>
  <c r="L20" i="12"/>
  <c r="M20" i="12"/>
  <c r="M20" i="11"/>
  <c r="L20" i="11"/>
  <c r="J21" i="11"/>
  <c r="K21" i="11" s="1"/>
  <c r="F29" i="11"/>
  <c r="J33" i="17" l="1"/>
  <c r="K32" i="17"/>
  <c r="J22" i="12"/>
  <c r="K21" i="12"/>
  <c r="J21" i="13"/>
  <c r="L21" i="13" s="1"/>
  <c r="K20" i="13"/>
  <c r="M20" i="13"/>
  <c r="J21" i="9"/>
  <c r="L20" i="13"/>
  <c r="L20" i="17"/>
  <c r="M20" i="17"/>
  <c r="M21" i="16"/>
  <c r="L21" i="16"/>
  <c r="F29" i="16"/>
  <c r="K29" i="16" s="1"/>
  <c r="M21" i="15"/>
  <c r="L21" i="15"/>
  <c r="F29" i="15"/>
  <c r="K29" i="15" s="1"/>
  <c r="F29" i="13"/>
  <c r="F29" i="12"/>
  <c r="M21" i="12"/>
  <c r="L21" i="12"/>
  <c r="L21" i="11"/>
  <c r="M21" i="11"/>
  <c r="J22" i="11"/>
  <c r="K22" i="11" s="1"/>
  <c r="F30" i="11"/>
  <c r="J34" i="17" l="1"/>
  <c r="K33" i="17"/>
  <c r="M21" i="13"/>
  <c r="J23" i="12"/>
  <c r="K22" i="12"/>
  <c r="J22" i="9"/>
  <c r="J22" i="13"/>
  <c r="M22" i="13" s="1"/>
  <c r="K21" i="13"/>
  <c r="L21" i="17"/>
  <c r="M21" i="17"/>
  <c r="F30" i="16"/>
  <c r="K30" i="16" s="1"/>
  <c r="L22" i="16"/>
  <c r="M22" i="16"/>
  <c r="F30" i="15"/>
  <c r="K30" i="15" s="1"/>
  <c r="L22" i="15"/>
  <c r="M22" i="15"/>
  <c r="F30" i="13"/>
  <c r="M22" i="12"/>
  <c r="L22" i="12"/>
  <c r="F30" i="12"/>
  <c r="F31" i="11"/>
  <c r="J23" i="11"/>
  <c r="K23" i="11" s="1"/>
  <c r="M22" i="11"/>
  <c r="L22" i="11"/>
  <c r="J35" i="17" l="1"/>
  <c r="K34" i="17"/>
  <c r="J23" i="13"/>
  <c r="K22" i="13"/>
  <c r="J24" i="12"/>
  <c r="K23" i="12"/>
  <c r="J23" i="9"/>
  <c r="L22" i="13"/>
  <c r="M22" i="17"/>
  <c r="L22" i="17"/>
  <c r="F31" i="16"/>
  <c r="K31" i="16" s="1"/>
  <c r="M23" i="16"/>
  <c r="L23" i="16"/>
  <c r="F31" i="15"/>
  <c r="K31" i="15" s="1"/>
  <c r="M23" i="15"/>
  <c r="L23" i="15"/>
  <c r="F31" i="13"/>
  <c r="F31" i="12"/>
  <c r="M23" i="12"/>
  <c r="L23" i="12"/>
  <c r="F32" i="11"/>
  <c r="J24" i="11"/>
  <c r="K24" i="11" s="1"/>
  <c r="M23" i="11"/>
  <c r="L23" i="11"/>
  <c r="J36" i="17" l="1"/>
  <c r="K35" i="17"/>
  <c r="J24" i="13"/>
  <c r="M24" i="13" s="1"/>
  <c r="K23" i="13"/>
  <c r="L23" i="13"/>
  <c r="M23" i="13"/>
  <c r="J24" i="9"/>
  <c r="J25" i="12"/>
  <c r="K24" i="12"/>
  <c r="L23" i="17"/>
  <c r="M23" i="17"/>
  <c r="F32" i="16"/>
  <c r="K32" i="16" s="1"/>
  <c r="L24" i="16"/>
  <c r="M24" i="16"/>
  <c r="L24" i="15"/>
  <c r="M24" i="15"/>
  <c r="F32" i="15"/>
  <c r="K32" i="15" s="1"/>
  <c r="F32" i="13"/>
  <c r="L24" i="12"/>
  <c r="M24" i="12"/>
  <c r="F32" i="12"/>
  <c r="J25" i="11"/>
  <c r="K25" i="11" s="1"/>
  <c r="M24" i="11"/>
  <c r="L24" i="11"/>
  <c r="F33" i="11"/>
  <c r="K36" i="17" l="1"/>
  <c r="J37" i="17"/>
  <c r="L24" i="13"/>
  <c r="J25" i="9"/>
  <c r="J25" i="13"/>
  <c r="L25" i="13" s="1"/>
  <c r="K24" i="13"/>
  <c r="J26" i="12"/>
  <c r="K25" i="12"/>
  <c r="M24" i="17"/>
  <c r="L24" i="17"/>
  <c r="F33" i="16"/>
  <c r="K33" i="16" s="1"/>
  <c r="M25" i="16"/>
  <c r="L25" i="16"/>
  <c r="M25" i="15"/>
  <c r="L25" i="15"/>
  <c r="F33" i="15"/>
  <c r="K33" i="15" s="1"/>
  <c r="F33" i="13"/>
  <c r="M25" i="12"/>
  <c r="L25" i="12"/>
  <c r="F33" i="12"/>
  <c r="F34" i="11"/>
  <c r="L25" i="11"/>
  <c r="J26" i="11"/>
  <c r="K26" i="11" s="1"/>
  <c r="M25" i="11"/>
  <c r="L25" i="9" l="1"/>
  <c r="M25" i="9"/>
  <c r="K25" i="9"/>
  <c r="L37" i="17"/>
  <c r="K37" i="17"/>
  <c r="M37" i="17"/>
  <c r="J26" i="13"/>
  <c r="M26" i="13" s="1"/>
  <c r="K25" i="13"/>
  <c r="M25" i="13"/>
  <c r="J27" i="12"/>
  <c r="K26" i="12"/>
  <c r="J26" i="9"/>
  <c r="J27" i="9" s="1"/>
  <c r="L25" i="17"/>
  <c r="M25" i="17"/>
  <c r="M26" i="16"/>
  <c r="L26" i="16"/>
  <c r="F34" i="16"/>
  <c r="K34" i="16" s="1"/>
  <c r="F34" i="15"/>
  <c r="K34" i="15" s="1"/>
  <c r="M26" i="15"/>
  <c r="L26" i="15"/>
  <c r="F34" i="13"/>
  <c r="F34" i="12"/>
  <c r="M26" i="12"/>
  <c r="L26" i="12"/>
  <c r="J27" i="11"/>
  <c r="K27" i="11" s="1"/>
  <c r="M26" i="11"/>
  <c r="L26" i="11"/>
  <c r="F35" i="11"/>
  <c r="L26" i="13" l="1"/>
  <c r="J28" i="12"/>
  <c r="K27" i="12"/>
  <c r="J27" i="13"/>
  <c r="L27" i="13" s="1"/>
  <c r="K26" i="13"/>
  <c r="M26" i="17"/>
  <c r="L26" i="17"/>
  <c r="F35" i="16"/>
  <c r="K35" i="16" s="1"/>
  <c r="M27" i="16"/>
  <c r="L27" i="16"/>
  <c r="M27" i="15"/>
  <c r="L27" i="15"/>
  <c r="F35" i="15"/>
  <c r="K35" i="15" s="1"/>
  <c r="F35" i="13"/>
  <c r="F35" i="12"/>
  <c r="M27" i="12"/>
  <c r="L27" i="12"/>
  <c r="F36" i="11"/>
  <c r="J28" i="11"/>
  <c r="K28" i="11" s="1"/>
  <c r="M27" i="11"/>
  <c r="L27" i="11"/>
  <c r="M27" i="13" l="1"/>
  <c r="J28" i="13"/>
  <c r="L28" i="13" s="1"/>
  <c r="K27" i="13"/>
  <c r="J29" i="12"/>
  <c r="K28" i="12"/>
  <c r="J28" i="9"/>
  <c r="L27" i="17"/>
  <c r="M27" i="17"/>
  <c r="F36" i="16"/>
  <c r="K36" i="16" s="1"/>
  <c r="L28" i="16"/>
  <c r="M28" i="16"/>
  <c r="F36" i="15"/>
  <c r="K36" i="15" s="1"/>
  <c r="L28" i="15"/>
  <c r="M28" i="15"/>
  <c r="F36" i="13"/>
  <c r="L28" i="12"/>
  <c r="M28" i="12"/>
  <c r="F36" i="12"/>
  <c r="M28" i="11"/>
  <c r="L28" i="11"/>
  <c r="J29" i="11"/>
  <c r="K29" i="11" s="1"/>
  <c r="J29" i="9" l="1"/>
  <c r="M28" i="13"/>
  <c r="J30" i="12"/>
  <c r="K29" i="12"/>
  <c r="J29" i="13"/>
  <c r="M29" i="13" s="1"/>
  <c r="K28" i="13"/>
  <c r="M28" i="17"/>
  <c r="L28" i="17"/>
  <c r="M29" i="16"/>
  <c r="L29" i="16"/>
  <c r="M29" i="15"/>
  <c r="L29" i="15"/>
  <c r="M29" i="12"/>
  <c r="L29" i="12"/>
  <c r="L29" i="11"/>
  <c r="M29" i="11"/>
  <c r="J30" i="11"/>
  <c r="K30" i="11" s="1"/>
  <c r="L29" i="13" l="1"/>
  <c r="J31" i="12"/>
  <c r="K30" i="12"/>
  <c r="J30" i="9"/>
  <c r="J30" i="13"/>
  <c r="M30" i="13" s="1"/>
  <c r="K29" i="13"/>
  <c r="M29" i="17"/>
  <c r="L29" i="17"/>
  <c r="L30" i="16"/>
  <c r="M30" i="16"/>
  <c r="M30" i="15"/>
  <c r="L30" i="15"/>
  <c r="M30" i="12"/>
  <c r="L30" i="12"/>
  <c r="J31" i="11"/>
  <c r="K31" i="11" s="1"/>
  <c r="M30" i="11"/>
  <c r="L30" i="11"/>
  <c r="M30" i="9" l="1"/>
  <c r="K30" i="9"/>
  <c r="L30" i="9"/>
  <c r="J31" i="9"/>
  <c r="L30" i="13"/>
  <c r="J31" i="13"/>
  <c r="L31" i="13" s="1"/>
  <c r="K30" i="13"/>
  <c r="J32" i="12"/>
  <c r="K31" i="12"/>
  <c r="M30" i="17"/>
  <c r="L30" i="17"/>
  <c r="M31" i="16"/>
  <c r="L31" i="16"/>
  <c r="M31" i="15"/>
  <c r="L31" i="15"/>
  <c r="M31" i="12"/>
  <c r="L31" i="12"/>
  <c r="J32" i="11"/>
  <c r="K32" i="11" s="1"/>
  <c r="M31" i="11"/>
  <c r="L31" i="11"/>
  <c r="M31" i="9" l="1"/>
  <c r="L31" i="9"/>
  <c r="K31" i="9"/>
  <c r="M31" i="13"/>
  <c r="J32" i="13"/>
  <c r="L32" i="13" s="1"/>
  <c r="K31" i="13"/>
  <c r="J32" i="9"/>
  <c r="J33" i="12"/>
  <c r="K32" i="12"/>
  <c r="M31" i="17"/>
  <c r="L31" i="17"/>
  <c r="L32" i="16"/>
  <c r="M32" i="16"/>
  <c r="L32" i="15"/>
  <c r="M32" i="15"/>
  <c r="L32" i="12"/>
  <c r="M32" i="12"/>
  <c r="J33" i="11"/>
  <c r="K33" i="11" s="1"/>
  <c r="M32" i="11"/>
  <c r="L32" i="11"/>
  <c r="M32" i="13" l="1"/>
  <c r="J33" i="9"/>
  <c r="J34" i="12"/>
  <c r="K33" i="12"/>
  <c r="J33" i="13"/>
  <c r="K32" i="13"/>
  <c r="M32" i="17"/>
  <c r="L32" i="17"/>
  <c r="M33" i="16"/>
  <c r="L33" i="16"/>
  <c r="M33" i="15"/>
  <c r="L33" i="15"/>
  <c r="M33" i="12"/>
  <c r="L33" i="12"/>
  <c r="L33" i="11"/>
  <c r="J34" i="11"/>
  <c r="K34" i="11" s="1"/>
  <c r="M33" i="11"/>
  <c r="J34" i="13" l="1"/>
  <c r="M34" i="13" s="1"/>
  <c r="K33" i="13"/>
  <c r="L33" i="13"/>
  <c r="J35" i="12"/>
  <c r="K34" i="12"/>
  <c r="J34" i="9"/>
  <c r="M33" i="13"/>
  <c r="M33" i="17"/>
  <c r="L33" i="17"/>
  <c r="M34" i="16"/>
  <c r="L34" i="16"/>
  <c r="L34" i="15"/>
  <c r="M34" i="15"/>
  <c r="M34" i="12"/>
  <c r="L34" i="12"/>
  <c r="J35" i="11"/>
  <c r="K35" i="11" s="1"/>
  <c r="M34" i="11"/>
  <c r="L34" i="11"/>
  <c r="L34" i="13" l="1"/>
  <c r="J36" i="12"/>
  <c r="J37" i="12" s="1"/>
  <c r="K35" i="12"/>
  <c r="J35" i="9"/>
  <c r="J35" i="13"/>
  <c r="K34" i="13"/>
  <c r="M34" i="17"/>
  <c r="L34" i="17"/>
  <c r="M35" i="16"/>
  <c r="L35" i="16"/>
  <c r="M35" i="15"/>
  <c r="L35" i="15"/>
  <c r="M35" i="12"/>
  <c r="L35" i="12"/>
  <c r="J36" i="11"/>
  <c r="M35" i="11"/>
  <c r="L35" i="11"/>
  <c r="K36" i="11" l="1"/>
  <c r="J37" i="11"/>
  <c r="M37" i="12"/>
  <c r="L37" i="12"/>
  <c r="K37" i="12"/>
  <c r="K36" i="12"/>
  <c r="J36" i="13"/>
  <c r="J37" i="13" s="1"/>
  <c r="K35" i="13"/>
  <c r="J36" i="9"/>
  <c r="L35" i="13"/>
  <c r="M35" i="13"/>
  <c r="M35" i="17"/>
  <c r="L35" i="17"/>
  <c r="L36" i="16"/>
  <c r="M36" i="16"/>
  <c r="L36" i="15"/>
  <c r="M36" i="15"/>
  <c r="L36" i="12"/>
  <c r="M36" i="12"/>
  <c r="M36" i="11"/>
  <c r="L36" i="11"/>
  <c r="J37" i="9" l="1"/>
  <c r="L36" i="9"/>
  <c r="M36" i="9"/>
  <c r="K36" i="9"/>
  <c r="M37" i="11"/>
  <c r="K37" i="11"/>
  <c r="L37" i="11"/>
  <c r="L37" i="13"/>
  <c r="K37" i="13"/>
  <c r="M37" i="13"/>
  <c r="K36" i="13"/>
  <c r="M36" i="13"/>
  <c r="L36" i="13"/>
  <c r="M36" i="17"/>
  <c r="L36" i="17"/>
  <c r="L37" i="9" l="1"/>
  <c r="M37" i="9"/>
  <c r="K37" i="9"/>
  <c r="D36" i="9"/>
  <c r="C36" i="9"/>
  <c r="H36" i="9"/>
  <c r="D35" i="9"/>
  <c r="C35" i="9"/>
  <c r="H35" i="9"/>
  <c r="D34" i="9"/>
  <c r="C34" i="9"/>
  <c r="D33" i="9"/>
  <c r="C33" i="9"/>
  <c r="D32" i="9"/>
  <c r="C32" i="9"/>
  <c r="D31" i="9"/>
  <c r="C31" i="9"/>
  <c r="D30" i="9"/>
  <c r="C30" i="9"/>
  <c r="D29" i="9"/>
  <c r="C29" i="9"/>
  <c r="H29" i="9"/>
  <c r="D28" i="9"/>
  <c r="C28" i="9"/>
  <c r="H28" i="9"/>
  <c r="D27" i="9"/>
  <c r="C27" i="9"/>
  <c r="D26" i="9"/>
  <c r="C26" i="9"/>
  <c r="D25" i="9"/>
  <c r="C25" i="9"/>
  <c r="D24" i="9"/>
  <c r="C24" i="9"/>
  <c r="D23" i="9"/>
  <c r="C23" i="9"/>
  <c r="D22" i="9"/>
  <c r="C22" i="9"/>
  <c r="H22" i="9"/>
  <c r="D21" i="9"/>
  <c r="C21" i="9"/>
  <c r="H21" i="9"/>
  <c r="D20" i="9"/>
  <c r="C20" i="9"/>
  <c r="D19" i="9"/>
  <c r="C19" i="9"/>
  <c r="D18" i="9"/>
  <c r="C18" i="9"/>
  <c r="D17" i="9"/>
  <c r="C17" i="9"/>
  <c r="D16" i="9"/>
  <c r="C16" i="9"/>
  <c r="D15" i="9"/>
  <c r="C15" i="9"/>
  <c r="H15" i="9"/>
  <c r="D14" i="9"/>
  <c r="C14" i="9"/>
  <c r="H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H7" i="9"/>
  <c r="H12" i="9" l="1"/>
  <c r="H18" i="9"/>
  <c r="H8" i="9"/>
  <c r="H33" i="9" l="1"/>
  <c r="H13" i="9"/>
  <c r="G35" i="9"/>
  <c r="G33" i="9"/>
  <c r="G29" i="9"/>
  <c r="G27" i="9"/>
  <c r="G25" i="9"/>
  <c r="G21" i="9"/>
  <c r="G19" i="9"/>
  <c r="G15" i="9"/>
  <c r="G13" i="9"/>
  <c r="G11" i="9"/>
  <c r="G7" i="9"/>
  <c r="G36" i="9"/>
  <c r="G34" i="9"/>
  <c r="G32" i="9"/>
  <c r="G28" i="9"/>
  <c r="G26" i="9"/>
  <c r="G22" i="9"/>
  <c r="G20" i="9"/>
  <c r="G18" i="9"/>
  <c r="G14" i="9"/>
  <c r="G12" i="9"/>
  <c r="G8" i="9"/>
  <c r="H34" i="9"/>
  <c r="F8" i="9"/>
  <c r="F15" i="9"/>
  <c r="H20" i="9"/>
  <c r="F9" i="9"/>
  <c r="H32" i="9"/>
  <c r="H10" i="9"/>
  <c r="H17" i="9"/>
  <c r="F11" i="9"/>
  <c r="F14" i="9"/>
  <c r="F10" i="9"/>
  <c r="H24" i="9"/>
  <c r="H11" i="9"/>
  <c r="H30" i="9"/>
  <c r="H26" i="9"/>
  <c r="H27" i="9"/>
  <c r="F13" i="9"/>
  <c r="H19" i="9"/>
  <c r="F12" i="9"/>
  <c r="H9" i="9"/>
  <c r="H25" i="9"/>
  <c r="F7" i="9"/>
  <c r="K7" i="9" s="1"/>
  <c r="H23" i="9"/>
  <c r="H31" i="9"/>
  <c r="H16" i="9"/>
  <c r="F16" i="9"/>
  <c r="M12" i="9" l="1"/>
  <c r="L12" i="9"/>
  <c r="K12" i="9"/>
  <c r="M10" i="9"/>
  <c r="L10" i="9"/>
  <c r="K10" i="9"/>
  <c r="M15" i="9"/>
  <c r="L15" i="9"/>
  <c r="K15" i="9"/>
  <c r="M16" i="9"/>
  <c r="L16" i="9"/>
  <c r="K16" i="9"/>
  <c r="M14" i="9"/>
  <c r="L14" i="9"/>
  <c r="K14" i="9"/>
  <c r="M8" i="9"/>
  <c r="L8" i="9"/>
  <c r="K8" i="9"/>
  <c r="M13" i="9"/>
  <c r="L13" i="9"/>
  <c r="K13" i="9"/>
  <c r="M9" i="9"/>
  <c r="L9" i="9"/>
  <c r="K9" i="9"/>
  <c r="L7" i="9"/>
  <c r="M7" i="9"/>
  <c r="F17" i="9"/>
  <c r="M17" i="9" l="1"/>
  <c r="L17" i="9"/>
  <c r="K17" i="9"/>
  <c r="F18" i="9"/>
  <c r="U5" i="3"/>
  <c r="U6" i="3"/>
  <c r="U7" i="3"/>
  <c r="U8" i="3"/>
  <c r="U9" i="3"/>
  <c r="U10" i="3"/>
  <c r="U11" i="3"/>
  <c r="U12" i="3"/>
  <c r="U13" i="3"/>
  <c r="F19" i="9" l="1"/>
  <c r="M19" i="9" l="1"/>
  <c r="L19" i="9"/>
  <c r="K19" i="9"/>
  <c r="F20" i="9"/>
  <c r="M20" i="9" l="1"/>
  <c r="K20" i="9"/>
  <c r="L20" i="9"/>
  <c r="F21" i="9"/>
  <c r="M21" i="9" l="1"/>
  <c r="K21" i="9"/>
  <c r="L21" i="9"/>
  <c r="F22" i="9"/>
  <c r="M22" i="9" l="1"/>
  <c r="K22" i="9"/>
  <c r="L22" i="9"/>
  <c r="F23" i="9"/>
  <c r="M23" i="9" l="1"/>
  <c r="K23" i="9"/>
  <c r="L23" i="9"/>
  <c r="F24" i="9"/>
  <c r="L24" i="9" l="1"/>
  <c r="K24" i="9"/>
  <c r="M24" i="9"/>
  <c r="F25" i="9"/>
  <c r="F26" i="9" l="1"/>
  <c r="K26" i="9" l="1"/>
  <c r="L26" i="9"/>
  <c r="M26" i="9"/>
  <c r="F27" i="9"/>
  <c r="K27" i="9" l="1"/>
  <c r="L27" i="9"/>
  <c r="M27" i="9"/>
  <c r="F28" i="9"/>
  <c r="M28" i="9" l="1"/>
  <c r="K28" i="9"/>
  <c r="L28" i="9"/>
  <c r="F29" i="9"/>
  <c r="M29" i="9" l="1"/>
  <c r="K29" i="9"/>
  <c r="L29" i="9"/>
  <c r="F30" i="9"/>
  <c r="F31" i="9" l="1"/>
  <c r="F32" i="9" l="1"/>
  <c r="L32" i="9" l="1"/>
  <c r="M32" i="9"/>
  <c r="K32" i="9"/>
  <c r="F33" i="9"/>
  <c r="M33" i="9" l="1"/>
  <c r="K33" i="9"/>
  <c r="L33" i="9"/>
  <c r="F34" i="9"/>
  <c r="K34" i="9" l="1"/>
  <c r="L34" i="9"/>
  <c r="M34" i="9"/>
  <c r="F35" i="9"/>
  <c r="K35" i="9" l="1"/>
  <c r="L35" i="9"/>
  <c r="M35" i="9"/>
</calcChain>
</file>

<file path=xl/sharedStrings.xml><?xml version="1.0" encoding="utf-8"?>
<sst xmlns="http://schemas.openxmlformats.org/spreadsheetml/2006/main" count="537" uniqueCount="101">
  <si>
    <t>Goal</t>
  </si>
  <si>
    <t>Working Days for Month</t>
  </si>
  <si>
    <t>Daily Flow Rate</t>
  </si>
  <si>
    <t>Calendar</t>
  </si>
  <si>
    <t>Working Day</t>
  </si>
  <si>
    <t>Original Daily Goal</t>
  </si>
  <si>
    <t>MTD Status Compared to Build Plan</t>
  </si>
  <si>
    <t xml:space="preserve">Number of Days             </t>
  </si>
  <si>
    <t xml:space="preserve">% to schedule                  </t>
  </si>
  <si>
    <t>Days</t>
  </si>
  <si>
    <t>%</t>
  </si>
  <si>
    <t>Dec</t>
  </si>
  <si>
    <t>Impedance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</si>
  <si>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</si>
  <si>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</si>
  <si>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</si>
  <si>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</si>
  <si>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</si>
  <si>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</si>
  <si>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</si>
  <si>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</si>
  <si>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</si>
  <si>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</si>
  <si>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</si>
  <si>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2013 Total</t>
  </si>
  <si>
    <t>Manpower Issues</t>
  </si>
  <si>
    <t>Goodrich TAT</t>
  </si>
  <si>
    <t>Coating Recycle</t>
  </si>
  <si>
    <t>Flow / Capacity</t>
  </si>
  <si>
    <t>Quality Issue</t>
  </si>
  <si>
    <t>Weld Recycle</t>
  </si>
  <si>
    <t>Goodrich Recycle</t>
  </si>
  <si>
    <t>Down Machine</t>
  </si>
  <si>
    <t>Purchasing</t>
  </si>
  <si>
    <t>Turnback</t>
  </si>
  <si>
    <t>Project #</t>
  </si>
  <si>
    <t xml:space="preserve">Targeted Initiative </t>
  </si>
  <si>
    <t>Owner(s)</t>
  </si>
  <si>
    <t>Status</t>
  </si>
  <si>
    <t>Planned Finish Date</t>
  </si>
  <si>
    <t>Number of Blades</t>
  </si>
  <si>
    <t>PCS</t>
  </si>
  <si>
    <t>Throughputs / shift:</t>
  </si>
  <si>
    <t>WIP Levels</t>
  </si>
  <si>
    <t>Launch</t>
  </si>
  <si>
    <t>Type</t>
  </si>
  <si>
    <t>Precure</t>
  </si>
  <si>
    <t>GKN OX</t>
  </si>
  <si>
    <t>SET OX</t>
  </si>
  <si>
    <t>PWA OX</t>
  </si>
  <si>
    <t>Delivery</t>
  </si>
  <si>
    <t>GKN</t>
  </si>
  <si>
    <t>SET</t>
  </si>
  <si>
    <t>Peening</t>
  </si>
  <si>
    <t>XRI</t>
  </si>
  <si>
    <t>IHC</t>
  </si>
  <si>
    <t>PWA</t>
  </si>
  <si>
    <t>QN Processing</t>
  </si>
  <si>
    <t>Date</t>
  </si>
  <si>
    <t>1st</t>
  </si>
  <si>
    <t>2nd</t>
  </si>
  <si>
    <t>Flat Build Plan</t>
  </si>
  <si>
    <t>Weekday</t>
  </si>
  <si>
    <t>EQN Submission</t>
  </si>
  <si>
    <t>Today</t>
  </si>
  <si>
    <t>Engine Sets / Month</t>
  </si>
  <si>
    <t>Blades / Month</t>
  </si>
  <si>
    <t>Blades / Day</t>
  </si>
  <si>
    <t>Average Blades to Plan</t>
  </si>
  <si>
    <t>Average Days to plan</t>
  </si>
  <si>
    <t>Tue</t>
  </si>
  <si>
    <t>Wed</t>
  </si>
  <si>
    <t>Thu</t>
  </si>
  <si>
    <t>Fri</t>
  </si>
  <si>
    <t>Sat</t>
  </si>
  <si>
    <t>Sun</t>
  </si>
  <si>
    <t>Mon</t>
  </si>
  <si>
    <t>BL Scan</t>
  </si>
  <si>
    <t>PAA</t>
  </si>
  <si>
    <t>BR1</t>
  </si>
  <si>
    <t>TAI</t>
  </si>
  <si>
    <t>Blue Light</t>
  </si>
  <si>
    <t>GKN OX/hand abrade</t>
  </si>
  <si>
    <t>XRI OX</t>
  </si>
  <si>
    <t>Jan.</t>
  </si>
  <si>
    <t>MRJ PAA</t>
  </si>
  <si>
    <t>BA PAA</t>
  </si>
  <si>
    <t>30K PAA</t>
  </si>
  <si>
    <t>Sun.</t>
  </si>
  <si>
    <t>BA TAI</t>
  </si>
  <si>
    <t>30K SET OX</t>
  </si>
  <si>
    <t>BA SET OX</t>
  </si>
  <si>
    <t>30K Actual</t>
  </si>
  <si>
    <t>30K Total Output</t>
  </si>
  <si>
    <t>30K Build Plan</t>
  </si>
  <si>
    <t>BA Build Plan</t>
  </si>
  <si>
    <t>BA Actual</t>
  </si>
  <si>
    <t>BA Total Output</t>
  </si>
  <si>
    <t>MRJ Build Plan</t>
  </si>
  <si>
    <t>MRJ Actual</t>
  </si>
  <si>
    <t>MRJ Total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</si>
</sst>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_-* #,##0.00\ _D_M_-;\-* #,##0.00\ _D_M_-;_-* &quot;-&quot;??\ _D_M_-;_-@_-"/>
    <numFmt numFmtId="165" formatCode="&quot;$&quot;#,##0\ ;\(&quot;$&quot;#,##0\)"/>
    <numFmt numFmtId="166" formatCode="_([$€-2]* #,##0.00_);_([$€-2]* \(#,##0.00\);_([$€-2]* &quot;-&quot;??_)"/>
    <numFmt numFmtId="167" formatCode="0.0000"/>
    <numFmt numFmtId="168" formatCode="dd\-mmm\-yy_)"/>
    <numFmt numFmtId="169" formatCode="#,##0&quot;£&quot;_);[Red]\(#,##0&quot;£&quot;\)"/>
    <numFmt numFmtId="170" formatCode="dd\-mmm_)"/>
    <numFmt numFmtId="171" formatCode="#,##0&quot;£&quot;_);\(#,##0&quot;£&quot;\)"/>
    <numFmt numFmtId="172" formatCode="m/d/yy;@"/>
    <numFmt numFmtId="173" formatCode="[$-409]d\-mmm;@"/>
  </numFmts>
  <fonts count="64"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indexed="8"/>
      <name val="Arial"/>
      <family val="2"/>
    </font>
    <font>
      <sz val="10"/>
      <name val="Arial"/>
      <family val="2"/>
    </font>
    <font>
      <b/>
      <u/>
      <sz val="11"/>
      <color indexed="8"/>
      <name val="Arial"/>
      <family val="2"/>
    </font>
    <font>
      <b/>
      <sz val="12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Tms Rmn"/>
    </font>
    <font>
      <sz val="12"/>
      <name val="±¼¸²Ã¼"/>
      <charset val="129"/>
    </font>
    <font>
      <sz val="12"/>
      <color indexed="24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7"/>
      <name val="Small Fonts"/>
      <family val="2"/>
    </font>
    <font>
      <sz val="10"/>
      <name val="Book Antiqua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name val="돋움"/>
      <family val="3"/>
      <charset val="129"/>
    </font>
    <font>
      <sz val="12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</fonts>
  <fills count="8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4">
    <xf numFmtId="0" fontId="0" fillId="0" borderId="0"/>
    <xf numFmtId="9" fontId="7" fillId="0" borderId="0" applyFont="0" applyFill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39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9" fillId="16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6" fillId="46" borderId="0" applyNumberFormat="0" applyBorder="0" applyAlignment="0" applyProtection="0"/>
    <xf numFmtId="0" fontId="9" fillId="20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6" fillId="49" borderId="0" applyNumberFormat="0" applyBorder="0" applyAlignment="0" applyProtection="0"/>
    <xf numFmtId="0" fontId="9" fillId="24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6" fillId="49" borderId="0" applyNumberFormat="0" applyBorder="0" applyAlignment="0" applyProtection="0"/>
    <xf numFmtId="0" fontId="9" fillId="28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6" fillId="42" borderId="0" applyNumberFormat="0" applyBorder="0" applyAlignment="0" applyProtection="0"/>
    <xf numFmtId="0" fontId="9" fillId="32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6" fillId="51" borderId="0" applyNumberFormat="0" applyBorder="0" applyAlignment="0" applyProtection="0"/>
    <xf numFmtId="0" fontId="9" fillId="36" borderId="0" applyNumberFormat="0" applyBorder="0" applyAlignment="0" applyProtection="0"/>
    <xf numFmtId="0" fontId="16" fillId="10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/>
    <xf numFmtId="0" fontId="20" fillId="13" borderId="14" applyNumberFormat="0" applyAlignment="0" applyProtection="0"/>
    <xf numFmtId="0" fontId="22" fillId="14" borderId="17" applyNumberFormat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52" borderId="0" applyNumberFormat="0" applyBorder="0" applyAlignment="0" applyProtection="0"/>
    <xf numFmtId="0" fontId="30" fillId="53" borderId="0" applyNumberFormat="0" applyBorder="0" applyAlignment="0" applyProtection="0"/>
    <xf numFmtId="0" fontId="30" fillId="54" borderId="0" applyNumberFormat="0" applyBorder="0" applyAlignment="0" applyProtection="0"/>
    <xf numFmtId="166" fontId="3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2" fontId="29" fillId="0" borderId="0" applyFont="0" applyFill="0" applyBorder="0" applyAlignment="0" applyProtection="0"/>
    <xf numFmtId="0" fontId="15" fillId="9" borderId="0" applyNumberFormat="0" applyBorder="0" applyAlignment="0" applyProtection="0"/>
    <xf numFmtId="0" fontId="32" fillId="0" borderId="23" applyNumberFormat="0" applyAlignment="0" applyProtection="0">
      <alignment horizontal="left" vertical="center"/>
    </xf>
    <xf numFmtId="0" fontId="32" fillId="0" borderId="24">
      <alignment horizontal="left" vertical="center"/>
    </xf>
    <xf numFmtId="0" fontId="32" fillId="0" borderId="24">
      <alignment horizontal="left" vertical="center"/>
    </xf>
    <xf numFmtId="0" fontId="32" fillId="0" borderId="24">
      <alignment horizontal="left" vertical="center"/>
    </xf>
    <xf numFmtId="0" fontId="32" fillId="0" borderId="24">
      <alignment horizontal="left" vertical="center"/>
    </xf>
    <xf numFmtId="0" fontId="32" fillId="0" borderId="24">
      <alignment horizontal="left" vertical="center"/>
    </xf>
    <xf numFmtId="0" fontId="32" fillId="0" borderId="24">
      <alignment horizontal="left" vertical="center"/>
    </xf>
    <xf numFmtId="0" fontId="32" fillId="0" borderId="24">
      <alignment horizontal="left" vertical="center"/>
    </xf>
    <xf numFmtId="0" fontId="32" fillId="0" borderId="24">
      <alignment horizontal="left" vertical="center"/>
    </xf>
    <xf numFmtId="0" fontId="12" fillId="0" borderId="11" applyNumberFormat="0" applyFill="0" applyAlignment="0" applyProtection="0"/>
    <xf numFmtId="0" fontId="33" fillId="0" borderId="0" applyNumberFormat="0" applyFill="0" applyBorder="0" applyAlignment="0" applyProtection="0"/>
    <xf numFmtId="0" fontId="13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8" fillId="12" borderId="14" applyNumberFormat="0" applyAlignment="0" applyProtection="0"/>
    <xf numFmtId="0" fontId="21" fillId="0" borderId="16" applyNumberFormat="0" applyFill="0" applyAlignment="0" applyProtection="0"/>
    <xf numFmtId="0" fontId="17" fillId="11" borderId="0" applyNumberFormat="0" applyBorder="0" applyAlignment="0" applyProtection="0"/>
    <xf numFmtId="37" fontId="35" fillId="0" borderId="0"/>
    <xf numFmtId="167" fontId="36" fillId="0" borderId="0"/>
    <xf numFmtId="0" fontId="4" fillId="0" borderId="0" applyAlignment="0">
      <alignment horizontal="justify" vertical="justify"/>
    </xf>
    <xf numFmtId="0" fontId="4" fillId="0" borderId="0" applyAlignment="0">
      <alignment horizontal="justify" vertical="justify"/>
    </xf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>
      <alignment horizontal="justify" vertical="justify"/>
    </xf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7" fillId="15" borderId="18" applyNumberFormat="0" applyFont="0" applyAlignment="0" applyProtection="0"/>
    <xf numFmtId="0" fontId="19" fillId="13" borderId="15" applyNumberFormat="0" applyAlignment="0" applyProtection="0"/>
    <xf numFmtId="9" fontId="7" fillId="0" borderId="0" applyFont="0" applyFill="0" applyBorder="0" applyAlignment="0" applyProtection="0"/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39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40" fillId="55" borderId="25" applyNumberFormat="0" applyProtection="0">
      <alignment vertical="center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4" fontId="39" fillId="55" borderId="25" applyNumberFormat="0" applyProtection="0">
      <alignment horizontal="left" vertical="center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0" fontId="39" fillId="55" borderId="25" applyNumberFormat="0" applyProtection="0">
      <alignment horizontal="left" vertical="top" indent="1"/>
    </xf>
    <xf numFmtId="4" fontId="39" fillId="56" borderId="0" applyNumberFormat="0" applyProtection="0">
      <alignment horizontal="left" vertical="center" indent="1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7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8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59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0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1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2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3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4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41" fillId="65" borderId="25" applyNumberFormat="0" applyProtection="0">
      <alignment horizontal="right" vertical="center"/>
    </xf>
    <xf numFmtId="4" fontId="39" fillId="66" borderId="26" applyNumberFormat="0" applyProtection="0">
      <alignment horizontal="left" vertical="center" indent="1"/>
    </xf>
    <xf numFmtId="4" fontId="41" fillId="67" borderId="0" applyNumberFormat="0" applyProtection="0">
      <alignment horizontal="left" vertical="center" indent="1"/>
    </xf>
    <xf numFmtId="4" fontId="42" fillId="68" borderId="0" applyNumberFormat="0" applyProtection="0">
      <alignment horizontal="left" vertical="center" indent="1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56" borderId="25" applyNumberFormat="0" applyProtection="0">
      <alignment horizontal="right" vertical="center"/>
    </xf>
    <xf numFmtId="4" fontId="41" fillId="67" borderId="0" applyNumberFormat="0" applyProtection="0">
      <alignment horizontal="left" vertical="center" indent="1"/>
    </xf>
    <xf numFmtId="4" fontId="41" fillId="67" borderId="0" applyNumberFormat="0" applyProtection="0">
      <alignment horizontal="left" vertical="center" indent="1"/>
    </xf>
    <xf numFmtId="4" fontId="41" fillId="56" borderId="0" applyNumberFormat="0" applyProtection="0">
      <alignment horizontal="left" vertical="center" indent="1"/>
    </xf>
    <xf numFmtId="4" fontId="41" fillId="56" borderId="0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68" borderId="25" applyNumberFormat="0" applyProtection="0">
      <alignment horizontal="left" vertical="top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center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56" borderId="25" applyNumberFormat="0" applyProtection="0">
      <alignment horizontal="left" vertical="top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9" borderId="25" applyNumberFormat="0" applyProtection="0">
      <alignment horizontal="left" vertical="top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center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67" borderId="25" applyNumberFormat="0" applyProtection="0">
      <alignment horizontal="left" vertical="top" indent="1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0" fontId="4" fillId="70" borderId="1" applyNumberFormat="0">
      <protection locked="0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1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3" fillId="71" borderId="25" applyNumberFormat="0" applyProtection="0">
      <alignment vertical="center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4" fontId="41" fillId="71" borderId="25" applyNumberFormat="0" applyProtection="0">
      <alignment horizontal="left" vertical="center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0" fontId="41" fillId="71" borderId="25" applyNumberFormat="0" applyProtection="0">
      <alignment horizontal="left" vertical="top" indent="1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1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3" fillId="67" borderId="25" applyNumberFormat="0" applyProtection="0">
      <alignment horizontal="right" vertical="center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4" fontId="41" fillId="56" borderId="25" applyNumberFormat="0" applyProtection="0">
      <alignment horizontal="left" vertical="center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0" fontId="41" fillId="56" borderId="25" applyNumberFormat="0" applyProtection="0">
      <alignment horizontal="left" vertical="top" indent="1"/>
    </xf>
    <xf numFmtId="4" fontId="44" fillId="72" borderId="0" applyNumberFormat="0" applyProtection="0">
      <alignment horizontal="left" vertical="center" indent="1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4" fontId="45" fillId="67" borderId="25" applyNumberFormat="0" applyProtection="0">
      <alignment horizontal="right" vertical="center"/>
    </xf>
    <xf numFmtId="0" fontId="46" fillId="0" borderId="0" applyNumberFormat="0" applyFill="0" applyBorder="0" applyAlignment="0" applyProtection="0"/>
    <xf numFmtId="0" fontId="10" fillId="0" borderId="19" applyNumberFormat="0" applyFill="0" applyAlignment="0" applyProtection="0"/>
    <xf numFmtId="0" fontId="29" fillId="0" borderId="27" applyNumberFormat="0" applyFont="0" applyFill="0" applyAlignment="0" applyProtection="0"/>
    <xf numFmtId="0" fontId="23" fillId="0" borderId="0" applyNumberFormat="0" applyFill="0" applyBorder="0" applyAlignment="0" applyProtection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7" fillId="0" borderId="0"/>
    <xf numFmtId="0" fontId="48" fillId="0" borderId="0"/>
    <xf numFmtId="0" fontId="25" fillId="76" borderId="0" applyNumberFormat="0" applyBorder="0" applyAlignment="0" applyProtection="0"/>
    <xf numFmtId="0" fontId="25" fillId="57" borderId="0" applyNumberFormat="0" applyBorder="0" applyAlignment="0" applyProtection="0"/>
    <xf numFmtId="0" fontId="25" fillId="77" borderId="0" applyNumberFormat="0" applyBorder="0" applyAlignment="0" applyProtection="0"/>
    <xf numFmtId="0" fontId="25" fillId="78" borderId="0" applyNumberFormat="0" applyBorder="0" applyAlignment="0" applyProtection="0"/>
    <xf numFmtId="0" fontId="25" fillId="79" borderId="0" applyNumberFormat="0" applyBorder="0" applyAlignment="0" applyProtection="0"/>
    <xf numFmtId="0" fontId="25" fillId="80" borderId="0" applyNumberFormat="0" applyBorder="0" applyAlignment="0" applyProtection="0"/>
    <xf numFmtId="0" fontId="25" fillId="69" borderId="0" applyNumberFormat="0" applyBorder="0" applyAlignment="0" applyProtection="0"/>
    <xf numFmtId="0" fontId="25" fillId="58" borderId="0" applyNumberFormat="0" applyBorder="0" applyAlignment="0" applyProtection="0"/>
    <xf numFmtId="0" fontId="25" fillId="65" borderId="0" applyNumberFormat="0" applyBorder="0" applyAlignment="0" applyProtection="0"/>
    <xf numFmtId="0" fontId="25" fillId="78" borderId="0" applyNumberFormat="0" applyBorder="0" applyAlignment="0" applyProtection="0"/>
    <xf numFmtId="0" fontId="25" fillId="69" borderId="0" applyNumberFormat="0" applyBorder="0" applyAlignment="0" applyProtection="0"/>
    <xf numFmtId="0" fontId="25" fillId="60" borderId="0" applyNumberFormat="0" applyBorder="0" applyAlignment="0" applyProtection="0"/>
    <xf numFmtId="0" fontId="26" fillId="81" borderId="0" applyNumberFormat="0" applyBorder="0" applyAlignment="0" applyProtection="0"/>
    <xf numFmtId="0" fontId="26" fillId="58" borderId="0" applyNumberFormat="0" applyBorder="0" applyAlignment="0" applyProtection="0"/>
    <xf numFmtId="0" fontId="26" fillId="65" borderId="0" applyNumberFormat="0" applyBorder="0" applyAlignment="0" applyProtection="0"/>
    <xf numFmtId="0" fontId="26" fillId="82" borderId="0" applyNumberFormat="0" applyBorder="0" applyAlignment="0" applyProtection="0"/>
    <xf numFmtId="0" fontId="26" fillId="83" borderId="0" applyNumberFormat="0" applyBorder="0" applyAlignment="0" applyProtection="0"/>
    <xf numFmtId="0" fontId="26" fillId="61" borderId="0" applyNumberFormat="0" applyBorder="0" applyAlignment="0" applyProtection="0"/>
    <xf numFmtId="0" fontId="26" fillId="84" borderId="0" applyNumberFormat="0" applyBorder="0" applyAlignment="0" applyProtection="0"/>
    <xf numFmtId="0" fontId="26" fillId="59" borderId="0" applyNumberFormat="0" applyBorder="0" applyAlignment="0" applyProtection="0"/>
    <xf numFmtId="0" fontId="26" fillId="63" borderId="0" applyNumberFormat="0" applyBorder="0" applyAlignment="0" applyProtection="0"/>
    <xf numFmtId="0" fontId="26" fillId="82" borderId="0" applyNumberFormat="0" applyBorder="0" applyAlignment="0" applyProtection="0"/>
    <xf numFmtId="0" fontId="26" fillId="83" borderId="0" applyNumberFormat="0" applyBorder="0" applyAlignment="0" applyProtection="0"/>
    <xf numFmtId="0" fontId="26" fillId="62" borderId="0" applyNumberFormat="0" applyBorder="0" applyAlignment="0" applyProtection="0"/>
    <xf numFmtId="0" fontId="49" fillId="57" borderId="0" applyNumberFormat="0" applyBorder="0" applyAlignment="0" applyProtection="0"/>
    <xf numFmtId="0" fontId="50" fillId="85" borderId="53" applyNumberFormat="0" applyAlignment="0" applyProtection="0"/>
    <xf numFmtId="0" fontId="51" fillId="86" borderId="54" applyNumberFormat="0" applyAlignment="0" applyProtection="0"/>
    <xf numFmtId="0" fontId="52" fillId="0" borderId="0" applyNumberFormat="0" applyFill="0" applyBorder="0" applyAlignment="0" applyProtection="0"/>
    <xf numFmtId="0" fontId="53" fillId="77" borderId="0" applyNumberFormat="0" applyBorder="0" applyAlignment="0" applyProtection="0"/>
    <xf numFmtId="0" fontId="54" fillId="0" borderId="55" applyNumberFormat="0" applyFill="0" applyAlignment="0" applyProtection="0"/>
    <xf numFmtId="0" fontId="55" fillId="0" borderId="56" applyNumberFormat="0" applyFill="0" applyAlignment="0" applyProtection="0"/>
    <xf numFmtId="0" fontId="56" fillId="0" borderId="57" applyNumberFormat="0" applyFill="0" applyAlignment="0" applyProtection="0"/>
    <xf numFmtId="0" fontId="56" fillId="0" borderId="0" applyNumberFormat="0" applyFill="0" applyBorder="0" applyAlignment="0" applyProtection="0"/>
    <xf numFmtId="0" fontId="57" fillId="80" borderId="53" applyNumberFormat="0" applyAlignment="0" applyProtection="0"/>
    <xf numFmtId="0" fontId="58" fillId="0" borderId="58" applyNumberFormat="0" applyFill="0" applyAlignment="0" applyProtection="0"/>
    <xf numFmtId="0" fontId="59" fillId="55" borderId="0" applyNumberFormat="0" applyBorder="0" applyAlignment="0" applyProtection="0"/>
    <xf numFmtId="0" fontId="7" fillId="71" borderId="59" applyNumberFormat="0" applyFont="0" applyAlignment="0" applyProtection="0"/>
    <xf numFmtId="0" fontId="60" fillId="85" borderId="60" applyNumberFormat="0" applyAlignment="0" applyProtection="0"/>
    <xf numFmtId="0" fontId="61" fillId="0" borderId="0" applyNumberFormat="0" applyFill="0" applyBorder="0" applyAlignment="0" applyProtection="0"/>
    <xf numFmtId="0" fontId="30" fillId="0" borderId="61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173" fontId="3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50" fillId="85" borderId="53" applyNumberFormat="0" applyAlignment="0" applyProtection="0"/>
    <xf numFmtId="0" fontId="57" fillId="80" borderId="53" applyNumberFormat="0" applyAlignment="0" applyProtection="0"/>
    <xf numFmtId="0" fontId="7" fillId="71" borderId="59" applyNumberFormat="0" applyFont="0" applyAlignment="0" applyProtection="0"/>
    <xf numFmtId="0" fontId="60" fillId="85" borderId="60" applyNumberFormat="0" applyAlignment="0" applyProtection="0"/>
    <xf numFmtId="0" fontId="30" fillId="0" borderId="61" applyNumberFormat="0" applyFill="0" applyAlignment="0" applyProtection="0"/>
  </cellStyleXfs>
  <cellXfs count="16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3" borderId="0" xfId="0" applyFill="1" applyBorder="1" applyAlignment="1">
      <alignment horizontal="center"/>
    </xf>
    <xf numFmtId="0" fontId="0" fillId="0" borderId="1" xfId="0" applyBorder="1"/>
    <xf numFmtId="9" fontId="8" fillId="0" borderId="0" xfId="1" applyFont="1"/>
    <xf numFmtId="9" fontId="8" fillId="0" borderId="0" xfId="1" applyFont="1"/>
    <xf numFmtId="0" fontId="10" fillId="0" borderId="0" xfId="0" applyFont="1"/>
    <xf numFmtId="2" fontId="0" fillId="0" borderId="0" xfId="0" applyNumberFormat="1"/>
    <xf numFmtId="0" fontId="0" fillId="4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0" borderId="0" xfId="0" applyBorder="1"/>
    <xf numFmtId="1" fontId="1" fillId="3" borderId="0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wrapText="1"/>
    </xf>
    <xf numFmtId="0" fontId="0" fillId="7" borderId="0" xfId="0" applyFill="1" applyBorder="1" applyAlignment="1">
      <alignment horizontal="center" wrapText="1"/>
    </xf>
    <xf numFmtId="0" fontId="0" fillId="7" borderId="0" xfId="0" applyFill="1" applyBorder="1"/>
    <xf numFmtId="0" fontId="0" fillId="7" borderId="0" xfId="0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right"/>
    </xf>
    <xf numFmtId="0" fontId="0" fillId="7" borderId="0" xfId="0" applyFill="1" applyBorder="1" applyAlignment="1">
      <alignment horizontal="center" vertical="center" wrapText="1"/>
    </xf>
    <xf numFmtId="0" fontId="9" fillId="8" borderId="0" xfId="0" applyFont="1" applyFill="1" applyBorder="1" applyAlignment="1">
      <alignment wrapText="1"/>
    </xf>
    <xf numFmtId="0" fontId="9" fillId="8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0" xfId="0" applyBorder="1"/>
    <xf numFmtId="0" fontId="0" fillId="0" borderId="0" xfId="0" applyAlignment="1">
      <alignment wrapText="1"/>
    </xf>
    <xf numFmtId="172" fontId="0" fillId="6" borderId="22" xfId="0" applyNumberFormat="1" applyFill="1" applyBorder="1"/>
    <xf numFmtId="1" fontId="0" fillId="6" borderId="22" xfId="0" applyNumberFormat="1" applyFill="1" applyBorder="1"/>
    <xf numFmtId="1" fontId="0" fillId="0" borderId="22" xfId="0" applyNumberFormat="1" applyFill="1" applyBorder="1"/>
    <xf numFmtId="1" fontId="0" fillId="6" borderId="10" xfId="0" applyNumberFormat="1" applyFill="1" applyBorder="1" applyAlignment="1">
      <alignment horizontal="center"/>
    </xf>
    <xf numFmtId="1" fontId="0" fillId="7" borderId="10" xfId="0" applyNumberFormat="1" applyFill="1" applyBorder="1" applyAlignment="1">
      <alignment horizontal="center"/>
    </xf>
    <xf numFmtId="0" fontId="0" fillId="40" borderId="31" xfId="0" applyFill="1" applyBorder="1"/>
    <xf numFmtId="0" fontId="0" fillId="40" borderId="32" xfId="0" applyFill="1" applyBorder="1"/>
    <xf numFmtId="172" fontId="0" fillId="0" borderId="0" xfId="0" applyNumberFormat="1" applyFill="1"/>
    <xf numFmtId="0" fontId="0" fillId="73" borderId="7" xfId="0" applyFill="1" applyBorder="1"/>
    <xf numFmtId="16" fontId="0" fillId="73" borderId="8" xfId="0" applyNumberFormat="1" applyFill="1" applyBorder="1"/>
    <xf numFmtId="0" fontId="0" fillId="73" borderId="8" xfId="0" applyFill="1" applyBorder="1"/>
    <xf numFmtId="0" fontId="0" fillId="73" borderId="9" xfId="0" applyFill="1" applyBorder="1"/>
    <xf numFmtId="0" fontId="0" fillId="73" borderId="28" xfId="0" applyFill="1" applyBorder="1"/>
    <xf numFmtId="0" fontId="0" fillId="73" borderId="29" xfId="0" applyFill="1" applyBorder="1"/>
    <xf numFmtId="0" fontId="0" fillId="73" borderId="30" xfId="0" applyFill="1" applyBorder="1"/>
    <xf numFmtId="0" fontId="0" fillId="73" borderId="31" xfId="0" applyFill="1" applyBorder="1"/>
    <xf numFmtId="0" fontId="0" fillId="73" borderId="32" xfId="0" applyFill="1" applyBorder="1"/>
    <xf numFmtId="0" fontId="0" fillId="73" borderId="5" xfId="0" applyFill="1" applyBorder="1"/>
    <xf numFmtId="16" fontId="0" fillId="73" borderId="3" xfId="0" applyNumberFormat="1" applyFill="1" applyBorder="1" applyAlignment="1">
      <alignment horizontal="right"/>
    </xf>
    <xf numFmtId="0" fontId="0" fillId="73" borderId="3" xfId="0" applyFill="1" applyBorder="1"/>
    <xf numFmtId="0" fontId="0" fillId="73" borderId="4" xfId="0" applyFill="1" applyBorder="1"/>
    <xf numFmtId="0" fontId="0" fillId="73" borderId="33" xfId="0" applyFill="1" applyBorder="1"/>
    <xf numFmtId="0" fontId="0" fillId="73" borderId="34" xfId="0" applyFill="1" applyBorder="1"/>
    <xf numFmtId="0" fontId="0" fillId="73" borderId="35" xfId="0" applyFill="1" applyBorder="1"/>
    <xf numFmtId="0" fontId="0" fillId="73" borderId="36" xfId="0" applyFill="1" applyBorder="1"/>
    <xf numFmtId="0" fontId="0" fillId="73" borderId="37" xfId="0" applyFill="1" applyBorder="1"/>
    <xf numFmtId="0" fontId="0" fillId="74" borderId="7" xfId="0" applyFill="1" applyBorder="1"/>
    <xf numFmtId="16" fontId="0" fillId="74" borderId="8" xfId="0" applyNumberFormat="1" applyFill="1" applyBorder="1"/>
    <xf numFmtId="0" fontId="0" fillId="74" borderId="8" xfId="0" applyFill="1" applyBorder="1"/>
    <xf numFmtId="0" fontId="0" fillId="74" borderId="9" xfId="0" applyFill="1" applyBorder="1"/>
    <xf numFmtId="0" fontId="0" fillId="74" borderId="28" xfId="0" applyFill="1" applyBorder="1"/>
    <xf numFmtId="0" fontId="0" fillId="74" borderId="29" xfId="0" applyFill="1" applyBorder="1"/>
    <xf numFmtId="0" fontId="0" fillId="74" borderId="30" xfId="0" applyFill="1" applyBorder="1"/>
    <xf numFmtId="0" fontId="0" fillId="74" borderId="31" xfId="0" applyFill="1" applyBorder="1"/>
    <xf numFmtId="0" fontId="0" fillId="74" borderId="32" xfId="0" applyFill="1" applyBorder="1"/>
    <xf numFmtId="0" fontId="0" fillId="74" borderId="5" xfId="0" applyFill="1" applyBorder="1"/>
    <xf numFmtId="16" fontId="0" fillId="74" borderId="3" xfId="0" applyNumberFormat="1" applyFill="1" applyBorder="1" applyAlignment="1">
      <alignment horizontal="right"/>
    </xf>
    <xf numFmtId="0" fontId="0" fillId="74" borderId="3" xfId="0" applyFill="1" applyBorder="1"/>
    <xf numFmtId="0" fontId="0" fillId="74" borderId="4" xfId="0" applyFill="1" applyBorder="1"/>
    <xf numFmtId="0" fontId="0" fillId="74" borderId="33" xfId="0" applyFill="1" applyBorder="1"/>
    <xf numFmtId="0" fontId="0" fillId="74" borderId="34" xfId="0" applyFill="1" applyBorder="1"/>
    <xf numFmtId="0" fontId="0" fillId="74" borderId="35" xfId="0" applyFill="1" applyBorder="1"/>
    <xf numFmtId="0" fontId="0" fillId="74" borderId="36" xfId="0" applyFill="1" applyBorder="1"/>
    <xf numFmtId="0" fontId="0" fillId="74" borderId="37" xfId="0" applyFill="1" applyBorder="1"/>
    <xf numFmtId="0" fontId="0" fillId="0" borderId="0" xfId="0" quotePrefix="1"/>
    <xf numFmtId="0" fontId="0" fillId="2" borderId="38" xfId="0" applyFill="1" applyBorder="1"/>
    <xf numFmtId="0" fontId="0" fillId="2" borderId="30" xfId="0" applyFill="1" applyBorder="1"/>
    <xf numFmtId="0" fontId="0" fillId="2" borderId="32" xfId="0" applyFill="1" applyBorder="1"/>
    <xf numFmtId="0" fontId="0" fillId="2" borderId="21" xfId="0" applyFill="1" applyBorder="1"/>
    <xf numFmtId="0" fontId="0" fillId="2" borderId="0" xfId="0" applyFill="1" applyBorder="1"/>
    <xf numFmtId="0" fontId="0" fillId="2" borderId="20" xfId="0" applyFill="1" applyBorder="1"/>
    <xf numFmtId="0" fontId="5" fillId="2" borderId="21" xfId="0" applyFont="1" applyFill="1" applyBorder="1"/>
    <xf numFmtId="0" fontId="5" fillId="2" borderId="0" xfId="0" applyFont="1" applyFill="1" applyBorder="1"/>
    <xf numFmtId="0" fontId="6" fillId="4" borderId="21" xfId="0" applyFont="1" applyFill="1" applyBorder="1"/>
    <xf numFmtId="2" fontId="11" fillId="2" borderId="0" xfId="0" applyNumberFormat="1" applyFont="1" applyFill="1" applyBorder="1"/>
    <xf numFmtId="0" fontId="0" fillId="2" borderId="0" xfId="0" applyFill="1" applyBorder="1" applyAlignment="1">
      <alignment horizontal="right"/>
    </xf>
    <xf numFmtId="1" fontId="11" fillId="2" borderId="0" xfId="0" applyNumberFormat="1" applyFont="1" applyFill="1" applyBorder="1"/>
    <xf numFmtId="0" fontId="6" fillId="0" borderId="21" xfId="0" applyFont="1" applyBorder="1"/>
    <xf numFmtId="10" fontId="0" fillId="2" borderId="0" xfId="0" applyNumberFormat="1" applyFill="1" applyBorder="1"/>
    <xf numFmtId="0" fontId="0" fillId="2" borderId="39" xfId="0" applyFill="1" applyBorder="1"/>
    <xf numFmtId="0" fontId="0" fillId="2" borderId="35" xfId="0" applyFill="1" applyBorder="1"/>
    <xf numFmtId="0" fontId="0" fillId="2" borderId="37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75" borderId="0" xfId="0" applyFill="1"/>
    <xf numFmtId="0" fontId="0" fillId="2" borderId="0" xfId="0" applyFill="1" applyAlignment="1">
      <alignment horizontal="right"/>
    </xf>
    <xf numFmtId="172" fontId="0" fillId="0" borderId="22" xfId="0" applyNumberFormat="1" applyFill="1" applyBorder="1"/>
    <xf numFmtId="0" fontId="0" fillId="0" borderId="0" xfId="0" applyAlignment="1">
      <alignment horizontal="center"/>
    </xf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2" xfId="0" applyFill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0" xfId="0" applyFill="1" applyBorder="1"/>
    <xf numFmtId="0" fontId="10" fillId="0" borderId="0" xfId="0" applyFont="1" applyFill="1" applyAlignment="1">
      <alignment horizontal="center"/>
    </xf>
    <xf numFmtId="0" fontId="10" fillId="0" borderId="21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10" fillId="0" borderId="4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10" fillId="0" borderId="43" xfId="0" applyFont="1" applyFill="1" applyBorder="1" applyAlignment="1">
      <alignment horizontal="center" wrapText="1"/>
    </xf>
    <xf numFmtId="0" fontId="0" fillId="0" borderId="42" xfId="0" applyFill="1" applyBorder="1" applyAlignment="1">
      <alignment wrapText="1"/>
    </xf>
    <xf numFmtId="0" fontId="10" fillId="0" borderId="0" xfId="0" applyFont="1" applyFill="1" applyBorder="1" applyAlignment="1">
      <alignment horizontal="center"/>
    </xf>
    <xf numFmtId="0" fontId="0" fillId="73" borderId="48" xfId="0" applyFill="1" applyBorder="1"/>
    <xf numFmtId="0" fontId="0" fillId="73" borderId="49" xfId="0" applyFill="1" applyBorder="1"/>
    <xf numFmtId="0" fontId="0" fillId="73" borderId="42" xfId="0" applyFill="1" applyBorder="1"/>
    <xf numFmtId="0" fontId="0" fillId="73" borderId="43" xfId="0" applyFill="1" applyBorder="1"/>
    <xf numFmtId="0" fontId="0" fillId="73" borderId="40" xfId="0" applyFill="1" applyBorder="1"/>
    <xf numFmtId="0" fontId="0" fillId="73" borderId="50" xfId="0" applyFill="1" applyBorder="1"/>
    <xf numFmtId="0" fontId="0" fillId="73" borderId="41" xfId="0" applyFill="1" applyBorder="1"/>
    <xf numFmtId="0" fontId="0" fillId="74" borderId="40" xfId="0" applyFill="1" applyBorder="1"/>
    <xf numFmtId="0" fontId="0" fillId="74" borderId="41" xfId="0" applyFill="1" applyBorder="1"/>
    <xf numFmtId="0" fontId="0" fillId="2" borderId="51" xfId="0" applyFill="1" applyBorder="1"/>
    <xf numFmtId="0" fontId="23" fillId="0" borderId="35" xfId="0" applyFont="1" applyFill="1" applyBorder="1"/>
    <xf numFmtId="1" fontId="0" fillId="7" borderId="1" xfId="0" applyNumberFormat="1" applyFill="1" applyBorder="1" applyAlignment="1">
      <alignment horizontal="center"/>
    </xf>
    <xf numFmtId="172" fontId="0" fillId="4" borderId="22" xfId="0" applyNumberFormat="1" applyFill="1" applyBorder="1"/>
    <xf numFmtId="1" fontId="0" fillId="4" borderId="22" xfId="0" applyNumberFormat="1" applyFill="1" applyBorder="1"/>
    <xf numFmtId="9" fontId="0" fillId="2" borderId="0" xfId="0" applyNumberFormat="1" applyFill="1"/>
    <xf numFmtId="2" fontId="11" fillId="2" borderId="0" xfId="0" applyNumberFormat="1" applyFont="1" applyFill="1"/>
    <xf numFmtId="1" fontId="11" fillId="2" borderId="0" xfId="0" applyNumberFormat="1" applyFont="1" applyFill="1"/>
    <xf numFmtId="0" fontId="0" fillId="0" borderId="2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4" borderId="1" xfId="0" applyNumberFormat="1" applyFill="1" applyBorder="1"/>
    <xf numFmtId="0" fontId="0" fillId="6" borderId="1" xfId="0" applyFill="1" applyBorder="1"/>
    <xf numFmtId="172" fontId="0" fillId="6" borderId="1" xfId="0" applyNumberFormat="1" applyFill="1" applyBorder="1"/>
    <xf numFmtId="0" fontId="2" fillId="7" borderId="0" xfId="0" applyFont="1" applyFill="1" applyBorder="1" applyAlignment="1">
      <alignment horizontal="center" vertical="center" wrapText="1"/>
    </xf>
  </cellXfs>
  <cellStyles count="1044">
    <cellStyle name="20% - Accent1 2" xfId="2"/>
    <cellStyle name="20% - Accent1 2 2" xfId="3"/>
    <cellStyle name="20% - Accent1 2 2 2" xfId="4"/>
    <cellStyle name="20% - Accent1 2 2 2 2" xfId="5"/>
    <cellStyle name="20% - Accent1 2 2 3" xfId="6"/>
    <cellStyle name="20% - Accent1 2 3" xfId="7"/>
    <cellStyle name="20% - Accent1 2 3 2" xfId="8"/>
    <cellStyle name="20% - Accent1 2 4" xfId="9"/>
    <cellStyle name="20% - Accent1 2 5" xfId="984"/>
    <cellStyle name="20% - Accent1 3" xfId="10"/>
    <cellStyle name="20% - Accent1 3 2" xfId="11"/>
    <cellStyle name="20% - Accent1 3 2 2" xfId="12"/>
    <cellStyle name="20% - Accent1 3 2 2 2" xfId="13"/>
    <cellStyle name="20% - Accent1 3 2 3" xfId="14"/>
    <cellStyle name="20% - Accent1 3 3" xfId="15"/>
    <cellStyle name="20% - Accent1 3 3 2" xfId="16"/>
    <cellStyle name="20% - Accent1 3 4" xfId="17"/>
    <cellStyle name="20% - Accent1 4" xfId="18"/>
    <cellStyle name="20% - Accent1 4 2" xfId="19"/>
    <cellStyle name="20% - Accent1 4 2 2" xfId="20"/>
    <cellStyle name="20% - Accent1 4 2 2 2" xfId="21"/>
    <cellStyle name="20% - Accent1 4 2 3" xfId="22"/>
    <cellStyle name="20% - Accent1 4 3" xfId="23"/>
    <cellStyle name="20% - Accent1 4 3 2" xfId="24"/>
    <cellStyle name="20% - Accent1 4 4" xfId="25"/>
    <cellStyle name="20% - Accent2 2" xfId="26"/>
    <cellStyle name="20% - Accent2 2 2" xfId="27"/>
    <cellStyle name="20% - Accent2 2 2 2" xfId="28"/>
    <cellStyle name="20% - Accent2 2 2 2 2" xfId="29"/>
    <cellStyle name="20% - Accent2 2 2 3" xfId="30"/>
    <cellStyle name="20% - Accent2 2 3" xfId="31"/>
    <cellStyle name="20% - Accent2 2 3 2" xfId="32"/>
    <cellStyle name="20% - Accent2 2 4" xfId="33"/>
    <cellStyle name="20% - Accent2 2 5" xfId="985"/>
    <cellStyle name="20% - Accent2 3" xfId="34"/>
    <cellStyle name="20% - Accent2 3 2" xfId="35"/>
    <cellStyle name="20% - Accent2 3 2 2" xfId="36"/>
    <cellStyle name="20% - Accent2 3 2 2 2" xfId="37"/>
    <cellStyle name="20% - Accent2 3 2 3" xfId="38"/>
    <cellStyle name="20% - Accent2 3 3" xfId="39"/>
    <cellStyle name="20% - Accent2 3 3 2" xfId="40"/>
    <cellStyle name="20% - Accent2 3 4" xfId="41"/>
    <cellStyle name="20% - Accent2 4" xfId="42"/>
    <cellStyle name="20% - Accent2 4 2" xfId="43"/>
    <cellStyle name="20% - Accent2 4 2 2" xfId="44"/>
    <cellStyle name="20% - Accent2 4 2 2 2" xfId="45"/>
    <cellStyle name="20% - Accent2 4 2 3" xfId="46"/>
    <cellStyle name="20% - Accent2 4 3" xfId="47"/>
    <cellStyle name="20% - Accent2 4 3 2" xfId="48"/>
    <cellStyle name="20% - Accent2 4 4" xfId="49"/>
    <cellStyle name="20% - Accent3 2" xfId="50"/>
    <cellStyle name="20% - Accent3 2 2" xfId="51"/>
    <cellStyle name="20% - Accent3 2 2 2" xfId="52"/>
    <cellStyle name="20% - Accent3 2 2 2 2" xfId="53"/>
    <cellStyle name="20% - Accent3 2 2 3" xfId="54"/>
    <cellStyle name="20% - Accent3 2 3" xfId="55"/>
    <cellStyle name="20% - Accent3 2 3 2" xfId="56"/>
    <cellStyle name="20% - Accent3 2 4" xfId="57"/>
    <cellStyle name="20% - Accent3 2 5" xfId="986"/>
    <cellStyle name="20% - Accent3 3" xfId="58"/>
    <cellStyle name="20% - Accent3 3 2" xfId="59"/>
    <cellStyle name="20% - Accent3 3 2 2" xfId="60"/>
    <cellStyle name="20% - Accent3 3 2 2 2" xfId="61"/>
    <cellStyle name="20% - Accent3 3 2 3" xfId="62"/>
    <cellStyle name="20% - Accent3 3 3" xfId="63"/>
    <cellStyle name="20% - Accent3 3 3 2" xfId="64"/>
    <cellStyle name="20% - Accent3 3 4" xfId="65"/>
    <cellStyle name="20% - Accent3 4" xfId="66"/>
    <cellStyle name="20% - Accent3 4 2" xfId="67"/>
    <cellStyle name="20% - Accent3 4 2 2" xfId="68"/>
    <cellStyle name="20% - Accent3 4 2 2 2" xfId="69"/>
    <cellStyle name="20% - Accent3 4 2 3" xfId="70"/>
    <cellStyle name="20% - Accent3 4 3" xfId="71"/>
    <cellStyle name="20% - Accent3 4 3 2" xfId="72"/>
    <cellStyle name="20% - Accent3 4 4" xfId="73"/>
    <cellStyle name="20% - Accent4 2" xfId="74"/>
    <cellStyle name="20% - Accent4 2 2" xfId="75"/>
    <cellStyle name="20% - Accent4 2 2 2" xfId="76"/>
    <cellStyle name="20% - Accent4 2 2 2 2" xfId="77"/>
    <cellStyle name="20% - Accent4 2 2 3" xfId="78"/>
    <cellStyle name="20% - Accent4 2 3" xfId="79"/>
    <cellStyle name="20% - Accent4 2 3 2" xfId="80"/>
    <cellStyle name="20% - Accent4 2 4" xfId="81"/>
    <cellStyle name="20% - Accent4 2 5" xfId="987"/>
    <cellStyle name="20% - Accent4 3" xfId="82"/>
    <cellStyle name="20% - Accent4 3 2" xfId="83"/>
    <cellStyle name="20% - Accent4 3 2 2" xfId="84"/>
    <cellStyle name="20% - Accent4 3 2 2 2" xfId="85"/>
    <cellStyle name="20% - Accent4 3 2 3" xfId="86"/>
    <cellStyle name="20% - Accent4 3 3" xfId="87"/>
    <cellStyle name="20% - Accent4 3 3 2" xfId="88"/>
    <cellStyle name="20% - Accent4 3 4" xfId="89"/>
    <cellStyle name="20% - Accent4 4" xfId="90"/>
    <cellStyle name="20% - Accent4 4 2" xfId="91"/>
    <cellStyle name="20% - Accent4 4 2 2" xfId="92"/>
    <cellStyle name="20% - Accent4 4 2 2 2" xfId="93"/>
    <cellStyle name="20% - Accent4 4 2 3" xfId="94"/>
    <cellStyle name="20% - Accent4 4 3" xfId="95"/>
    <cellStyle name="20% - Accent4 4 3 2" xfId="96"/>
    <cellStyle name="20% - Accent4 4 4" xfId="97"/>
    <cellStyle name="20% - Accent5 2" xfId="98"/>
    <cellStyle name="20% - Accent5 2 2" xfId="99"/>
    <cellStyle name="20% - Accent5 2 2 2" xfId="100"/>
    <cellStyle name="20% - Accent5 2 2 2 2" xfId="101"/>
    <cellStyle name="20% - Accent5 2 2 3" xfId="102"/>
    <cellStyle name="20% - Accent5 2 3" xfId="103"/>
    <cellStyle name="20% - Accent5 2 3 2" xfId="104"/>
    <cellStyle name="20% - Accent5 2 4" xfId="105"/>
    <cellStyle name="20% - Accent5 2 5" xfId="988"/>
    <cellStyle name="20% - Accent5 3" xfId="106"/>
    <cellStyle name="20% - Accent5 3 2" xfId="107"/>
    <cellStyle name="20% - Accent5 3 2 2" xfId="108"/>
    <cellStyle name="20% - Accent5 3 2 2 2" xfId="109"/>
    <cellStyle name="20% - Accent5 3 2 3" xfId="110"/>
    <cellStyle name="20% - Accent5 3 3" xfId="111"/>
    <cellStyle name="20% - Accent5 3 3 2" xfId="112"/>
    <cellStyle name="20% - Accent5 3 4" xfId="113"/>
    <cellStyle name="20% - Accent5 4" xfId="114"/>
    <cellStyle name="20% - Accent5 4 2" xfId="115"/>
    <cellStyle name="20% - Accent5 4 2 2" xfId="116"/>
    <cellStyle name="20% - Accent5 4 2 2 2" xfId="117"/>
    <cellStyle name="20% - Accent5 4 2 3" xfId="118"/>
    <cellStyle name="20% - Accent5 4 3" xfId="119"/>
    <cellStyle name="20% - Accent5 4 3 2" xfId="120"/>
    <cellStyle name="20% - Accent5 4 4" xfId="121"/>
    <cellStyle name="20% - Accent6 2" xfId="122"/>
    <cellStyle name="20% - Accent6 2 2" xfId="123"/>
    <cellStyle name="20% - Accent6 2 2 2" xfId="124"/>
    <cellStyle name="20% - Accent6 2 2 2 2" xfId="125"/>
    <cellStyle name="20% - Accent6 2 2 3" xfId="126"/>
    <cellStyle name="20% - Accent6 2 3" xfId="127"/>
    <cellStyle name="20% - Accent6 2 3 2" xfId="128"/>
    <cellStyle name="20% - Accent6 2 4" xfId="129"/>
    <cellStyle name="20% - Accent6 2 5" xfId="989"/>
    <cellStyle name="20% - Accent6 3" xfId="130"/>
    <cellStyle name="20% - Accent6 3 2" xfId="131"/>
    <cellStyle name="20% - Accent6 3 2 2" xfId="132"/>
    <cellStyle name="20% - Accent6 3 2 2 2" xfId="133"/>
    <cellStyle name="20% - Accent6 3 2 3" xfId="134"/>
    <cellStyle name="20% - Accent6 3 3" xfId="135"/>
    <cellStyle name="20% - Accent6 3 3 2" xfId="136"/>
    <cellStyle name="20% - Accent6 3 4" xfId="137"/>
    <cellStyle name="20% - Accent6 4" xfId="138"/>
    <cellStyle name="20% - Accent6 4 2" xfId="139"/>
    <cellStyle name="20% - Accent6 4 2 2" xfId="140"/>
    <cellStyle name="20% - Accent6 4 2 2 2" xfId="141"/>
    <cellStyle name="20% - Accent6 4 2 3" xfId="142"/>
    <cellStyle name="20% - Accent6 4 3" xfId="143"/>
    <cellStyle name="20% - Accent6 4 3 2" xfId="144"/>
    <cellStyle name="20% - Accent6 4 4" xfId="145"/>
    <cellStyle name="40% - Accent1 2" xfId="146"/>
    <cellStyle name="40% - Accent1 2 2" xfId="147"/>
    <cellStyle name="40% - Accent1 2 2 2" xfId="148"/>
    <cellStyle name="40% - Accent1 2 2 2 2" xfId="149"/>
    <cellStyle name="40% - Accent1 2 2 3" xfId="150"/>
    <cellStyle name="40% - Accent1 2 3" xfId="151"/>
    <cellStyle name="40% - Accent1 2 3 2" xfId="152"/>
    <cellStyle name="40% - Accent1 2 4" xfId="153"/>
    <cellStyle name="40% - Accent1 2 5" xfId="990"/>
    <cellStyle name="40% - Accent1 3" xfId="154"/>
    <cellStyle name="40% - Accent1 3 2" xfId="155"/>
    <cellStyle name="40% - Accent1 3 2 2" xfId="156"/>
    <cellStyle name="40% - Accent1 3 2 2 2" xfId="157"/>
    <cellStyle name="40% - Accent1 3 2 3" xfId="158"/>
    <cellStyle name="40% - Accent1 3 3" xfId="159"/>
    <cellStyle name="40% - Accent1 3 3 2" xfId="160"/>
    <cellStyle name="40% - Accent1 3 4" xfId="161"/>
    <cellStyle name="40% - Accent1 4" xfId="162"/>
    <cellStyle name="40% - Accent1 4 2" xfId="163"/>
    <cellStyle name="40% - Accent1 4 2 2" xfId="164"/>
    <cellStyle name="40% - Accent1 4 2 2 2" xfId="165"/>
    <cellStyle name="40% - Accent1 4 2 3" xfId="166"/>
    <cellStyle name="40% - Accent1 4 3" xfId="167"/>
    <cellStyle name="40% - Accent1 4 3 2" xfId="168"/>
    <cellStyle name="40% - Accent1 4 4" xfId="169"/>
    <cellStyle name="40% - Accent2 2" xfId="170"/>
    <cellStyle name="40% - Accent2 2 2" xfId="171"/>
    <cellStyle name="40% - Accent2 2 2 2" xfId="172"/>
    <cellStyle name="40% - Accent2 2 2 2 2" xfId="173"/>
    <cellStyle name="40% - Accent2 2 2 3" xfId="174"/>
    <cellStyle name="40% - Accent2 2 3" xfId="175"/>
    <cellStyle name="40% - Accent2 2 3 2" xfId="176"/>
    <cellStyle name="40% - Accent2 2 4" xfId="177"/>
    <cellStyle name="40% - Accent2 2 5" xfId="991"/>
    <cellStyle name="40% - Accent2 3" xfId="178"/>
    <cellStyle name="40% - Accent2 3 2" xfId="179"/>
    <cellStyle name="40% - Accent2 3 2 2" xfId="180"/>
    <cellStyle name="40% - Accent2 3 2 2 2" xfId="181"/>
    <cellStyle name="40% - Accent2 3 2 3" xfId="182"/>
    <cellStyle name="40% - Accent2 3 3" xfId="183"/>
    <cellStyle name="40% - Accent2 3 3 2" xfId="184"/>
    <cellStyle name="40% - Accent2 3 4" xfId="185"/>
    <cellStyle name="40% - Accent2 4" xfId="186"/>
    <cellStyle name="40% - Accent2 4 2" xfId="187"/>
    <cellStyle name="40% - Accent2 4 2 2" xfId="188"/>
    <cellStyle name="40% - Accent2 4 2 2 2" xfId="189"/>
    <cellStyle name="40% - Accent2 4 2 3" xfId="190"/>
    <cellStyle name="40% - Accent2 4 3" xfId="191"/>
    <cellStyle name="40% - Accent2 4 3 2" xfId="192"/>
    <cellStyle name="40% - Accent2 4 4" xfId="193"/>
    <cellStyle name="40% - Accent3 2" xfId="194"/>
    <cellStyle name="40% - Accent3 2 2" xfId="195"/>
    <cellStyle name="40% - Accent3 2 2 2" xfId="196"/>
    <cellStyle name="40% - Accent3 2 2 2 2" xfId="197"/>
    <cellStyle name="40% - Accent3 2 2 3" xfId="198"/>
    <cellStyle name="40% - Accent3 2 3" xfId="199"/>
    <cellStyle name="40% - Accent3 2 3 2" xfId="200"/>
    <cellStyle name="40% - Accent3 2 4" xfId="201"/>
    <cellStyle name="40% - Accent3 2 5" xfId="992"/>
    <cellStyle name="40% - Accent3 3" xfId="202"/>
    <cellStyle name="40% - Accent3 3 2" xfId="203"/>
    <cellStyle name="40% - Accent3 3 2 2" xfId="204"/>
    <cellStyle name="40% - Accent3 3 2 2 2" xfId="205"/>
    <cellStyle name="40% - Accent3 3 2 3" xfId="206"/>
    <cellStyle name="40% - Accent3 3 3" xfId="207"/>
    <cellStyle name="40% - Accent3 3 3 2" xfId="208"/>
    <cellStyle name="40% - Accent3 3 4" xfId="209"/>
    <cellStyle name="40% - Accent3 4" xfId="210"/>
    <cellStyle name="40% - Accent3 4 2" xfId="211"/>
    <cellStyle name="40% - Accent3 4 2 2" xfId="212"/>
    <cellStyle name="40% - Accent3 4 2 2 2" xfId="213"/>
    <cellStyle name="40% - Accent3 4 2 3" xfId="214"/>
    <cellStyle name="40% - Accent3 4 3" xfId="215"/>
    <cellStyle name="40% - Accent3 4 3 2" xfId="216"/>
    <cellStyle name="40% - Accent3 4 4" xfId="217"/>
    <cellStyle name="40% - Accent4 2" xfId="218"/>
    <cellStyle name="40% - Accent4 2 2" xfId="219"/>
    <cellStyle name="40% - Accent4 2 2 2" xfId="220"/>
    <cellStyle name="40% - Accent4 2 2 2 2" xfId="221"/>
    <cellStyle name="40% - Accent4 2 2 3" xfId="222"/>
    <cellStyle name="40% - Accent4 2 3" xfId="223"/>
    <cellStyle name="40% - Accent4 2 3 2" xfId="224"/>
    <cellStyle name="40% - Accent4 2 4" xfId="225"/>
    <cellStyle name="40% - Accent4 2 5" xfId="993"/>
    <cellStyle name="40% - Accent4 3" xfId="226"/>
    <cellStyle name="40% - Accent4 3 2" xfId="227"/>
    <cellStyle name="40% - Accent4 3 2 2" xfId="228"/>
    <cellStyle name="40% - Accent4 3 2 2 2" xfId="229"/>
    <cellStyle name="40% - Accent4 3 2 3" xfId="230"/>
    <cellStyle name="40% - Accent4 3 3" xfId="231"/>
    <cellStyle name="40% - Accent4 3 3 2" xfId="232"/>
    <cellStyle name="40% - Accent4 3 4" xfId="233"/>
    <cellStyle name="40% - Accent4 4" xfId="234"/>
    <cellStyle name="40% - Accent4 4 2" xfId="235"/>
    <cellStyle name="40% - Accent4 4 2 2" xfId="236"/>
    <cellStyle name="40% - Accent4 4 2 2 2" xfId="237"/>
    <cellStyle name="40% - Accent4 4 2 3" xfId="238"/>
    <cellStyle name="40% - Accent4 4 3" xfId="239"/>
    <cellStyle name="40% - Accent4 4 3 2" xfId="240"/>
    <cellStyle name="40% - Accent4 4 4" xfId="241"/>
    <cellStyle name="40% - Accent5 2" xfId="242"/>
    <cellStyle name="40% - Accent5 2 2" xfId="243"/>
    <cellStyle name="40% - Accent5 2 2 2" xfId="244"/>
    <cellStyle name="40% - Accent5 2 2 2 2" xfId="245"/>
    <cellStyle name="40% - Accent5 2 2 3" xfId="246"/>
    <cellStyle name="40% - Accent5 2 3" xfId="247"/>
    <cellStyle name="40% - Accent5 2 3 2" xfId="248"/>
    <cellStyle name="40% - Accent5 2 4" xfId="249"/>
    <cellStyle name="40% - Accent5 2 5" xfId="994"/>
    <cellStyle name="40% - Accent5 3" xfId="250"/>
    <cellStyle name="40% - Accent5 3 2" xfId="251"/>
    <cellStyle name="40% - Accent5 3 2 2" xfId="252"/>
    <cellStyle name="40% - Accent5 3 2 2 2" xfId="253"/>
    <cellStyle name="40% - Accent5 3 2 3" xfId="254"/>
    <cellStyle name="40% - Accent5 3 3" xfId="255"/>
    <cellStyle name="40% - Accent5 3 3 2" xfId="256"/>
    <cellStyle name="40% - Accent5 3 4" xfId="257"/>
    <cellStyle name="40% - Accent5 4" xfId="258"/>
    <cellStyle name="40% - Accent5 4 2" xfId="259"/>
    <cellStyle name="40% - Accent5 4 2 2" xfId="260"/>
    <cellStyle name="40% - Accent5 4 2 2 2" xfId="261"/>
    <cellStyle name="40% - Accent5 4 2 3" xfId="262"/>
    <cellStyle name="40% - Accent5 4 3" xfId="263"/>
    <cellStyle name="40% - Accent5 4 3 2" xfId="264"/>
    <cellStyle name="40% - Accent5 4 4" xfId="265"/>
    <cellStyle name="40% - Accent6 2" xfId="266"/>
    <cellStyle name="40% - Accent6 2 2" xfId="267"/>
    <cellStyle name="40% - Accent6 2 2 2" xfId="268"/>
    <cellStyle name="40% - Accent6 2 2 2 2" xfId="269"/>
    <cellStyle name="40% - Accent6 2 2 3" xfId="270"/>
    <cellStyle name="40% - Accent6 2 3" xfId="271"/>
    <cellStyle name="40% - Accent6 2 3 2" xfId="272"/>
    <cellStyle name="40% - Accent6 2 4" xfId="273"/>
    <cellStyle name="40% - Accent6 2 5" xfId="995"/>
    <cellStyle name="40% - Accent6 3" xfId="274"/>
    <cellStyle name="40% - Accent6 3 2" xfId="275"/>
    <cellStyle name="40% - Accent6 3 2 2" xfId="276"/>
    <cellStyle name="40% - Accent6 3 2 2 2" xfId="277"/>
    <cellStyle name="40% - Accent6 3 2 3" xfId="278"/>
    <cellStyle name="40% - Accent6 3 3" xfId="279"/>
    <cellStyle name="40% - Accent6 3 3 2" xfId="280"/>
    <cellStyle name="40% - Accent6 3 4" xfId="281"/>
    <cellStyle name="40% - Accent6 4" xfId="282"/>
    <cellStyle name="40% - Accent6 4 2" xfId="283"/>
    <cellStyle name="40% - Accent6 4 2 2" xfId="284"/>
    <cellStyle name="40% - Accent6 4 2 2 2" xfId="285"/>
    <cellStyle name="40% - Accent6 4 2 3" xfId="286"/>
    <cellStyle name="40% - Accent6 4 3" xfId="287"/>
    <cellStyle name="40% - Accent6 4 3 2" xfId="288"/>
    <cellStyle name="40% - Accent6 4 4" xfId="289"/>
    <cellStyle name="60% - Accent1 2" xfId="290"/>
    <cellStyle name="60% - Accent1 2 2" xfId="996"/>
    <cellStyle name="60% - Accent2 2" xfId="291"/>
    <cellStyle name="60% - Accent2 2 2" xfId="997"/>
    <cellStyle name="60% - Accent3 2" xfId="292"/>
    <cellStyle name="60% - Accent3 2 2" xfId="998"/>
    <cellStyle name="60% - Accent4 2" xfId="293"/>
    <cellStyle name="60% - Accent4 2 2" xfId="999"/>
    <cellStyle name="60% - Accent5 2" xfId="294"/>
    <cellStyle name="60% - Accent5 2 2" xfId="1000"/>
    <cellStyle name="60% - Accent6 2" xfId="295"/>
    <cellStyle name="60% - Accent6 2 2" xfId="1001"/>
    <cellStyle name="Accent1 - 20%" xfId="296"/>
    <cellStyle name="Accent1 - 40%" xfId="297"/>
    <cellStyle name="Accent1 - 60%" xfId="298"/>
    <cellStyle name="Accent1 2" xfId="299"/>
    <cellStyle name="Accent1 2 2" xfId="1002"/>
    <cellStyle name="Accent2 - 20%" xfId="300"/>
    <cellStyle name="Accent2 - 40%" xfId="301"/>
    <cellStyle name="Accent2 - 60%" xfId="302"/>
    <cellStyle name="Accent2 2" xfId="303"/>
    <cellStyle name="Accent2 2 2" xfId="1003"/>
    <cellStyle name="Accent3 - 20%" xfId="304"/>
    <cellStyle name="Accent3 - 40%" xfId="305"/>
    <cellStyle name="Accent3 - 60%" xfId="306"/>
    <cellStyle name="Accent3 2" xfId="307"/>
    <cellStyle name="Accent3 2 2" xfId="1004"/>
    <cellStyle name="Accent4 - 20%" xfId="308"/>
    <cellStyle name="Accent4 - 40%" xfId="309"/>
    <cellStyle name="Accent4 - 60%" xfId="310"/>
    <cellStyle name="Accent4 2" xfId="311"/>
    <cellStyle name="Accent4 2 2" xfId="1005"/>
    <cellStyle name="Accent5 - 20%" xfId="312"/>
    <cellStyle name="Accent5 - 40%" xfId="313"/>
    <cellStyle name="Accent5 - 60%" xfId="314"/>
    <cellStyle name="Accent5 2" xfId="315"/>
    <cellStyle name="Accent5 2 2" xfId="1006"/>
    <cellStyle name="Accent6 - 20%" xfId="316"/>
    <cellStyle name="Accent6 - 40%" xfId="317"/>
    <cellStyle name="Accent6 - 60%" xfId="318"/>
    <cellStyle name="Accent6 2" xfId="319"/>
    <cellStyle name="Accent6 2 2" xfId="1007"/>
    <cellStyle name="Bad 2" xfId="320"/>
    <cellStyle name="Bad 2 2" xfId="1008"/>
    <cellStyle name="Body" xfId="321"/>
    <cellStyle name="Ç¥ÁØ_¿ù°£¿ä¾àº¸°í" xfId="322"/>
    <cellStyle name="Calculation 2" xfId="323"/>
    <cellStyle name="Calculation 2 2" xfId="1039"/>
    <cellStyle name="Calculation 2 3" xfId="1009"/>
    <cellStyle name="Check Cell 2" xfId="324"/>
    <cellStyle name="Check Cell 2 2" xfId="1010"/>
    <cellStyle name="Comma 2" xfId="325"/>
    <cellStyle name="Comma 3" xfId="326"/>
    <cellStyle name="Comma 4" xfId="327"/>
    <cellStyle name="Comma 5" xfId="328"/>
    <cellStyle name="Comma0" xfId="329"/>
    <cellStyle name="Currency0" xfId="330"/>
    <cellStyle name="Date" xfId="331"/>
    <cellStyle name="Emphasis 1" xfId="332"/>
    <cellStyle name="Emphasis 2" xfId="333"/>
    <cellStyle name="Emphasis 3" xfId="334"/>
    <cellStyle name="Euro" xfId="335"/>
    <cellStyle name="Explanatory Text 2" xfId="336"/>
    <cellStyle name="Explanatory Text 2 2" xfId="1011"/>
    <cellStyle name="Fixed" xfId="337"/>
    <cellStyle name="Good 2" xfId="338"/>
    <cellStyle name="Good 2 2" xfId="1012"/>
    <cellStyle name="Header1" xfId="339"/>
    <cellStyle name="Header2" xfId="340"/>
    <cellStyle name="Header2 2" xfId="341"/>
    <cellStyle name="Header2 2 2" xfId="342"/>
    <cellStyle name="Header2 2 3" xfId="343"/>
    <cellStyle name="Header2 2 4" xfId="344"/>
    <cellStyle name="Header2 3" xfId="345"/>
    <cellStyle name="Header2 4" xfId="346"/>
    <cellStyle name="Header2 5" xfId="347"/>
    <cellStyle name="Heading 1 2" xfId="348"/>
    <cellStyle name="Heading 1 2 2" xfId="1013"/>
    <cellStyle name="Heading 1 3" xfId="349"/>
    <cellStyle name="Heading 2 2" xfId="350"/>
    <cellStyle name="Heading 2 2 2" xfId="1014"/>
    <cellStyle name="Heading 2 3" xfId="351"/>
    <cellStyle name="Heading 3 2" xfId="352"/>
    <cellStyle name="Heading 3 2 2" xfId="1015"/>
    <cellStyle name="Heading 4 2" xfId="353"/>
    <cellStyle name="Heading 4 2 2" xfId="1016"/>
    <cellStyle name="Input 2" xfId="354"/>
    <cellStyle name="Input 2 2" xfId="1040"/>
    <cellStyle name="Input 2 3" xfId="1017"/>
    <cellStyle name="Linked Cell 2" xfId="355"/>
    <cellStyle name="Linked Cell 2 2" xfId="1018"/>
    <cellStyle name="Neutral 2" xfId="356"/>
    <cellStyle name="Neutral 2 2" xfId="1019"/>
    <cellStyle name="no dec" xfId="357"/>
    <cellStyle name="Normal" xfId="0" builtinId="0"/>
    <cellStyle name="Normal - Style1" xfId="358"/>
    <cellStyle name="Normal 10" xfId="359"/>
    <cellStyle name="Normal 10 2" xfId="360"/>
    <cellStyle name="Normal 10 3" xfId="1032"/>
    <cellStyle name="Normal 11" xfId="361"/>
    <cellStyle name="Normal 11 2" xfId="1033"/>
    <cellStyle name="Normal 12" xfId="362"/>
    <cellStyle name="Normal 12 2" xfId="1034"/>
    <cellStyle name="Normal 13" xfId="363"/>
    <cellStyle name="Normal 13 2" xfId="364"/>
    <cellStyle name="Normal 13 2 2" xfId="365"/>
    <cellStyle name="Normal 13 2 2 2" xfId="366"/>
    <cellStyle name="Normal 13 2 2 2 2" xfId="367"/>
    <cellStyle name="Normal 13 2 2 3" xfId="368"/>
    <cellStyle name="Normal 13 2 3" xfId="369"/>
    <cellStyle name="Normal 13 2 3 2" xfId="370"/>
    <cellStyle name="Normal 13 2 4" xfId="371"/>
    <cellStyle name="Normal 13 3" xfId="372"/>
    <cellStyle name="Normal 13 4" xfId="373"/>
    <cellStyle name="Normal 13 4 2" xfId="374"/>
    <cellStyle name="Normal 13 5" xfId="375"/>
    <cellStyle name="Normal 14" xfId="376"/>
    <cellStyle name="Normal 14 2" xfId="1035"/>
    <cellStyle name="Normal 15" xfId="377"/>
    <cellStyle name="Normal 15 2" xfId="1036"/>
    <cellStyle name="Normal 16" xfId="378"/>
    <cellStyle name="Normal 16 2" xfId="1037"/>
    <cellStyle name="Normal 17" xfId="379"/>
    <cellStyle name="Normal 17 2" xfId="1038"/>
    <cellStyle name="Normal 18" xfId="380"/>
    <cellStyle name="Normal 19" xfId="381"/>
    <cellStyle name="Normal 2" xfId="382"/>
    <cellStyle name="Normal 2 2" xfId="383"/>
    <cellStyle name="Normal 2 2 2" xfId="384"/>
    <cellStyle name="Normal 2 3" xfId="385"/>
    <cellStyle name="Normal 2 4" xfId="983"/>
    <cellStyle name="Normal 20" xfId="386"/>
    <cellStyle name="Normal 21" xfId="387"/>
    <cellStyle name="Normal 22" xfId="388"/>
    <cellStyle name="Normal 23" xfId="389"/>
    <cellStyle name="Normal 24" xfId="390"/>
    <cellStyle name="Normal 24 2" xfId="391"/>
    <cellStyle name="Normal 26" xfId="392"/>
    <cellStyle name="Normal 3" xfId="393"/>
    <cellStyle name="Normal 3 2" xfId="394"/>
    <cellStyle name="Normal 3 3" xfId="395"/>
    <cellStyle name="Normal 3 3 2" xfId="396"/>
    <cellStyle name="Normal 3 3 2 2" xfId="397"/>
    <cellStyle name="Normal 3 3 2 2 2" xfId="398"/>
    <cellStyle name="Normal 3 3 2 3" xfId="399"/>
    <cellStyle name="Normal 3 3 3" xfId="400"/>
    <cellStyle name="Normal 3 3 3 2" xfId="401"/>
    <cellStyle name="Normal 3 3 4" xfId="402"/>
    <cellStyle name="Normal 4" xfId="403"/>
    <cellStyle name="Normal 4 2" xfId="404"/>
    <cellStyle name="Normal 4 3" xfId="405"/>
    <cellStyle name="Normal 4 4" xfId="1025"/>
    <cellStyle name="Normal 5" xfId="406"/>
    <cellStyle name="Normal 5 2" xfId="407"/>
    <cellStyle name="Normal 5 3" xfId="408"/>
    <cellStyle name="Normal 5 3 2" xfId="409"/>
    <cellStyle name="Normal 5 3 2 2" xfId="410"/>
    <cellStyle name="Normal 5 3 2 2 2" xfId="411"/>
    <cellStyle name="Normal 5 3 2 3" xfId="412"/>
    <cellStyle name="Normal 5 3 3" xfId="413"/>
    <cellStyle name="Normal 5 3 3 2" xfId="414"/>
    <cellStyle name="Normal 5 3 4" xfId="415"/>
    <cellStyle name="Normal 5 4" xfId="1027"/>
    <cellStyle name="Normal 6" xfId="416"/>
    <cellStyle name="Normal 6 2" xfId="417"/>
    <cellStyle name="Normal 6 3" xfId="418"/>
    <cellStyle name="Normal 6 4" xfId="419"/>
    <cellStyle name="Normal 6 4 2" xfId="420"/>
    <cellStyle name="Normal 6 5" xfId="1028"/>
    <cellStyle name="Normal 7" xfId="421"/>
    <cellStyle name="Normal 7 2" xfId="422"/>
    <cellStyle name="Normal 7 2 2" xfId="423"/>
    <cellStyle name="Normal 7 2 2 2" xfId="424"/>
    <cellStyle name="Normal 7 2 2 2 2" xfId="425"/>
    <cellStyle name="Normal 7 2 2 3" xfId="426"/>
    <cellStyle name="Normal 7 2 3" xfId="427"/>
    <cellStyle name="Normal 7 2 3 2" xfId="428"/>
    <cellStyle name="Normal 7 2 4" xfId="429"/>
    <cellStyle name="Normal 7 3" xfId="430"/>
    <cellStyle name="Normal 7 3 2" xfId="431"/>
    <cellStyle name="Normal 7 3 2 2" xfId="432"/>
    <cellStyle name="Normal 7 3 3" xfId="433"/>
    <cellStyle name="Normal 7 4" xfId="434"/>
    <cellStyle name="Normal 7 4 2" xfId="435"/>
    <cellStyle name="Normal 7 5" xfId="436"/>
    <cellStyle name="Normal 7 6" xfId="1029"/>
    <cellStyle name="Normal 8" xfId="437"/>
    <cellStyle name="Normal 8 2" xfId="438"/>
    <cellStyle name="Normal 8 2 2" xfId="439"/>
    <cellStyle name="Normal 8 2 2 2" xfId="440"/>
    <cellStyle name="Normal 8 2 3" xfId="441"/>
    <cellStyle name="Normal 8 3" xfId="442"/>
    <cellStyle name="Normal 8 3 2" xfId="443"/>
    <cellStyle name="Normal 8 4" xfId="444"/>
    <cellStyle name="Normal 8 5" xfId="1030"/>
    <cellStyle name="Normal 9" xfId="445"/>
    <cellStyle name="Normal 9 2" xfId="446"/>
    <cellStyle name="Normal 9 3" xfId="1031"/>
    <cellStyle name="Note 2" xfId="447"/>
    <cellStyle name="Note 2 2" xfId="448"/>
    <cellStyle name="Note 2 2 2" xfId="449"/>
    <cellStyle name="Note 2 2 2 2" xfId="450"/>
    <cellStyle name="Note 2 2 3" xfId="451"/>
    <cellStyle name="Note 2 2 4" xfId="1041"/>
    <cellStyle name="Note 2 3" xfId="452"/>
    <cellStyle name="Note 2 3 2" xfId="453"/>
    <cellStyle name="Note 2 4" xfId="454"/>
    <cellStyle name="Note 2 5" xfId="1020"/>
    <cellStyle name="Note 3" xfId="455"/>
    <cellStyle name="Note 3 2" xfId="456"/>
    <cellStyle name="Note 3 2 2" xfId="457"/>
    <cellStyle name="Note 3 2 2 2" xfId="458"/>
    <cellStyle name="Note 3 2 3" xfId="459"/>
    <cellStyle name="Note 3 3" xfId="460"/>
    <cellStyle name="Note 3 3 2" xfId="461"/>
    <cellStyle name="Note 3 4" xfId="462"/>
    <cellStyle name="Note 4" xfId="463"/>
    <cellStyle name="Note 4 2" xfId="464"/>
    <cellStyle name="Note 4 2 2" xfId="465"/>
    <cellStyle name="Note 4 2 2 2" xfId="466"/>
    <cellStyle name="Note 4 2 3" xfId="467"/>
    <cellStyle name="Note 4 3" xfId="468"/>
    <cellStyle name="Note 4 3 2" xfId="469"/>
    <cellStyle name="Note 4 4" xfId="470"/>
    <cellStyle name="Output 2" xfId="471"/>
    <cellStyle name="Output 2 2" xfId="1042"/>
    <cellStyle name="Output 2 3" xfId="1021"/>
    <cellStyle name="Percent" xfId="1" builtinId="5"/>
    <cellStyle name="Percent 2" xfId="472"/>
    <cellStyle name="Percent 2 2" xfId="1026"/>
    <cellStyle name="SAPBEXaggData" xfId="473"/>
    <cellStyle name="SAPBEXaggData 2" xfId="474"/>
    <cellStyle name="SAPBEXaggData 2 2" xfId="475"/>
    <cellStyle name="SAPBEXaggData 2 2 2" xfId="476"/>
    <cellStyle name="SAPBEXaggData 2 2 3" xfId="477"/>
    <cellStyle name="SAPBEXaggData 2 3" xfId="478"/>
    <cellStyle name="SAPBEXaggData 2 4" xfId="479"/>
    <cellStyle name="SAPBEXaggData 3" xfId="480"/>
    <cellStyle name="SAPBEXaggData 3 2" xfId="481"/>
    <cellStyle name="SAPBEXaggData 3 3" xfId="482"/>
    <cellStyle name="SAPBEXaggData 4" xfId="483"/>
    <cellStyle name="SAPBEXaggData 5" xfId="484"/>
    <cellStyle name="SAPBEXaggDataEmph" xfId="485"/>
    <cellStyle name="SAPBEXaggDataEmph 2" xfId="486"/>
    <cellStyle name="SAPBEXaggDataEmph 2 2" xfId="487"/>
    <cellStyle name="SAPBEXaggDataEmph 2 2 2" xfId="488"/>
    <cellStyle name="SAPBEXaggDataEmph 2 2 3" xfId="489"/>
    <cellStyle name="SAPBEXaggDataEmph 2 3" xfId="490"/>
    <cellStyle name="SAPBEXaggDataEmph 2 4" xfId="491"/>
    <cellStyle name="SAPBEXaggDataEmph 3" xfId="492"/>
    <cellStyle name="SAPBEXaggDataEmph 3 2" xfId="493"/>
    <cellStyle name="SAPBEXaggDataEmph 3 3" xfId="494"/>
    <cellStyle name="SAPBEXaggDataEmph 4" xfId="495"/>
    <cellStyle name="SAPBEXaggDataEmph 5" xfId="496"/>
    <cellStyle name="SAPBEXaggItem" xfId="497"/>
    <cellStyle name="SAPBEXaggItem 2" xfId="498"/>
    <cellStyle name="SAPBEXaggItem 2 2" xfId="499"/>
    <cellStyle name="SAPBEXaggItem 2 2 2" xfId="500"/>
    <cellStyle name="SAPBEXaggItem 2 2 3" xfId="501"/>
    <cellStyle name="SAPBEXaggItem 2 3" xfId="502"/>
    <cellStyle name="SAPBEXaggItem 2 4" xfId="503"/>
    <cellStyle name="SAPBEXaggItem 3" xfId="504"/>
    <cellStyle name="SAPBEXaggItem 3 2" xfId="505"/>
    <cellStyle name="SAPBEXaggItem 3 3" xfId="506"/>
    <cellStyle name="SAPBEXaggItem 4" xfId="507"/>
    <cellStyle name="SAPBEXaggItem 5" xfId="508"/>
    <cellStyle name="SAPBEXaggItemX" xfId="509"/>
    <cellStyle name="SAPBEXaggItemX 2" xfId="510"/>
    <cellStyle name="SAPBEXaggItemX 2 2" xfId="511"/>
    <cellStyle name="SAPBEXaggItemX 2 2 2" xfId="512"/>
    <cellStyle name="SAPBEXaggItemX 2 2 3" xfId="513"/>
    <cellStyle name="SAPBEXaggItemX 2 3" xfId="514"/>
    <cellStyle name="SAPBEXaggItemX 2 4" xfId="515"/>
    <cellStyle name="SAPBEXaggItemX 3" xfId="516"/>
    <cellStyle name="SAPBEXaggItemX 3 2" xfId="517"/>
    <cellStyle name="SAPBEXaggItemX 3 3" xfId="518"/>
    <cellStyle name="SAPBEXaggItemX 4" xfId="519"/>
    <cellStyle name="SAPBEXaggItemX 5" xfId="520"/>
    <cellStyle name="SAPBEXchaText" xfId="521"/>
    <cellStyle name="SAPBEXexcBad7" xfId="522"/>
    <cellStyle name="SAPBEXexcBad7 2" xfId="523"/>
    <cellStyle name="SAPBEXexcBad7 2 2" xfId="524"/>
    <cellStyle name="SAPBEXexcBad7 2 2 2" xfId="525"/>
    <cellStyle name="SAPBEXexcBad7 2 2 3" xfId="526"/>
    <cellStyle name="SAPBEXexcBad7 2 3" xfId="527"/>
    <cellStyle name="SAPBEXexcBad7 2 4" xfId="528"/>
    <cellStyle name="SAPBEXexcBad7 3" xfId="529"/>
    <cellStyle name="SAPBEXexcBad7 3 2" xfId="530"/>
    <cellStyle name="SAPBEXexcBad7 3 3" xfId="531"/>
    <cellStyle name="SAPBEXexcBad7 4" xfId="532"/>
    <cellStyle name="SAPBEXexcBad7 5" xfId="533"/>
    <cellStyle name="SAPBEXexcBad8" xfId="534"/>
    <cellStyle name="SAPBEXexcBad8 2" xfId="535"/>
    <cellStyle name="SAPBEXexcBad8 2 2" xfId="536"/>
    <cellStyle name="SAPBEXexcBad8 2 2 2" xfId="537"/>
    <cellStyle name="SAPBEXexcBad8 2 2 3" xfId="538"/>
    <cellStyle name="SAPBEXexcBad8 2 3" xfId="539"/>
    <cellStyle name="SAPBEXexcBad8 2 4" xfId="540"/>
    <cellStyle name="SAPBEXexcBad8 3" xfId="541"/>
    <cellStyle name="SAPBEXexcBad8 3 2" xfId="542"/>
    <cellStyle name="SAPBEXexcBad8 3 3" xfId="543"/>
    <cellStyle name="SAPBEXexcBad8 4" xfId="544"/>
    <cellStyle name="SAPBEXexcBad8 5" xfId="545"/>
    <cellStyle name="SAPBEXexcBad9" xfId="546"/>
    <cellStyle name="SAPBEXexcBad9 2" xfId="547"/>
    <cellStyle name="SAPBEXexcBad9 2 2" xfId="548"/>
    <cellStyle name="SAPBEXexcBad9 2 2 2" xfId="549"/>
    <cellStyle name="SAPBEXexcBad9 2 2 3" xfId="550"/>
    <cellStyle name="SAPBEXexcBad9 2 3" xfId="551"/>
    <cellStyle name="SAPBEXexcBad9 2 4" xfId="552"/>
    <cellStyle name="SAPBEXexcBad9 3" xfId="553"/>
    <cellStyle name="SAPBEXexcBad9 3 2" xfId="554"/>
    <cellStyle name="SAPBEXexcBad9 3 3" xfId="555"/>
    <cellStyle name="SAPBEXexcBad9 4" xfId="556"/>
    <cellStyle name="SAPBEXexcBad9 5" xfId="557"/>
    <cellStyle name="SAPBEXexcCritical4" xfId="558"/>
    <cellStyle name="SAPBEXexcCritical4 2" xfId="559"/>
    <cellStyle name="SAPBEXexcCritical4 2 2" xfId="560"/>
    <cellStyle name="SAPBEXexcCritical4 2 2 2" xfId="561"/>
    <cellStyle name="SAPBEXexcCritical4 2 2 3" xfId="562"/>
    <cellStyle name="SAPBEXexcCritical4 2 3" xfId="563"/>
    <cellStyle name="SAPBEXexcCritical4 2 4" xfId="564"/>
    <cellStyle name="SAPBEXexcCritical4 3" xfId="565"/>
    <cellStyle name="SAPBEXexcCritical4 3 2" xfId="566"/>
    <cellStyle name="SAPBEXexcCritical4 3 3" xfId="567"/>
    <cellStyle name="SAPBEXexcCritical4 4" xfId="568"/>
    <cellStyle name="SAPBEXexcCritical4 5" xfId="569"/>
    <cellStyle name="SAPBEXexcCritical5" xfId="570"/>
    <cellStyle name="SAPBEXexcCritical5 2" xfId="571"/>
    <cellStyle name="SAPBEXexcCritical5 2 2" xfId="572"/>
    <cellStyle name="SAPBEXexcCritical5 2 2 2" xfId="573"/>
    <cellStyle name="SAPBEXexcCritical5 2 2 3" xfId="574"/>
    <cellStyle name="SAPBEXexcCritical5 2 3" xfId="575"/>
    <cellStyle name="SAPBEXexcCritical5 2 4" xfId="576"/>
    <cellStyle name="SAPBEXexcCritical5 3" xfId="577"/>
    <cellStyle name="SAPBEXexcCritical5 3 2" xfId="578"/>
    <cellStyle name="SAPBEXexcCritical5 3 3" xfId="579"/>
    <cellStyle name="SAPBEXexcCritical5 4" xfId="580"/>
    <cellStyle name="SAPBEXexcCritical5 5" xfId="581"/>
    <cellStyle name="SAPBEXexcCritical6" xfId="582"/>
    <cellStyle name="SAPBEXexcCritical6 2" xfId="583"/>
    <cellStyle name="SAPBEXexcCritical6 2 2" xfId="584"/>
    <cellStyle name="SAPBEXexcCritical6 2 2 2" xfId="585"/>
    <cellStyle name="SAPBEXexcCritical6 2 2 3" xfId="586"/>
    <cellStyle name="SAPBEXexcCritical6 2 3" xfId="587"/>
    <cellStyle name="SAPBEXexcCritical6 2 4" xfId="588"/>
    <cellStyle name="SAPBEXexcCritical6 3" xfId="589"/>
    <cellStyle name="SAPBEXexcCritical6 3 2" xfId="590"/>
    <cellStyle name="SAPBEXexcCritical6 3 3" xfId="591"/>
    <cellStyle name="SAPBEXexcCritical6 4" xfId="592"/>
    <cellStyle name="SAPBEXexcCritical6 5" xfId="593"/>
    <cellStyle name="SAPBEXexcGood1" xfId="594"/>
    <cellStyle name="SAPBEXexcGood1 2" xfId="595"/>
    <cellStyle name="SAPBEXexcGood1 2 2" xfId="596"/>
    <cellStyle name="SAPBEXexcGood1 2 2 2" xfId="597"/>
    <cellStyle name="SAPBEXexcGood1 2 2 3" xfId="598"/>
    <cellStyle name="SAPBEXexcGood1 2 3" xfId="599"/>
    <cellStyle name="SAPBEXexcGood1 2 4" xfId="600"/>
    <cellStyle name="SAPBEXexcGood1 3" xfId="601"/>
    <cellStyle name="SAPBEXexcGood1 3 2" xfId="602"/>
    <cellStyle name="SAPBEXexcGood1 3 3" xfId="603"/>
    <cellStyle name="SAPBEXexcGood1 4" xfId="604"/>
    <cellStyle name="SAPBEXexcGood1 5" xfId="605"/>
    <cellStyle name="SAPBEXexcGood2" xfId="606"/>
    <cellStyle name="SAPBEXexcGood2 2" xfId="607"/>
    <cellStyle name="SAPBEXexcGood2 2 2" xfId="608"/>
    <cellStyle name="SAPBEXexcGood2 2 2 2" xfId="609"/>
    <cellStyle name="SAPBEXexcGood2 2 2 3" xfId="610"/>
    <cellStyle name="SAPBEXexcGood2 2 3" xfId="611"/>
    <cellStyle name="SAPBEXexcGood2 2 4" xfId="612"/>
    <cellStyle name="SAPBEXexcGood2 3" xfId="613"/>
    <cellStyle name="SAPBEXexcGood2 3 2" xfId="614"/>
    <cellStyle name="SAPBEXexcGood2 3 3" xfId="615"/>
    <cellStyle name="SAPBEXexcGood2 4" xfId="616"/>
    <cellStyle name="SAPBEXexcGood2 5" xfId="617"/>
    <cellStyle name="SAPBEXexcGood3" xfId="618"/>
    <cellStyle name="SAPBEXexcGood3 2" xfId="619"/>
    <cellStyle name="SAPBEXexcGood3 2 2" xfId="620"/>
    <cellStyle name="SAPBEXexcGood3 2 2 2" xfId="621"/>
    <cellStyle name="SAPBEXexcGood3 2 2 3" xfId="622"/>
    <cellStyle name="SAPBEXexcGood3 2 3" xfId="623"/>
    <cellStyle name="SAPBEXexcGood3 2 4" xfId="624"/>
    <cellStyle name="SAPBEXexcGood3 3" xfId="625"/>
    <cellStyle name="SAPBEXexcGood3 3 2" xfId="626"/>
    <cellStyle name="SAPBEXexcGood3 3 3" xfId="627"/>
    <cellStyle name="SAPBEXexcGood3 4" xfId="628"/>
    <cellStyle name="SAPBEXexcGood3 5" xfId="629"/>
    <cellStyle name="SAPBEXfilterDrill" xfId="630"/>
    <cellStyle name="SAPBEXfilterItem" xfId="631"/>
    <cellStyle name="SAPBEXfilterText" xfId="632"/>
    <cellStyle name="SAPBEXformats" xfId="633"/>
    <cellStyle name="SAPBEXformats 2" xfId="634"/>
    <cellStyle name="SAPBEXformats 2 2" xfId="635"/>
    <cellStyle name="SAPBEXformats 2 2 2" xfId="636"/>
    <cellStyle name="SAPBEXformats 2 2 3" xfId="637"/>
    <cellStyle name="SAPBEXformats 2 3" xfId="638"/>
    <cellStyle name="SAPBEXformats 2 4" xfId="639"/>
    <cellStyle name="SAPBEXformats 3" xfId="640"/>
    <cellStyle name="SAPBEXformats 3 2" xfId="641"/>
    <cellStyle name="SAPBEXformats 3 3" xfId="642"/>
    <cellStyle name="SAPBEXformats 4" xfId="643"/>
    <cellStyle name="SAPBEXformats 5" xfId="644"/>
    <cellStyle name="SAPBEXheaderItem" xfId="645"/>
    <cellStyle name="SAPBEXheaderItem 2" xfId="646"/>
    <cellStyle name="SAPBEXheaderText" xfId="647"/>
    <cellStyle name="SAPBEXheaderText 2" xfId="648"/>
    <cellStyle name="SAPBEXHLevel0" xfId="649"/>
    <cellStyle name="SAPBEXHLevel0 2" xfId="650"/>
    <cellStyle name="SAPBEXHLevel0 2 2" xfId="651"/>
    <cellStyle name="SAPBEXHLevel0 2 2 2" xfId="652"/>
    <cellStyle name="SAPBEXHLevel0 2 2 2 2" xfId="653"/>
    <cellStyle name="SAPBEXHLevel0 2 2 2 3" xfId="654"/>
    <cellStyle name="SAPBEXHLevel0 2 2 3" xfId="655"/>
    <cellStyle name="SAPBEXHLevel0 2 2 4" xfId="656"/>
    <cellStyle name="SAPBEXHLevel0 2 3" xfId="657"/>
    <cellStyle name="SAPBEXHLevel0 2 3 2" xfId="658"/>
    <cellStyle name="SAPBEXHLevel0 2 3 3" xfId="659"/>
    <cellStyle name="SAPBEXHLevel0 2 4" xfId="660"/>
    <cellStyle name="SAPBEXHLevel0 2 5" xfId="661"/>
    <cellStyle name="SAPBEXHLevel0 3" xfId="662"/>
    <cellStyle name="SAPBEXHLevel0 3 2" xfId="663"/>
    <cellStyle name="SAPBEXHLevel0 3 2 2" xfId="664"/>
    <cellStyle name="SAPBEXHLevel0 3 2 3" xfId="665"/>
    <cellStyle name="SAPBEXHLevel0 3 3" xfId="666"/>
    <cellStyle name="SAPBEXHLevel0 3 4" xfId="667"/>
    <cellStyle name="SAPBEXHLevel0 4" xfId="668"/>
    <cellStyle name="SAPBEXHLevel0 4 2" xfId="669"/>
    <cellStyle name="SAPBEXHLevel0 4 3" xfId="670"/>
    <cellStyle name="SAPBEXHLevel0 5" xfId="671"/>
    <cellStyle name="SAPBEXHLevel0 6" xfId="672"/>
    <cellStyle name="SAPBEXHLevel0X" xfId="673"/>
    <cellStyle name="SAPBEXHLevel0X 2" xfId="674"/>
    <cellStyle name="SAPBEXHLevel0X 2 2" xfId="675"/>
    <cellStyle name="SAPBEXHLevel0X 2 2 2" xfId="676"/>
    <cellStyle name="SAPBEXHLevel0X 2 2 2 2" xfId="677"/>
    <cellStyle name="SAPBEXHLevel0X 2 2 2 3" xfId="678"/>
    <cellStyle name="SAPBEXHLevel0X 2 2 3" xfId="679"/>
    <cellStyle name="SAPBEXHLevel0X 2 2 4" xfId="680"/>
    <cellStyle name="SAPBEXHLevel0X 2 3" xfId="681"/>
    <cellStyle name="SAPBEXHLevel0X 2 3 2" xfId="682"/>
    <cellStyle name="SAPBEXHLevel0X 2 3 3" xfId="683"/>
    <cellStyle name="SAPBEXHLevel0X 2 4" xfId="684"/>
    <cellStyle name="SAPBEXHLevel0X 2 5" xfId="685"/>
    <cellStyle name="SAPBEXHLevel0X 3" xfId="686"/>
    <cellStyle name="SAPBEXHLevel0X 3 2" xfId="687"/>
    <cellStyle name="SAPBEXHLevel0X 3 2 2" xfId="688"/>
    <cellStyle name="SAPBEXHLevel0X 3 2 3" xfId="689"/>
    <cellStyle name="SAPBEXHLevel0X 3 3" xfId="690"/>
    <cellStyle name="SAPBEXHLevel0X 3 4" xfId="691"/>
    <cellStyle name="SAPBEXHLevel0X 4" xfId="692"/>
    <cellStyle name="SAPBEXHLevel0X 4 2" xfId="693"/>
    <cellStyle name="SAPBEXHLevel0X 4 3" xfId="694"/>
    <cellStyle name="SAPBEXHLevel0X 5" xfId="695"/>
    <cellStyle name="SAPBEXHLevel0X 6" xfId="696"/>
    <cellStyle name="SAPBEXHLevel1" xfId="697"/>
    <cellStyle name="SAPBEXHLevel1 2" xfId="698"/>
    <cellStyle name="SAPBEXHLevel1 2 2" xfId="699"/>
    <cellStyle name="SAPBEXHLevel1 2 2 2" xfId="700"/>
    <cellStyle name="SAPBEXHLevel1 2 2 2 2" xfId="701"/>
    <cellStyle name="SAPBEXHLevel1 2 2 2 3" xfId="702"/>
    <cellStyle name="SAPBEXHLevel1 2 2 3" xfId="703"/>
    <cellStyle name="SAPBEXHLevel1 2 2 4" xfId="704"/>
    <cellStyle name="SAPBEXHLevel1 2 3" xfId="705"/>
    <cellStyle name="SAPBEXHLevel1 2 3 2" xfId="706"/>
    <cellStyle name="SAPBEXHLevel1 2 3 3" xfId="707"/>
    <cellStyle name="SAPBEXHLevel1 2 4" xfId="708"/>
    <cellStyle name="SAPBEXHLevel1 2 5" xfId="709"/>
    <cellStyle name="SAPBEXHLevel1 3" xfId="710"/>
    <cellStyle name="SAPBEXHLevel1 3 2" xfId="711"/>
    <cellStyle name="SAPBEXHLevel1 3 2 2" xfId="712"/>
    <cellStyle name="SAPBEXHLevel1 3 2 3" xfId="713"/>
    <cellStyle name="SAPBEXHLevel1 3 3" xfId="714"/>
    <cellStyle name="SAPBEXHLevel1 3 4" xfId="715"/>
    <cellStyle name="SAPBEXHLevel1 4" xfId="716"/>
    <cellStyle name="SAPBEXHLevel1 4 2" xfId="717"/>
    <cellStyle name="SAPBEXHLevel1 4 3" xfId="718"/>
    <cellStyle name="SAPBEXHLevel1 5" xfId="719"/>
    <cellStyle name="SAPBEXHLevel1 6" xfId="720"/>
    <cellStyle name="SAPBEXHLevel1X" xfId="721"/>
    <cellStyle name="SAPBEXHLevel1X 2" xfId="722"/>
    <cellStyle name="SAPBEXHLevel1X 2 2" xfId="723"/>
    <cellStyle name="SAPBEXHLevel1X 2 2 2" xfId="724"/>
    <cellStyle name="SAPBEXHLevel1X 2 2 2 2" xfId="725"/>
    <cellStyle name="SAPBEXHLevel1X 2 2 2 3" xfId="726"/>
    <cellStyle name="SAPBEXHLevel1X 2 2 3" xfId="727"/>
    <cellStyle name="SAPBEXHLevel1X 2 2 4" xfId="728"/>
    <cellStyle name="SAPBEXHLevel1X 2 3" xfId="729"/>
    <cellStyle name="SAPBEXHLevel1X 2 3 2" xfId="730"/>
    <cellStyle name="SAPBEXHLevel1X 2 3 3" xfId="731"/>
    <cellStyle name="SAPBEXHLevel1X 2 4" xfId="732"/>
    <cellStyle name="SAPBEXHLevel1X 2 5" xfId="733"/>
    <cellStyle name="SAPBEXHLevel1X 3" xfId="734"/>
    <cellStyle name="SAPBEXHLevel1X 3 2" xfId="735"/>
    <cellStyle name="SAPBEXHLevel1X 3 2 2" xfId="736"/>
    <cellStyle name="SAPBEXHLevel1X 3 2 3" xfId="737"/>
    <cellStyle name="SAPBEXHLevel1X 3 3" xfId="738"/>
    <cellStyle name="SAPBEXHLevel1X 3 4" xfId="739"/>
    <cellStyle name="SAPBEXHLevel1X 4" xfId="740"/>
    <cellStyle name="SAPBEXHLevel1X 4 2" xfId="741"/>
    <cellStyle name="SAPBEXHLevel1X 4 3" xfId="742"/>
    <cellStyle name="SAPBEXHLevel1X 5" xfId="743"/>
    <cellStyle name="SAPBEXHLevel1X 6" xfId="744"/>
    <cellStyle name="SAPBEXHLevel2" xfId="745"/>
    <cellStyle name="SAPBEXHLevel2 2" xfId="746"/>
    <cellStyle name="SAPBEXHLevel2 2 2" xfId="747"/>
    <cellStyle name="SAPBEXHLevel2 2 2 2" xfId="748"/>
    <cellStyle name="SAPBEXHLevel2 2 2 2 2" xfId="749"/>
    <cellStyle name="SAPBEXHLevel2 2 2 2 3" xfId="750"/>
    <cellStyle name="SAPBEXHLevel2 2 2 3" xfId="751"/>
    <cellStyle name="SAPBEXHLevel2 2 2 4" xfId="752"/>
    <cellStyle name="SAPBEXHLevel2 2 3" xfId="753"/>
    <cellStyle name="SAPBEXHLevel2 2 3 2" xfId="754"/>
    <cellStyle name="SAPBEXHLevel2 2 3 3" xfId="755"/>
    <cellStyle name="SAPBEXHLevel2 2 4" xfId="756"/>
    <cellStyle name="SAPBEXHLevel2 2 5" xfId="757"/>
    <cellStyle name="SAPBEXHLevel2 3" xfId="758"/>
    <cellStyle name="SAPBEXHLevel2 3 2" xfId="759"/>
    <cellStyle name="SAPBEXHLevel2 3 2 2" xfId="760"/>
    <cellStyle name="SAPBEXHLevel2 3 2 3" xfId="761"/>
    <cellStyle name="SAPBEXHLevel2 3 3" xfId="762"/>
    <cellStyle name="SAPBEXHLevel2 3 4" xfId="763"/>
    <cellStyle name="SAPBEXHLevel2 4" xfId="764"/>
    <cellStyle name="SAPBEXHLevel2 4 2" xfId="765"/>
    <cellStyle name="SAPBEXHLevel2 4 3" xfId="766"/>
    <cellStyle name="SAPBEXHLevel2 5" xfId="767"/>
    <cellStyle name="SAPBEXHLevel2 6" xfId="768"/>
    <cellStyle name="SAPBEXHLevel2X" xfId="769"/>
    <cellStyle name="SAPBEXHLevel2X 2" xfId="770"/>
    <cellStyle name="SAPBEXHLevel2X 2 2" xfId="771"/>
    <cellStyle name="SAPBEXHLevel2X 2 2 2" xfId="772"/>
    <cellStyle name="SAPBEXHLevel2X 2 2 2 2" xfId="773"/>
    <cellStyle name="SAPBEXHLevel2X 2 2 2 3" xfId="774"/>
    <cellStyle name="SAPBEXHLevel2X 2 2 3" xfId="775"/>
    <cellStyle name="SAPBEXHLevel2X 2 2 4" xfId="776"/>
    <cellStyle name="SAPBEXHLevel2X 2 3" xfId="777"/>
    <cellStyle name="SAPBEXHLevel2X 2 3 2" xfId="778"/>
    <cellStyle name="SAPBEXHLevel2X 2 3 3" xfId="779"/>
    <cellStyle name="SAPBEXHLevel2X 2 4" xfId="780"/>
    <cellStyle name="SAPBEXHLevel2X 2 5" xfId="781"/>
    <cellStyle name="SAPBEXHLevel2X 3" xfId="782"/>
    <cellStyle name="SAPBEXHLevel2X 3 2" xfId="783"/>
    <cellStyle name="SAPBEXHLevel2X 3 2 2" xfId="784"/>
    <cellStyle name="SAPBEXHLevel2X 3 2 3" xfId="785"/>
    <cellStyle name="SAPBEXHLevel2X 3 3" xfId="786"/>
    <cellStyle name="SAPBEXHLevel2X 3 4" xfId="787"/>
    <cellStyle name="SAPBEXHLevel2X 4" xfId="788"/>
    <cellStyle name="SAPBEXHLevel2X 4 2" xfId="789"/>
    <cellStyle name="SAPBEXHLevel2X 4 3" xfId="790"/>
    <cellStyle name="SAPBEXHLevel2X 5" xfId="791"/>
    <cellStyle name="SAPBEXHLevel2X 6" xfId="792"/>
    <cellStyle name="SAPBEXHLevel3" xfId="793"/>
    <cellStyle name="SAPBEXHLevel3 2" xfId="794"/>
    <cellStyle name="SAPBEXHLevel3 2 2" xfId="795"/>
    <cellStyle name="SAPBEXHLevel3 2 2 2" xfId="796"/>
    <cellStyle name="SAPBEXHLevel3 2 2 2 2" xfId="797"/>
    <cellStyle name="SAPBEXHLevel3 2 2 2 3" xfId="798"/>
    <cellStyle name="SAPBEXHLevel3 2 2 3" xfId="799"/>
    <cellStyle name="SAPBEXHLevel3 2 2 4" xfId="800"/>
    <cellStyle name="SAPBEXHLevel3 2 3" xfId="801"/>
    <cellStyle name="SAPBEXHLevel3 2 3 2" xfId="802"/>
    <cellStyle name="SAPBEXHLevel3 2 3 3" xfId="803"/>
    <cellStyle name="SAPBEXHLevel3 2 4" xfId="804"/>
    <cellStyle name="SAPBEXHLevel3 2 5" xfId="805"/>
    <cellStyle name="SAPBEXHLevel3 3" xfId="806"/>
    <cellStyle name="SAPBEXHLevel3 3 2" xfId="807"/>
    <cellStyle name="SAPBEXHLevel3 3 2 2" xfId="808"/>
    <cellStyle name="SAPBEXHLevel3 3 2 3" xfId="809"/>
    <cellStyle name="SAPBEXHLevel3 3 3" xfId="810"/>
    <cellStyle name="SAPBEXHLevel3 3 4" xfId="811"/>
    <cellStyle name="SAPBEXHLevel3 4" xfId="812"/>
    <cellStyle name="SAPBEXHLevel3 4 2" xfId="813"/>
    <cellStyle name="SAPBEXHLevel3 4 3" xfId="814"/>
    <cellStyle name="SAPBEXHLevel3 5" xfId="815"/>
    <cellStyle name="SAPBEXHLevel3 6" xfId="816"/>
    <cellStyle name="SAPBEXHLevel3X" xfId="817"/>
    <cellStyle name="SAPBEXHLevel3X 2" xfId="818"/>
    <cellStyle name="SAPBEXHLevel3X 2 2" xfId="819"/>
    <cellStyle name="SAPBEXHLevel3X 2 2 2" xfId="820"/>
    <cellStyle name="SAPBEXHLevel3X 2 2 2 2" xfId="821"/>
    <cellStyle name="SAPBEXHLevel3X 2 2 2 3" xfId="822"/>
    <cellStyle name="SAPBEXHLevel3X 2 2 3" xfId="823"/>
    <cellStyle name="SAPBEXHLevel3X 2 2 4" xfId="824"/>
    <cellStyle name="SAPBEXHLevel3X 2 3" xfId="825"/>
    <cellStyle name="SAPBEXHLevel3X 2 3 2" xfId="826"/>
    <cellStyle name="SAPBEXHLevel3X 2 3 3" xfId="827"/>
    <cellStyle name="SAPBEXHLevel3X 2 4" xfId="828"/>
    <cellStyle name="SAPBEXHLevel3X 2 5" xfId="829"/>
    <cellStyle name="SAPBEXHLevel3X 3" xfId="830"/>
    <cellStyle name="SAPBEXHLevel3X 3 2" xfId="831"/>
    <cellStyle name="SAPBEXHLevel3X 3 2 2" xfId="832"/>
    <cellStyle name="SAPBEXHLevel3X 3 2 3" xfId="833"/>
    <cellStyle name="SAPBEXHLevel3X 3 3" xfId="834"/>
    <cellStyle name="SAPBEXHLevel3X 3 4" xfId="835"/>
    <cellStyle name="SAPBEXHLevel3X 4" xfId="836"/>
    <cellStyle name="SAPBEXHLevel3X 4 2" xfId="837"/>
    <cellStyle name="SAPBEXHLevel3X 4 3" xfId="838"/>
    <cellStyle name="SAPBEXHLevel3X 5" xfId="839"/>
    <cellStyle name="SAPBEXHLevel3X 6" xfId="840"/>
    <cellStyle name="SAPBEXinputData" xfId="841"/>
    <cellStyle name="SAPBEXinputData 2" xfId="842"/>
    <cellStyle name="SAPBEXinputData 2 2" xfId="843"/>
    <cellStyle name="SAPBEXinputData 2 2 2" xfId="844"/>
    <cellStyle name="SAPBEXinputData 2 2 2 2" xfId="845"/>
    <cellStyle name="SAPBEXinputData 2 2 2 3" xfId="846"/>
    <cellStyle name="SAPBEXinputData 2 2 3" xfId="847"/>
    <cellStyle name="SAPBEXinputData 2 2 4" xfId="848"/>
    <cellStyle name="SAPBEXinputData 2 3" xfId="849"/>
    <cellStyle name="SAPBEXinputData 2 3 2" xfId="850"/>
    <cellStyle name="SAPBEXinputData 2 3 3" xfId="851"/>
    <cellStyle name="SAPBEXinputData 2 4" xfId="852"/>
    <cellStyle name="SAPBEXinputData 2 5" xfId="853"/>
    <cellStyle name="SAPBEXinputData 3" xfId="854"/>
    <cellStyle name="SAPBEXinputData 3 2" xfId="855"/>
    <cellStyle name="SAPBEXinputData 3 2 2" xfId="856"/>
    <cellStyle name="SAPBEXinputData 3 2 3" xfId="857"/>
    <cellStyle name="SAPBEXinputData 3 3" xfId="858"/>
    <cellStyle name="SAPBEXinputData 3 4" xfId="859"/>
    <cellStyle name="SAPBEXinputData 4" xfId="860"/>
    <cellStyle name="SAPBEXinputData 4 2" xfId="861"/>
    <cellStyle name="SAPBEXinputData 4 3" xfId="862"/>
    <cellStyle name="SAPBEXinputData 5" xfId="863"/>
    <cellStyle name="SAPBEXinputData 6" xfId="864"/>
    <cellStyle name="SAPBEXresData" xfId="865"/>
    <cellStyle name="SAPBEXresData 2" xfId="866"/>
    <cellStyle name="SAPBEXresData 2 2" xfId="867"/>
    <cellStyle name="SAPBEXresData 2 2 2" xfId="868"/>
    <cellStyle name="SAPBEXresData 2 2 3" xfId="869"/>
    <cellStyle name="SAPBEXresData 2 3" xfId="870"/>
    <cellStyle name="SAPBEXresData 2 4" xfId="871"/>
    <cellStyle name="SAPBEXresData 3" xfId="872"/>
    <cellStyle name="SAPBEXresData 3 2" xfId="873"/>
    <cellStyle name="SAPBEXresData 3 3" xfId="874"/>
    <cellStyle name="SAPBEXresData 4" xfId="875"/>
    <cellStyle name="SAPBEXresData 5" xfId="876"/>
    <cellStyle name="SAPBEXresDataEmph" xfId="877"/>
    <cellStyle name="SAPBEXresDataEmph 2" xfId="878"/>
    <cellStyle name="SAPBEXresDataEmph 2 2" xfId="879"/>
    <cellStyle name="SAPBEXresDataEmph 2 2 2" xfId="880"/>
    <cellStyle name="SAPBEXresDataEmph 2 2 3" xfId="881"/>
    <cellStyle name="SAPBEXresDataEmph 2 3" xfId="882"/>
    <cellStyle name="SAPBEXresDataEmph 2 4" xfId="883"/>
    <cellStyle name="SAPBEXresDataEmph 3" xfId="884"/>
    <cellStyle name="SAPBEXresDataEmph 3 2" xfId="885"/>
    <cellStyle name="SAPBEXresDataEmph 3 3" xfId="886"/>
    <cellStyle name="SAPBEXresDataEmph 4" xfId="887"/>
    <cellStyle name="SAPBEXresDataEmph 5" xfId="888"/>
    <cellStyle name="SAPBEXresItem" xfId="889"/>
    <cellStyle name="SAPBEXresItem 2" xfId="890"/>
    <cellStyle name="SAPBEXresItem 2 2" xfId="891"/>
    <cellStyle name="SAPBEXresItem 2 2 2" xfId="892"/>
    <cellStyle name="SAPBEXresItem 2 2 3" xfId="893"/>
    <cellStyle name="SAPBEXresItem 2 3" xfId="894"/>
    <cellStyle name="SAPBEXresItem 2 4" xfId="895"/>
    <cellStyle name="SAPBEXresItem 3" xfId="896"/>
    <cellStyle name="SAPBEXresItem 3 2" xfId="897"/>
    <cellStyle name="SAPBEXresItem 3 3" xfId="898"/>
    <cellStyle name="SAPBEXresItem 4" xfId="899"/>
    <cellStyle name="SAPBEXresItem 5" xfId="900"/>
    <cellStyle name="SAPBEXresItemX" xfId="901"/>
    <cellStyle name="SAPBEXresItemX 2" xfId="902"/>
    <cellStyle name="SAPBEXresItemX 2 2" xfId="903"/>
    <cellStyle name="SAPBEXresItemX 2 2 2" xfId="904"/>
    <cellStyle name="SAPBEXresItemX 2 2 3" xfId="905"/>
    <cellStyle name="SAPBEXresItemX 2 3" xfId="906"/>
    <cellStyle name="SAPBEXresItemX 2 4" xfId="907"/>
    <cellStyle name="SAPBEXresItemX 3" xfId="908"/>
    <cellStyle name="SAPBEXresItemX 3 2" xfId="909"/>
    <cellStyle name="SAPBEXresItemX 3 3" xfId="910"/>
    <cellStyle name="SAPBEXresItemX 4" xfId="911"/>
    <cellStyle name="SAPBEXresItemX 5" xfId="912"/>
    <cellStyle name="SAPBEXstdData" xfId="913"/>
    <cellStyle name="SAPBEXstdData 2" xfId="914"/>
    <cellStyle name="SAPBEXstdData 2 2" xfId="915"/>
    <cellStyle name="SAPBEXstdData 2 2 2" xfId="916"/>
    <cellStyle name="SAPBEXstdData 2 2 3" xfId="917"/>
    <cellStyle name="SAPBEXstdData 2 3" xfId="918"/>
    <cellStyle name="SAPBEXstdData 2 4" xfId="919"/>
    <cellStyle name="SAPBEXstdData 3" xfId="920"/>
    <cellStyle name="SAPBEXstdData 3 2" xfId="921"/>
    <cellStyle name="SAPBEXstdData 3 3" xfId="922"/>
    <cellStyle name="SAPBEXstdData 4" xfId="923"/>
    <cellStyle name="SAPBEXstdData 5" xfId="924"/>
    <cellStyle name="SAPBEXstdDataEmph" xfId="925"/>
    <cellStyle name="SAPBEXstdDataEmph 2" xfId="926"/>
    <cellStyle name="SAPBEXstdDataEmph 2 2" xfId="927"/>
    <cellStyle name="SAPBEXstdDataEmph 2 2 2" xfId="928"/>
    <cellStyle name="SAPBEXstdDataEmph 2 2 3" xfId="929"/>
    <cellStyle name="SAPBEXstdDataEmph 2 3" xfId="930"/>
    <cellStyle name="SAPBEXstdDataEmph 2 4" xfId="931"/>
    <cellStyle name="SAPBEXstdDataEmph 3" xfId="932"/>
    <cellStyle name="SAPBEXstdDataEmph 3 2" xfId="933"/>
    <cellStyle name="SAPBEXstdDataEmph 3 3" xfId="934"/>
    <cellStyle name="SAPBEXstdDataEmph 4" xfId="935"/>
    <cellStyle name="SAPBEXstdDataEmph 5" xfId="936"/>
    <cellStyle name="SAPBEXstdItem" xfId="937"/>
    <cellStyle name="SAPBEXstdItem 2" xfId="938"/>
    <cellStyle name="SAPBEXstdItem 2 2" xfId="939"/>
    <cellStyle name="SAPBEXstdItem 2 2 2" xfId="940"/>
    <cellStyle name="SAPBEXstdItem 2 2 3" xfId="941"/>
    <cellStyle name="SAPBEXstdItem 2 3" xfId="942"/>
    <cellStyle name="SAPBEXstdItem 2 4" xfId="943"/>
    <cellStyle name="SAPBEXstdItem 3" xfId="944"/>
    <cellStyle name="SAPBEXstdItem 3 2" xfId="945"/>
    <cellStyle name="SAPBEXstdItem 3 3" xfId="946"/>
    <cellStyle name="SAPBEXstdItem 4" xfId="947"/>
    <cellStyle name="SAPBEXstdItem 5" xfId="948"/>
    <cellStyle name="SAPBEXstdItemX" xfId="949"/>
    <cellStyle name="SAPBEXstdItemX 2" xfId="950"/>
    <cellStyle name="SAPBEXstdItemX 2 2" xfId="951"/>
    <cellStyle name="SAPBEXstdItemX 2 2 2" xfId="952"/>
    <cellStyle name="SAPBEXstdItemX 2 2 3" xfId="953"/>
    <cellStyle name="SAPBEXstdItemX 2 3" xfId="954"/>
    <cellStyle name="SAPBEXstdItemX 2 4" xfId="955"/>
    <cellStyle name="SAPBEXstdItemX 3" xfId="956"/>
    <cellStyle name="SAPBEXstdItemX 3 2" xfId="957"/>
    <cellStyle name="SAPBEXstdItemX 3 3" xfId="958"/>
    <cellStyle name="SAPBEXstdItemX 4" xfId="959"/>
    <cellStyle name="SAPBEXstdItemX 5" xfId="960"/>
    <cellStyle name="SAPBEXtitle" xfId="961"/>
    <cellStyle name="SAPBEXundefined" xfId="962"/>
    <cellStyle name="SAPBEXundefined 2" xfId="963"/>
    <cellStyle name="SAPBEXundefined 2 2" xfId="964"/>
    <cellStyle name="SAPBEXundefined 2 2 2" xfId="965"/>
    <cellStyle name="SAPBEXundefined 2 2 3" xfId="966"/>
    <cellStyle name="SAPBEXundefined 2 3" xfId="967"/>
    <cellStyle name="SAPBEXundefined 2 4" xfId="968"/>
    <cellStyle name="SAPBEXundefined 3" xfId="969"/>
    <cellStyle name="SAPBEXundefined 3 2" xfId="970"/>
    <cellStyle name="SAPBEXundefined 3 3" xfId="971"/>
    <cellStyle name="SAPBEXundefined 4" xfId="972"/>
    <cellStyle name="SAPBEXundefined 5" xfId="973"/>
    <cellStyle name="Sheet Title" xfId="974"/>
    <cellStyle name="Title 2" xfId="1022"/>
    <cellStyle name="Total 2" xfId="975"/>
    <cellStyle name="Total 2 2" xfId="1043"/>
    <cellStyle name="Total 2 3" xfId="1023"/>
    <cellStyle name="Total 3" xfId="976"/>
    <cellStyle name="Warning Text 2" xfId="977"/>
    <cellStyle name="Warning Text 2 2" xfId="1024"/>
    <cellStyle name="콤마 [0]_1.24분기 평가표 " xfId="978"/>
    <cellStyle name="콤마_1.24분기 평가표 " xfId="979"/>
    <cellStyle name="통화 [0]_1.24분기 평가표 " xfId="980"/>
    <cellStyle name="통화_1.24분기 평가표 " xfId="981"/>
    <cellStyle name="표준_(업무)평가단" xfId="982"/>
  </cellStyles>
  <dxfs count="20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</a:t>
            </a:r>
            <a:r>
              <a:rPr lang="en-US" sz="1600" b="1" i="0" u="none" strike="noStrike" baseline="0">
                <a:effectLst/>
              </a:rPr>
              <a:t>and BA </a:t>
            </a: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Parts through SET OX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stacked"/>
        <c:varyColors val="0"/>
        <c:ser>
          <c:idx val="2"/>
          <c:order val="1"/>
          <c:tx>
            <c:strRef>
              <c:f>'SET OX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'SET OX 30K'!$J$7:$J$37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48</c:v>
                </c:pt>
                <c:pt idx="5">
                  <c:v>66</c:v>
                </c:pt>
                <c:pt idx="6">
                  <c:v>71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  <c:pt idx="10">
                  <c:v>94</c:v>
                </c:pt>
                <c:pt idx="11">
                  <c:v>106</c:v>
                </c:pt>
                <c:pt idx="12">
                  <c:v>118</c:v>
                </c:pt>
                <c:pt idx="13">
                  <c:v>118</c:v>
                </c:pt>
                <c:pt idx="14">
                  <c:v>138</c:v>
                </c:pt>
                <c:pt idx="15">
                  <c:v>138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138</c:v>
                </c:pt>
                <c:pt idx="23">
                  <c:v>138</c:v>
                </c:pt>
                <c:pt idx="24">
                  <c:v>138</c:v>
                </c:pt>
                <c:pt idx="25">
                  <c:v>138</c:v>
                </c:pt>
                <c:pt idx="26">
                  <c:v>138</c:v>
                </c:pt>
                <c:pt idx="27">
                  <c:v>138</c:v>
                </c:pt>
                <c:pt idx="28">
                  <c:v>138</c:v>
                </c:pt>
                <c:pt idx="29">
                  <c:v>138</c:v>
                </c:pt>
                <c:pt idx="30">
                  <c:v>138</c:v>
                </c:pt>
              </c:numCache>
            </c:numRef>
          </c:val>
        </c:ser>
        <c:ser>
          <c:idx val="3"/>
          <c:order val="3"/>
          <c:tx>
            <c:strRef>
              <c:f>'SET OX BA'!$J$6</c:f>
              <c:strCache>
                <c:ptCount val="1"/>
                <c:pt idx="0">
                  <c:v>BA Total Output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'SET OX BA'!$J$7:$J$37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6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190784"/>
        <c:axId val="179213440"/>
      </c:barChart>
      <c:barChart>
        <c:barDir val="col"/>
        <c:grouping val="clustered"/>
        <c:varyColors val="0"/>
        <c:ser>
          <c:idx val="0"/>
          <c:order val="2"/>
          <c:tx>
            <c:strRef>
              <c:f>'SET OX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'SET OX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79217152"/>
        <c:axId val="179215360"/>
      </c:barChart>
      <c:lineChart>
        <c:grouping val="standard"/>
        <c:varyColors val="0"/>
        <c:ser>
          <c:idx val="1"/>
          <c:order val="0"/>
          <c:tx>
            <c:strRef>
              <c:f>'SET OX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'SET OX 30K'!$F$7:$F$37</c:f>
              <c:numCache>
                <c:formatCode>0</c:formatCode>
                <c:ptCount val="31"/>
                <c:pt idx="0">
                  <c:v>18.75</c:v>
                </c:pt>
                <c:pt idx="1">
                  <c:v>18.75</c:v>
                </c:pt>
                <c:pt idx="2">
                  <c:v>18.75</c:v>
                </c:pt>
                <c:pt idx="3">
                  <c:v>37.5</c:v>
                </c:pt>
                <c:pt idx="4">
                  <c:v>93.75</c:v>
                </c:pt>
                <c:pt idx="5">
                  <c:v>112.5</c:v>
                </c:pt>
                <c:pt idx="6">
                  <c:v>131.25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168.75</c:v>
                </c:pt>
                <c:pt idx="11">
                  <c:v>206.25</c:v>
                </c:pt>
                <c:pt idx="12">
                  <c:v>225</c:v>
                </c:pt>
                <c:pt idx="13">
                  <c:v>243.75</c:v>
                </c:pt>
                <c:pt idx="14">
                  <c:v>262.5</c:v>
                </c:pt>
                <c:pt idx="15">
                  <c:v>262.5</c:v>
                </c:pt>
                <c:pt idx="16">
                  <c:v>262.5</c:v>
                </c:pt>
                <c:pt idx="17">
                  <c:v>281.25</c:v>
                </c:pt>
                <c:pt idx="18">
                  <c:v>318.75</c:v>
                </c:pt>
                <c:pt idx="19">
                  <c:v>337.5</c:v>
                </c:pt>
                <c:pt idx="20">
                  <c:v>356.25</c:v>
                </c:pt>
                <c:pt idx="21">
                  <c:v>375</c:v>
                </c:pt>
                <c:pt idx="22">
                  <c:v>375</c:v>
                </c:pt>
                <c:pt idx="23">
                  <c:v>375</c:v>
                </c:pt>
                <c:pt idx="24">
                  <c:v>375</c:v>
                </c:pt>
                <c:pt idx="25">
                  <c:v>393.75</c:v>
                </c:pt>
                <c:pt idx="26">
                  <c:v>412.5</c:v>
                </c:pt>
                <c:pt idx="27">
                  <c:v>431.25</c:v>
                </c:pt>
                <c:pt idx="28">
                  <c:v>450</c:v>
                </c:pt>
                <c:pt idx="29">
                  <c:v>450</c:v>
                </c:pt>
                <c:pt idx="30">
                  <c:v>450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90784"/>
        <c:axId val="179213440"/>
      </c:lineChart>
      <c:catAx>
        <c:axId val="17919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2134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79213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190784"/>
        <c:crosses val="autoZero"/>
        <c:crossBetween val="between"/>
      </c:valAx>
      <c:valAx>
        <c:axId val="17921536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179217152"/>
        <c:crosses val="max"/>
        <c:crossBetween val="between"/>
        <c:majorUnit val="0.2"/>
        <c:minorUnit val="4.0000000000000008E-2"/>
      </c:valAx>
      <c:catAx>
        <c:axId val="179217152"/>
        <c:scaling>
          <c:orientation val="minMax"/>
        </c:scaling>
        <c:delete val="1"/>
        <c:axPos val="b"/>
        <c:majorTickMark val="out"/>
        <c:minorTickMark val="none"/>
        <c:tickLblPos val="nextTo"/>
        <c:crossAx val="179215360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 </a:t>
            </a:r>
            <a:r>
              <a:rPr lang="en-US" sz="1600" b="1" i="0" u="none" strike="noStrike" baseline="0">
                <a:effectLst/>
              </a:rPr>
              <a:t>and BA </a:t>
            </a:r>
            <a:r>
              <a:rPr lang="en-US"/>
              <a:t>Daily</a:t>
            </a:r>
            <a:r>
              <a:rPr lang="en-US" baseline="0"/>
              <a:t> </a:t>
            </a:r>
            <a:r>
              <a:rPr lang="en-US"/>
              <a:t>Flow Rate: SET OX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'SET OX 30K'!$I$6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'SET OX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'SET OX 30K'!$I$7:$I$37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18</c:v>
                </c:pt>
                <c:pt idx="5">
                  <c:v>18</c:v>
                </c:pt>
                <c:pt idx="6">
                  <c:v>5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18</c:v>
                </c:pt>
                <c:pt idx="11">
                  <c:v>12</c:v>
                </c:pt>
                <c:pt idx="12">
                  <c:v>12</c:v>
                </c:pt>
                <c:pt idx="13">
                  <c:v>0</c:v>
                </c:pt>
                <c:pt idx="14">
                  <c:v>20</c:v>
                </c:pt>
              </c:numCache>
            </c:numRef>
          </c:val>
        </c:ser>
        <c:ser>
          <c:idx val="3"/>
          <c:order val="3"/>
          <c:tx>
            <c:strRef>
              <c:f>'SET OX BA'!$I$6</c:f>
              <c:strCache>
                <c:ptCount val="1"/>
                <c:pt idx="0">
                  <c:v>BA Actual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'SET OX BA'!$I$7:$I$37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576512"/>
        <c:axId val="208578432"/>
      </c:barChart>
      <c:barChart>
        <c:barDir val="col"/>
        <c:grouping val="clustered"/>
        <c:varyColors val="0"/>
        <c:ser>
          <c:idx val="1"/>
          <c:order val="2"/>
          <c:tx>
            <c:strRef>
              <c:f>'SET OX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'SET OX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8586240"/>
        <c:axId val="208584704"/>
      </c:barChart>
      <c:lineChart>
        <c:grouping val="standard"/>
        <c:varyColors val="0"/>
        <c:ser>
          <c:idx val="2"/>
          <c:order val="1"/>
          <c:tx>
            <c:strRef>
              <c:f>'SET OX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'SET OX 30K'!$G$7:$G$37</c:f>
              <c:numCache>
                <c:formatCode>0</c:formatCode>
                <c:ptCount val="31"/>
                <c:pt idx="0">
                  <c:v>18.75</c:v>
                </c:pt>
                <c:pt idx="1">
                  <c:v>18.75</c:v>
                </c:pt>
                <c:pt idx="2">
                  <c:v>19</c:v>
                </c:pt>
                <c:pt idx="3">
                  <c:v>19</c:v>
                </c:pt>
                <c:pt idx="4">
                  <c:v>18.75</c:v>
                </c:pt>
                <c:pt idx="5">
                  <c:v>18.75</c:v>
                </c:pt>
                <c:pt idx="6">
                  <c:v>18.75</c:v>
                </c:pt>
                <c:pt idx="7">
                  <c:v>18.75</c:v>
                </c:pt>
                <c:pt idx="8">
                  <c:v>18.75</c:v>
                </c:pt>
                <c:pt idx="9">
                  <c:v>19</c:v>
                </c:pt>
                <c:pt idx="10">
                  <c:v>19</c:v>
                </c:pt>
                <c:pt idx="11">
                  <c:v>18.75</c:v>
                </c:pt>
                <c:pt idx="12">
                  <c:v>18.75</c:v>
                </c:pt>
                <c:pt idx="13">
                  <c:v>18.75</c:v>
                </c:pt>
                <c:pt idx="14">
                  <c:v>18.75</c:v>
                </c:pt>
                <c:pt idx="15">
                  <c:v>18.75</c:v>
                </c:pt>
                <c:pt idx="16">
                  <c:v>19</c:v>
                </c:pt>
                <c:pt idx="17">
                  <c:v>19</c:v>
                </c:pt>
                <c:pt idx="18">
                  <c:v>18.75</c:v>
                </c:pt>
                <c:pt idx="19">
                  <c:v>18.75</c:v>
                </c:pt>
                <c:pt idx="20">
                  <c:v>18.75</c:v>
                </c:pt>
                <c:pt idx="21">
                  <c:v>18.75</c:v>
                </c:pt>
                <c:pt idx="22">
                  <c:v>18.75</c:v>
                </c:pt>
                <c:pt idx="23">
                  <c:v>19</c:v>
                </c:pt>
                <c:pt idx="24">
                  <c:v>19</c:v>
                </c:pt>
                <c:pt idx="25">
                  <c:v>18.75</c:v>
                </c:pt>
                <c:pt idx="26">
                  <c:v>18.75</c:v>
                </c:pt>
                <c:pt idx="27">
                  <c:v>18.75</c:v>
                </c:pt>
                <c:pt idx="28">
                  <c:v>18.75</c:v>
                </c:pt>
                <c:pt idx="29">
                  <c:v>18.75</c:v>
                </c:pt>
                <c:pt idx="30">
                  <c:v>18.75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76512"/>
        <c:axId val="208578432"/>
      </c:lineChart>
      <c:catAx>
        <c:axId val="20857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784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8578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76512"/>
        <c:crosses val="autoZero"/>
        <c:crossBetween val="between"/>
      </c:valAx>
      <c:valAx>
        <c:axId val="208584704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8586240"/>
        <c:crosses val="max"/>
        <c:crossBetween val="between"/>
        <c:majorUnit val="0.2"/>
        <c:minorUnit val="4.0000000000000008E-2"/>
      </c:valAx>
      <c:catAx>
        <c:axId val="208586240"/>
        <c:scaling>
          <c:orientation val="minMax"/>
        </c:scaling>
        <c:delete val="1"/>
        <c:axPos val="b"/>
        <c:majorTickMark val="out"/>
        <c:minorTickMark val="none"/>
        <c:tickLblPos val="nextTo"/>
        <c:crossAx val="208584704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5353786039902901"/>
          <c:w val="0.108765504954279"/>
          <c:h val="0.1464621396009709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</a:t>
            </a:r>
            <a:r>
              <a:rPr lang="en-US" sz="1600" b="1" i="0" u="none" strike="noStrike" baseline="0">
                <a:effectLst/>
              </a:rPr>
              <a:t> and BA</a:t>
            </a: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 Parts through Launch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'30K Launch'!$J$6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'30K Launch'!$J$7:$J$37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28</c:v>
                </c:pt>
                <c:pt idx="6">
                  <c:v>28</c:v>
                </c:pt>
                <c:pt idx="7">
                  <c:v>52</c:v>
                </c:pt>
                <c:pt idx="8">
                  <c:v>78</c:v>
                </c:pt>
                <c:pt idx="9">
                  <c:v>78</c:v>
                </c:pt>
                <c:pt idx="10">
                  <c:v>79</c:v>
                </c:pt>
                <c:pt idx="11">
                  <c:v>79</c:v>
                </c:pt>
                <c:pt idx="12">
                  <c:v>95</c:v>
                </c:pt>
                <c:pt idx="13">
                  <c:v>119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</c:numCache>
            </c:numRef>
          </c:val>
        </c:ser>
        <c:ser>
          <c:idx val="3"/>
          <c:order val="3"/>
          <c:tx>
            <c:strRef>
              <c:f>'BA Launch'!$J$6</c:f>
              <c:strCache>
                <c:ptCount val="1"/>
                <c:pt idx="0">
                  <c:v>BA Total Output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 Launch'!$J$7:$J$37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302400"/>
        <c:axId val="179304320"/>
      </c:barChart>
      <c:barChart>
        <c:barDir val="col"/>
        <c:grouping val="clustered"/>
        <c:varyColors val="0"/>
        <c:ser>
          <c:idx val="0"/>
          <c:order val="0"/>
          <c:tx>
            <c:strRef>
              <c:f>'30K Launch'!$O$6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 w="9525">
              <a:solidFill>
                <a:schemeClr val="tx1"/>
              </a:solidFill>
            </a:ln>
          </c:spPr>
          <c:invertIfNegative val="0"/>
          <c:dPt>
            <c:idx val="10"/>
            <c:invertIfNegative val="0"/>
            <c:bubble3D val="0"/>
            <c:spPr>
              <a:solidFill>
                <a:srgbClr val="C00000"/>
              </a:solidFill>
              <a:ln w="9525">
                <a:noFill/>
              </a:ln>
            </c:spPr>
          </c:dPt>
          <c:dPt>
            <c:idx val="26"/>
            <c:invertIfNegative val="0"/>
            <c:bubble3D val="0"/>
            <c:spPr>
              <a:solidFill>
                <a:srgbClr val="C00000"/>
              </a:solidFill>
              <a:ln w="9525">
                <a:noFill/>
              </a:ln>
            </c:spPr>
          </c:dPt>
          <c:cat>
            <c:strRef>
              <c:f>'30K Launch'!$D$7:$D$37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'30K Launch'!$O$7:$O$37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8692736"/>
        <c:axId val="208691200"/>
      </c:barChart>
      <c:lineChart>
        <c:grouping val="standard"/>
        <c:varyColors val="0"/>
        <c:ser>
          <c:idx val="1"/>
          <c:order val="1"/>
          <c:tx>
            <c:strRef>
              <c:f>'30K Launch'!$H$6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'30K Launch'!$F$7:$F$37</c:f>
              <c:numCache>
                <c:formatCode>0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40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180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300</c:v>
                </c:pt>
                <c:pt idx="18">
                  <c:v>340</c:v>
                </c:pt>
                <c:pt idx="19">
                  <c:v>360</c:v>
                </c:pt>
                <c:pt idx="20">
                  <c:v>380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420</c:v>
                </c:pt>
                <c:pt idx="27">
                  <c:v>440</c:v>
                </c:pt>
                <c:pt idx="28">
                  <c:v>460</c:v>
                </c:pt>
                <c:pt idx="29">
                  <c:v>460</c:v>
                </c:pt>
                <c:pt idx="30">
                  <c:v>460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302400"/>
        <c:axId val="179304320"/>
      </c:lineChart>
      <c:catAx>
        <c:axId val="17930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30432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79304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302400"/>
        <c:crosses val="autoZero"/>
        <c:crossBetween val="between"/>
      </c:valAx>
      <c:valAx>
        <c:axId val="20869120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8692736"/>
        <c:crosses val="max"/>
        <c:crossBetween val="between"/>
        <c:majorUnit val="1"/>
        <c:minorUnit val="4.0000000000000008E-2"/>
      </c:valAx>
      <c:catAx>
        <c:axId val="208692736"/>
        <c:scaling>
          <c:orientation val="minMax"/>
        </c:scaling>
        <c:delete val="1"/>
        <c:axPos val="b"/>
        <c:majorTickMark val="out"/>
        <c:minorTickMark val="none"/>
        <c:tickLblPos val="nextTo"/>
        <c:crossAx val="208691200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</a:t>
            </a:r>
            <a:r>
              <a:rPr lang="en-US" sz="1600" b="1" i="0" u="none" strike="noStrike" baseline="0">
                <a:effectLst/>
              </a:rPr>
              <a:t> and BA </a:t>
            </a:r>
            <a:r>
              <a:rPr lang="en-US"/>
              <a:t>Daily</a:t>
            </a:r>
            <a:r>
              <a:rPr lang="en-US" baseline="0"/>
              <a:t> </a:t>
            </a:r>
            <a:r>
              <a:rPr lang="en-US"/>
              <a:t>Flow Rate: Launch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'30K Launch'!$I$6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'30K Launch'!$D$7:$D$37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'30K Launch'!$I$7:$I$37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</c:v>
                </c:pt>
                <c:pt idx="5">
                  <c:v>16</c:v>
                </c:pt>
                <c:pt idx="6">
                  <c:v>0</c:v>
                </c:pt>
                <c:pt idx="7">
                  <c:v>24</c:v>
                </c:pt>
                <c:pt idx="8">
                  <c:v>26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16</c:v>
                </c:pt>
                <c:pt idx="13">
                  <c:v>24</c:v>
                </c:pt>
                <c:pt idx="14">
                  <c:v>26</c:v>
                </c:pt>
              </c:numCache>
            </c:numRef>
          </c:val>
        </c:ser>
        <c:ser>
          <c:idx val="3"/>
          <c:order val="3"/>
          <c:tx>
            <c:strRef>
              <c:f>'BA Launch'!$I$6</c:f>
              <c:strCache>
                <c:ptCount val="1"/>
                <c:pt idx="0">
                  <c:v>BA Actual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 Launch'!$I$7:$I$37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731520"/>
        <c:axId val="208750080"/>
      </c:barChart>
      <c:barChart>
        <c:barDir val="col"/>
        <c:grouping val="clustered"/>
        <c:varyColors val="0"/>
        <c:ser>
          <c:idx val="1"/>
          <c:order val="2"/>
          <c:tx>
            <c:strRef>
              <c:f>'30K Launch'!$O$6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'30K Launch'!$O$7:$O$37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8757888"/>
        <c:axId val="208752000"/>
      </c:barChart>
      <c:lineChart>
        <c:grouping val="standard"/>
        <c:varyColors val="0"/>
        <c:ser>
          <c:idx val="2"/>
          <c:order val="1"/>
          <c:tx>
            <c:strRef>
              <c:f>'30K Launch'!$H$6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'30K Launch'!$G$7:$G$37</c:f>
              <c:numCache>
                <c:formatCode>0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31520"/>
        <c:axId val="208750080"/>
      </c:lineChart>
      <c:catAx>
        <c:axId val="20873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158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7500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8750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731520"/>
        <c:crosses val="autoZero"/>
        <c:crossBetween val="between"/>
      </c:valAx>
      <c:valAx>
        <c:axId val="20875200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8757888"/>
        <c:crosses val="max"/>
        <c:crossBetween val="between"/>
        <c:majorUnit val="0.2"/>
        <c:minorUnit val="4.0000000000000008E-2"/>
      </c:valAx>
      <c:catAx>
        <c:axId val="208757888"/>
        <c:scaling>
          <c:orientation val="minMax"/>
        </c:scaling>
        <c:delete val="1"/>
        <c:axPos val="b"/>
        <c:majorTickMark val="out"/>
        <c:minorTickMark val="none"/>
        <c:tickLblPos val="nextTo"/>
        <c:crossAx val="208752000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4962977562663611"/>
          <c:w val="0.108765504954279"/>
          <c:h val="0.150370224373363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Parts through  XRI OX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'XRI OX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'XRI OX 30K'!$J$7:$J$37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30</c:v>
                </c:pt>
                <c:pt idx="5">
                  <c:v>41</c:v>
                </c:pt>
                <c:pt idx="6">
                  <c:v>53</c:v>
                </c:pt>
                <c:pt idx="7">
                  <c:v>67</c:v>
                </c:pt>
                <c:pt idx="8">
                  <c:v>79</c:v>
                </c:pt>
                <c:pt idx="9">
                  <c:v>91</c:v>
                </c:pt>
                <c:pt idx="10">
                  <c:v>97</c:v>
                </c:pt>
                <c:pt idx="11">
                  <c:v>115</c:v>
                </c:pt>
                <c:pt idx="12">
                  <c:v>129</c:v>
                </c:pt>
                <c:pt idx="13">
                  <c:v>134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93056"/>
        <c:axId val="208894976"/>
      </c:barChart>
      <c:barChart>
        <c:barDir val="col"/>
        <c:grouping val="clustered"/>
        <c:varyColors val="0"/>
        <c:ser>
          <c:idx val="0"/>
          <c:order val="2"/>
          <c:tx>
            <c:strRef>
              <c:f>'XRI OX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'XRI OX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8898688"/>
        <c:axId val="208897152"/>
      </c:barChart>
      <c:lineChart>
        <c:grouping val="standard"/>
        <c:varyColors val="0"/>
        <c:ser>
          <c:idx val="1"/>
          <c:order val="0"/>
          <c:tx>
            <c:strRef>
              <c:f>'XRI OX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'XRI OX 30K'!$F$7:$F$37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135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210</c:v>
                </c:pt>
                <c:pt idx="16">
                  <c:v>210</c:v>
                </c:pt>
                <c:pt idx="17">
                  <c:v>225</c:v>
                </c:pt>
                <c:pt idx="18">
                  <c:v>255</c:v>
                </c:pt>
                <c:pt idx="19">
                  <c:v>270</c:v>
                </c:pt>
                <c:pt idx="20">
                  <c:v>285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315</c:v>
                </c:pt>
                <c:pt idx="26">
                  <c:v>330</c:v>
                </c:pt>
                <c:pt idx="27">
                  <c:v>345</c:v>
                </c:pt>
                <c:pt idx="28">
                  <c:v>360</c:v>
                </c:pt>
                <c:pt idx="29">
                  <c:v>360</c:v>
                </c:pt>
                <c:pt idx="30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93056"/>
        <c:axId val="208894976"/>
      </c:lineChart>
      <c:catAx>
        <c:axId val="20889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894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8894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893056"/>
        <c:crosses val="autoZero"/>
        <c:crossBetween val="between"/>
      </c:valAx>
      <c:valAx>
        <c:axId val="208897152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8898688"/>
        <c:crosses val="max"/>
        <c:crossBetween val="between"/>
        <c:majorUnit val="0.2"/>
        <c:minorUnit val="4.0000000000000008E-2"/>
      </c:valAx>
      <c:catAx>
        <c:axId val="208898688"/>
        <c:scaling>
          <c:orientation val="minMax"/>
        </c:scaling>
        <c:delete val="1"/>
        <c:axPos val="b"/>
        <c:majorTickMark val="out"/>
        <c:minorTickMark val="none"/>
        <c:tickLblPos val="nextTo"/>
        <c:crossAx val="208897152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 Daily</a:t>
            </a:r>
            <a:r>
              <a:rPr lang="en-US" baseline="0"/>
              <a:t> </a:t>
            </a:r>
            <a:r>
              <a:rPr lang="en-US"/>
              <a:t>Flow Rate: </a:t>
            </a:r>
            <a:r>
              <a:rPr lang="en-US" baseline="0"/>
              <a:t> XRI </a:t>
            </a:r>
            <a:r>
              <a:rPr lang="en-US"/>
              <a:t>OX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'XRI OX 30K'!$I$6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'XRI OX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'XRI OX 30K'!$I$7:$I$37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7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6</c:v>
                </c:pt>
                <c:pt idx="11">
                  <c:v>18</c:v>
                </c:pt>
                <c:pt idx="12">
                  <c:v>14</c:v>
                </c:pt>
                <c:pt idx="13">
                  <c:v>5</c:v>
                </c:pt>
                <c:pt idx="14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9039744"/>
        <c:axId val="209041664"/>
      </c:barChart>
      <c:barChart>
        <c:barDir val="col"/>
        <c:grouping val="clustered"/>
        <c:varyColors val="0"/>
        <c:ser>
          <c:idx val="1"/>
          <c:order val="2"/>
          <c:tx>
            <c:strRef>
              <c:f>'XRI OX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'XRI OX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053568"/>
        <c:axId val="209052032"/>
      </c:barChart>
      <c:lineChart>
        <c:grouping val="standard"/>
        <c:varyColors val="0"/>
        <c:ser>
          <c:idx val="2"/>
          <c:order val="1"/>
          <c:tx>
            <c:strRef>
              <c:f>'XRI OX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'XRI OX 30K'!$G$7:$G$37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39744"/>
        <c:axId val="209041664"/>
      </c:lineChart>
      <c:catAx>
        <c:axId val="20903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04166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041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039744"/>
        <c:crosses val="autoZero"/>
        <c:crossBetween val="between"/>
      </c:valAx>
      <c:valAx>
        <c:axId val="209052032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053568"/>
        <c:crosses val="max"/>
        <c:crossBetween val="between"/>
        <c:majorUnit val="0.2"/>
        <c:minorUnit val="4.0000000000000008E-2"/>
      </c:valAx>
      <c:catAx>
        <c:axId val="209053568"/>
        <c:scaling>
          <c:orientation val="minMax"/>
        </c:scaling>
        <c:delete val="1"/>
        <c:axPos val="b"/>
        <c:majorTickMark val="out"/>
        <c:minorTickMark val="none"/>
        <c:tickLblPos val="nextTo"/>
        <c:crossAx val="209052032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9865054030408364"/>
          <c:w val="8.1868779057784322E-2"/>
          <c:h val="0.101349373345267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</a:t>
            </a:r>
            <a:r>
              <a:rPr lang="en-US" sz="1600" b="1" i="0" u="none" strike="noStrike" baseline="0">
                <a:effectLst/>
              </a:rPr>
              <a:t>and BA </a:t>
            </a: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Parts through PWA OX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stacked"/>
        <c:varyColors val="0"/>
        <c:ser>
          <c:idx val="2"/>
          <c:order val="1"/>
          <c:tx>
            <c:strRef>
              <c:f>'PWA OX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'PWA OX 30K'!$J$7:$J$37</c:f>
              <c:numCache>
                <c:formatCode>0</c:formatCode>
                <c:ptCount val="31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42</c:v>
                </c:pt>
                <c:pt idx="4">
                  <c:v>42</c:v>
                </c:pt>
                <c:pt idx="5">
                  <c:v>46</c:v>
                </c:pt>
                <c:pt idx="6">
                  <c:v>46</c:v>
                </c:pt>
                <c:pt idx="7">
                  <c:v>60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101</c:v>
                </c:pt>
                <c:pt idx="13">
                  <c:v>113</c:v>
                </c:pt>
                <c:pt idx="14">
                  <c:v>118</c:v>
                </c:pt>
                <c:pt idx="15">
                  <c:v>118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118</c:v>
                </c:pt>
                <c:pt idx="30" formatCode="General">
                  <c:v>118</c:v>
                </c:pt>
              </c:numCache>
            </c:numRef>
          </c:val>
        </c:ser>
        <c:ser>
          <c:idx val="0"/>
          <c:order val="2"/>
          <c:tx>
            <c:strRef>
              <c:f>'PWA OX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'PWA OX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3"/>
          <c:order val="3"/>
          <c:tx>
            <c:strRef>
              <c:f>'PWA OX BA'!$J$6</c:f>
              <c:strCache>
                <c:ptCount val="1"/>
                <c:pt idx="0">
                  <c:v>BA Total Output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spPr>
              <a:noFill/>
            </c:spPr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'PWA OX BA'!$J$7:$J$37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 formatCode="General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971648"/>
        <c:axId val="209072128"/>
      </c:barChart>
      <c:lineChart>
        <c:grouping val="standard"/>
        <c:varyColors val="0"/>
        <c:ser>
          <c:idx val="1"/>
          <c:order val="0"/>
          <c:tx>
            <c:strRef>
              <c:f>'PWA OX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'PWA OX 30K'!$F$7:$F$37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135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210</c:v>
                </c:pt>
                <c:pt idx="16">
                  <c:v>210</c:v>
                </c:pt>
                <c:pt idx="17">
                  <c:v>225</c:v>
                </c:pt>
                <c:pt idx="18">
                  <c:v>255</c:v>
                </c:pt>
                <c:pt idx="19">
                  <c:v>270</c:v>
                </c:pt>
                <c:pt idx="20">
                  <c:v>285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315</c:v>
                </c:pt>
                <c:pt idx="26">
                  <c:v>330</c:v>
                </c:pt>
                <c:pt idx="27">
                  <c:v>345</c:v>
                </c:pt>
                <c:pt idx="28">
                  <c:v>360</c:v>
                </c:pt>
                <c:pt idx="29">
                  <c:v>360</c:v>
                </c:pt>
                <c:pt idx="30" formatCode="General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71648"/>
        <c:axId val="209072128"/>
      </c:lineChart>
      <c:catAx>
        <c:axId val="20897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072128"/>
        <c:crosses val="autoZero"/>
        <c:auto val="0"/>
        <c:lblAlgn val="ctr"/>
        <c:lblOffset val="100"/>
        <c:noMultiLvlLbl val="0"/>
      </c:catAx>
      <c:valAx>
        <c:axId val="209072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716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 </a:t>
            </a:r>
            <a:r>
              <a:rPr lang="en-US" sz="1600" b="1" i="0" u="none" strike="noStrike" baseline="0">
                <a:effectLst/>
              </a:rPr>
              <a:t>and BA </a:t>
            </a:r>
            <a:r>
              <a:rPr lang="en-US"/>
              <a:t>Daily</a:t>
            </a:r>
            <a:r>
              <a:rPr lang="en-US" baseline="0"/>
              <a:t> </a:t>
            </a:r>
            <a:r>
              <a:rPr lang="en-US"/>
              <a:t>Flow Rate: PWA</a:t>
            </a:r>
            <a:r>
              <a:rPr lang="en-US" baseline="0"/>
              <a:t> </a:t>
            </a:r>
            <a:r>
              <a:rPr lang="en-US"/>
              <a:t>OX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stacked"/>
        <c:varyColors val="0"/>
        <c:ser>
          <c:idx val="0"/>
          <c:order val="0"/>
          <c:tx>
            <c:v>30K Actual</c:v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'PWA OX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'PWA OX 30K'!$I$7:$I$37</c:f>
              <c:numCache>
                <c:formatCode>0</c:formatCode>
                <c:ptCount val="3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14</c:v>
                </c:pt>
                <c:pt idx="8">
                  <c:v>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30</c:v>
                </c:pt>
                <c:pt idx="13">
                  <c:v>12</c:v>
                </c:pt>
                <c:pt idx="14">
                  <c:v>5</c:v>
                </c:pt>
              </c:numCache>
            </c:numRef>
          </c:val>
        </c:ser>
        <c:ser>
          <c:idx val="3"/>
          <c:order val="3"/>
          <c:tx>
            <c:v>BA Actual</c:v>
          </c:tx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'PWA OX BA'!$I$7:$I$37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112448"/>
        <c:axId val="209147392"/>
      </c:barChart>
      <c:barChart>
        <c:barDir val="col"/>
        <c:grouping val="clustered"/>
        <c:varyColors val="0"/>
        <c:ser>
          <c:idx val="1"/>
          <c:order val="2"/>
          <c:tx>
            <c:strRef>
              <c:f>'PWA OX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'PWA OX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151104"/>
        <c:axId val="209149312"/>
      </c:barChart>
      <c:lineChart>
        <c:grouping val="standard"/>
        <c:varyColors val="0"/>
        <c:ser>
          <c:idx val="2"/>
          <c:order val="1"/>
          <c:tx>
            <c:strRef>
              <c:f>'PWA OX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'PWA OX 30K'!$G$7:$G$37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 formatCode="General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12448"/>
        <c:axId val="209147392"/>
      </c:lineChart>
      <c:catAx>
        <c:axId val="20911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1473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147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112448"/>
        <c:crosses val="autoZero"/>
        <c:crossBetween val="between"/>
      </c:valAx>
      <c:valAx>
        <c:axId val="209149312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151104"/>
        <c:crosses val="max"/>
        <c:crossBetween val="between"/>
        <c:majorUnit val="0.2"/>
        <c:minorUnit val="4.0000000000000008E-2"/>
      </c:valAx>
      <c:catAx>
        <c:axId val="209151104"/>
        <c:scaling>
          <c:orientation val="minMax"/>
        </c:scaling>
        <c:delete val="1"/>
        <c:axPos val="b"/>
        <c:majorTickMark val="out"/>
        <c:minorTickMark val="none"/>
        <c:tickLblPos val="nextTo"/>
        <c:crossAx val="209149312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71"/>
          <c:y val="0.85903800216321635"/>
          <c:w val="9.5984083360029671E-2"/>
          <c:h val="0.14096199783678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Parts through Delivery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'Delivery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'Delivery 30K'!$J$7:$J$37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 formatCode="General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355904"/>
        <c:axId val="209357824"/>
      </c:barChart>
      <c:barChart>
        <c:barDir val="col"/>
        <c:grouping val="clustered"/>
        <c:varyColors val="0"/>
        <c:ser>
          <c:idx val="0"/>
          <c:order val="2"/>
          <c:tx>
            <c:strRef>
              <c:f>'Delivery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'Delivery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361536"/>
        <c:axId val="209360000"/>
      </c:barChart>
      <c:lineChart>
        <c:grouping val="standard"/>
        <c:varyColors val="0"/>
        <c:ser>
          <c:idx val="1"/>
          <c:order val="0"/>
          <c:tx>
            <c:strRef>
              <c:f>'Delivery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'Delivery 30K'!$F$7:$F$37</c:f>
              <c:numCache>
                <c:formatCode>0</c:formatCode>
                <c:ptCount val="3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170</c:v>
                </c:pt>
                <c:pt idx="20">
                  <c:v>180</c:v>
                </c:pt>
                <c:pt idx="21">
                  <c:v>190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210</c:v>
                </c:pt>
                <c:pt idx="28">
                  <c:v>220</c:v>
                </c:pt>
                <c:pt idx="29">
                  <c:v>230</c:v>
                </c:pt>
                <c:pt idx="30">
                  <c:v>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55904"/>
        <c:axId val="209357824"/>
      </c:lineChart>
      <c:catAx>
        <c:axId val="20935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3578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357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355904"/>
        <c:crosses val="autoZero"/>
        <c:crossBetween val="between"/>
      </c:valAx>
      <c:valAx>
        <c:axId val="20936000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361536"/>
        <c:crosses val="max"/>
        <c:crossBetween val="between"/>
        <c:majorUnit val="0.2"/>
        <c:minorUnit val="4.0000000000000008E-2"/>
      </c:valAx>
      <c:catAx>
        <c:axId val="209361536"/>
        <c:scaling>
          <c:orientation val="minMax"/>
        </c:scaling>
        <c:delete val="1"/>
        <c:axPos val="b"/>
        <c:majorTickMark val="out"/>
        <c:minorTickMark val="none"/>
        <c:tickLblPos val="nextTo"/>
        <c:crossAx val="209360000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 Daily</a:t>
            </a:r>
            <a:r>
              <a:rPr lang="en-US" baseline="0"/>
              <a:t> </a:t>
            </a:r>
            <a:r>
              <a:rPr lang="en-US"/>
              <a:t>Flow Rate: Delivery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'Delivery 30K'!$I$6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dLbl>
              <c:idx val="7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'Delivery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'Delivery 30K'!$I$7:$I$37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9289216"/>
        <c:axId val="209291136"/>
      </c:barChart>
      <c:barChart>
        <c:barDir val="col"/>
        <c:grouping val="clustered"/>
        <c:varyColors val="0"/>
        <c:ser>
          <c:idx val="1"/>
          <c:order val="2"/>
          <c:tx>
            <c:strRef>
              <c:f>'Delivery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'Delivery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307136"/>
        <c:axId val="209305600"/>
      </c:barChart>
      <c:lineChart>
        <c:grouping val="standard"/>
        <c:varyColors val="0"/>
        <c:ser>
          <c:idx val="2"/>
          <c:order val="1"/>
          <c:tx>
            <c:strRef>
              <c:f>'Delivery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'Delivery 30K'!$G$7:$G$37</c:f>
              <c:numCache>
                <c:formatCode>0</c:formatCode>
                <c:ptCount val="3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 formatCode="General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9216"/>
        <c:axId val="209291136"/>
      </c:lineChart>
      <c:catAx>
        <c:axId val="20928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2911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291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289216"/>
        <c:crosses val="autoZero"/>
        <c:crossBetween val="between"/>
      </c:valAx>
      <c:valAx>
        <c:axId val="20930560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307136"/>
        <c:crosses val="max"/>
        <c:crossBetween val="between"/>
        <c:majorUnit val="0.2"/>
        <c:minorUnit val="4.0000000000000008E-2"/>
      </c:valAx>
      <c:catAx>
        <c:axId val="209307136"/>
        <c:scaling>
          <c:orientation val="minMax"/>
        </c:scaling>
        <c:delete val="1"/>
        <c:axPos val="b"/>
        <c:majorTickMark val="out"/>
        <c:minorTickMark val="none"/>
        <c:tickLblPos val="nextTo"/>
        <c:crossAx val="209305600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9865054030408364"/>
          <c:w val="8.1868779057784322E-2"/>
          <c:h val="0.10134934826538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Parts through EQN Submission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'EQN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'EQN 30K'!$J$7:$J$37</c:f>
              <c:numCache>
                <c:formatCode>0</c:formatCode>
                <c:ptCount val="31"/>
                <c:pt idx="0">
                  <c:v>0</c:v>
                </c:pt>
                <c:pt idx="1">
                  <c:v>24</c:v>
                </c:pt>
                <c:pt idx="2">
                  <c:v>24</c:v>
                </c:pt>
                <c:pt idx="3">
                  <c:v>38</c:v>
                </c:pt>
                <c:pt idx="4">
                  <c:v>43</c:v>
                </c:pt>
                <c:pt idx="5">
                  <c:v>47</c:v>
                </c:pt>
                <c:pt idx="6">
                  <c:v>68</c:v>
                </c:pt>
                <c:pt idx="7">
                  <c:v>87</c:v>
                </c:pt>
                <c:pt idx="8">
                  <c:v>87</c:v>
                </c:pt>
                <c:pt idx="9">
                  <c:v>94</c:v>
                </c:pt>
                <c:pt idx="10">
                  <c:v>95</c:v>
                </c:pt>
                <c:pt idx="11">
                  <c:v>96</c:v>
                </c:pt>
                <c:pt idx="12">
                  <c:v>96</c:v>
                </c:pt>
                <c:pt idx="13">
                  <c:v>113</c:v>
                </c:pt>
                <c:pt idx="14">
                  <c:v>113</c:v>
                </c:pt>
                <c:pt idx="15">
                  <c:v>113</c:v>
                </c:pt>
                <c:pt idx="16">
                  <c:v>113</c:v>
                </c:pt>
                <c:pt idx="17">
                  <c:v>113</c:v>
                </c:pt>
                <c:pt idx="18">
                  <c:v>113</c:v>
                </c:pt>
                <c:pt idx="19">
                  <c:v>113</c:v>
                </c:pt>
                <c:pt idx="20">
                  <c:v>113</c:v>
                </c:pt>
                <c:pt idx="21">
                  <c:v>113</c:v>
                </c:pt>
                <c:pt idx="22">
                  <c:v>113</c:v>
                </c:pt>
                <c:pt idx="23">
                  <c:v>113</c:v>
                </c:pt>
                <c:pt idx="24">
                  <c:v>113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113</c:v>
                </c:pt>
                <c:pt idx="29">
                  <c:v>113</c:v>
                </c:pt>
                <c:pt idx="30">
                  <c:v>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91456"/>
        <c:axId val="209493376"/>
      </c:barChart>
      <c:barChart>
        <c:barDir val="col"/>
        <c:grouping val="clustered"/>
        <c:varyColors val="0"/>
        <c:ser>
          <c:idx val="0"/>
          <c:order val="2"/>
          <c:tx>
            <c:strRef>
              <c:f>'EQN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'EQN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501184"/>
        <c:axId val="209499648"/>
      </c:barChart>
      <c:lineChart>
        <c:grouping val="standard"/>
        <c:varyColors val="0"/>
        <c:ser>
          <c:idx val="1"/>
          <c:order val="0"/>
          <c:tx>
            <c:strRef>
              <c:f>'EQN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'EQN 30K'!$F$7:$F$37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45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105</c:v>
                </c:pt>
                <c:pt idx="11">
                  <c:v>120</c:v>
                </c:pt>
                <c:pt idx="12">
                  <c:v>135</c:v>
                </c:pt>
                <c:pt idx="13">
                  <c:v>150</c:v>
                </c:pt>
                <c:pt idx="14">
                  <c:v>165</c:v>
                </c:pt>
                <c:pt idx="15">
                  <c:v>165</c:v>
                </c:pt>
                <c:pt idx="16">
                  <c:v>165</c:v>
                </c:pt>
                <c:pt idx="17">
                  <c:v>180</c:v>
                </c:pt>
                <c:pt idx="18">
                  <c:v>195</c:v>
                </c:pt>
                <c:pt idx="19">
                  <c:v>210</c:v>
                </c:pt>
                <c:pt idx="20">
                  <c:v>225</c:v>
                </c:pt>
                <c:pt idx="21">
                  <c:v>240</c:v>
                </c:pt>
                <c:pt idx="22">
                  <c:v>240</c:v>
                </c:pt>
                <c:pt idx="23">
                  <c:v>240</c:v>
                </c:pt>
                <c:pt idx="24">
                  <c:v>255</c:v>
                </c:pt>
                <c:pt idx="25">
                  <c:v>270</c:v>
                </c:pt>
                <c:pt idx="26">
                  <c:v>285</c:v>
                </c:pt>
                <c:pt idx="27">
                  <c:v>300</c:v>
                </c:pt>
                <c:pt idx="28">
                  <c:v>315</c:v>
                </c:pt>
                <c:pt idx="29">
                  <c:v>315</c:v>
                </c:pt>
                <c:pt idx="30">
                  <c:v>315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91456"/>
        <c:axId val="209493376"/>
      </c:lineChart>
      <c:catAx>
        <c:axId val="209491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4933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493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491456"/>
        <c:crosses val="autoZero"/>
        <c:crossBetween val="between"/>
      </c:valAx>
      <c:valAx>
        <c:axId val="209499648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501184"/>
        <c:crosses val="max"/>
        <c:crossBetween val="between"/>
        <c:majorUnit val="0.2"/>
        <c:minorUnit val="4.0000000000000008E-2"/>
      </c:valAx>
      <c:catAx>
        <c:axId val="2095011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9499648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 Daily</a:t>
            </a:r>
            <a:r>
              <a:rPr lang="en-US" baseline="0"/>
              <a:t> </a:t>
            </a:r>
            <a:r>
              <a:rPr lang="en-US"/>
              <a:t>Flow Rate: EQN Submission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'EQN 30K'!$I$6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'EQN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'EQN 30K'!$I$7:$I$37</c:f>
              <c:numCache>
                <c:formatCode>0</c:formatCode>
                <c:ptCount val="3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14</c:v>
                </c:pt>
                <c:pt idx="4">
                  <c:v>5</c:v>
                </c:pt>
                <c:pt idx="5">
                  <c:v>4</c:v>
                </c:pt>
                <c:pt idx="6">
                  <c:v>21</c:v>
                </c:pt>
                <c:pt idx="7">
                  <c:v>19</c:v>
                </c:pt>
                <c:pt idx="8">
                  <c:v>0</c:v>
                </c:pt>
                <c:pt idx="9">
                  <c:v>7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9441536"/>
        <c:axId val="209443456"/>
      </c:barChart>
      <c:barChart>
        <c:barDir val="col"/>
        <c:grouping val="clustered"/>
        <c:varyColors val="0"/>
        <c:ser>
          <c:idx val="1"/>
          <c:order val="2"/>
          <c:tx>
            <c:strRef>
              <c:f>'EQN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'EQN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520896"/>
        <c:axId val="209519360"/>
      </c:barChart>
      <c:lineChart>
        <c:grouping val="standard"/>
        <c:varyColors val="0"/>
        <c:ser>
          <c:idx val="2"/>
          <c:order val="1"/>
          <c:tx>
            <c:strRef>
              <c:f>'EQN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'EQN 30K'!$G$7:$G$37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1536"/>
        <c:axId val="209443456"/>
      </c:lineChart>
      <c:catAx>
        <c:axId val="20944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4434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44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441536"/>
        <c:crosses val="autoZero"/>
        <c:crossBetween val="between"/>
      </c:valAx>
      <c:valAx>
        <c:axId val="20951936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520896"/>
        <c:crosses val="max"/>
        <c:crossBetween val="between"/>
        <c:majorUnit val="0.2"/>
        <c:minorUnit val="4.0000000000000008E-2"/>
      </c:valAx>
      <c:catAx>
        <c:axId val="209520896"/>
        <c:scaling>
          <c:orientation val="minMax"/>
        </c:scaling>
        <c:delete val="1"/>
        <c:axPos val="b"/>
        <c:majorTickMark val="out"/>
        <c:minorTickMark val="none"/>
        <c:tickLblPos val="nextTo"/>
        <c:crossAx val="209519360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9865054030408364"/>
          <c:w val="8.4264983504782939E-2"/>
          <c:h val="0.101349362825742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</a:t>
            </a:r>
            <a:r>
              <a:rPr lang="en-US" sz="1600" b="1" i="0" u="none" strike="noStrike" baseline="0">
                <a:effectLst/>
              </a:rPr>
              <a:t> and BA</a:t>
            </a:r>
            <a:r>
              <a:rPr lang="en-US"/>
              <a:t> Daily</a:t>
            </a:r>
            <a:r>
              <a:rPr lang="en-US" baseline="0"/>
              <a:t> </a:t>
            </a:r>
            <a:r>
              <a:rPr lang="en-US"/>
              <a:t>Flow Rate: PAA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'PAA 30K'!$I$6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'PAA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'PAA 30K'!$I$7:$I$37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13</c:v>
                </c:pt>
                <c:pt idx="6">
                  <c:v>7</c:v>
                </c:pt>
                <c:pt idx="7">
                  <c:v>19</c:v>
                </c:pt>
                <c:pt idx="8">
                  <c:v>11</c:v>
                </c:pt>
                <c:pt idx="9">
                  <c:v>8</c:v>
                </c:pt>
                <c:pt idx="10">
                  <c:v>29</c:v>
                </c:pt>
                <c:pt idx="11">
                  <c:v>11</c:v>
                </c:pt>
                <c:pt idx="12">
                  <c:v>19</c:v>
                </c:pt>
                <c:pt idx="13">
                  <c:v>23</c:v>
                </c:pt>
                <c:pt idx="14">
                  <c:v>23</c:v>
                </c:pt>
              </c:numCache>
            </c:numRef>
          </c:val>
        </c:ser>
        <c:ser>
          <c:idx val="3"/>
          <c:order val="3"/>
          <c:tx>
            <c:strRef>
              <c:f>'PAA BA'!$I$6</c:f>
              <c:strCache>
                <c:ptCount val="1"/>
                <c:pt idx="0">
                  <c:v>BA Actual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'PAA BA'!$I$7:$I$37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657216"/>
        <c:axId val="209667584"/>
      </c:barChart>
      <c:barChart>
        <c:barDir val="col"/>
        <c:grouping val="clustered"/>
        <c:varyColors val="0"/>
        <c:ser>
          <c:idx val="1"/>
          <c:order val="2"/>
          <c:tx>
            <c:v>Today</c:v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'PAA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675392"/>
        <c:axId val="209669504"/>
      </c:barChart>
      <c:lineChart>
        <c:grouping val="standard"/>
        <c:varyColors val="0"/>
        <c:ser>
          <c:idx val="2"/>
          <c:order val="1"/>
          <c:tx>
            <c:strRef>
              <c:f>'TAI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'PAA 30K'!$G$7:$G$37</c:f>
              <c:numCache>
                <c:formatCode>0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 formatCode="General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57216"/>
        <c:axId val="209667584"/>
      </c:lineChart>
      <c:catAx>
        <c:axId val="20965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675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66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657216"/>
        <c:crosses val="autoZero"/>
        <c:crossBetween val="between"/>
      </c:valAx>
      <c:valAx>
        <c:axId val="209669504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675392"/>
        <c:crosses val="max"/>
        <c:crossBetween val="between"/>
        <c:majorUnit val="0.2"/>
        <c:minorUnit val="4.0000000000000008E-2"/>
      </c:valAx>
      <c:catAx>
        <c:axId val="209675392"/>
        <c:scaling>
          <c:orientation val="minMax"/>
        </c:scaling>
        <c:delete val="1"/>
        <c:axPos val="b"/>
        <c:majorTickMark val="out"/>
        <c:minorTickMark val="none"/>
        <c:tickLblPos val="nextTo"/>
        <c:crossAx val="209669504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566714280654949"/>
          <c:w val="0.108765504954279"/>
          <c:h val="0.14332857193450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</a:t>
            </a:r>
            <a:r>
              <a:rPr lang="en-US" sz="1600" b="1" i="0" u="none" strike="noStrike" baseline="0">
                <a:effectLst/>
              </a:rPr>
              <a:t>and BA </a:t>
            </a: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Parts through PAA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stacked"/>
        <c:varyColors val="0"/>
        <c:ser>
          <c:idx val="2"/>
          <c:order val="1"/>
          <c:tx>
            <c:strRef>
              <c:f>'PAA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'PAA 30K'!$J$7:$J$37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19</c:v>
                </c:pt>
                <c:pt idx="6">
                  <c:v>26</c:v>
                </c:pt>
                <c:pt idx="7">
                  <c:v>45</c:v>
                </c:pt>
                <c:pt idx="8">
                  <c:v>56</c:v>
                </c:pt>
                <c:pt idx="9">
                  <c:v>64</c:v>
                </c:pt>
                <c:pt idx="10">
                  <c:v>93</c:v>
                </c:pt>
                <c:pt idx="11">
                  <c:v>104</c:v>
                </c:pt>
                <c:pt idx="12">
                  <c:v>123</c:v>
                </c:pt>
                <c:pt idx="13">
                  <c:v>146</c:v>
                </c:pt>
                <c:pt idx="14">
                  <c:v>169</c:v>
                </c:pt>
                <c:pt idx="15">
                  <c:v>169</c:v>
                </c:pt>
                <c:pt idx="16">
                  <c:v>169</c:v>
                </c:pt>
                <c:pt idx="17">
                  <c:v>169</c:v>
                </c:pt>
                <c:pt idx="18">
                  <c:v>169</c:v>
                </c:pt>
                <c:pt idx="19">
                  <c:v>169</c:v>
                </c:pt>
                <c:pt idx="20">
                  <c:v>169</c:v>
                </c:pt>
                <c:pt idx="21">
                  <c:v>169</c:v>
                </c:pt>
                <c:pt idx="22">
                  <c:v>169</c:v>
                </c:pt>
                <c:pt idx="23">
                  <c:v>169</c:v>
                </c:pt>
                <c:pt idx="24">
                  <c:v>169</c:v>
                </c:pt>
                <c:pt idx="25">
                  <c:v>169</c:v>
                </c:pt>
                <c:pt idx="26">
                  <c:v>169</c:v>
                </c:pt>
                <c:pt idx="27">
                  <c:v>169</c:v>
                </c:pt>
                <c:pt idx="28">
                  <c:v>169</c:v>
                </c:pt>
                <c:pt idx="29">
                  <c:v>169</c:v>
                </c:pt>
                <c:pt idx="30" formatCode="General">
                  <c:v>169</c:v>
                </c:pt>
              </c:numCache>
            </c:numRef>
          </c:val>
        </c:ser>
        <c:ser>
          <c:idx val="3"/>
          <c:order val="3"/>
          <c:tx>
            <c:strRef>
              <c:f>'PAA BA'!$J$6</c:f>
              <c:strCache>
                <c:ptCount val="1"/>
                <c:pt idx="0">
                  <c:v>BA Total Output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'PAA BA'!$J$7:$J$37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 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42080"/>
        <c:axId val="209768832"/>
      </c:barChart>
      <c:barChart>
        <c:barDir val="col"/>
        <c:grouping val="clustered"/>
        <c:varyColors val="0"/>
        <c:ser>
          <c:idx val="0"/>
          <c:order val="2"/>
          <c:tx>
            <c:v>Today</c:v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'PAA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772544"/>
        <c:axId val="209770752"/>
      </c:barChart>
      <c:lineChart>
        <c:grouping val="standard"/>
        <c:varyColors val="0"/>
        <c:ser>
          <c:idx val="1"/>
          <c:order val="0"/>
          <c:tx>
            <c:strRef>
              <c:f>'PAA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'PAA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'PAA 30K'!$F$7:$F$37</c:f>
              <c:numCache>
                <c:formatCode>0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40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180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300</c:v>
                </c:pt>
                <c:pt idx="18">
                  <c:v>340</c:v>
                </c:pt>
                <c:pt idx="19">
                  <c:v>360</c:v>
                </c:pt>
                <c:pt idx="20">
                  <c:v>380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420</c:v>
                </c:pt>
                <c:pt idx="27">
                  <c:v>440</c:v>
                </c:pt>
                <c:pt idx="28">
                  <c:v>460</c:v>
                </c:pt>
                <c:pt idx="29">
                  <c:v>460</c:v>
                </c:pt>
                <c:pt idx="30" formatCode="General">
                  <c:v>460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42080"/>
        <c:axId val="209768832"/>
      </c:lineChart>
      <c:catAx>
        <c:axId val="20974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7688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768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742080"/>
        <c:crosses val="autoZero"/>
        <c:crossBetween val="between"/>
      </c:valAx>
      <c:valAx>
        <c:axId val="209770752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772544"/>
        <c:crosses val="max"/>
        <c:crossBetween val="between"/>
        <c:majorUnit val="0.2"/>
        <c:minorUnit val="4.0000000000000008E-2"/>
      </c:valAx>
      <c:catAx>
        <c:axId val="209772544"/>
        <c:scaling>
          <c:orientation val="minMax"/>
        </c:scaling>
        <c:delete val="1"/>
        <c:axPos val="b"/>
        <c:majorTickMark val="out"/>
        <c:minorTickMark val="none"/>
        <c:tickLblPos val="nextTo"/>
        <c:crossAx val="209770752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/>
    </a:solidFill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Parts through  BR1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'PWA OX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'PWA OX 30K'!$J$7:$J$37</c:f>
              <c:numCache>
                <c:formatCode>0</c:formatCode>
                <c:ptCount val="31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42</c:v>
                </c:pt>
                <c:pt idx="4">
                  <c:v>42</c:v>
                </c:pt>
                <c:pt idx="5">
                  <c:v>46</c:v>
                </c:pt>
                <c:pt idx="6">
                  <c:v>46</c:v>
                </c:pt>
                <c:pt idx="7">
                  <c:v>60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101</c:v>
                </c:pt>
                <c:pt idx="13">
                  <c:v>113</c:v>
                </c:pt>
                <c:pt idx="14">
                  <c:v>118</c:v>
                </c:pt>
                <c:pt idx="15">
                  <c:v>118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118</c:v>
                </c:pt>
                <c:pt idx="30" formatCode="General">
                  <c:v>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23232"/>
        <c:axId val="209825152"/>
      </c:barChart>
      <c:barChart>
        <c:barDir val="col"/>
        <c:grouping val="clustered"/>
        <c:varyColors val="0"/>
        <c:ser>
          <c:idx val="0"/>
          <c:order val="2"/>
          <c:tx>
            <c:strRef>
              <c:f>'PWA OX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'PWA OX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832960"/>
        <c:axId val="209831424"/>
      </c:barChart>
      <c:lineChart>
        <c:grouping val="standard"/>
        <c:varyColors val="0"/>
        <c:ser>
          <c:idx val="1"/>
          <c:order val="0"/>
          <c:tx>
            <c:strRef>
              <c:f>'PWA OX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'PWA OX 30K'!$F$7:$F$37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135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210</c:v>
                </c:pt>
                <c:pt idx="16">
                  <c:v>210</c:v>
                </c:pt>
                <c:pt idx="17">
                  <c:v>225</c:v>
                </c:pt>
                <c:pt idx="18">
                  <c:v>255</c:v>
                </c:pt>
                <c:pt idx="19">
                  <c:v>270</c:v>
                </c:pt>
                <c:pt idx="20">
                  <c:v>285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315</c:v>
                </c:pt>
                <c:pt idx="26">
                  <c:v>330</c:v>
                </c:pt>
                <c:pt idx="27">
                  <c:v>345</c:v>
                </c:pt>
                <c:pt idx="28">
                  <c:v>360</c:v>
                </c:pt>
                <c:pt idx="29">
                  <c:v>360</c:v>
                </c:pt>
                <c:pt idx="30" formatCode="General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23232"/>
        <c:axId val="209825152"/>
      </c:lineChart>
      <c:catAx>
        <c:axId val="20982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8251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82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823232"/>
        <c:crosses val="autoZero"/>
        <c:crossBetween val="between"/>
      </c:valAx>
      <c:valAx>
        <c:axId val="209831424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209832960"/>
        <c:crosses val="max"/>
        <c:crossBetween val="between"/>
        <c:majorUnit val="0.2"/>
        <c:minorUnit val="4.0000000000000008E-2"/>
      </c:valAx>
      <c:catAx>
        <c:axId val="209832960"/>
        <c:scaling>
          <c:orientation val="minMax"/>
        </c:scaling>
        <c:delete val="1"/>
        <c:axPos val="b"/>
        <c:majorTickMark val="out"/>
        <c:minorTickMark val="none"/>
        <c:tickLblPos val="nextTo"/>
        <c:crossAx val="209831424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/>
    </a:solidFill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 Daily</a:t>
            </a:r>
            <a:r>
              <a:rPr lang="en-US" baseline="0"/>
              <a:t> </a:t>
            </a:r>
            <a:r>
              <a:rPr lang="en-US"/>
              <a:t>Flow Rate: BR1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'PAA 30K'!$I$6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'BR1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'PAA 30K'!$I$7:$I$37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13</c:v>
                </c:pt>
                <c:pt idx="6">
                  <c:v>7</c:v>
                </c:pt>
                <c:pt idx="7">
                  <c:v>19</c:v>
                </c:pt>
                <c:pt idx="8">
                  <c:v>11</c:v>
                </c:pt>
                <c:pt idx="9">
                  <c:v>8</c:v>
                </c:pt>
                <c:pt idx="10">
                  <c:v>29</c:v>
                </c:pt>
                <c:pt idx="11">
                  <c:v>11</c:v>
                </c:pt>
                <c:pt idx="12">
                  <c:v>19</c:v>
                </c:pt>
                <c:pt idx="13">
                  <c:v>23</c:v>
                </c:pt>
                <c:pt idx="14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9900288"/>
        <c:axId val="209902208"/>
      </c:barChart>
      <c:barChart>
        <c:barDir val="col"/>
        <c:grouping val="clustered"/>
        <c:varyColors val="0"/>
        <c:ser>
          <c:idx val="1"/>
          <c:order val="2"/>
          <c:tx>
            <c:v>Today</c:v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'BR1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9910016"/>
        <c:axId val="209908480"/>
      </c:barChart>
      <c:lineChart>
        <c:grouping val="standard"/>
        <c:varyColors val="0"/>
        <c:ser>
          <c:idx val="2"/>
          <c:order val="1"/>
          <c:tx>
            <c:strRef>
              <c:f>'TAI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'TAI 30K'!$G$7:$G$37</c:f>
              <c:numCache>
                <c:formatCode>0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 formatCode="General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00288"/>
        <c:axId val="209902208"/>
      </c:lineChart>
      <c:catAx>
        <c:axId val="20990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90220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902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900288"/>
        <c:crosses val="autoZero"/>
        <c:crossBetween val="between"/>
      </c:valAx>
      <c:valAx>
        <c:axId val="20990848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9910016"/>
        <c:crosses val="max"/>
        <c:crossBetween val="between"/>
        <c:majorUnit val="0.2"/>
        <c:minorUnit val="4.0000000000000008E-2"/>
      </c:valAx>
      <c:catAx>
        <c:axId val="209910016"/>
        <c:scaling>
          <c:orientation val="minMax"/>
        </c:scaling>
        <c:delete val="1"/>
        <c:axPos val="b"/>
        <c:majorTickMark val="out"/>
        <c:minorTickMark val="none"/>
        <c:tickLblPos val="nextTo"/>
        <c:crossAx val="209908480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9865054030408364"/>
          <c:w val="8.1868779057784322E-2"/>
          <c:h val="0.10134934826538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</a:t>
            </a:r>
            <a:r>
              <a:rPr lang="en-US" sz="1600" b="1" i="0" u="none" strike="noStrike" baseline="0">
                <a:effectLst/>
              </a:rPr>
              <a:t>and BA </a:t>
            </a: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Parts through TAI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stacked"/>
        <c:varyColors val="0"/>
        <c:ser>
          <c:idx val="2"/>
          <c:order val="1"/>
          <c:tx>
            <c:strRef>
              <c:f>'TAI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'TAI 30K'!$J$7:$J$37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28</c:v>
                </c:pt>
                <c:pt idx="5">
                  <c:v>32</c:v>
                </c:pt>
                <c:pt idx="6">
                  <c:v>32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60</c:v>
                </c:pt>
                <c:pt idx="11">
                  <c:v>70</c:v>
                </c:pt>
                <c:pt idx="12">
                  <c:v>81</c:v>
                </c:pt>
                <c:pt idx="13">
                  <c:v>93</c:v>
                </c:pt>
                <c:pt idx="14">
                  <c:v>103</c:v>
                </c:pt>
                <c:pt idx="15">
                  <c:v>103</c:v>
                </c:pt>
                <c:pt idx="16">
                  <c:v>103</c:v>
                </c:pt>
                <c:pt idx="17">
                  <c:v>103</c:v>
                </c:pt>
                <c:pt idx="18">
                  <c:v>103</c:v>
                </c:pt>
                <c:pt idx="19">
                  <c:v>103</c:v>
                </c:pt>
                <c:pt idx="20">
                  <c:v>103</c:v>
                </c:pt>
                <c:pt idx="21">
                  <c:v>103</c:v>
                </c:pt>
                <c:pt idx="22">
                  <c:v>103</c:v>
                </c:pt>
                <c:pt idx="23">
                  <c:v>103</c:v>
                </c:pt>
                <c:pt idx="24">
                  <c:v>103</c:v>
                </c:pt>
                <c:pt idx="25">
                  <c:v>103</c:v>
                </c:pt>
                <c:pt idx="26">
                  <c:v>103</c:v>
                </c:pt>
                <c:pt idx="27">
                  <c:v>103</c:v>
                </c:pt>
                <c:pt idx="28">
                  <c:v>103</c:v>
                </c:pt>
                <c:pt idx="29">
                  <c:v>103</c:v>
                </c:pt>
                <c:pt idx="30" formatCode="General">
                  <c:v>103</c:v>
                </c:pt>
              </c:numCache>
            </c:numRef>
          </c:val>
        </c:ser>
        <c:ser>
          <c:idx val="3"/>
          <c:order val="3"/>
          <c:tx>
            <c:strRef>
              <c:f>'TAI BA'!$J$6</c:f>
              <c:strCache>
                <c:ptCount val="1"/>
                <c:pt idx="0">
                  <c:v>BA Total Output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'TAI BA'!$J$7:$J$37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 formatCode="General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964416"/>
        <c:axId val="209991168"/>
      </c:barChart>
      <c:barChart>
        <c:barDir val="col"/>
        <c:grouping val="clustered"/>
        <c:varyColors val="0"/>
        <c:ser>
          <c:idx val="0"/>
          <c:order val="2"/>
          <c:tx>
            <c:strRef>
              <c:f>'TAI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'TAI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0011264"/>
        <c:axId val="209993088"/>
      </c:barChart>
      <c:lineChart>
        <c:grouping val="standard"/>
        <c:varyColors val="0"/>
        <c:ser>
          <c:idx val="1"/>
          <c:order val="0"/>
          <c:tx>
            <c:strRef>
              <c:f>'TAI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'TAI 30K'!$F$7:$F$37</c:f>
              <c:numCache>
                <c:formatCode>0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40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180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300</c:v>
                </c:pt>
                <c:pt idx="18">
                  <c:v>340</c:v>
                </c:pt>
                <c:pt idx="19">
                  <c:v>360</c:v>
                </c:pt>
                <c:pt idx="20">
                  <c:v>380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420</c:v>
                </c:pt>
                <c:pt idx="27">
                  <c:v>440</c:v>
                </c:pt>
                <c:pt idx="28">
                  <c:v>460</c:v>
                </c:pt>
                <c:pt idx="29">
                  <c:v>460</c:v>
                </c:pt>
                <c:pt idx="30" formatCode="General">
                  <c:v>460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64416"/>
        <c:axId val="209991168"/>
      </c:lineChart>
      <c:catAx>
        <c:axId val="20996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9911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9991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964416"/>
        <c:crosses val="autoZero"/>
        <c:crossBetween val="between"/>
      </c:valAx>
      <c:valAx>
        <c:axId val="209993088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210011264"/>
        <c:crosses val="max"/>
        <c:crossBetween val="between"/>
        <c:majorUnit val="0.2"/>
        <c:minorUnit val="4.0000000000000008E-2"/>
      </c:valAx>
      <c:catAx>
        <c:axId val="210011264"/>
        <c:scaling>
          <c:orientation val="minMax"/>
        </c:scaling>
        <c:delete val="1"/>
        <c:axPos val="b"/>
        <c:majorTickMark val="out"/>
        <c:minorTickMark val="none"/>
        <c:tickLblPos val="nextTo"/>
        <c:crossAx val="209993088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ysClr val="window" lastClr="FFFFFF"/>
    </a:solidFill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 </a:t>
            </a:r>
            <a:r>
              <a:rPr lang="en-US" sz="1600" b="1" i="0" u="none" strike="noStrike" baseline="0">
                <a:effectLst/>
              </a:rPr>
              <a:t>and BA </a:t>
            </a:r>
            <a:r>
              <a:rPr lang="en-US"/>
              <a:t>Daily</a:t>
            </a:r>
            <a:r>
              <a:rPr lang="en-US" baseline="0"/>
              <a:t> </a:t>
            </a:r>
            <a:r>
              <a:rPr lang="en-US"/>
              <a:t>Flow Rate: TAI</a:t>
            </a:r>
            <a:endParaRPr lang="en-US" baseline="0"/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'TAI 30K'!$I$6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'XRI OX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'TAI 30K'!$I$7:$I$37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15</c:v>
                </c:pt>
                <c:pt idx="5">
                  <c:v>4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13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10</c:v>
                </c:pt>
              </c:numCache>
            </c:numRef>
          </c:val>
        </c:ser>
        <c:ser>
          <c:idx val="3"/>
          <c:order val="3"/>
          <c:tx>
            <c:strRef>
              <c:f>'TAI BA'!$I$6</c:f>
              <c:strCache>
                <c:ptCount val="1"/>
                <c:pt idx="0">
                  <c:v>BA Actual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'TAI BA'!$I$7:$I$37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067456"/>
        <c:axId val="210069376"/>
      </c:barChart>
      <c:barChart>
        <c:barDir val="col"/>
        <c:grouping val="clustered"/>
        <c:varyColors val="0"/>
        <c:ser>
          <c:idx val="1"/>
          <c:order val="2"/>
          <c:tx>
            <c:strRef>
              <c:f>'TAI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</c:spPr>
          <c:invertIfNegative val="0"/>
          <c:val>
            <c:numRef>
              <c:f>'TAI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0081280"/>
        <c:axId val="210079744"/>
      </c:barChart>
      <c:lineChart>
        <c:grouping val="standard"/>
        <c:varyColors val="0"/>
        <c:ser>
          <c:idx val="2"/>
          <c:order val="1"/>
          <c:tx>
            <c:strRef>
              <c:f>'TAI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'TAI 30K'!$G$7:$G$37</c:f>
              <c:numCache>
                <c:formatCode>0</c:formatCode>
                <c:ptCount val="3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 formatCode="General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67456"/>
        <c:axId val="210069376"/>
      </c:lineChart>
      <c:catAx>
        <c:axId val="21006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0693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0069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067456"/>
        <c:crosses val="autoZero"/>
        <c:crossBetween val="between"/>
      </c:valAx>
      <c:valAx>
        <c:axId val="210079744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10081280"/>
        <c:crosses val="max"/>
        <c:crossBetween val="between"/>
        <c:majorUnit val="0.2"/>
        <c:minorUnit val="4.0000000000000008E-2"/>
      </c:valAx>
      <c:catAx>
        <c:axId val="210081280"/>
        <c:scaling>
          <c:orientation val="minMax"/>
        </c:scaling>
        <c:delete val="1"/>
        <c:axPos val="b"/>
        <c:majorTickMark val="out"/>
        <c:minorTickMark val="none"/>
        <c:tickLblPos val="nextTo"/>
        <c:crossAx val="210079744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5961150126504449"/>
          <c:w val="0.108765504954279"/>
          <c:h val="0.14038849873495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30K and BA Parts through Blue Light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2176412538192675E-2"/>
          <c:y val="0.14485956671363895"/>
          <c:w val="0.8860012577494446"/>
          <c:h val="0.70404984423676065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'Blue Light 30K'!$J$6</c:f>
              <c:strCache>
                <c:ptCount val="1"/>
                <c:pt idx="0">
                  <c:v>30K Total Output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ysClr val="windowText" lastClr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'Blue Light 30K'!$J$7:$J$37</c:f>
              <c:numCache>
                <c:formatCode>0</c:formatCode>
                <c:ptCount val="31"/>
                <c:pt idx="0">
                  <c:v>19</c:v>
                </c:pt>
                <c:pt idx="1">
                  <c:v>30</c:v>
                </c:pt>
                <c:pt idx="2">
                  <c:v>30</c:v>
                </c:pt>
                <c:pt idx="3">
                  <c:v>31</c:v>
                </c:pt>
                <c:pt idx="4">
                  <c:v>34</c:v>
                </c:pt>
                <c:pt idx="5">
                  <c:v>44</c:v>
                </c:pt>
                <c:pt idx="6">
                  <c:v>50</c:v>
                </c:pt>
                <c:pt idx="7">
                  <c:v>62</c:v>
                </c:pt>
                <c:pt idx="8">
                  <c:v>84</c:v>
                </c:pt>
                <c:pt idx="9">
                  <c:v>89</c:v>
                </c:pt>
                <c:pt idx="10">
                  <c:v>90</c:v>
                </c:pt>
                <c:pt idx="11">
                  <c:v>90</c:v>
                </c:pt>
                <c:pt idx="12">
                  <c:v>109</c:v>
                </c:pt>
                <c:pt idx="13">
                  <c:v>121</c:v>
                </c:pt>
                <c:pt idx="14">
                  <c:v>129</c:v>
                </c:pt>
                <c:pt idx="15">
                  <c:v>129</c:v>
                </c:pt>
                <c:pt idx="16">
                  <c:v>129</c:v>
                </c:pt>
                <c:pt idx="17">
                  <c:v>129</c:v>
                </c:pt>
                <c:pt idx="18">
                  <c:v>129</c:v>
                </c:pt>
                <c:pt idx="19">
                  <c:v>129</c:v>
                </c:pt>
                <c:pt idx="20">
                  <c:v>129</c:v>
                </c:pt>
                <c:pt idx="21">
                  <c:v>129</c:v>
                </c:pt>
                <c:pt idx="22">
                  <c:v>129</c:v>
                </c:pt>
                <c:pt idx="23">
                  <c:v>129</c:v>
                </c:pt>
                <c:pt idx="24">
                  <c:v>129</c:v>
                </c:pt>
                <c:pt idx="25">
                  <c:v>129</c:v>
                </c:pt>
                <c:pt idx="26">
                  <c:v>129</c:v>
                </c:pt>
                <c:pt idx="27">
                  <c:v>129</c:v>
                </c:pt>
                <c:pt idx="28">
                  <c:v>129</c:v>
                </c:pt>
                <c:pt idx="29">
                  <c:v>129</c:v>
                </c:pt>
                <c:pt idx="30">
                  <c:v>129</c:v>
                </c:pt>
              </c:numCache>
            </c:numRef>
          </c:val>
        </c:ser>
        <c:ser>
          <c:idx val="3"/>
          <c:order val="3"/>
          <c:tx>
            <c:strRef>
              <c:f>'Blue Light BA'!$J$6</c:f>
              <c:strCache>
                <c:ptCount val="1"/>
                <c:pt idx="0">
                  <c:v>BA Total Output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'Blue Light BA'!$J$7:$J$37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206720"/>
        <c:axId val="210208640"/>
      </c:barChart>
      <c:barChart>
        <c:barDir val="col"/>
        <c:grouping val="clustered"/>
        <c:varyColors val="0"/>
        <c:ser>
          <c:idx val="0"/>
          <c:order val="0"/>
          <c:tx>
            <c:v>Today</c:v>
          </c:tx>
          <c:spPr>
            <a:solidFill>
              <a:srgbClr val="C00000"/>
            </a:solidFill>
            <a:ln w="9525">
              <a:solidFill>
                <a:schemeClr val="tx1"/>
              </a:solidFill>
            </a:ln>
          </c:spPr>
          <c:invertIfNegative val="0"/>
          <c:dPt>
            <c:idx val="10"/>
            <c:invertIfNegative val="0"/>
            <c:bubble3D val="0"/>
            <c:spPr>
              <a:solidFill>
                <a:srgbClr val="C00000"/>
              </a:solidFill>
              <a:ln w="9525">
                <a:noFill/>
              </a:ln>
            </c:spPr>
          </c:dPt>
          <c:dPt>
            <c:idx val="26"/>
            <c:invertIfNegative val="0"/>
            <c:bubble3D val="0"/>
            <c:spPr>
              <a:solidFill>
                <a:srgbClr val="C00000"/>
              </a:solidFill>
              <a:ln w="9525">
                <a:noFill/>
              </a:ln>
            </c:spPr>
          </c:dPt>
          <c:cat>
            <c:strRef>
              <c:f>'Blue Light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'Blue Light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10216448"/>
        <c:axId val="210214912"/>
      </c:barChart>
      <c:lineChart>
        <c:grouping val="standard"/>
        <c:varyColors val="0"/>
        <c:ser>
          <c:idx val="1"/>
          <c:order val="1"/>
          <c:tx>
            <c:v>Build Plan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dLbls>
            <c:dLbl>
              <c:idx val="30"/>
              <c:layout>
                <c:manualLayout>
                  <c:x val="7.64818355640535E-3"/>
                  <c:y val="-2.229299363057327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'TAI 30K'!$D$7:$D$36</c:f>
              <c:strCache>
                <c:ptCount val="30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'Blue Light 30K'!$F$7:$F$37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30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135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210</c:v>
                </c:pt>
                <c:pt idx="16">
                  <c:v>210</c:v>
                </c:pt>
                <c:pt idx="17">
                  <c:v>225</c:v>
                </c:pt>
                <c:pt idx="18">
                  <c:v>255</c:v>
                </c:pt>
                <c:pt idx="19">
                  <c:v>270</c:v>
                </c:pt>
                <c:pt idx="20">
                  <c:v>285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315</c:v>
                </c:pt>
                <c:pt idx="26">
                  <c:v>330</c:v>
                </c:pt>
                <c:pt idx="27">
                  <c:v>345</c:v>
                </c:pt>
                <c:pt idx="28">
                  <c:v>360</c:v>
                </c:pt>
                <c:pt idx="29">
                  <c:v>360</c:v>
                </c:pt>
                <c:pt idx="30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06720"/>
        <c:axId val="210208640"/>
      </c:lineChart>
      <c:catAx>
        <c:axId val="21020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21040192556576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086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0208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7363595682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06720"/>
        <c:crosses val="autoZero"/>
        <c:crossBetween val="between"/>
      </c:valAx>
      <c:valAx>
        <c:axId val="210214912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10216448"/>
        <c:crosses val="max"/>
        <c:crossBetween val="between"/>
        <c:majorUnit val="1"/>
        <c:minorUnit val="4.0000000000000008E-2"/>
      </c:valAx>
      <c:catAx>
        <c:axId val="210216448"/>
        <c:scaling>
          <c:orientation val="minMax"/>
        </c:scaling>
        <c:delete val="1"/>
        <c:axPos val="b"/>
        <c:majorTickMark val="out"/>
        <c:minorTickMark val="none"/>
        <c:tickLblPos val="nextTo"/>
        <c:crossAx val="210214912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30K and BA Daily</a:t>
            </a:r>
            <a:r>
              <a:rPr lang="en-US" baseline="0"/>
              <a:t> </a:t>
            </a:r>
            <a:r>
              <a:rPr lang="en-US"/>
              <a:t>Flow Rate: Blue Light</a:t>
            </a:r>
          </a:p>
        </c:rich>
      </c:tx>
      <c:layout>
        <c:manualLayout>
          <c:xMode val="edge"/>
          <c:yMode val="edge"/>
          <c:x val="0.42833071990198252"/>
          <c:y val="3.70863777162990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910525285677725E-2"/>
          <c:y val="0.15764391814942283"/>
          <c:w val="0.87649133067459484"/>
          <c:h val="0.63468725894252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'Blue Light 30K'!$I$6</c:f>
              <c:strCache>
                <c:ptCount val="1"/>
                <c:pt idx="0">
                  <c:v>30K Actual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'Blue Light 30K'!$D$7:$D$37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'Blue Light 30K'!$I$7:$I$37</c:f>
              <c:numCache>
                <c:formatCode>0</c:formatCode>
                <c:ptCount val="31"/>
                <c:pt idx="0">
                  <c:v>19</c:v>
                </c:pt>
                <c:pt idx="1">
                  <c:v>11</c:v>
                </c:pt>
                <c:pt idx="3">
                  <c:v>1</c:v>
                </c:pt>
                <c:pt idx="4">
                  <c:v>3</c:v>
                </c:pt>
                <c:pt idx="5">
                  <c:v>10</c:v>
                </c:pt>
                <c:pt idx="6">
                  <c:v>6</c:v>
                </c:pt>
                <c:pt idx="7">
                  <c:v>12</c:v>
                </c:pt>
                <c:pt idx="8">
                  <c:v>22</c:v>
                </c:pt>
                <c:pt idx="9">
                  <c:v>5</c:v>
                </c:pt>
                <c:pt idx="10">
                  <c:v>1</c:v>
                </c:pt>
                <c:pt idx="11">
                  <c:v>0</c:v>
                </c:pt>
                <c:pt idx="12">
                  <c:v>19</c:v>
                </c:pt>
                <c:pt idx="13">
                  <c:v>12</c:v>
                </c:pt>
                <c:pt idx="14">
                  <c:v>8</c:v>
                </c:pt>
              </c:numCache>
            </c:numRef>
          </c:val>
        </c:ser>
        <c:ser>
          <c:idx val="3"/>
          <c:order val="3"/>
          <c:tx>
            <c:strRef>
              <c:f>'Blue Light BA'!$I$6</c:f>
              <c:strCache>
                <c:ptCount val="1"/>
                <c:pt idx="0">
                  <c:v>BA Actual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'Blue Light BA'!$I$7:$I$37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343040"/>
        <c:axId val="208344960"/>
      </c:barChart>
      <c:barChart>
        <c:barDir val="col"/>
        <c:grouping val="clustered"/>
        <c:varyColors val="0"/>
        <c:ser>
          <c:idx val="1"/>
          <c:order val="2"/>
          <c:tx>
            <c:strRef>
              <c:f>'Blue Light 30K'!$O$6</c:f>
              <c:strCache>
                <c:ptCount val="1"/>
                <c:pt idx="0">
                  <c:v>Today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'Blue Light 30K'!$O$7:$O$37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8365056"/>
        <c:axId val="208363520"/>
      </c:barChart>
      <c:lineChart>
        <c:grouping val="standard"/>
        <c:varyColors val="0"/>
        <c:ser>
          <c:idx val="2"/>
          <c:order val="1"/>
          <c:tx>
            <c:strRef>
              <c:f>'Blue Light 30K'!$H$6</c:f>
              <c:strCache>
                <c:ptCount val="1"/>
                <c:pt idx="0">
                  <c:v>30K Build Plan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12"/>
              <c:layout/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0.29445506692160633"/>
                  <c:y val="-1.5552099533437053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Foam!#REF!</c:f>
            </c:multiLvlStrRef>
          </c:cat>
          <c:val>
            <c:numRef>
              <c:f>'Blue Light 30K'!$G$7:$G$37</c:f>
              <c:numCache>
                <c:formatCode>0</c:formatCode>
                <c:ptCount val="3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43040"/>
        <c:axId val="208344960"/>
      </c:lineChart>
      <c:catAx>
        <c:axId val="20834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51910824851390369"/>
              <c:y val="0.903426733820434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158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4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8344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Parts</a:t>
                </a:r>
              </a:p>
            </c:rich>
          </c:tx>
          <c:layout>
            <c:manualLayout>
              <c:xMode val="edge"/>
              <c:yMode val="edge"/>
              <c:x val="1.1677298367682635E-2"/>
              <c:y val="0.420560875836466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3040"/>
        <c:crosses val="autoZero"/>
        <c:crossBetween val="between"/>
      </c:valAx>
      <c:valAx>
        <c:axId val="20836352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8365056"/>
        <c:crosses val="max"/>
        <c:crossBetween val="between"/>
        <c:majorUnit val="0.2"/>
        <c:minorUnit val="4.0000000000000008E-2"/>
      </c:valAx>
      <c:catAx>
        <c:axId val="208365056"/>
        <c:scaling>
          <c:orientation val="minMax"/>
        </c:scaling>
        <c:delete val="1"/>
        <c:axPos val="b"/>
        <c:majorTickMark val="out"/>
        <c:minorTickMark val="none"/>
        <c:tickLblPos val="nextTo"/>
        <c:crossAx val="208363520"/>
        <c:crosses val="autoZero"/>
        <c:auto val="1"/>
        <c:lblAlgn val="ctr"/>
        <c:lblOffset val="100"/>
        <c:noMultiLvlLbl val="0"/>
      </c:cat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206288721404466"/>
          <c:y val="0.85575736112394396"/>
          <c:w val="0.108765504954279"/>
          <c:h val="0.144242638876056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mpd="sng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44" r="0.75000000000000044" t="1" header="0.5" footer="0.5"/>
    <c:pageSetup orientation="landscape" horizontalDpi="300" verticalDpi="300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Peices through Individual Operations To Date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Launch</c:v>
          </c:tx>
          <c:invertIfNegative val="0"/>
          <c:val>
            <c:numRef>
              <c:f>'30K Launch'!$I$38</c:f>
              <c:numCache>
                <c:formatCode>0</c:formatCode>
                <c:ptCount val="1"/>
                <c:pt idx="0">
                  <c:v>145</c:v>
                </c:pt>
              </c:numCache>
            </c:numRef>
          </c:val>
        </c:ser>
        <c:ser>
          <c:idx val="1"/>
          <c:order val="1"/>
          <c:tx>
            <c:v>PAA</c:v>
          </c:tx>
          <c:invertIfNegative val="0"/>
          <c:val>
            <c:numRef>
              <c:f>'PAA 30K'!$I$38</c:f>
              <c:numCache>
                <c:formatCode>0</c:formatCode>
                <c:ptCount val="1"/>
                <c:pt idx="0">
                  <c:v>169</c:v>
                </c:pt>
              </c:numCache>
            </c:numRef>
          </c:val>
        </c:ser>
        <c:ser>
          <c:idx val="2"/>
          <c:order val="2"/>
          <c:tx>
            <c:v>BR1</c:v>
          </c:tx>
          <c:invertIfNegative val="0"/>
          <c:val>
            <c:numRef>
              <c:f>'BR1 30K'!$I$38</c:f>
              <c:numCache>
                <c:formatCode>0</c:formatCode>
                <c:ptCount val="1"/>
                <c:pt idx="0">
                  <c:v>85</c:v>
                </c:pt>
              </c:numCache>
            </c:numRef>
          </c:val>
        </c:ser>
        <c:ser>
          <c:idx val="4"/>
          <c:order val="3"/>
          <c:tx>
            <c:v>TAI</c:v>
          </c:tx>
          <c:invertIfNegative val="0"/>
          <c:val>
            <c:numRef>
              <c:f>'TAI 30K'!$I$38</c:f>
              <c:numCache>
                <c:formatCode>0</c:formatCode>
                <c:ptCount val="1"/>
                <c:pt idx="0">
                  <c:v>103</c:v>
                </c:pt>
              </c:numCache>
            </c:numRef>
          </c:val>
        </c:ser>
        <c:ser>
          <c:idx val="5"/>
          <c:order val="4"/>
          <c:tx>
            <c:v>SET OX</c:v>
          </c:tx>
          <c:invertIfNegative val="0"/>
          <c:val>
            <c:numRef>
              <c:f>'SET OX 30K'!$I$38</c:f>
              <c:numCache>
                <c:formatCode>0</c:formatCode>
                <c:ptCount val="1"/>
                <c:pt idx="0">
                  <c:v>138</c:v>
                </c:pt>
              </c:numCache>
            </c:numRef>
          </c:val>
        </c:ser>
        <c:ser>
          <c:idx val="3"/>
          <c:order val="5"/>
          <c:tx>
            <c:v>XRI OX</c:v>
          </c:tx>
          <c:invertIfNegative val="0"/>
          <c:val>
            <c:numRef>
              <c:f>'XRI OX 30K'!$I$38</c:f>
              <c:numCache>
                <c:formatCode>0</c:formatCode>
                <c:ptCount val="1"/>
                <c:pt idx="0">
                  <c:v>150</c:v>
                </c:pt>
              </c:numCache>
            </c:numRef>
          </c:val>
        </c:ser>
        <c:ser>
          <c:idx val="6"/>
          <c:order val="6"/>
          <c:tx>
            <c:v>PWA OX</c:v>
          </c:tx>
          <c:invertIfNegative val="0"/>
          <c:val>
            <c:numRef>
              <c:f>'PWA OX 30K'!$I$38</c:f>
              <c:numCache>
                <c:formatCode>0</c:formatCode>
                <c:ptCount val="1"/>
                <c:pt idx="0">
                  <c:v>118</c:v>
                </c:pt>
              </c:numCache>
            </c:numRef>
          </c:val>
        </c:ser>
        <c:ser>
          <c:idx val="7"/>
          <c:order val="7"/>
          <c:tx>
            <c:v>Blue Light</c:v>
          </c:tx>
          <c:invertIfNegative val="0"/>
          <c:val>
            <c:numRef>
              <c:f>'Blue Light 30K'!$I$38</c:f>
              <c:numCache>
                <c:formatCode>0</c:formatCode>
                <c:ptCount val="1"/>
                <c:pt idx="0">
                  <c:v>129</c:v>
                </c:pt>
              </c:numCache>
            </c:numRef>
          </c:val>
        </c:ser>
        <c:ser>
          <c:idx val="8"/>
          <c:order val="8"/>
          <c:tx>
            <c:v>EQN</c:v>
          </c:tx>
          <c:invertIfNegative val="0"/>
          <c:val>
            <c:numRef>
              <c:f>'EQN 30K'!$I$38</c:f>
              <c:numCache>
                <c:formatCode>0</c:formatCode>
                <c:ptCount val="1"/>
                <c:pt idx="0">
                  <c:v>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89088"/>
        <c:axId val="208499072"/>
      </c:barChart>
      <c:catAx>
        <c:axId val="208489088"/>
        <c:scaling>
          <c:orientation val="minMax"/>
        </c:scaling>
        <c:delete val="1"/>
        <c:axPos val="b"/>
        <c:majorTickMark val="out"/>
        <c:minorTickMark val="none"/>
        <c:tickLblPos val="nextTo"/>
        <c:crossAx val="208499072"/>
        <c:crosses val="autoZero"/>
        <c:auto val="1"/>
        <c:lblAlgn val="ctr"/>
        <c:lblOffset val="100"/>
        <c:noMultiLvlLbl val="0"/>
      </c:catAx>
      <c:valAx>
        <c:axId val="20849907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08489088"/>
        <c:crosses val="autoZero"/>
        <c:crossBetween val="between"/>
        <c:majorUnit val="2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941696522627704E-2"/>
          <c:y val="0.11261709920424012"/>
          <c:w val="0.87986204912363053"/>
          <c:h val="0.702292205447105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'Gemba QCPC'!$H$5</c:f>
              <c:strCache>
                <c:ptCount val="1"/>
                <c:pt idx="0">
                  <c:v>Manpower Issues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QCPC'!$I$5:$T$5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x>
            <c:strRef>
              <c:f>'Gemba QCPC'!$H$6</c:f>
              <c:strCache>
                <c:ptCount val="1"/>
                <c:pt idx="0">
                  <c:v>Goodrich TAT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QCPC'!$I$6:$T$6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ser>
          <c:idx val="2"/>
          <c:order val="2"/>
          <c:tx>
            <c:strRef>
              <c:f>'Gemba QCPC'!$H$7</c:f>
              <c:strCache>
                <c:ptCount val="1"/>
                <c:pt idx="0">
                  <c:v>Coating Recycle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QCPC'!$I$7:$T$7</c:f>
              <c:numCache>
                <c:formatCode>General</c:formatCode>
                <c:ptCount val="12"/>
                <c:pt idx="0">
                  <c:v>7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  <c:pt idx="5">
                  <c:v>3</c:v>
                </c:pt>
                <c:pt idx="6">
                  <c:v>7</c:v>
                </c:pt>
                <c:pt idx="7">
                  <c:v>7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</c:ser>
        <c:ser>
          <c:idx val="3"/>
          <c:order val="3"/>
          <c:tx>
            <c:strRef>
              <c:f>'Gemba QCPC'!$H$8</c:f>
              <c:strCache>
                <c:ptCount val="1"/>
                <c:pt idx="0">
                  <c:v>Flow / Capacity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QCPC'!$I$8:$T$8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ser>
          <c:idx val="4"/>
          <c:order val="4"/>
          <c:tx>
            <c:strRef>
              <c:f>'Gemba QCPC'!$H$9</c:f>
              <c:strCache>
                <c:ptCount val="1"/>
                <c:pt idx="0">
                  <c:v>Quality Issue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QCPC'!$I$9:$T$9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5</c:v>
                </c:pt>
                <c:pt idx="7">
                  <c:v>7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</c:ser>
        <c:ser>
          <c:idx val="5"/>
          <c:order val="5"/>
          <c:tx>
            <c:strRef>
              <c:f>'Gemba QCPC'!$H$10</c:f>
              <c:strCache>
                <c:ptCount val="1"/>
                <c:pt idx="0">
                  <c:v>Weld Recycle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QCPC'!$I$10:$T$10</c:f>
              <c:numCache>
                <c:formatCode>General</c:formatCode>
                <c:ptCount val="12"/>
                <c:pt idx="0">
                  <c:v>7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6"/>
          <c:order val="6"/>
          <c:tx>
            <c:strRef>
              <c:f>'Gemba QCPC'!$H$11</c:f>
              <c:strCache>
                <c:ptCount val="1"/>
                <c:pt idx="0">
                  <c:v>Goodrich Recycle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QCPC'!$I$11:$T$11</c:f>
              <c:numCache>
                <c:formatCode>General</c:formatCode>
                <c:ptCount val="12"/>
                <c:pt idx="0">
                  <c:v>7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2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</c:ser>
        <c:ser>
          <c:idx val="7"/>
          <c:order val="7"/>
          <c:tx>
            <c:strRef>
              <c:f>'Gemba QCPC'!$H$12</c:f>
              <c:strCache>
                <c:ptCount val="1"/>
                <c:pt idx="0">
                  <c:v>Down Machine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QCPC'!$I$12:$T$12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8"/>
          <c:order val="8"/>
          <c:tx>
            <c:strRef>
              <c:f>'Gemba QCPC'!$H$13</c:f>
              <c:strCache>
                <c:ptCount val="1"/>
                <c:pt idx="0">
                  <c:v>Purchasing</c:v>
                </c:pt>
              </c:strCache>
            </c:strRef>
          </c:tx>
          <c:invertIfNegative val="0"/>
          <c:cat>
            <c:strRef>
              <c:f>'Gemba QCPC'!$I$4:$T$4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'Gemba QCPC'!$I$13:$T$13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7</c:v>
                </c:pt>
                <c:pt idx="8">
                  <c:v>6</c:v>
                </c:pt>
                <c:pt idx="9">
                  <c:v>8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065856"/>
        <c:axId val="211071744"/>
      </c:barChart>
      <c:catAx>
        <c:axId val="21106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1071744"/>
        <c:crosses val="autoZero"/>
        <c:auto val="1"/>
        <c:lblAlgn val="ctr"/>
        <c:lblOffset val="100"/>
        <c:noMultiLvlLbl val="0"/>
      </c:catAx>
      <c:valAx>
        <c:axId val="21107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1065856"/>
        <c:crosses val="autoZero"/>
        <c:crossBetween val="between"/>
      </c:valAx>
    </c:plotArea>
    <c:legend>
      <c:legendPos val="b"/>
      <c:layout>
        <c:manualLayout>
          <c:xMode val="edge"/>
          <c:yMode val="edge"/>
          <c:wMode val="edge"/>
          <c:hMode val="edge"/>
          <c:x val="5.093167701863361E-2"/>
          <c:y val="0.88067297470169159"/>
          <c:w val="0.97018685707764751"/>
          <c:h val="0.98319398310505257"/>
        </c:manualLayout>
      </c:layout>
      <c:overlay val="0"/>
      <c:txPr>
        <a:bodyPr/>
        <a:lstStyle/>
        <a:p>
          <a:pPr>
            <a:defRPr sz="3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 orientation="landscape" horizontalDpi="300" verticalDpi="300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YTD QCPC Turnbacks-BOAS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10"/>
              <c:pt idx="0">
                <c:v>Blocked Hole</c:v>
              </c:pt>
              <c:pt idx="1">
                <c:v>Coating Issues</c:v>
              </c:pt>
              <c:pt idx="2">
                <c:v>Weld Defect</c:v>
              </c:pt>
              <c:pt idx="3">
                <c:v>Re-run</c:v>
              </c:pt>
              <c:pt idx="4">
                <c:v>Machine Problem</c:v>
              </c:pt>
              <c:pt idx="5">
                <c:v>Solumina</c:v>
              </c:pt>
              <c:pt idx="6">
                <c:v>Machine Shutdown in Cycle</c:v>
              </c:pt>
              <c:pt idx="7">
                <c:v>Machine or Tool adjustment</c:v>
              </c:pt>
              <c:pt idx="8">
                <c:v>Op cert entry missed</c:v>
              </c:pt>
              <c:pt idx="9">
                <c:v>Part or Casting Defect</c:v>
              </c:pt>
            </c:strLit>
          </c:cat>
          <c:val>
            <c:numLit>
              <c:formatCode>General</c:formatCode>
              <c:ptCount val="10"/>
              <c:pt idx="0">
                <c:v>538</c:v>
              </c:pt>
              <c:pt idx="1">
                <c:v>210</c:v>
              </c:pt>
              <c:pt idx="2">
                <c:v>151</c:v>
              </c:pt>
              <c:pt idx="3">
                <c:v>131</c:v>
              </c:pt>
              <c:pt idx="4">
                <c:v>110</c:v>
              </c:pt>
              <c:pt idx="5">
                <c:v>70</c:v>
              </c:pt>
              <c:pt idx="6">
                <c:v>54</c:v>
              </c:pt>
              <c:pt idx="7">
                <c:v>47</c:v>
              </c:pt>
              <c:pt idx="8">
                <c:v>35</c:v>
              </c:pt>
              <c:pt idx="9">
                <c:v>34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30080"/>
        <c:axId val="210831616"/>
      </c:barChart>
      <c:catAx>
        <c:axId val="21083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0831616"/>
        <c:crosses val="autoZero"/>
        <c:auto val="1"/>
        <c:lblAlgn val="ctr"/>
        <c:lblOffset val="100"/>
        <c:noMultiLvlLbl val="0"/>
      </c:catAx>
      <c:valAx>
        <c:axId val="21083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08300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160</xdr:row>
      <xdr:rowOff>142875</xdr:rowOff>
    </xdr:from>
    <xdr:to>
      <xdr:col>19</xdr:col>
      <xdr:colOff>587375</xdr:colOff>
      <xdr:row>183</xdr:row>
      <xdr:rowOff>25856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187</xdr:row>
      <xdr:rowOff>190500</xdr:rowOff>
    </xdr:from>
    <xdr:to>
      <xdr:col>19</xdr:col>
      <xdr:colOff>552450</xdr:colOff>
      <xdr:row>211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327025</xdr:colOff>
      <xdr:row>430</xdr:row>
      <xdr:rowOff>98425</xdr:rowOff>
    </xdr:from>
    <xdr:to>
      <xdr:col>19</xdr:col>
      <xdr:colOff>641350</xdr:colOff>
      <xdr:row>453</xdr:row>
      <xdr:rowOff>69850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206375</xdr:colOff>
      <xdr:row>457</xdr:row>
      <xdr:rowOff>111124</xdr:rowOff>
    </xdr:from>
    <xdr:to>
      <xdr:col>19</xdr:col>
      <xdr:colOff>520700</xdr:colOff>
      <xdr:row>480</xdr:row>
      <xdr:rowOff>93888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269875</xdr:colOff>
      <xdr:row>268</xdr:row>
      <xdr:rowOff>63500</xdr:rowOff>
    </xdr:from>
    <xdr:to>
      <xdr:col>19</xdr:col>
      <xdr:colOff>619125</xdr:colOff>
      <xdr:row>290</xdr:row>
      <xdr:rowOff>79375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238125</xdr:colOff>
      <xdr:row>295</xdr:row>
      <xdr:rowOff>142875</xdr:rowOff>
    </xdr:from>
    <xdr:to>
      <xdr:col>19</xdr:col>
      <xdr:colOff>552450</xdr:colOff>
      <xdr:row>319</xdr:row>
      <xdr:rowOff>34925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127000</xdr:colOff>
      <xdr:row>106</xdr:row>
      <xdr:rowOff>79375</xdr:rowOff>
    </xdr:from>
    <xdr:to>
      <xdr:col>19</xdr:col>
      <xdr:colOff>441325</xdr:colOff>
      <xdr:row>129</xdr:row>
      <xdr:rowOff>105231</xdr:rowOff>
    </xdr:to>
    <xdr:graphicFrame macro="">
      <xdr:nvGraphicFramePr>
        <xdr:cNvPr id="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190500</xdr:colOff>
      <xdr:row>134</xdr:row>
      <xdr:rowOff>15875</xdr:rowOff>
    </xdr:from>
    <xdr:to>
      <xdr:col>19</xdr:col>
      <xdr:colOff>504825</xdr:colOff>
      <xdr:row>157</xdr:row>
      <xdr:rowOff>21318</xdr:rowOff>
    </xdr:to>
    <xdr:graphicFrame macro="">
      <xdr:nvGraphicFramePr>
        <xdr:cNvPr id="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142875</xdr:colOff>
      <xdr:row>52</xdr:row>
      <xdr:rowOff>142875</xdr:rowOff>
    </xdr:from>
    <xdr:to>
      <xdr:col>19</xdr:col>
      <xdr:colOff>457200</xdr:colOff>
      <xdr:row>75</xdr:row>
      <xdr:rowOff>168731</xdr:rowOff>
    </xdr:to>
    <xdr:graphicFrame macro="">
      <xdr:nvGraphicFramePr>
        <xdr:cNvPr id="1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174625</xdr:colOff>
      <xdr:row>80</xdr:row>
      <xdr:rowOff>15875</xdr:rowOff>
    </xdr:from>
    <xdr:to>
      <xdr:col>19</xdr:col>
      <xdr:colOff>488950</xdr:colOff>
      <xdr:row>101</xdr:row>
      <xdr:rowOff>146050</xdr:rowOff>
    </xdr:to>
    <xdr:graphicFrame macro="">
      <xdr:nvGraphicFramePr>
        <xdr:cNvPr id="1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127000</xdr:colOff>
      <xdr:row>0</xdr:row>
      <xdr:rowOff>0</xdr:rowOff>
    </xdr:from>
    <xdr:to>
      <xdr:col>19</xdr:col>
      <xdr:colOff>441325</xdr:colOff>
      <xdr:row>23</xdr:row>
      <xdr:rowOff>25856</xdr:rowOff>
    </xdr:to>
    <xdr:graphicFrame macro="">
      <xdr:nvGraphicFramePr>
        <xdr:cNvPr id="1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142875</xdr:colOff>
      <xdr:row>26</xdr:row>
      <xdr:rowOff>190500</xdr:rowOff>
    </xdr:from>
    <xdr:to>
      <xdr:col>19</xdr:col>
      <xdr:colOff>457200</xdr:colOff>
      <xdr:row>50</xdr:row>
      <xdr:rowOff>50800</xdr:rowOff>
    </xdr:to>
    <xdr:graphicFrame macro="">
      <xdr:nvGraphicFramePr>
        <xdr:cNvPr id="1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254000</xdr:colOff>
      <xdr:row>404</xdr:row>
      <xdr:rowOff>111125</xdr:rowOff>
    </xdr:from>
    <xdr:to>
      <xdr:col>19</xdr:col>
      <xdr:colOff>568325</xdr:colOff>
      <xdr:row>428</xdr:row>
      <xdr:rowOff>3175</xdr:rowOff>
    </xdr:to>
    <xdr:graphicFrame macro="">
      <xdr:nvGraphicFramePr>
        <xdr:cNvPr id="1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47625</xdr:colOff>
      <xdr:row>376</xdr:row>
      <xdr:rowOff>95250</xdr:rowOff>
    </xdr:from>
    <xdr:to>
      <xdr:col>19</xdr:col>
      <xdr:colOff>603250</xdr:colOff>
      <xdr:row>397</xdr:row>
      <xdr:rowOff>158750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333375</xdr:colOff>
      <xdr:row>322</xdr:row>
      <xdr:rowOff>63500</xdr:rowOff>
    </xdr:from>
    <xdr:to>
      <xdr:col>19</xdr:col>
      <xdr:colOff>539750</xdr:colOff>
      <xdr:row>344</xdr:row>
      <xdr:rowOff>95249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301625</xdr:colOff>
      <xdr:row>349</xdr:row>
      <xdr:rowOff>111125</xdr:rowOff>
    </xdr:from>
    <xdr:to>
      <xdr:col>19</xdr:col>
      <xdr:colOff>615950</xdr:colOff>
      <xdr:row>373</xdr:row>
      <xdr:rowOff>3175</xdr:rowOff>
    </xdr:to>
    <xdr:graphicFrame macro="">
      <xdr:nvGraphicFramePr>
        <xdr:cNvPr id="1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285750</xdr:colOff>
      <xdr:row>215</xdr:row>
      <xdr:rowOff>31751</xdr:rowOff>
    </xdr:from>
    <xdr:to>
      <xdr:col>19</xdr:col>
      <xdr:colOff>600075</xdr:colOff>
      <xdr:row>237</xdr:row>
      <xdr:rowOff>63501</xdr:rowOff>
    </xdr:to>
    <xdr:graphicFrame macro="">
      <xdr:nvGraphicFramePr>
        <xdr:cNvPr id="1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47625</xdr:colOff>
      <xdr:row>242</xdr:row>
      <xdr:rowOff>111125</xdr:rowOff>
    </xdr:from>
    <xdr:to>
      <xdr:col>19</xdr:col>
      <xdr:colOff>361950</xdr:colOff>
      <xdr:row>265</xdr:row>
      <xdr:rowOff>177800</xdr:rowOff>
    </xdr:to>
    <xdr:graphicFrame macro="">
      <xdr:nvGraphicFramePr>
        <xdr:cNvPr id="1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158750</xdr:colOff>
      <xdr:row>482</xdr:row>
      <xdr:rowOff>158750</xdr:rowOff>
    </xdr:from>
    <xdr:to>
      <xdr:col>19</xdr:col>
      <xdr:colOff>473075</xdr:colOff>
      <xdr:row>505</xdr:row>
      <xdr:rowOff>130175</xdr:rowOff>
    </xdr:to>
    <xdr:graphicFrame macro="">
      <xdr:nvGraphicFramePr>
        <xdr:cNvPr id="2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63500</xdr:colOff>
      <xdr:row>511</xdr:row>
      <xdr:rowOff>31750</xdr:rowOff>
    </xdr:from>
    <xdr:to>
      <xdr:col>19</xdr:col>
      <xdr:colOff>377825</xdr:colOff>
      <xdr:row>534</xdr:row>
      <xdr:rowOff>14514</xdr:rowOff>
    </xdr:to>
    <xdr:graphicFrame macro="">
      <xdr:nvGraphicFramePr>
        <xdr:cNvPr id="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0.00584</cdr:y>
    </cdr:from>
    <cdr:to>
      <cdr:x>0</cdr:x>
      <cdr:y>0.00584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0.919</cdr:x>
      <cdr:y>0.16283</cdr:y>
    </cdr:from>
    <cdr:to>
      <cdr:x>0.98519</cdr:x>
      <cdr:y>0.20568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277126" y="952416"/>
          <a:ext cx="571552" cy="304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0.93349</cdr:x>
      <cdr:y>0.16093</cdr:y>
    </cdr:from>
    <cdr:to>
      <cdr:x>0.99675</cdr:x>
      <cdr:y>0.19866</cdr:y>
    </cdr:to>
    <cdr:sp macro="" textlink="">
      <cdr:nvSpPr>
        <cdr:cNvPr id="6" name="TextBox 2"/>
        <cdr:cNvSpPr txBox="1"/>
      </cdr:nvSpPr>
      <cdr:spPr>
        <a:xfrm xmlns:a="http://schemas.openxmlformats.org/drawingml/2006/main">
          <a:off x="8401016" y="933491"/>
          <a:ext cx="581059" cy="276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0.00682</cdr:y>
    </cdr:from>
    <cdr:to>
      <cdr:x>0</cdr:x>
      <cdr:y>0.00682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0" y="0"/>
          <a:ext cx="523883" cy="257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1</cdr:y>
    </cdr:from>
    <cdr:to>
      <cdr:x>0</cdr:x>
      <cdr:y>1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7076" y="5814957"/>
          <a:ext cx="548940" cy="270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19050</xdr:rowOff>
    </xdr:from>
    <xdr:to>
      <xdr:col>9</xdr:col>
      <xdr:colOff>619125</xdr:colOff>
      <xdr:row>18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14</xdr:row>
      <xdr:rowOff>9525</xdr:rowOff>
    </xdr:from>
    <xdr:to>
      <xdr:col>27</xdr:col>
      <xdr:colOff>142875</xdr:colOff>
      <xdr:row>33</xdr:row>
      <xdr:rowOff>304800</xdr:rowOff>
    </xdr:to>
    <xdr:graphicFrame macro="">
      <xdr:nvGraphicFramePr>
        <xdr:cNvPr id="1169010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0</xdr:row>
      <xdr:rowOff>161925</xdr:rowOff>
    </xdr:from>
    <xdr:to>
      <xdr:col>6</xdr:col>
      <xdr:colOff>1924050</xdr:colOff>
      <xdr:row>28</xdr:row>
      <xdr:rowOff>28575</xdr:rowOff>
    </xdr:to>
    <xdr:graphicFrame macro="">
      <xdr:nvGraphicFramePr>
        <xdr:cNvPr id="1169010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0.27141</cdr:x>
      <cdr:y>0.00424</cdr:y>
    </cdr:from>
    <cdr:to>
      <cdr:x>0.7571</cdr:x>
      <cdr:y>0.09784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59557" y="18838"/>
          <a:ext cx="3134445" cy="3872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800"/>
            <a:t>Gemba QCPC Turnbacks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Ciampa\30K%20Set%20Plans\PWAA%20Lansing%20NGPF%20Blades%20and%20Vanes%20WIP%20Status%20and%20Detail%20Trac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Ciampa\30K%20Set%20Plans\NGPF%20Wip%20over%20LT%20BL%20EQ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O"/>
      <sheetName val="BA"/>
      <sheetName val="MRJ"/>
      <sheetName val="BA SGV (3)"/>
      <sheetName val="MRJ SGV (2)"/>
      <sheetName val="WIP and Inventory"/>
      <sheetName val="scratch"/>
      <sheetName val="KPIs"/>
      <sheetName val="Inspector  Planning"/>
      <sheetName val="30k WF and Dam 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76"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E77">
            <v>0</v>
          </cell>
          <cell r="F77">
            <v>0</v>
          </cell>
          <cell r="G77">
            <v>0</v>
          </cell>
          <cell r="J77">
            <v>0</v>
          </cell>
          <cell r="K77">
            <v>0</v>
          </cell>
          <cell r="M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D78">
            <v>0</v>
          </cell>
          <cell r="E78">
            <v>0</v>
          </cell>
          <cell r="G78">
            <v>0</v>
          </cell>
          <cell r="J78">
            <v>0</v>
          </cell>
          <cell r="K78">
            <v>0</v>
          </cell>
          <cell r="M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</row>
        <row r="79">
          <cell r="E79">
            <v>0</v>
          </cell>
          <cell r="F79">
            <v>0</v>
          </cell>
          <cell r="G79">
            <v>0</v>
          </cell>
          <cell r="K79">
            <v>0</v>
          </cell>
          <cell r="M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</row>
        <row r="80">
          <cell r="D80">
            <v>0</v>
          </cell>
          <cell r="E80">
            <v>0</v>
          </cell>
          <cell r="G80">
            <v>0</v>
          </cell>
          <cell r="J80">
            <v>0</v>
          </cell>
          <cell r="K80">
            <v>0</v>
          </cell>
          <cell r="M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K81">
            <v>0</v>
          </cell>
          <cell r="M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J82">
            <v>0</v>
          </cell>
          <cell r="K82">
            <v>0</v>
          </cell>
          <cell r="M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</row>
        <row r="83">
          <cell r="D83">
            <v>0</v>
          </cell>
          <cell r="E83">
            <v>0</v>
          </cell>
          <cell r="F83">
            <v>0</v>
          </cell>
          <cell r="G83">
            <v>0</v>
          </cell>
          <cell r="J83">
            <v>0</v>
          </cell>
          <cell r="K83">
            <v>0</v>
          </cell>
          <cell r="M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E85">
            <v>0</v>
          </cell>
          <cell r="F85">
            <v>0</v>
          </cell>
          <cell r="G85">
            <v>0</v>
          </cell>
          <cell r="J85">
            <v>0</v>
          </cell>
          <cell r="K85">
            <v>0</v>
          </cell>
          <cell r="M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D86">
            <v>0</v>
          </cell>
          <cell r="E86">
            <v>0</v>
          </cell>
          <cell r="F86">
            <v>0</v>
          </cell>
          <cell r="G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</row>
        <row r="87">
          <cell r="E87">
            <v>0</v>
          </cell>
          <cell r="F87">
            <v>0</v>
          </cell>
          <cell r="G87">
            <v>0</v>
          </cell>
          <cell r="J87">
            <v>0</v>
          </cell>
          <cell r="K87">
            <v>0</v>
          </cell>
          <cell r="M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E89">
            <v>0</v>
          </cell>
          <cell r="F89">
            <v>0</v>
          </cell>
          <cell r="G89">
            <v>0</v>
          </cell>
          <cell r="J89">
            <v>0</v>
          </cell>
          <cell r="K89">
            <v>0</v>
          </cell>
          <cell r="M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</row>
        <row r="91">
          <cell r="E91">
            <v>0</v>
          </cell>
          <cell r="G91">
            <v>0</v>
          </cell>
          <cell r="K91">
            <v>0</v>
          </cell>
          <cell r="M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</row>
        <row r="92">
          <cell r="D92">
            <v>0</v>
          </cell>
          <cell r="E92">
            <v>0</v>
          </cell>
          <cell r="G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E93">
            <v>0</v>
          </cell>
          <cell r="F93">
            <v>0</v>
          </cell>
          <cell r="G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</row>
        <row r="96">
          <cell r="D96">
            <v>0</v>
          </cell>
          <cell r="E96">
            <v>0</v>
          </cell>
          <cell r="F96">
            <v>0</v>
          </cell>
          <cell r="G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E101">
            <v>0</v>
          </cell>
          <cell r="F101">
            <v>0</v>
          </cell>
          <cell r="G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</row>
        <row r="103">
          <cell r="E103">
            <v>0</v>
          </cell>
          <cell r="F103">
            <v>0</v>
          </cell>
          <cell r="G103">
            <v>0</v>
          </cell>
          <cell r="J103">
            <v>0</v>
          </cell>
          <cell r="K103">
            <v>0</v>
          </cell>
          <cell r="M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</row>
        <row r="104"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E105">
            <v>0</v>
          </cell>
          <cell r="F105">
            <v>0</v>
          </cell>
          <cell r="G105">
            <v>0</v>
          </cell>
          <cell r="J105">
            <v>0</v>
          </cell>
          <cell r="K105">
            <v>0</v>
          </cell>
          <cell r="M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</row>
        <row r="108"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E109">
            <v>0</v>
          </cell>
          <cell r="F109">
            <v>0</v>
          </cell>
          <cell r="G109">
            <v>0</v>
          </cell>
          <cell r="J109">
            <v>0</v>
          </cell>
          <cell r="K109">
            <v>0</v>
          </cell>
          <cell r="M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</row>
        <row r="111"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J111">
            <v>0</v>
          </cell>
          <cell r="K111">
            <v>0</v>
          </cell>
          <cell r="M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</row>
        <row r="112"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  <row r="114"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</row>
        <row r="115"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</row>
        <row r="116"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</row>
        <row r="117">
          <cell r="E117">
            <v>0</v>
          </cell>
          <cell r="F117">
            <v>0</v>
          </cell>
          <cell r="G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</row>
        <row r="118"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</row>
        <row r="119">
          <cell r="E119">
            <v>0</v>
          </cell>
          <cell r="F119">
            <v>0</v>
          </cell>
          <cell r="G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</row>
        <row r="120"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</row>
        <row r="121"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</row>
        <row r="122"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</row>
        <row r="123">
          <cell r="E123">
            <v>0</v>
          </cell>
          <cell r="F123">
            <v>0</v>
          </cell>
          <cell r="G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</row>
        <row r="124"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</row>
        <row r="125"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J125">
            <v>0</v>
          </cell>
          <cell r="K125">
            <v>0</v>
          </cell>
          <cell r="M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</row>
        <row r="126"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</row>
        <row r="127"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</row>
        <row r="128"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</row>
        <row r="129"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</row>
        <row r="130"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</row>
        <row r="131">
          <cell r="E131">
            <v>0</v>
          </cell>
          <cell r="F131">
            <v>0</v>
          </cell>
          <cell r="G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</row>
        <row r="132"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</row>
        <row r="133">
          <cell r="E133">
            <v>0</v>
          </cell>
          <cell r="F133">
            <v>0</v>
          </cell>
          <cell r="G133">
            <v>0</v>
          </cell>
          <cell r="J133">
            <v>0</v>
          </cell>
          <cell r="K133">
            <v>0</v>
          </cell>
          <cell r="M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</row>
        <row r="134"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</row>
        <row r="135">
          <cell r="E135">
            <v>0</v>
          </cell>
          <cell r="F135">
            <v>0</v>
          </cell>
          <cell r="G135">
            <v>0</v>
          </cell>
          <cell r="J135">
            <v>0</v>
          </cell>
          <cell r="K135">
            <v>0</v>
          </cell>
          <cell r="M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</row>
        <row r="136"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T136">
            <v>0</v>
          </cell>
          <cell r="U136">
            <v>0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issions"/>
      <sheetName val="Data"/>
      <sheetName val="Chart"/>
      <sheetName val="Sheet3"/>
      <sheetName val="Sheet4"/>
    </sheetNames>
    <sheetDataSet>
      <sheetData sheetId="0">
        <row r="1">
          <cell r="A1" t="str">
            <v>BL EQN (Y,N)</v>
          </cell>
          <cell r="B1">
            <v>0</v>
          </cell>
        </row>
        <row r="3">
          <cell r="A3" t="str">
            <v>Row Labels</v>
          </cell>
          <cell r="B3" t="str">
            <v>Count of eQN #</v>
          </cell>
        </row>
        <row r="4">
          <cell r="A4">
            <v>0</v>
          </cell>
          <cell r="B4">
            <v>7</v>
          </cell>
        </row>
        <row r="5">
          <cell r="A5">
            <v>42145</v>
          </cell>
          <cell r="B5">
            <v>1</v>
          </cell>
        </row>
        <row r="6">
          <cell r="A6">
            <v>42226</v>
          </cell>
          <cell r="B6">
            <v>1</v>
          </cell>
        </row>
        <row r="7">
          <cell r="A7">
            <v>42230</v>
          </cell>
          <cell r="B7">
            <v>1</v>
          </cell>
        </row>
        <row r="8">
          <cell r="A8">
            <v>42233</v>
          </cell>
          <cell r="B8">
            <v>1</v>
          </cell>
        </row>
        <row r="9">
          <cell r="A9">
            <v>42243</v>
          </cell>
          <cell r="B9">
            <v>5</v>
          </cell>
        </row>
        <row r="10">
          <cell r="A10">
            <v>42244</v>
          </cell>
          <cell r="B10">
            <v>3</v>
          </cell>
        </row>
        <row r="11">
          <cell r="A11">
            <v>42247</v>
          </cell>
          <cell r="B11">
            <v>1</v>
          </cell>
        </row>
        <row r="12">
          <cell r="A12">
            <v>42249</v>
          </cell>
          <cell r="B12">
            <v>5</v>
          </cell>
        </row>
        <row r="13">
          <cell r="A13">
            <v>42250</v>
          </cell>
          <cell r="B13">
            <v>13</v>
          </cell>
        </row>
        <row r="14">
          <cell r="A14">
            <v>42251</v>
          </cell>
          <cell r="B14">
            <v>2</v>
          </cell>
        </row>
        <row r="15">
          <cell r="A15">
            <v>42256</v>
          </cell>
          <cell r="B15">
            <v>9</v>
          </cell>
        </row>
        <row r="16">
          <cell r="A16">
            <v>42259</v>
          </cell>
          <cell r="B16">
            <v>11</v>
          </cell>
        </row>
        <row r="17">
          <cell r="A17">
            <v>42261</v>
          </cell>
          <cell r="B17">
            <v>1</v>
          </cell>
        </row>
        <row r="18">
          <cell r="A18">
            <v>42270</v>
          </cell>
          <cell r="B18">
            <v>2</v>
          </cell>
        </row>
        <row r="19">
          <cell r="A19">
            <v>42276</v>
          </cell>
          <cell r="B19">
            <v>1</v>
          </cell>
        </row>
        <row r="20">
          <cell r="A20">
            <v>42277</v>
          </cell>
          <cell r="B20">
            <v>2</v>
          </cell>
        </row>
        <row r="21">
          <cell r="A21">
            <v>42278</v>
          </cell>
          <cell r="B21">
            <v>1</v>
          </cell>
        </row>
        <row r="22">
          <cell r="A22">
            <v>42279</v>
          </cell>
          <cell r="B22">
            <v>1</v>
          </cell>
        </row>
        <row r="23">
          <cell r="A23">
            <v>42282</v>
          </cell>
          <cell r="B23">
            <v>3</v>
          </cell>
        </row>
        <row r="24">
          <cell r="A24">
            <v>42283</v>
          </cell>
          <cell r="B24">
            <v>3</v>
          </cell>
        </row>
        <row r="25">
          <cell r="A25">
            <v>42284</v>
          </cell>
          <cell r="B25">
            <v>3</v>
          </cell>
        </row>
        <row r="26">
          <cell r="A26">
            <v>42286</v>
          </cell>
          <cell r="B26">
            <v>1</v>
          </cell>
        </row>
        <row r="27">
          <cell r="A27">
            <v>42290</v>
          </cell>
          <cell r="B27">
            <v>2</v>
          </cell>
        </row>
        <row r="28">
          <cell r="A28">
            <v>42291</v>
          </cell>
          <cell r="B28">
            <v>2</v>
          </cell>
        </row>
        <row r="29">
          <cell r="A29">
            <v>42272</v>
          </cell>
          <cell r="B29">
            <v>1</v>
          </cell>
        </row>
        <row r="30">
          <cell r="A30">
            <v>42269</v>
          </cell>
          <cell r="B30">
            <v>2</v>
          </cell>
        </row>
        <row r="31">
          <cell r="A31">
            <v>42271</v>
          </cell>
          <cell r="B31">
            <v>2</v>
          </cell>
        </row>
        <row r="32">
          <cell r="A32">
            <v>42266</v>
          </cell>
          <cell r="B32">
            <v>1</v>
          </cell>
        </row>
        <row r="33">
          <cell r="A33">
            <v>42268</v>
          </cell>
          <cell r="B33">
            <v>1</v>
          </cell>
        </row>
        <row r="34">
          <cell r="A34">
            <v>42264</v>
          </cell>
          <cell r="B34">
            <v>1</v>
          </cell>
        </row>
        <row r="35">
          <cell r="A35">
            <v>42293</v>
          </cell>
          <cell r="B35">
            <v>4</v>
          </cell>
        </row>
        <row r="36">
          <cell r="A36">
            <v>42294</v>
          </cell>
          <cell r="B36">
            <v>3</v>
          </cell>
        </row>
        <row r="37">
          <cell r="A37">
            <v>42297</v>
          </cell>
          <cell r="B37">
            <v>4</v>
          </cell>
        </row>
        <row r="38">
          <cell r="A38">
            <v>42298</v>
          </cell>
          <cell r="B38">
            <v>9</v>
          </cell>
        </row>
        <row r="39">
          <cell r="A39">
            <v>42299</v>
          </cell>
          <cell r="B39">
            <v>8</v>
          </cell>
        </row>
        <row r="40">
          <cell r="A40">
            <v>42300</v>
          </cell>
          <cell r="B40">
            <v>6</v>
          </cell>
        </row>
        <row r="41">
          <cell r="A41">
            <v>42303</v>
          </cell>
          <cell r="B41">
            <v>7</v>
          </cell>
        </row>
        <row r="42">
          <cell r="A42">
            <v>42304</v>
          </cell>
          <cell r="B42">
            <v>3</v>
          </cell>
        </row>
        <row r="43">
          <cell r="A43">
            <v>42305</v>
          </cell>
          <cell r="B43">
            <v>2</v>
          </cell>
        </row>
        <row r="44">
          <cell r="A44">
            <v>42296</v>
          </cell>
          <cell r="B44">
            <v>1</v>
          </cell>
        </row>
        <row r="45">
          <cell r="A45" t="str">
            <v>Grand Total</v>
          </cell>
          <cell r="B45">
            <v>137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49"/>
  <sheetViews>
    <sheetView workbookViewId="0">
      <pane xSplit="3" ySplit="4" topLeftCell="D27" activePane="bottomRight" state="frozenSplit"/>
      <selection pane="topRight" activeCell="D1" sqref="D1"/>
      <selection pane="bottomLeft" activeCell="A5" sqref="A5"/>
      <selection pane="bottomRight" activeCell="M66" sqref="M66"/>
    </sheetView>
  </sheetViews>
  <sheetFormatPr defaultRowHeight="14.25"/>
  <cols>
    <col min="2" max="2" width="4.625" customWidth="1"/>
    <col min="3" max="3" width="6.625" customWidth="1"/>
    <col min="4" max="4" width="7.75" style="110" customWidth="1"/>
    <col min="5" max="5" width="4.75" style="110" customWidth="1"/>
    <col min="6" max="6" width="7.75" style="110" customWidth="1"/>
    <col min="7" max="7" width="4.75" style="110" customWidth="1"/>
    <col min="8" max="8" width="8.625" customWidth="1"/>
    <col min="9" max="9" width="4.875" customWidth="1"/>
    <col min="10" max="10" width="8.25" customWidth="1"/>
    <col min="11" max="11" width="4.875" customWidth="1"/>
    <col min="12" max="12" width="9" style="110"/>
    <col min="13" max="13" width="5.25" style="110" customWidth="1"/>
    <col min="14" max="14" width="8.625" customWidth="1"/>
    <col min="15" max="15" width="4.875" customWidth="1"/>
    <col min="16" max="16" width="9" style="110"/>
    <col min="17" max="17" width="4.875" style="110" customWidth="1"/>
    <col min="18" max="18" width="9" style="110"/>
    <col min="19" max="19" width="4.875" style="110" customWidth="1"/>
    <col min="20" max="20" width="9" style="110"/>
    <col min="21" max="21" width="5.25" style="110" customWidth="1"/>
    <col min="22" max="22" width="11.375" style="110" customWidth="1"/>
    <col min="23" max="23" width="4.875" style="110" customWidth="1"/>
    <col min="24" max="24" width="9" style="110"/>
    <col min="25" max="25" width="4.875" style="110" customWidth="1"/>
    <col min="27" max="27" width="12" bestFit="1" customWidth="1"/>
    <col min="28" max="30" width="12" customWidth="1"/>
    <col min="31" max="31" width="8.625" customWidth="1"/>
    <col min="32" max="32" width="12.875" customWidth="1"/>
  </cols>
  <sheetData>
    <row r="1" spans="1:32">
      <c r="L1" s="115"/>
      <c r="M1" s="116"/>
      <c r="P1" s="115"/>
      <c r="Q1" s="116"/>
      <c r="R1" s="115"/>
      <c r="S1" s="116"/>
      <c r="T1" s="115"/>
      <c r="U1" s="116"/>
      <c r="X1" s="115"/>
      <c r="Y1" s="116"/>
    </row>
    <row r="2" spans="1:32">
      <c r="A2" s="51"/>
      <c r="B2" s="51"/>
      <c r="L2" s="117"/>
      <c r="M2" s="118"/>
      <c r="P2" s="117"/>
      <c r="Q2" s="118"/>
      <c r="R2" s="117"/>
      <c r="S2" s="118"/>
      <c r="T2" s="117"/>
      <c r="U2" s="118"/>
      <c r="X2" s="117"/>
      <c r="Y2" s="118"/>
    </row>
    <row r="3" spans="1:32" ht="15">
      <c r="B3" s="10" t="s">
        <v>42</v>
      </c>
      <c r="H3" s="121"/>
      <c r="I3" s="121"/>
      <c r="L3" s="117"/>
      <c r="M3" s="118"/>
      <c r="N3" s="121"/>
      <c r="O3" s="121"/>
      <c r="P3" s="117"/>
      <c r="Q3" s="118"/>
      <c r="R3" s="117"/>
      <c r="S3" s="118"/>
      <c r="T3" s="117"/>
      <c r="U3" s="118"/>
      <c r="X3" s="117"/>
      <c r="Y3" s="118"/>
      <c r="Z3" s="10" t="s">
        <v>43</v>
      </c>
    </row>
    <row r="4" spans="1:32" ht="30.75" thickBot="1">
      <c r="D4" s="123" t="s">
        <v>44</v>
      </c>
      <c r="E4" s="122" t="s">
        <v>45</v>
      </c>
      <c r="F4" s="123" t="s">
        <v>78</v>
      </c>
      <c r="G4" s="122" t="s">
        <v>45</v>
      </c>
      <c r="H4" s="130" t="s">
        <v>79</v>
      </c>
      <c r="I4" s="42" t="s">
        <v>45</v>
      </c>
      <c r="J4" s="124" t="s">
        <v>46</v>
      </c>
      <c r="K4" s="22" t="s">
        <v>45</v>
      </c>
      <c r="L4" s="126" t="s">
        <v>47</v>
      </c>
      <c r="M4" s="119" t="s">
        <v>45</v>
      </c>
      <c r="N4" s="130" t="s">
        <v>80</v>
      </c>
      <c r="O4" s="42" t="s">
        <v>45</v>
      </c>
      <c r="P4" s="126" t="s">
        <v>48</v>
      </c>
      <c r="Q4" s="119" t="s">
        <v>45</v>
      </c>
      <c r="R4" s="126" t="s">
        <v>49</v>
      </c>
      <c r="S4" s="119" t="s">
        <v>45</v>
      </c>
      <c r="T4" s="126" t="s">
        <v>77</v>
      </c>
      <c r="U4" s="119" t="s">
        <v>45</v>
      </c>
      <c r="V4" s="127" t="s">
        <v>63</v>
      </c>
      <c r="W4" s="125" t="s">
        <v>45</v>
      </c>
      <c r="X4" s="128" t="s">
        <v>50</v>
      </c>
      <c r="Y4" s="129" t="s">
        <v>45</v>
      </c>
      <c r="Z4" t="s">
        <v>51</v>
      </c>
      <c r="AA4" s="43" t="s">
        <v>52</v>
      </c>
      <c r="AB4" s="43" t="s">
        <v>53</v>
      </c>
      <c r="AC4" s="43" t="s">
        <v>54</v>
      </c>
      <c r="AD4" s="43" t="s">
        <v>55</v>
      </c>
      <c r="AE4" t="s">
        <v>56</v>
      </c>
      <c r="AF4" t="s">
        <v>57</v>
      </c>
    </row>
    <row r="5" spans="1:32">
      <c r="B5" s="52" t="s">
        <v>59</v>
      </c>
      <c r="C5" s="53">
        <v>42339</v>
      </c>
      <c r="D5" s="54">
        <v>0</v>
      </c>
      <c r="E5" s="55">
        <f>[1]KPIs!E77</f>
        <v>0</v>
      </c>
      <c r="F5" s="54">
        <v>0</v>
      </c>
      <c r="G5" s="55">
        <f>[1]KPIs!G77</f>
        <v>0</v>
      </c>
      <c r="H5" s="54">
        <f>[1]KPIs!F77</f>
        <v>0</v>
      </c>
      <c r="I5" s="55">
        <f>[1]KPIs!G77</f>
        <v>0</v>
      </c>
      <c r="J5" s="52">
        <f>[1]KPIs!J77</f>
        <v>0</v>
      </c>
      <c r="K5" s="55">
        <f>[1]KPIs!K77</f>
        <v>0</v>
      </c>
      <c r="L5" s="133">
        <v>0</v>
      </c>
      <c r="M5" s="134">
        <f>[1]KPIs!M77</f>
        <v>0</v>
      </c>
      <c r="N5" s="54">
        <v>0</v>
      </c>
      <c r="O5" s="55">
        <f>[1]KPIs!M77</f>
        <v>0</v>
      </c>
      <c r="P5" s="131">
        <v>0</v>
      </c>
      <c r="Q5" s="132">
        <f>[1]KPIs!K77</f>
        <v>0</v>
      </c>
      <c r="R5" s="131">
        <v>0</v>
      </c>
      <c r="S5" s="132">
        <f>[1]KPIs!M77</f>
        <v>0</v>
      </c>
      <c r="T5" s="133">
        <f>[1]KPIs!T77</f>
        <v>0</v>
      </c>
      <c r="U5" s="134">
        <f>[1]KPIs!U77</f>
        <v>0</v>
      </c>
      <c r="V5" s="52">
        <v>0</v>
      </c>
      <c r="W5" s="135"/>
      <c r="X5" s="131">
        <f>[1]KPIs!T77</f>
        <v>0</v>
      </c>
      <c r="Y5" s="136">
        <f>[1]KPIs!U77</f>
        <v>0</v>
      </c>
      <c r="Z5" s="58">
        <f>[1]KPIs!V76</f>
        <v>0</v>
      </c>
      <c r="AA5" s="59">
        <f>[1]KPIs!W76</f>
        <v>0</v>
      </c>
      <c r="AB5" s="59">
        <f>[1]KPIs!X76</f>
        <v>0</v>
      </c>
      <c r="AC5" s="59">
        <f>[1]KPIs!Y76</f>
        <v>0</v>
      </c>
      <c r="AD5" s="59">
        <f>[1]KPIs!Z76</f>
        <v>0</v>
      </c>
      <c r="AE5" s="59">
        <f>[1]KPIs!AA76</f>
        <v>0</v>
      </c>
      <c r="AF5" s="60">
        <f>[1]KPIs!AB76</f>
        <v>0</v>
      </c>
    </row>
    <row r="6" spans="1:32" ht="15" thickBot="1">
      <c r="B6" s="61" t="s">
        <v>60</v>
      </c>
      <c r="C6" s="62" t="s">
        <v>70</v>
      </c>
      <c r="D6" s="63">
        <f>[1]KPIs!D78</f>
        <v>0</v>
      </c>
      <c r="E6" s="64">
        <f>[1]KPIs!E78</f>
        <v>0</v>
      </c>
      <c r="F6" s="63">
        <v>0</v>
      </c>
      <c r="G6" s="64">
        <f>[1]KPIs!G78</f>
        <v>0</v>
      </c>
      <c r="H6" s="63">
        <v>0</v>
      </c>
      <c r="I6" s="64">
        <f>[1]KPIs!G78</f>
        <v>0</v>
      </c>
      <c r="J6" s="61">
        <f>[1]KPIs!J78</f>
        <v>0</v>
      </c>
      <c r="K6" s="64">
        <f>[1]KPIs!K78</f>
        <v>0</v>
      </c>
      <c r="L6" s="65">
        <v>0</v>
      </c>
      <c r="M6" s="66">
        <f>[1]KPIs!M78</f>
        <v>0</v>
      </c>
      <c r="N6" s="63">
        <v>0</v>
      </c>
      <c r="O6" s="64">
        <f>[1]KPIs!M78</f>
        <v>0</v>
      </c>
      <c r="P6" s="61">
        <f>[1]KPIs!J78</f>
        <v>0</v>
      </c>
      <c r="Q6" s="64">
        <f>[1]KPIs!K78</f>
        <v>0</v>
      </c>
      <c r="R6" s="61">
        <v>0</v>
      </c>
      <c r="S6" s="64">
        <f>[1]KPIs!M78</f>
        <v>0</v>
      </c>
      <c r="T6" s="65">
        <f>[1]KPIs!T78</f>
        <v>0</v>
      </c>
      <c r="U6" s="66">
        <f>[1]KPIs!U78</f>
        <v>0</v>
      </c>
      <c r="V6" s="61"/>
      <c r="W6" s="137"/>
      <c r="X6" s="61">
        <f>[1]KPIs!T78</f>
        <v>0</v>
      </c>
      <c r="Y6" s="137">
        <f>[1]KPIs!U78</f>
        <v>0</v>
      </c>
      <c r="Z6" s="67">
        <f>[1]KPIs!V77</f>
        <v>0</v>
      </c>
      <c r="AA6" s="68">
        <f>[1]KPIs!W77</f>
        <v>0</v>
      </c>
      <c r="AB6" s="68">
        <f>[1]KPIs!X77</f>
        <v>0</v>
      </c>
      <c r="AC6" s="68">
        <f>[1]KPIs!Y77</f>
        <v>0</v>
      </c>
      <c r="AD6" s="68">
        <f>[1]KPIs!Z77</f>
        <v>0</v>
      </c>
      <c r="AE6" s="68">
        <f>[1]KPIs!AA77</f>
        <v>0</v>
      </c>
      <c r="AF6" s="69">
        <f>[1]KPIs!AB77</f>
        <v>0</v>
      </c>
    </row>
    <row r="7" spans="1:32">
      <c r="B7" s="70" t="s">
        <v>59</v>
      </c>
      <c r="C7" s="71">
        <v>42340</v>
      </c>
      <c r="D7" s="72">
        <v>0</v>
      </c>
      <c r="E7" s="73">
        <f>[1]KPIs!E79</f>
        <v>0</v>
      </c>
      <c r="F7" s="72">
        <v>0</v>
      </c>
      <c r="G7" s="73">
        <f>[1]KPIs!G79</f>
        <v>0</v>
      </c>
      <c r="H7" s="72">
        <f>[1]KPIs!F79</f>
        <v>0</v>
      </c>
      <c r="I7" s="73">
        <f>[1]KPIs!G79</f>
        <v>0</v>
      </c>
      <c r="J7" s="70">
        <v>0</v>
      </c>
      <c r="K7" s="73">
        <f>[1]KPIs!K79</f>
        <v>0</v>
      </c>
      <c r="L7" s="74">
        <v>0</v>
      </c>
      <c r="M7" s="75">
        <f>[1]KPIs!M79</f>
        <v>0</v>
      </c>
      <c r="N7" s="72">
        <v>0</v>
      </c>
      <c r="O7" s="73">
        <f>[1]KPIs!M79</f>
        <v>0</v>
      </c>
      <c r="P7" s="70">
        <v>0</v>
      </c>
      <c r="Q7" s="73">
        <f>[1]KPIs!K79</f>
        <v>0</v>
      </c>
      <c r="R7" s="70">
        <v>0</v>
      </c>
      <c r="S7" s="73">
        <f>[1]KPIs!M79</f>
        <v>0</v>
      </c>
      <c r="T7" s="74">
        <v>0</v>
      </c>
      <c r="U7" s="75">
        <f>[1]KPIs!U79</f>
        <v>0</v>
      </c>
      <c r="V7" s="70">
        <v>0</v>
      </c>
      <c r="W7" s="138"/>
      <c r="X7" s="70">
        <v>0</v>
      </c>
      <c r="Y7" s="138">
        <f>[1]KPIs!U79</f>
        <v>0</v>
      </c>
      <c r="Z7" s="76">
        <f>[1]KPIs!V78</f>
        <v>0</v>
      </c>
      <c r="AA7" s="77">
        <f>[1]KPIs!W78</f>
        <v>0</v>
      </c>
      <c r="AB7" s="77">
        <f>[1]KPIs!X78</f>
        <v>0</v>
      </c>
      <c r="AC7" s="77">
        <f>[1]KPIs!Y78</f>
        <v>0</v>
      </c>
      <c r="AD7" s="77">
        <f>[1]KPIs!Z78</f>
        <v>0</v>
      </c>
      <c r="AE7" s="77">
        <f>[1]KPIs!AA78</f>
        <v>0</v>
      </c>
      <c r="AF7" s="78">
        <f>[1]KPIs!AB78</f>
        <v>0</v>
      </c>
    </row>
    <row r="8" spans="1:32" ht="15" thickBot="1">
      <c r="B8" s="79" t="s">
        <v>60</v>
      </c>
      <c r="C8" s="80" t="s">
        <v>71</v>
      </c>
      <c r="D8" s="81">
        <f>[1]KPIs!D80</f>
        <v>0</v>
      </c>
      <c r="E8" s="82">
        <f>[1]KPIs!E80</f>
        <v>0</v>
      </c>
      <c r="F8" s="81">
        <v>0</v>
      </c>
      <c r="G8" s="82">
        <f>[1]KPIs!G80</f>
        <v>0</v>
      </c>
      <c r="H8" s="81">
        <v>0</v>
      </c>
      <c r="I8" s="82">
        <f>[1]KPIs!G80</f>
        <v>0</v>
      </c>
      <c r="J8" s="79">
        <f>[1]KPIs!J80</f>
        <v>0</v>
      </c>
      <c r="K8" s="82">
        <f>[1]KPIs!K80</f>
        <v>0</v>
      </c>
      <c r="L8" s="83">
        <v>0</v>
      </c>
      <c r="M8" s="84">
        <f>[1]KPIs!M80</f>
        <v>0</v>
      </c>
      <c r="N8" s="81">
        <v>0</v>
      </c>
      <c r="O8" s="82">
        <f>[1]KPIs!M80</f>
        <v>0</v>
      </c>
      <c r="P8" s="79">
        <f>[1]KPIs!J80</f>
        <v>0</v>
      </c>
      <c r="Q8" s="82">
        <f>[1]KPIs!K80</f>
        <v>0</v>
      </c>
      <c r="R8" s="79">
        <v>0</v>
      </c>
      <c r="S8" s="82">
        <f>[1]KPIs!M80</f>
        <v>0</v>
      </c>
      <c r="T8" s="83">
        <f>[1]KPIs!T80</f>
        <v>0</v>
      </c>
      <c r="U8" s="84">
        <f>[1]KPIs!U80</f>
        <v>0</v>
      </c>
      <c r="V8" s="79"/>
      <c r="W8" s="139"/>
      <c r="X8" s="79">
        <f>[1]KPIs!T80</f>
        <v>0</v>
      </c>
      <c r="Y8" s="139">
        <f>[1]KPIs!U80</f>
        <v>0</v>
      </c>
      <c r="Z8" s="85">
        <f>[1]KPIs!V79</f>
        <v>0</v>
      </c>
      <c r="AA8" s="86">
        <f>[1]KPIs!W79</f>
        <v>0</v>
      </c>
      <c r="AB8" s="86">
        <f>[1]KPIs!X79</f>
        <v>0</v>
      </c>
      <c r="AC8" s="86">
        <f>[1]KPIs!Y79</f>
        <v>0</v>
      </c>
      <c r="AD8" s="86">
        <f>[1]KPIs!Z79</f>
        <v>0</v>
      </c>
      <c r="AE8" s="86">
        <f>[1]KPIs!AA79</f>
        <v>0</v>
      </c>
      <c r="AF8" s="87">
        <f>[1]KPIs!AB79</f>
        <v>0</v>
      </c>
    </row>
    <row r="9" spans="1:32">
      <c r="B9" s="52" t="s">
        <v>59</v>
      </c>
      <c r="C9" s="53">
        <v>42341</v>
      </c>
      <c r="D9" s="54">
        <f>[1]KPIs!D81</f>
        <v>0</v>
      </c>
      <c r="E9" s="55">
        <f>[1]KPIs!E81</f>
        <v>0</v>
      </c>
      <c r="F9" s="54">
        <f>[1]KPIs!F81</f>
        <v>0</v>
      </c>
      <c r="G9" s="55">
        <f>[1]KPIs!G81</f>
        <v>0</v>
      </c>
      <c r="H9" s="54">
        <f>[1]KPIs!F81</f>
        <v>0</v>
      </c>
      <c r="I9" s="55">
        <f>[1]KPIs!G81</f>
        <v>0</v>
      </c>
      <c r="J9" s="52">
        <v>0</v>
      </c>
      <c r="K9" s="55">
        <f>[1]KPIs!K81</f>
        <v>0</v>
      </c>
      <c r="L9" s="56">
        <v>0</v>
      </c>
      <c r="M9" s="57">
        <f>[1]KPIs!M81</f>
        <v>0</v>
      </c>
      <c r="N9" s="54">
        <v>0</v>
      </c>
      <c r="O9" s="55">
        <f>[1]KPIs!M81</f>
        <v>0</v>
      </c>
      <c r="P9" s="52">
        <v>0</v>
      </c>
      <c r="Q9" s="55">
        <f>[1]KPIs!K81</f>
        <v>0</v>
      </c>
      <c r="R9" s="52">
        <v>0</v>
      </c>
      <c r="S9" s="55">
        <f>[1]KPIs!M81</f>
        <v>0</v>
      </c>
      <c r="T9" s="56">
        <v>0</v>
      </c>
      <c r="U9" s="57">
        <f>[1]KPIs!U81</f>
        <v>0</v>
      </c>
      <c r="V9" s="52">
        <v>0</v>
      </c>
      <c r="W9" s="135"/>
      <c r="X9" s="52">
        <v>0</v>
      </c>
      <c r="Y9" s="135">
        <f>[1]KPIs!U81</f>
        <v>0</v>
      </c>
      <c r="Z9" s="58">
        <f>[1]KPIs!V80</f>
        <v>0</v>
      </c>
      <c r="AA9" s="59">
        <f>[1]KPIs!W80</f>
        <v>0</v>
      </c>
      <c r="AB9" s="59">
        <f>[1]KPIs!X80</f>
        <v>0</v>
      </c>
      <c r="AC9" s="59">
        <f>[1]KPIs!Y80</f>
        <v>0</v>
      </c>
      <c r="AD9" s="59">
        <f>[1]KPIs!Z80</f>
        <v>0</v>
      </c>
      <c r="AE9" s="59">
        <f>[1]KPIs!AA80</f>
        <v>0</v>
      </c>
      <c r="AF9" s="60">
        <f>[1]KPIs!AB80</f>
        <v>0</v>
      </c>
    </row>
    <row r="10" spans="1:32" ht="15" thickBot="1">
      <c r="B10" s="61" t="s">
        <v>60</v>
      </c>
      <c r="C10" s="62" t="s">
        <v>72</v>
      </c>
      <c r="D10" s="63">
        <f>[1]KPIs!D82</f>
        <v>0</v>
      </c>
      <c r="E10" s="64">
        <f>[1]KPIs!E82</f>
        <v>0</v>
      </c>
      <c r="F10" s="63">
        <f>[1]KPIs!F82</f>
        <v>0</v>
      </c>
      <c r="G10" s="64">
        <f>[1]KPIs!G82</f>
        <v>0</v>
      </c>
      <c r="H10" s="63">
        <f>[1]KPIs!F82</f>
        <v>0</v>
      </c>
      <c r="I10" s="64">
        <f>[1]KPIs!G82</f>
        <v>0</v>
      </c>
      <c r="J10" s="61">
        <f>[1]KPIs!J82</f>
        <v>0</v>
      </c>
      <c r="K10" s="64">
        <f>[1]KPIs!K82</f>
        <v>0</v>
      </c>
      <c r="L10" s="65">
        <v>0</v>
      </c>
      <c r="M10" s="66">
        <f>[1]KPIs!M82</f>
        <v>0</v>
      </c>
      <c r="N10" s="63">
        <v>0</v>
      </c>
      <c r="O10" s="64">
        <f>[1]KPIs!M82</f>
        <v>0</v>
      </c>
      <c r="P10" s="61">
        <f>[1]KPIs!J82</f>
        <v>0</v>
      </c>
      <c r="Q10" s="64">
        <f>[1]KPIs!K82</f>
        <v>0</v>
      </c>
      <c r="R10" s="61">
        <v>0</v>
      </c>
      <c r="S10" s="64">
        <f>[1]KPIs!M82</f>
        <v>0</v>
      </c>
      <c r="T10" s="65">
        <f>[1]KPIs!T82</f>
        <v>0</v>
      </c>
      <c r="U10" s="66">
        <f>[1]KPIs!U82</f>
        <v>0</v>
      </c>
      <c r="V10" s="61"/>
      <c r="W10" s="137"/>
      <c r="X10" s="61">
        <f>[1]KPIs!T82</f>
        <v>0</v>
      </c>
      <c r="Y10" s="137">
        <f>[1]KPIs!U82</f>
        <v>0</v>
      </c>
      <c r="Z10" s="67">
        <f>[1]KPIs!V81</f>
        <v>0</v>
      </c>
      <c r="AA10" s="68">
        <f>[1]KPIs!W81</f>
        <v>0</v>
      </c>
      <c r="AB10" s="68">
        <f>[1]KPIs!X81</f>
        <v>0</v>
      </c>
      <c r="AC10" s="68">
        <f>[1]KPIs!Y81</f>
        <v>0</v>
      </c>
      <c r="AD10" s="68">
        <f>[1]KPIs!Z81</f>
        <v>0</v>
      </c>
      <c r="AE10" s="68">
        <f>[1]KPIs!AA81</f>
        <v>0</v>
      </c>
      <c r="AF10" s="69">
        <f>[1]KPIs!AB81</f>
        <v>0</v>
      </c>
    </row>
    <row r="11" spans="1:32">
      <c r="B11" s="70" t="s">
        <v>59</v>
      </c>
      <c r="C11" s="71">
        <v>42342</v>
      </c>
      <c r="D11" s="72">
        <f>[1]KPIs!D83</f>
        <v>0</v>
      </c>
      <c r="E11" s="73">
        <f>[1]KPIs!E83</f>
        <v>0</v>
      </c>
      <c r="F11" s="72">
        <f>[1]KPIs!F83</f>
        <v>0</v>
      </c>
      <c r="G11" s="73">
        <f>[1]KPIs!G83</f>
        <v>0</v>
      </c>
      <c r="H11" s="72">
        <f>[1]KPIs!F83</f>
        <v>0</v>
      </c>
      <c r="I11" s="73">
        <f>[1]KPIs!G83</f>
        <v>0</v>
      </c>
      <c r="J11" s="70">
        <f>[1]KPIs!J83</f>
        <v>0</v>
      </c>
      <c r="K11" s="73">
        <f>[1]KPIs!K83</f>
        <v>0</v>
      </c>
      <c r="L11" s="74">
        <v>0</v>
      </c>
      <c r="M11" s="75">
        <f>[1]KPIs!M83</f>
        <v>0</v>
      </c>
      <c r="N11" s="72">
        <v>0</v>
      </c>
      <c r="O11" s="73">
        <f>[1]KPIs!M83</f>
        <v>0</v>
      </c>
      <c r="P11" s="70">
        <v>0</v>
      </c>
      <c r="Q11" s="73">
        <f>[1]KPIs!K83</f>
        <v>0</v>
      </c>
      <c r="R11" s="70">
        <v>0</v>
      </c>
      <c r="S11" s="73">
        <f>[1]KPIs!M83</f>
        <v>0</v>
      </c>
      <c r="T11" s="74">
        <v>0</v>
      </c>
      <c r="U11" s="75">
        <f>[1]KPIs!U83</f>
        <v>0</v>
      </c>
      <c r="V11" s="70">
        <v>0</v>
      </c>
      <c r="W11" s="138"/>
      <c r="X11" s="70">
        <v>0</v>
      </c>
      <c r="Y11" s="138">
        <f>[1]KPIs!U83</f>
        <v>0</v>
      </c>
      <c r="Z11" s="76">
        <f>[1]KPIs!V82</f>
        <v>0</v>
      </c>
      <c r="AA11" s="77">
        <f>[1]KPIs!W82</f>
        <v>0</v>
      </c>
      <c r="AB11" s="77">
        <f>[1]KPIs!X82</f>
        <v>0</v>
      </c>
      <c r="AC11" s="77">
        <f>[1]KPIs!Y82</f>
        <v>0</v>
      </c>
      <c r="AD11" s="77">
        <f>[1]KPIs!Z82</f>
        <v>0</v>
      </c>
      <c r="AE11" s="77">
        <f>[1]KPIs!AA82</f>
        <v>0</v>
      </c>
      <c r="AF11" s="78">
        <f>[1]KPIs!AB82</f>
        <v>0</v>
      </c>
    </row>
    <row r="12" spans="1:32" ht="15" thickBot="1">
      <c r="B12" s="79" t="s">
        <v>60</v>
      </c>
      <c r="C12" s="80" t="s">
        <v>73</v>
      </c>
      <c r="D12" s="81">
        <f>[1]KPIs!D84</f>
        <v>0</v>
      </c>
      <c r="E12" s="82">
        <f>[1]KPIs!E84</f>
        <v>0</v>
      </c>
      <c r="F12" s="81">
        <f>[1]KPIs!F84</f>
        <v>0</v>
      </c>
      <c r="G12" s="82">
        <f>[1]KPIs!G84</f>
        <v>0</v>
      </c>
      <c r="H12" s="81">
        <f>[1]KPIs!F84</f>
        <v>0</v>
      </c>
      <c r="I12" s="82">
        <f>[1]KPIs!G84</f>
        <v>0</v>
      </c>
      <c r="J12" s="79">
        <f>[1]KPIs!J84</f>
        <v>0</v>
      </c>
      <c r="K12" s="82">
        <f>[1]KPIs!K84</f>
        <v>0</v>
      </c>
      <c r="L12" s="83">
        <f>[1]KPIs!L84</f>
        <v>0</v>
      </c>
      <c r="M12" s="84">
        <f>[1]KPIs!M84</f>
        <v>0</v>
      </c>
      <c r="N12" s="81">
        <f>[1]KPIs!L84</f>
        <v>0</v>
      </c>
      <c r="O12" s="82">
        <f>[1]KPIs!M84</f>
        <v>0</v>
      </c>
      <c r="P12" s="79">
        <f>[1]KPIs!J84</f>
        <v>0</v>
      </c>
      <c r="Q12" s="82">
        <f>[1]KPIs!K84</f>
        <v>0</v>
      </c>
      <c r="R12" s="79">
        <f>[1]KPIs!L84</f>
        <v>0</v>
      </c>
      <c r="S12" s="82">
        <f>[1]KPIs!M84</f>
        <v>0</v>
      </c>
      <c r="T12" s="83">
        <f>[1]KPIs!T84</f>
        <v>0</v>
      </c>
      <c r="U12" s="84">
        <f>[1]KPIs!U84</f>
        <v>0</v>
      </c>
      <c r="V12" s="79"/>
      <c r="W12" s="139"/>
      <c r="X12" s="79">
        <f>[1]KPIs!T84</f>
        <v>0</v>
      </c>
      <c r="Y12" s="139">
        <f>[1]KPIs!U84</f>
        <v>0</v>
      </c>
      <c r="Z12" s="85">
        <f>[1]KPIs!V83</f>
        <v>0</v>
      </c>
      <c r="AA12" s="86">
        <f>[1]KPIs!W83</f>
        <v>0</v>
      </c>
      <c r="AB12" s="86">
        <f>[1]KPIs!X83</f>
        <v>0</v>
      </c>
      <c r="AC12" s="86">
        <f>[1]KPIs!Y83</f>
        <v>0</v>
      </c>
      <c r="AD12" s="86">
        <f>[1]KPIs!Z83</f>
        <v>0</v>
      </c>
      <c r="AE12" s="86">
        <f>[1]KPIs!AA83</f>
        <v>0</v>
      </c>
      <c r="AF12" s="87">
        <f>[1]KPIs!AB83</f>
        <v>0</v>
      </c>
    </row>
    <row r="13" spans="1:32">
      <c r="B13" s="52" t="s">
        <v>59</v>
      </c>
      <c r="C13" s="53">
        <v>42343</v>
      </c>
      <c r="D13" s="54">
        <v>0</v>
      </c>
      <c r="E13" s="55">
        <f>[1]KPIs!E85</f>
        <v>0</v>
      </c>
      <c r="F13" s="54">
        <v>0</v>
      </c>
      <c r="G13" s="55">
        <f>[1]KPIs!G85</f>
        <v>0</v>
      </c>
      <c r="H13" s="54">
        <f>[1]KPIs!F85</f>
        <v>0</v>
      </c>
      <c r="I13" s="55">
        <f>[1]KPIs!G85</f>
        <v>0</v>
      </c>
      <c r="J13" s="52">
        <f>[1]KPIs!J85</f>
        <v>0</v>
      </c>
      <c r="K13" s="55">
        <f>[1]KPIs!K85</f>
        <v>0</v>
      </c>
      <c r="L13" s="56">
        <v>0</v>
      </c>
      <c r="M13" s="57">
        <f>[1]KPIs!M85</f>
        <v>0</v>
      </c>
      <c r="N13" s="54">
        <v>0</v>
      </c>
      <c r="O13" s="55">
        <f>[1]KPIs!M85</f>
        <v>0</v>
      </c>
      <c r="P13" s="52">
        <f>[1]KPIs!J85</f>
        <v>0</v>
      </c>
      <c r="Q13" s="55">
        <f>[1]KPIs!K85</f>
        <v>0</v>
      </c>
      <c r="R13" s="52">
        <v>0</v>
      </c>
      <c r="S13" s="55">
        <f>[1]KPIs!M85</f>
        <v>0</v>
      </c>
      <c r="T13" s="56">
        <f>[1]KPIs!T85</f>
        <v>0</v>
      </c>
      <c r="U13" s="57">
        <f>[1]KPIs!U85</f>
        <v>0</v>
      </c>
      <c r="V13" s="52">
        <f>IF(ISNA(VLOOKUP(C13,[2]Submissions!$A:$B,2,FALSE)),0,VLOOKUP(C13,[2]Submissions!$A:$B,2,FALSE))</f>
        <v>0</v>
      </c>
      <c r="W13" s="135"/>
      <c r="X13" s="52">
        <f>[1]KPIs!T85</f>
        <v>0</v>
      </c>
      <c r="Y13" s="135">
        <f>[1]KPIs!U85</f>
        <v>0</v>
      </c>
      <c r="Z13" s="58">
        <f>[1]KPIs!V84</f>
        <v>0</v>
      </c>
      <c r="AA13" s="59">
        <f>[1]KPIs!W84</f>
        <v>0</v>
      </c>
      <c r="AB13" s="59">
        <f>[1]KPIs!X84</f>
        <v>0</v>
      </c>
      <c r="AC13" s="59">
        <f>[1]KPIs!Y84</f>
        <v>0</v>
      </c>
      <c r="AD13" s="59">
        <f>[1]KPIs!Z84</f>
        <v>0</v>
      </c>
      <c r="AE13" s="59">
        <f>[1]KPIs!AA84</f>
        <v>0</v>
      </c>
      <c r="AF13" s="60">
        <f>[1]KPIs!AB84</f>
        <v>0</v>
      </c>
    </row>
    <row r="14" spans="1:32" ht="15" thickBot="1">
      <c r="B14" s="61" t="s">
        <v>60</v>
      </c>
      <c r="C14" s="62" t="s">
        <v>74</v>
      </c>
      <c r="D14" s="63">
        <f>[1]KPIs!D86</f>
        <v>0</v>
      </c>
      <c r="E14" s="64">
        <f>[1]KPIs!E86</f>
        <v>0</v>
      </c>
      <c r="F14" s="63">
        <f>[1]KPIs!F86</f>
        <v>0</v>
      </c>
      <c r="G14" s="64">
        <f>[1]KPIs!G86</f>
        <v>0</v>
      </c>
      <c r="H14" s="63">
        <f>[1]KPIs!F86</f>
        <v>0</v>
      </c>
      <c r="I14" s="64">
        <f>[1]KPIs!G86</f>
        <v>0</v>
      </c>
      <c r="J14" s="61">
        <f>[1]KPIs!J86</f>
        <v>0</v>
      </c>
      <c r="K14" s="64">
        <f>[1]KPIs!K86</f>
        <v>0</v>
      </c>
      <c r="L14" s="65">
        <f>[1]KPIs!L86</f>
        <v>0</v>
      </c>
      <c r="M14" s="66">
        <f>[1]KPIs!M86</f>
        <v>0</v>
      </c>
      <c r="N14" s="63">
        <f>[1]KPIs!L86</f>
        <v>0</v>
      </c>
      <c r="O14" s="64">
        <f>[1]KPIs!M86</f>
        <v>0</v>
      </c>
      <c r="P14" s="61">
        <f>[1]KPIs!J86</f>
        <v>0</v>
      </c>
      <c r="Q14" s="64">
        <f>[1]KPIs!K86</f>
        <v>0</v>
      </c>
      <c r="R14" s="61">
        <f>[1]KPIs!L86</f>
        <v>0</v>
      </c>
      <c r="S14" s="64">
        <f>[1]KPIs!M86</f>
        <v>0</v>
      </c>
      <c r="T14" s="65">
        <f>[1]KPIs!T86</f>
        <v>0</v>
      </c>
      <c r="U14" s="66">
        <f>[1]KPIs!U86</f>
        <v>0</v>
      </c>
      <c r="V14" s="61"/>
      <c r="W14" s="137"/>
      <c r="X14" s="61">
        <f>[1]KPIs!T86</f>
        <v>0</v>
      </c>
      <c r="Y14" s="137">
        <f>[1]KPIs!U86</f>
        <v>0</v>
      </c>
      <c r="Z14" s="67">
        <f>[1]KPIs!V85</f>
        <v>0</v>
      </c>
      <c r="AA14" s="68">
        <f>[1]KPIs!W85</f>
        <v>0</v>
      </c>
      <c r="AB14" s="68">
        <f>[1]KPIs!X85</f>
        <v>0</v>
      </c>
      <c r="AC14" s="68">
        <f>[1]KPIs!Y85</f>
        <v>0</v>
      </c>
      <c r="AD14" s="68">
        <f>[1]KPIs!Z85</f>
        <v>0</v>
      </c>
      <c r="AE14" s="68">
        <f>[1]KPIs!AA85</f>
        <v>0</v>
      </c>
      <c r="AF14" s="69">
        <f>[1]KPIs!AB85</f>
        <v>0</v>
      </c>
    </row>
    <row r="15" spans="1:32">
      <c r="B15" s="70" t="s">
        <v>59</v>
      </c>
      <c r="C15" s="71">
        <v>42344</v>
      </c>
      <c r="D15" s="72">
        <v>0</v>
      </c>
      <c r="E15" s="73">
        <f>[1]KPIs!E87</f>
        <v>0</v>
      </c>
      <c r="F15" s="72">
        <v>0</v>
      </c>
      <c r="G15" s="73">
        <f>[1]KPIs!G87</f>
        <v>0</v>
      </c>
      <c r="H15" s="72">
        <f>[1]KPIs!F87</f>
        <v>0</v>
      </c>
      <c r="I15" s="73">
        <f>[1]KPIs!G87</f>
        <v>0</v>
      </c>
      <c r="J15" s="70">
        <f>[1]KPIs!J87</f>
        <v>0</v>
      </c>
      <c r="K15" s="73">
        <f>[1]KPIs!K87</f>
        <v>0</v>
      </c>
      <c r="L15" s="74">
        <v>0</v>
      </c>
      <c r="M15" s="75">
        <f>[1]KPIs!M87</f>
        <v>0</v>
      </c>
      <c r="N15" s="72">
        <v>0</v>
      </c>
      <c r="O15" s="73">
        <f>[1]KPIs!M87</f>
        <v>0</v>
      </c>
      <c r="P15" s="70">
        <v>0</v>
      </c>
      <c r="Q15" s="73">
        <f>[1]KPIs!K87</f>
        <v>0</v>
      </c>
      <c r="R15" s="70">
        <v>0</v>
      </c>
      <c r="S15" s="73">
        <f>[1]KPIs!M87</f>
        <v>0</v>
      </c>
      <c r="T15" s="74">
        <f>[1]KPIs!T87</f>
        <v>0</v>
      </c>
      <c r="U15" s="75">
        <f>[1]KPIs!U87</f>
        <v>0</v>
      </c>
      <c r="V15" s="70">
        <f>IF(ISNA(VLOOKUP(C15,[2]Submissions!$A:$B,2,FALSE)),0,VLOOKUP(C15,[2]Submissions!$A:$B,2,FALSE))</f>
        <v>0</v>
      </c>
      <c r="W15" s="138"/>
      <c r="X15" s="70">
        <f>[1]KPIs!T87</f>
        <v>0</v>
      </c>
      <c r="Y15" s="138">
        <f>[1]KPIs!U87</f>
        <v>0</v>
      </c>
      <c r="Z15" s="76">
        <f>[1]KPIs!V86</f>
        <v>0</v>
      </c>
      <c r="AA15" s="49">
        <f>[1]KPIs!W86</f>
        <v>0</v>
      </c>
      <c r="AB15" s="49">
        <f>[1]KPIs!X86</f>
        <v>0</v>
      </c>
      <c r="AC15" s="49">
        <f>[1]KPIs!Y86</f>
        <v>0</v>
      </c>
      <c r="AD15" s="49">
        <f>[1]KPIs!Z86</f>
        <v>0</v>
      </c>
      <c r="AE15" s="49">
        <f>[1]KPIs!AA86</f>
        <v>0</v>
      </c>
      <c r="AF15" s="50">
        <f>[1]KPIs!AB86</f>
        <v>0</v>
      </c>
    </row>
    <row r="16" spans="1:32" ht="15" thickBot="1">
      <c r="B16" s="79" t="s">
        <v>60</v>
      </c>
      <c r="C16" s="80" t="s">
        <v>75</v>
      </c>
      <c r="D16" s="81">
        <f>[1]KPIs!D88</f>
        <v>0</v>
      </c>
      <c r="E16" s="82">
        <f>[1]KPIs!E88</f>
        <v>0</v>
      </c>
      <c r="F16" s="81">
        <f>[1]KPIs!F88</f>
        <v>0</v>
      </c>
      <c r="G16" s="82">
        <f>[1]KPIs!G88</f>
        <v>0</v>
      </c>
      <c r="H16" s="81">
        <f>[1]KPIs!F88</f>
        <v>0</v>
      </c>
      <c r="I16" s="82">
        <f>[1]KPIs!G88</f>
        <v>0</v>
      </c>
      <c r="J16" s="79">
        <f>[1]KPIs!J88</f>
        <v>0</v>
      </c>
      <c r="K16" s="82">
        <f>[1]KPIs!K88</f>
        <v>0</v>
      </c>
      <c r="L16" s="83">
        <f>[1]KPIs!L88</f>
        <v>0</v>
      </c>
      <c r="M16" s="84">
        <f>[1]KPIs!M88</f>
        <v>0</v>
      </c>
      <c r="N16" s="81">
        <f>[1]KPIs!L88</f>
        <v>0</v>
      </c>
      <c r="O16" s="82">
        <f>[1]KPIs!M88</f>
        <v>0</v>
      </c>
      <c r="P16" s="79">
        <f>[1]KPIs!J88</f>
        <v>0</v>
      </c>
      <c r="Q16" s="82">
        <f>[1]KPIs!K88</f>
        <v>0</v>
      </c>
      <c r="R16" s="79">
        <f>[1]KPIs!L88</f>
        <v>0</v>
      </c>
      <c r="S16" s="82">
        <f>[1]KPIs!M88</f>
        <v>0</v>
      </c>
      <c r="T16" s="83">
        <f>[1]KPIs!T88</f>
        <v>0</v>
      </c>
      <c r="U16" s="84">
        <f>[1]KPIs!U88</f>
        <v>0</v>
      </c>
      <c r="V16" s="79"/>
      <c r="W16" s="139"/>
      <c r="X16" s="79">
        <f>[1]KPIs!T88</f>
        <v>0</v>
      </c>
      <c r="Y16" s="139">
        <f>[1]KPIs!U88</f>
        <v>0</v>
      </c>
      <c r="Z16" s="85">
        <f>[1]KPIs!V87</f>
        <v>0</v>
      </c>
      <c r="AA16" s="86">
        <f>[1]KPIs!W87</f>
        <v>0</v>
      </c>
      <c r="AB16" s="86">
        <f>[1]KPIs!X87</f>
        <v>0</v>
      </c>
      <c r="AC16" s="86">
        <f>[1]KPIs!Y87</f>
        <v>0</v>
      </c>
      <c r="AD16" s="86">
        <f>[1]KPIs!Z87</f>
        <v>0</v>
      </c>
      <c r="AE16" s="86">
        <f>[1]KPIs!AA87</f>
        <v>0</v>
      </c>
      <c r="AF16" s="87">
        <f>[1]KPIs!AB87</f>
        <v>0</v>
      </c>
    </row>
    <row r="17" spans="2:32">
      <c r="B17" s="52" t="s">
        <v>59</v>
      </c>
      <c r="C17" s="53">
        <v>42345</v>
      </c>
      <c r="D17" s="54">
        <v>0</v>
      </c>
      <c r="E17" s="55">
        <f>[1]KPIs!E89</f>
        <v>0</v>
      </c>
      <c r="F17" s="54">
        <v>0</v>
      </c>
      <c r="G17" s="55">
        <f>[1]KPIs!G89</f>
        <v>0</v>
      </c>
      <c r="H17" s="54">
        <f>[1]KPIs!F89</f>
        <v>0</v>
      </c>
      <c r="I17" s="55">
        <f>[1]KPIs!G89</f>
        <v>0</v>
      </c>
      <c r="J17" s="52">
        <f>[1]KPIs!J89</f>
        <v>0</v>
      </c>
      <c r="K17" s="55">
        <f>[1]KPIs!K89</f>
        <v>0</v>
      </c>
      <c r="L17" s="56">
        <v>0</v>
      </c>
      <c r="M17" s="57">
        <f>[1]KPIs!M89</f>
        <v>0</v>
      </c>
      <c r="N17" s="54">
        <v>0</v>
      </c>
      <c r="O17" s="55">
        <f>[1]KPIs!M89</f>
        <v>0</v>
      </c>
      <c r="P17" s="52">
        <v>0</v>
      </c>
      <c r="Q17" s="55">
        <f>[1]KPIs!K89</f>
        <v>0</v>
      </c>
      <c r="R17" s="52">
        <v>0</v>
      </c>
      <c r="S17" s="55">
        <f>[1]KPIs!M89</f>
        <v>0</v>
      </c>
      <c r="T17" s="56">
        <f>[1]KPIs!T89</f>
        <v>0</v>
      </c>
      <c r="U17" s="57">
        <f>[1]KPIs!U89</f>
        <v>0</v>
      </c>
      <c r="V17" s="52">
        <v>0</v>
      </c>
      <c r="W17" s="135"/>
      <c r="X17" s="52">
        <f>[1]KPIs!T89</f>
        <v>0</v>
      </c>
      <c r="Y17" s="135">
        <f>[1]KPIs!U89</f>
        <v>0</v>
      </c>
      <c r="Z17" s="58">
        <f>[1]KPIs!V88</f>
        <v>0</v>
      </c>
      <c r="AA17" s="59">
        <f>[1]KPIs!W88</f>
        <v>0</v>
      </c>
      <c r="AB17" s="59">
        <f>[1]KPIs!X88</f>
        <v>0</v>
      </c>
      <c r="AC17" s="59">
        <f>[1]KPIs!Y88</f>
        <v>0</v>
      </c>
      <c r="AD17" s="59">
        <f>[1]KPIs!Z88</f>
        <v>0</v>
      </c>
      <c r="AE17" s="59">
        <f>[1]KPIs!AA88</f>
        <v>0</v>
      </c>
      <c r="AF17" s="60">
        <f>[1]KPIs!AB88</f>
        <v>0</v>
      </c>
    </row>
    <row r="18" spans="2:32" ht="15" thickBot="1">
      <c r="B18" s="61" t="s">
        <v>60</v>
      </c>
      <c r="C18" s="62" t="s">
        <v>76</v>
      </c>
      <c r="D18" s="63">
        <f>[1]KPIs!D90</f>
        <v>0</v>
      </c>
      <c r="E18" s="64">
        <f>[1]KPIs!E90</f>
        <v>0</v>
      </c>
      <c r="F18" s="63">
        <f>[1]KPIs!F90</f>
        <v>0</v>
      </c>
      <c r="G18" s="64">
        <f>[1]KPIs!G90</f>
        <v>0</v>
      </c>
      <c r="H18" s="63">
        <f>[1]KPIs!F90</f>
        <v>0</v>
      </c>
      <c r="I18" s="64">
        <f>[1]KPIs!G90</f>
        <v>0</v>
      </c>
      <c r="J18" s="61">
        <f>[1]KPIs!J90</f>
        <v>0</v>
      </c>
      <c r="K18" s="64">
        <f>[1]KPIs!K90</f>
        <v>0</v>
      </c>
      <c r="L18" s="65">
        <v>0</v>
      </c>
      <c r="M18" s="66">
        <f>[1]KPIs!M90</f>
        <v>0</v>
      </c>
      <c r="N18" s="63">
        <f>[1]KPIs!L90</f>
        <v>0</v>
      </c>
      <c r="O18" s="64">
        <f>[1]KPIs!M90</f>
        <v>0</v>
      </c>
      <c r="P18" s="61">
        <f>[1]KPIs!J90</f>
        <v>0</v>
      </c>
      <c r="Q18" s="64">
        <f>[1]KPIs!K90</f>
        <v>0</v>
      </c>
      <c r="R18" s="61">
        <f>[1]KPIs!L90</f>
        <v>0</v>
      </c>
      <c r="S18" s="64">
        <f>[1]KPIs!M90</f>
        <v>0</v>
      </c>
      <c r="T18" s="65">
        <f>[1]KPIs!T90</f>
        <v>0</v>
      </c>
      <c r="U18" s="66">
        <f>[1]KPIs!U90</f>
        <v>0</v>
      </c>
      <c r="V18" s="61"/>
      <c r="W18" s="137"/>
      <c r="X18" s="61">
        <f>[1]KPIs!T90</f>
        <v>0</v>
      </c>
      <c r="Y18" s="137">
        <f>[1]KPIs!U90</f>
        <v>0</v>
      </c>
      <c r="Z18" s="67">
        <f>[1]KPIs!V89</f>
        <v>0</v>
      </c>
      <c r="AA18" s="68">
        <f>[1]KPIs!W89</f>
        <v>0</v>
      </c>
      <c r="AB18" s="68">
        <f>[1]KPIs!X89</f>
        <v>0</v>
      </c>
      <c r="AC18" s="68">
        <f>[1]KPIs!Y89</f>
        <v>0</v>
      </c>
      <c r="AD18" s="68">
        <f>[1]KPIs!Z89</f>
        <v>0</v>
      </c>
      <c r="AE18" s="68">
        <f>[1]KPIs!AA89</f>
        <v>0</v>
      </c>
      <c r="AF18" s="69">
        <f>[1]KPIs!AB89</f>
        <v>0</v>
      </c>
    </row>
    <row r="19" spans="2:32">
      <c r="B19" s="70" t="s">
        <v>59</v>
      </c>
      <c r="C19" s="71">
        <v>42346</v>
      </c>
      <c r="D19" s="72">
        <v>0</v>
      </c>
      <c r="E19" s="73">
        <f>[1]KPIs!E91</f>
        <v>0</v>
      </c>
      <c r="F19" s="72">
        <v>0</v>
      </c>
      <c r="G19" s="73">
        <f>[1]KPIs!G91</f>
        <v>0</v>
      </c>
      <c r="H19" s="72">
        <v>0</v>
      </c>
      <c r="I19" s="73">
        <f>[1]KPIs!G91</f>
        <v>0</v>
      </c>
      <c r="J19" s="70">
        <v>0</v>
      </c>
      <c r="K19" s="73">
        <f>[1]KPIs!K91</f>
        <v>0</v>
      </c>
      <c r="L19" s="74">
        <v>0</v>
      </c>
      <c r="M19" s="75">
        <f>[1]KPIs!M91</f>
        <v>0</v>
      </c>
      <c r="N19" s="72">
        <v>0</v>
      </c>
      <c r="O19" s="73">
        <f>[1]KPIs!M91</f>
        <v>0</v>
      </c>
      <c r="P19" s="70">
        <v>0</v>
      </c>
      <c r="Q19" s="73">
        <f>[1]KPIs!K91</f>
        <v>0</v>
      </c>
      <c r="R19" s="70">
        <v>0</v>
      </c>
      <c r="S19" s="73">
        <f>[1]KPIs!M91</f>
        <v>0</v>
      </c>
      <c r="T19" s="74">
        <f>[1]KPIs!T91</f>
        <v>0</v>
      </c>
      <c r="U19" s="75">
        <f>[1]KPIs!U91</f>
        <v>0</v>
      </c>
      <c r="V19" s="70">
        <f>IF(ISNA(VLOOKUP(C19,[2]Submissions!$A:$B,2,FALSE)),0,VLOOKUP(C19,[2]Submissions!$A:$B,2,FALSE))</f>
        <v>0</v>
      </c>
      <c r="W19" s="138"/>
      <c r="X19" s="70">
        <f>[1]KPIs!T91</f>
        <v>0</v>
      </c>
      <c r="Y19" s="138">
        <f>[1]KPIs!U91</f>
        <v>0</v>
      </c>
      <c r="Z19" s="76">
        <f>[1]KPIs!V90</f>
        <v>0</v>
      </c>
      <c r="AA19" s="77">
        <f>[1]KPIs!W90</f>
        <v>0</v>
      </c>
      <c r="AB19" s="77">
        <f>[1]KPIs!X90</f>
        <v>0</v>
      </c>
      <c r="AC19" s="77">
        <f>[1]KPIs!Y90</f>
        <v>0</v>
      </c>
      <c r="AD19" s="77">
        <f>[1]KPIs!Z90</f>
        <v>0</v>
      </c>
      <c r="AE19" s="77">
        <f>[1]KPIs!AA90</f>
        <v>0</v>
      </c>
      <c r="AF19" s="78">
        <f>[1]KPIs!AB90</f>
        <v>0</v>
      </c>
    </row>
    <row r="20" spans="2:32" ht="15" thickBot="1">
      <c r="B20" s="79" t="s">
        <v>60</v>
      </c>
      <c r="C20" s="80" t="s">
        <v>70</v>
      </c>
      <c r="D20" s="81">
        <f>[1]KPIs!D92</f>
        <v>0</v>
      </c>
      <c r="E20" s="82">
        <f>[1]KPIs!E92</f>
        <v>0</v>
      </c>
      <c r="F20" s="81">
        <v>0</v>
      </c>
      <c r="G20" s="82">
        <f>[1]KPIs!G92</f>
        <v>0</v>
      </c>
      <c r="H20" s="81">
        <v>0</v>
      </c>
      <c r="I20" s="82">
        <f>[1]KPIs!G92</f>
        <v>0</v>
      </c>
      <c r="J20" s="79">
        <f>[1]KPIs!J92</f>
        <v>0</v>
      </c>
      <c r="K20" s="82">
        <f>[1]KPIs!K92</f>
        <v>0</v>
      </c>
      <c r="L20" s="83">
        <f>[1]KPIs!L92</f>
        <v>0</v>
      </c>
      <c r="M20" s="84">
        <f>[1]KPIs!M92</f>
        <v>0</v>
      </c>
      <c r="N20" s="81">
        <v>0</v>
      </c>
      <c r="O20" s="82">
        <f>[1]KPIs!M92</f>
        <v>0</v>
      </c>
      <c r="P20" s="79">
        <f>[1]KPIs!J92</f>
        <v>0</v>
      </c>
      <c r="Q20" s="82">
        <f>[1]KPIs!K92</f>
        <v>0</v>
      </c>
      <c r="R20" s="79">
        <f>[1]KPIs!L92</f>
        <v>0</v>
      </c>
      <c r="S20" s="82">
        <f>[1]KPIs!M92</f>
        <v>0</v>
      </c>
      <c r="T20" s="83">
        <f>[1]KPIs!T92</f>
        <v>0</v>
      </c>
      <c r="U20" s="84">
        <f>[1]KPIs!U92</f>
        <v>0</v>
      </c>
      <c r="V20" s="79"/>
      <c r="W20" s="139"/>
      <c r="X20" s="79">
        <f>[1]KPIs!T92</f>
        <v>0</v>
      </c>
      <c r="Y20" s="139">
        <f>[1]KPIs!U92</f>
        <v>0</v>
      </c>
      <c r="Z20" s="85">
        <f>[1]KPIs!V91</f>
        <v>0</v>
      </c>
      <c r="AA20" s="86">
        <f>[1]KPIs!W91</f>
        <v>0</v>
      </c>
      <c r="AB20" s="86">
        <f>[1]KPIs!X91</f>
        <v>0</v>
      </c>
      <c r="AC20" s="86">
        <f>[1]KPIs!Y91</f>
        <v>0</v>
      </c>
      <c r="AD20" s="86">
        <f>[1]KPIs!Z91</f>
        <v>0</v>
      </c>
      <c r="AE20" s="86">
        <f>[1]KPIs!AA91</f>
        <v>0</v>
      </c>
      <c r="AF20" s="87">
        <f>[1]KPIs!AB91</f>
        <v>0</v>
      </c>
    </row>
    <row r="21" spans="2:32">
      <c r="B21" s="52" t="s">
        <v>59</v>
      </c>
      <c r="C21" s="53">
        <v>42347</v>
      </c>
      <c r="D21" s="54">
        <v>0</v>
      </c>
      <c r="E21" s="55">
        <f>[1]KPIs!E93</f>
        <v>0</v>
      </c>
      <c r="F21" s="54">
        <v>0</v>
      </c>
      <c r="G21" s="55">
        <f>[1]KPIs!G93</f>
        <v>0</v>
      </c>
      <c r="H21" s="54">
        <f>[1]KPIs!F93</f>
        <v>0</v>
      </c>
      <c r="I21" s="55">
        <f>[1]KPIs!G93</f>
        <v>0</v>
      </c>
      <c r="J21" s="52">
        <f>[1]KPIs!J93</f>
        <v>0</v>
      </c>
      <c r="K21" s="55">
        <f>[1]KPIs!K93</f>
        <v>0</v>
      </c>
      <c r="L21" s="56">
        <f>[1]KPIs!L93</f>
        <v>0</v>
      </c>
      <c r="M21" s="57">
        <f>[1]KPIs!M93</f>
        <v>0</v>
      </c>
      <c r="N21" s="54">
        <f>[1]KPIs!L93</f>
        <v>0</v>
      </c>
      <c r="O21" s="55">
        <f>[1]KPIs!M93</f>
        <v>0</v>
      </c>
      <c r="P21" s="52">
        <v>0</v>
      </c>
      <c r="Q21" s="55">
        <f>[1]KPIs!K93</f>
        <v>0</v>
      </c>
      <c r="R21" s="52">
        <v>0</v>
      </c>
      <c r="S21" s="55">
        <f>[1]KPIs!M93</f>
        <v>0</v>
      </c>
      <c r="T21" s="56">
        <f>[1]KPIs!T93</f>
        <v>0</v>
      </c>
      <c r="U21" s="57">
        <f>[1]KPIs!U93</f>
        <v>0</v>
      </c>
      <c r="V21" s="52">
        <v>0</v>
      </c>
      <c r="W21" s="135"/>
      <c r="X21" s="52">
        <v>0</v>
      </c>
      <c r="Y21" s="135">
        <f>[1]KPIs!U93</f>
        <v>0</v>
      </c>
      <c r="Z21" s="58">
        <f>[1]KPIs!V92</f>
        <v>0</v>
      </c>
      <c r="AA21" s="59">
        <f>[1]KPIs!W92</f>
        <v>0</v>
      </c>
      <c r="AB21" s="59">
        <f>[1]KPIs!X92</f>
        <v>0</v>
      </c>
      <c r="AC21" s="59">
        <f>[1]KPIs!Y92</f>
        <v>0</v>
      </c>
      <c r="AD21" s="59">
        <f>[1]KPIs!Z92</f>
        <v>0</v>
      </c>
      <c r="AE21" s="59">
        <f>[1]KPIs!AA92</f>
        <v>0</v>
      </c>
      <c r="AF21" s="60">
        <f>[1]KPIs!AB92</f>
        <v>0</v>
      </c>
    </row>
    <row r="22" spans="2:32" ht="15" thickBot="1">
      <c r="B22" s="61" t="s">
        <v>60</v>
      </c>
      <c r="C22" s="62" t="s">
        <v>71</v>
      </c>
      <c r="D22" s="63">
        <f>[1]KPIs!D94</f>
        <v>0</v>
      </c>
      <c r="E22" s="64">
        <f>[1]KPIs!E94</f>
        <v>0</v>
      </c>
      <c r="F22" s="63">
        <f>[1]KPIs!F94</f>
        <v>0</v>
      </c>
      <c r="G22" s="64">
        <f>[1]KPIs!G94</f>
        <v>0</v>
      </c>
      <c r="H22" s="63">
        <f>[1]KPIs!F94</f>
        <v>0</v>
      </c>
      <c r="I22" s="64">
        <f>[1]KPIs!G94</f>
        <v>0</v>
      </c>
      <c r="J22" s="61">
        <f>[1]KPIs!J94</f>
        <v>0</v>
      </c>
      <c r="K22" s="64">
        <f>[1]KPIs!K94</f>
        <v>0</v>
      </c>
      <c r="L22" s="65">
        <f>[1]KPIs!L94</f>
        <v>0</v>
      </c>
      <c r="M22" s="66">
        <f>[1]KPIs!M94</f>
        <v>0</v>
      </c>
      <c r="N22" s="63">
        <f>[1]KPIs!L94</f>
        <v>0</v>
      </c>
      <c r="O22" s="64">
        <f>[1]KPIs!M94</f>
        <v>0</v>
      </c>
      <c r="P22" s="61">
        <f>[1]KPIs!J94</f>
        <v>0</v>
      </c>
      <c r="Q22" s="64">
        <f>[1]KPIs!K94</f>
        <v>0</v>
      </c>
      <c r="R22" s="61">
        <f>[1]KPIs!L94</f>
        <v>0</v>
      </c>
      <c r="S22" s="64">
        <f>[1]KPIs!M94</f>
        <v>0</v>
      </c>
      <c r="T22" s="65">
        <f>[1]KPIs!T94</f>
        <v>0</v>
      </c>
      <c r="U22" s="66">
        <f>[1]KPIs!U94</f>
        <v>0</v>
      </c>
      <c r="V22" s="61"/>
      <c r="W22" s="137"/>
      <c r="X22" s="61">
        <f>[1]KPIs!T94</f>
        <v>0</v>
      </c>
      <c r="Y22" s="137">
        <f>[1]KPIs!U94</f>
        <v>0</v>
      </c>
      <c r="Z22" s="67">
        <f>[1]KPIs!V93</f>
        <v>0</v>
      </c>
      <c r="AA22" s="68">
        <f>[1]KPIs!W93</f>
        <v>0</v>
      </c>
      <c r="AB22" s="68">
        <f>[1]KPIs!X93</f>
        <v>0</v>
      </c>
      <c r="AC22" s="68">
        <f>[1]KPIs!Y93</f>
        <v>0</v>
      </c>
      <c r="AD22" s="68">
        <f>[1]KPIs!Z93</f>
        <v>0</v>
      </c>
      <c r="AE22" s="68">
        <f>[1]KPIs!AA93</f>
        <v>0</v>
      </c>
      <c r="AF22" s="69">
        <f>[1]KPIs!AB93</f>
        <v>0</v>
      </c>
    </row>
    <row r="23" spans="2:32">
      <c r="B23" s="70" t="s">
        <v>59</v>
      </c>
      <c r="C23" s="71">
        <v>42348</v>
      </c>
      <c r="D23" s="72">
        <f>[1]KPIs!D95</f>
        <v>0</v>
      </c>
      <c r="E23" s="73">
        <f>[1]KPIs!E95</f>
        <v>0</v>
      </c>
      <c r="F23" s="72">
        <f>[1]KPIs!F95</f>
        <v>0</v>
      </c>
      <c r="G23" s="73">
        <f>[1]KPIs!G95</f>
        <v>0</v>
      </c>
      <c r="H23" s="72">
        <f>[1]KPIs!F95</f>
        <v>0</v>
      </c>
      <c r="I23" s="73">
        <f>[1]KPIs!G95</f>
        <v>0</v>
      </c>
      <c r="J23" s="70">
        <f>[1]KPIs!J95</f>
        <v>0</v>
      </c>
      <c r="K23" s="73">
        <f>[1]KPIs!K95</f>
        <v>0</v>
      </c>
      <c r="L23" s="74">
        <v>0</v>
      </c>
      <c r="M23" s="75">
        <f>[1]KPIs!M95</f>
        <v>0</v>
      </c>
      <c r="N23" s="72">
        <f>[1]KPIs!L95</f>
        <v>0</v>
      </c>
      <c r="O23" s="73">
        <f>[1]KPIs!M95</f>
        <v>0</v>
      </c>
      <c r="P23" s="70">
        <v>0</v>
      </c>
      <c r="Q23" s="73">
        <f>[1]KPIs!K95</f>
        <v>0</v>
      </c>
      <c r="R23" s="70">
        <f>[1]KPIs!L95</f>
        <v>0</v>
      </c>
      <c r="S23" s="73">
        <f>[1]KPIs!M95</f>
        <v>0</v>
      </c>
      <c r="T23" s="74">
        <f>[1]KPIs!T95</f>
        <v>0</v>
      </c>
      <c r="U23" s="75">
        <f>[1]KPIs!U95</f>
        <v>0</v>
      </c>
      <c r="V23" s="70">
        <v>0</v>
      </c>
      <c r="W23" s="138"/>
      <c r="X23" s="70">
        <v>0</v>
      </c>
      <c r="Y23" s="138">
        <f>[1]KPIs!U95</f>
        <v>0</v>
      </c>
      <c r="Z23" s="76">
        <f>[1]KPIs!V94</f>
        <v>0</v>
      </c>
      <c r="AA23" s="77">
        <f>[1]KPIs!W94</f>
        <v>0</v>
      </c>
      <c r="AB23" s="77">
        <f>[1]KPIs!X94</f>
        <v>0</v>
      </c>
      <c r="AC23" s="77">
        <f>[1]KPIs!Y94</f>
        <v>0</v>
      </c>
      <c r="AD23" s="77">
        <f>[1]KPIs!Z94</f>
        <v>0</v>
      </c>
      <c r="AE23" s="77">
        <f>[1]KPIs!AA94</f>
        <v>0</v>
      </c>
      <c r="AF23" s="78">
        <f>[1]KPIs!AB94</f>
        <v>0</v>
      </c>
    </row>
    <row r="24" spans="2:32" ht="15" thickBot="1">
      <c r="B24" s="79" t="s">
        <v>60</v>
      </c>
      <c r="C24" s="80" t="s">
        <v>72</v>
      </c>
      <c r="D24" s="81">
        <f>[1]KPIs!D96</f>
        <v>0</v>
      </c>
      <c r="E24" s="82">
        <f>[1]KPIs!E96</f>
        <v>0</v>
      </c>
      <c r="F24" s="81">
        <f>[1]KPIs!F96</f>
        <v>0</v>
      </c>
      <c r="G24" s="82">
        <f>[1]KPIs!G96</f>
        <v>0</v>
      </c>
      <c r="H24" s="81">
        <f>[1]KPIs!F96</f>
        <v>0</v>
      </c>
      <c r="I24" s="82">
        <f>[1]KPIs!G96</f>
        <v>0</v>
      </c>
      <c r="J24" s="79">
        <f>[1]KPIs!J96</f>
        <v>0</v>
      </c>
      <c r="K24" s="82">
        <f>[1]KPIs!K96</f>
        <v>0</v>
      </c>
      <c r="L24" s="83">
        <f>[1]KPIs!L96</f>
        <v>0</v>
      </c>
      <c r="M24" s="84">
        <f>[1]KPIs!M96</f>
        <v>0</v>
      </c>
      <c r="N24" s="81">
        <f>[1]KPIs!L96</f>
        <v>0</v>
      </c>
      <c r="O24" s="82">
        <f>[1]KPIs!M96</f>
        <v>0</v>
      </c>
      <c r="P24" s="79">
        <f>[1]KPIs!J96</f>
        <v>0</v>
      </c>
      <c r="Q24" s="82">
        <f>[1]KPIs!K96</f>
        <v>0</v>
      </c>
      <c r="R24" s="79">
        <f>[1]KPIs!L96</f>
        <v>0</v>
      </c>
      <c r="S24" s="82">
        <f>[1]KPIs!M96</f>
        <v>0</v>
      </c>
      <c r="T24" s="83">
        <f>[1]KPIs!T96</f>
        <v>0</v>
      </c>
      <c r="U24" s="84">
        <f>[1]KPIs!U96</f>
        <v>0</v>
      </c>
      <c r="V24" s="79"/>
      <c r="W24" s="139"/>
      <c r="X24" s="79">
        <f>[1]KPIs!T96</f>
        <v>0</v>
      </c>
      <c r="Y24" s="139">
        <f>[1]KPIs!U96</f>
        <v>0</v>
      </c>
      <c r="Z24" s="85">
        <f>[1]KPIs!V95</f>
        <v>0</v>
      </c>
      <c r="AA24" s="86">
        <f>[1]KPIs!W95</f>
        <v>0</v>
      </c>
      <c r="AB24" s="86">
        <f>[1]KPIs!X95</f>
        <v>0</v>
      </c>
      <c r="AC24" s="86">
        <f>[1]KPIs!Y95</f>
        <v>0</v>
      </c>
      <c r="AD24" s="86">
        <f>[1]KPIs!Z95</f>
        <v>0</v>
      </c>
      <c r="AE24" s="86">
        <f>[1]KPIs!AA95</f>
        <v>0</v>
      </c>
      <c r="AF24" s="87">
        <f>[1]KPIs!AB95</f>
        <v>0</v>
      </c>
    </row>
    <row r="25" spans="2:32">
      <c r="B25" s="52" t="s">
        <v>59</v>
      </c>
      <c r="C25" s="53">
        <v>42349</v>
      </c>
      <c r="D25" s="54">
        <f>[1]KPIs!D97</f>
        <v>0</v>
      </c>
      <c r="E25" s="55">
        <f>[1]KPIs!E97</f>
        <v>0</v>
      </c>
      <c r="F25" s="54">
        <f>[1]KPIs!F97</f>
        <v>0</v>
      </c>
      <c r="G25" s="55">
        <f>[1]KPIs!G97</f>
        <v>0</v>
      </c>
      <c r="H25" s="54">
        <f>[1]KPIs!F97</f>
        <v>0</v>
      </c>
      <c r="I25" s="55">
        <f>[1]KPIs!G97</f>
        <v>0</v>
      </c>
      <c r="J25" s="52">
        <f>[1]KPIs!J97</f>
        <v>0</v>
      </c>
      <c r="K25" s="55">
        <f>[1]KPIs!K97</f>
        <v>0</v>
      </c>
      <c r="L25" s="56">
        <v>0</v>
      </c>
      <c r="M25" s="57">
        <f>[1]KPIs!M97</f>
        <v>0</v>
      </c>
      <c r="N25" s="54">
        <f>[1]KPIs!L97</f>
        <v>0</v>
      </c>
      <c r="O25" s="55">
        <f>[1]KPIs!M97</f>
        <v>0</v>
      </c>
      <c r="P25" s="52">
        <v>0</v>
      </c>
      <c r="Q25" s="55">
        <f>[1]KPIs!K97</f>
        <v>0</v>
      </c>
      <c r="R25" s="52">
        <f>[1]KPIs!L97</f>
        <v>0</v>
      </c>
      <c r="S25" s="55">
        <f>[1]KPIs!M97</f>
        <v>0</v>
      </c>
      <c r="T25" s="56">
        <f>[1]KPIs!T97</f>
        <v>0</v>
      </c>
      <c r="U25" s="57">
        <f>[1]KPIs!U97</f>
        <v>0</v>
      </c>
      <c r="V25" s="52">
        <f>IF(ISNA(VLOOKUP(C25,[2]Submissions!$A:$B,2,FALSE)),0,VLOOKUP(C25,[2]Submissions!$A:$B,2,FALSE))</f>
        <v>0</v>
      </c>
      <c r="W25" s="135"/>
      <c r="X25" s="52">
        <f>[1]KPIs!T97</f>
        <v>0</v>
      </c>
      <c r="Y25" s="135">
        <f>[1]KPIs!U97</f>
        <v>0</v>
      </c>
      <c r="Z25" s="58">
        <f>[1]KPIs!V96</f>
        <v>0</v>
      </c>
      <c r="AA25" s="59">
        <f>[1]KPIs!W96</f>
        <v>0</v>
      </c>
      <c r="AB25" s="59">
        <f>[1]KPIs!X96</f>
        <v>0</v>
      </c>
      <c r="AC25" s="59">
        <f>[1]KPIs!Y96</f>
        <v>0</v>
      </c>
      <c r="AD25" s="59">
        <f>[1]KPIs!Z96</f>
        <v>0</v>
      </c>
      <c r="AE25" s="59">
        <f>[1]KPIs!AA96</f>
        <v>0</v>
      </c>
      <c r="AF25" s="60">
        <f>[1]KPIs!AB96</f>
        <v>0</v>
      </c>
    </row>
    <row r="26" spans="2:32" ht="15" thickBot="1">
      <c r="B26" s="61" t="s">
        <v>60</v>
      </c>
      <c r="C26" s="62" t="s">
        <v>73</v>
      </c>
      <c r="D26" s="63">
        <f>[1]KPIs!D98</f>
        <v>0</v>
      </c>
      <c r="E26" s="64">
        <f>[1]KPIs!E98</f>
        <v>0</v>
      </c>
      <c r="F26" s="63">
        <f>[1]KPIs!F98</f>
        <v>0</v>
      </c>
      <c r="G26" s="64">
        <f>[1]KPIs!G98</f>
        <v>0</v>
      </c>
      <c r="H26" s="63">
        <f>[1]KPIs!F98</f>
        <v>0</v>
      </c>
      <c r="I26" s="64">
        <f>[1]KPIs!G98</f>
        <v>0</v>
      </c>
      <c r="J26" s="61">
        <f>[1]KPIs!J98</f>
        <v>0</v>
      </c>
      <c r="K26" s="64">
        <f>[1]KPIs!K98</f>
        <v>0</v>
      </c>
      <c r="L26" s="65">
        <f>[1]KPIs!L98</f>
        <v>0</v>
      </c>
      <c r="M26" s="66">
        <f>[1]KPIs!M98</f>
        <v>0</v>
      </c>
      <c r="N26" s="63">
        <f>[1]KPIs!L98</f>
        <v>0</v>
      </c>
      <c r="O26" s="64">
        <f>[1]KPIs!M98</f>
        <v>0</v>
      </c>
      <c r="P26" s="61">
        <f>[1]KPIs!J98</f>
        <v>0</v>
      </c>
      <c r="Q26" s="64">
        <f>[1]KPIs!K98</f>
        <v>0</v>
      </c>
      <c r="R26" s="61">
        <f>[1]KPIs!L98</f>
        <v>0</v>
      </c>
      <c r="S26" s="64">
        <f>[1]KPIs!M98</f>
        <v>0</v>
      </c>
      <c r="T26" s="65">
        <f>[1]KPIs!T98</f>
        <v>0</v>
      </c>
      <c r="U26" s="66">
        <f>[1]KPIs!U98</f>
        <v>0</v>
      </c>
      <c r="V26" s="61"/>
      <c r="W26" s="137"/>
      <c r="X26" s="61">
        <f>[1]KPIs!T98</f>
        <v>0</v>
      </c>
      <c r="Y26" s="137">
        <f>[1]KPIs!U98</f>
        <v>0</v>
      </c>
      <c r="Z26" s="67">
        <f>[1]KPIs!V97</f>
        <v>0</v>
      </c>
      <c r="AA26" s="68">
        <f>[1]KPIs!W97</f>
        <v>0</v>
      </c>
      <c r="AB26" s="68">
        <f>[1]KPIs!X97</f>
        <v>0</v>
      </c>
      <c r="AC26" s="68">
        <f>[1]KPIs!Y97</f>
        <v>0</v>
      </c>
      <c r="AD26" s="68">
        <f>[1]KPIs!Z97</f>
        <v>0</v>
      </c>
      <c r="AE26" s="68">
        <f>[1]KPIs!AA97</f>
        <v>0</v>
      </c>
      <c r="AF26" s="69">
        <f>[1]KPIs!AB97</f>
        <v>0</v>
      </c>
    </row>
    <row r="27" spans="2:32">
      <c r="B27" s="70" t="s">
        <v>59</v>
      </c>
      <c r="C27" s="71">
        <v>42350</v>
      </c>
      <c r="D27" s="72">
        <f>[1]KPIs!D99</f>
        <v>0</v>
      </c>
      <c r="E27" s="73">
        <f>[1]KPIs!E99</f>
        <v>0</v>
      </c>
      <c r="F27" s="72">
        <f>[1]KPIs!F99</f>
        <v>0</v>
      </c>
      <c r="G27" s="73">
        <f>[1]KPIs!G99</f>
        <v>0</v>
      </c>
      <c r="H27" s="72">
        <f>[1]KPIs!F99</f>
        <v>0</v>
      </c>
      <c r="I27" s="73">
        <f>[1]KPIs!G99</f>
        <v>0</v>
      </c>
      <c r="J27" s="70">
        <f>[1]KPIs!J99</f>
        <v>0</v>
      </c>
      <c r="K27" s="73">
        <f>[1]KPIs!K99</f>
        <v>0</v>
      </c>
      <c r="L27" s="74">
        <f>[1]KPIs!L99</f>
        <v>0</v>
      </c>
      <c r="M27" s="75">
        <f>[1]KPIs!M99</f>
        <v>0</v>
      </c>
      <c r="N27" s="72">
        <f>[1]KPIs!L99</f>
        <v>0</v>
      </c>
      <c r="O27" s="73">
        <f>[1]KPIs!M99</f>
        <v>0</v>
      </c>
      <c r="P27" s="70">
        <v>0</v>
      </c>
      <c r="Q27" s="73">
        <f>[1]KPIs!K99</f>
        <v>0</v>
      </c>
      <c r="R27" s="70">
        <v>0</v>
      </c>
      <c r="S27" s="73">
        <f>[1]KPIs!M99</f>
        <v>0</v>
      </c>
      <c r="T27" s="74">
        <f>[1]KPIs!T99</f>
        <v>0</v>
      </c>
      <c r="U27" s="75">
        <f>[1]KPIs!U99</f>
        <v>0</v>
      </c>
      <c r="V27" s="70">
        <v>0</v>
      </c>
      <c r="W27" s="138"/>
      <c r="X27" s="70">
        <f>[1]KPIs!T99</f>
        <v>0</v>
      </c>
      <c r="Y27" s="138">
        <f>[1]KPIs!U99</f>
        <v>0</v>
      </c>
      <c r="Z27" s="76">
        <f>[1]KPIs!V98</f>
        <v>0</v>
      </c>
      <c r="AA27" s="77">
        <f>[1]KPIs!W98</f>
        <v>0</v>
      </c>
      <c r="AB27" s="77">
        <f>[1]KPIs!X98</f>
        <v>0</v>
      </c>
      <c r="AC27" s="77">
        <f>[1]KPIs!Y98</f>
        <v>0</v>
      </c>
      <c r="AD27" s="77">
        <f>[1]KPIs!Z98</f>
        <v>0</v>
      </c>
      <c r="AE27" s="77">
        <f>[1]KPIs!AA98</f>
        <v>0</v>
      </c>
      <c r="AF27" s="78">
        <f>[1]KPIs!AB98</f>
        <v>0</v>
      </c>
    </row>
    <row r="28" spans="2:32" ht="15" thickBot="1">
      <c r="B28" s="79" t="s">
        <v>60</v>
      </c>
      <c r="C28" s="80" t="s">
        <v>74</v>
      </c>
      <c r="D28" s="81">
        <f>[1]KPIs!D100</f>
        <v>0</v>
      </c>
      <c r="E28" s="82">
        <f>[1]KPIs!E100</f>
        <v>0</v>
      </c>
      <c r="F28" s="81">
        <f>[1]KPIs!F100</f>
        <v>0</v>
      </c>
      <c r="G28" s="82">
        <f>[1]KPIs!G100</f>
        <v>0</v>
      </c>
      <c r="H28" s="81">
        <f>[1]KPIs!F100</f>
        <v>0</v>
      </c>
      <c r="I28" s="82">
        <f>[1]KPIs!G100</f>
        <v>0</v>
      </c>
      <c r="J28" s="79">
        <f>[1]KPIs!J100</f>
        <v>0</v>
      </c>
      <c r="K28" s="82">
        <f>[1]KPIs!K100</f>
        <v>0</v>
      </c>
      <c r="L28" s="83">
        <f>[1]KPIs!L100</f>
        <v>0</v>
      </c>
      <c r="M28" s="84">
        <f>[1]KPIs!M100</f>
        <v>0</v>
      </c>
      <c r="N28" s="81">
        <f>[1]KPIs!L100</f>
        <v>0</v>
      </c>
      <c r="O28" s="82">
        <f>[1]KPIs!M100</f>
        <v>0</v>
      </c>
      <c r="P28" s="79">
        <f>[1]KPIs!J100</f>
        <v>0</v>
      </c>
      <c r="Q28" s="82">
        <f>[1]KPIs!K100</f>
        <v>0</v>
      </c>
      <c r="R28" s="79">
        <f>[1]KPIs!L100</f>
        <v>0</v>
      </c>
      <c r="S28" s="82">
        <f>[1]KPIs!M100</f>
        <v>0</v>
      </c>
      <c r="T28" s="83">
        <f>[1]KPIs!T100</f>
        <v>0</v>
      </c>
      <c r="U28" s="84">
        <f>[1]KPIs!U100</f>
        <v>0</v>
      </c>
      <c r="V28" s="79"/>
      <c r="W28" s="139"/>
      <c r="X28" s="79">
        <f>[1]KPIs!T100</f>
        <v>0</v>
      </c>
      <c r="Y28" s="139">
        <f>[1]KPIs!U100</f>
        <v>0</v>
      </c>
      <c r="Z28" s="85">
        <f>[1]KPIs!V99</f>
        <v>0</v>
      </c>
      <c r="AA28" s="86">
        <f>[1]KPIs!W99</f>
        <v>0</v>
      </c>
      <c r="AB28" s="86">
        <f>[1]KPIs!X99</f>
        <v>0</v>
      </c>
      <c r="AC28" s="86">
        <f>[1]KPIs!Y99</f>
        <v>0</v>
      </c>
      <c r="AD28" s="86">
        <f>[1]KPIs!Z99</f>
        <v>0</v>
      </c>
      <c r="AE28" s="86">
        <f>[1]KPIs!AA99</f>
        <v>0</v>
      </c>
      <c r="AF28" s="87">
        <f>[1]KPIs!AB99</f>
        <v>0</v>
      </c>
    </row>
    <row r="29" spans="2:32">
      <c r="B29" s="52" t="s">
        <v>59</v>
      </c>
      <c r="C29" s="53">
        <v>42351</v>
      </c>
      <c r="D29" s="54">
        <v>0</v>
      </c>
      <c r="E29" s="55">
        <f>[1]KPIs!E101</f>
        <v>0</v>
      </c>
      <c r="F29" s="54">
        <v>0</v>
      </c>
      <c r="G29" s="55">
        <f>[1]KPIs!G101</f>
        <v>0</v>
      </c>
      <c r="H29" s="54">
        <f>[1]KPIs!F101</f>
        <v>0</v>
      </c>
      <c r="I29" s="55">
        <f>[1]KPIs!G101</f>
        <v>0</v>
      </c>
      <c r="J29" s="52">
        <f>[1]KPIs!J101</f>
        <v>0</v>
      </c>
      <c r="K29" s="55">
        <f>[1]KPIs!K101</f>
        <v>0</v>
      </c>
      <c r="L29" s="56">
        <f>[1]KPIs!L101</f>
        <v>0</v>
      </c>
      <c r="M29" s="57">
        <f>[1]KPIs!M101</f>
        <v>0</v>
      </c>
      <c r="N29" s="54">
        <f>[1]KPIs!L101</f>
        <v>0</v>
      </c>
      <c r="O29" s="55">
        <f>[1]KPIs!M101</f>
        <v>0</v>
      </c>
      <c r="P29" s="52">
        <v>0</v>
      </c>
      <c r="Q29" s="55">
        <f>[1]KPIs!K101</f>
        <v>0</v>
      </c>
      <c r="R29" s="52">
        <v>0</v>
      </c>
      <c r="S29" s="55">
        <f>[1]KPIs!M101</f>
        <v>0</v>
      </c>
      <c r="T29" s="56">
        <f>[1]KPIs!T101</f>
        <v>0</v>
      </c>
      <c r="U29" s="57">
        <f>[1]KPIs!U101</f>
        <v>0</v>
      </c>
      <c r="V29" s="52">
        <f>IF(ISNA(VLOOKUP(C29,[2]Submissions!$A:$B,2,FALSE)),0,VLOOKUP(C29,[2]Submissions!$A:$B,2,FALSE))</f>
        <v>0</v>
      </c>
      <c r="W29" s="135"/>
      <c r="X29" s="52">
        <f>[1]KPIs!T101</f>
        <v>0</v>
      </c>
      <c r="Y29" s="135">
        <f>[1]KPIs!U101</f>
        <v>0</v>
      </c>
      <c r="Z29" s="58">
        <f>[1]KPIs!V100</f>
        <v>0</v>
      </c>
      <c r="AA29" s="59">
        <f>[1]KPIs!W100</f>
        <v>0</v>
      </c>
      <c r="AB29" s="59">
        <f>[1]KPIs!X100</f>
        <v>0</v>
      </c>
      <c r="AC29" s="59">
        <f>[1]KPIs!Y100</f>
        <v>0</v>
      </c>
      <c r="AD29" s="59">
        <f>[1]KPIs!Z100</f>
        <v>0</v>
      </c>
      <c r="AE29" s="59">
        <f>[1]KPIs!AA100</f>
        <v>0</v>
      </c>
      <c r="AF29" s="60">
        <f>[1]KPIs!AB100</f>
        <v>0</v>
      </c>
    </row>
    <row r="30" spans="2:32" ht="15" thickBot="1">
      <c r="B30" s="61" t="s">
        <v>60</v>
      </c>
      <c r="C30" s="62" t="s">
        <v>75</v>
      </c>
      <c r="D30" s="63">
        <f>[1]KPIs!D102</f>
        <v>0</v>
      </c>
      <c r="E30" s="64">
        <f>[1]KPIs!E102</f>
        <v>0</v>
      </c>
      <c r="F30" s="63">
        <f>[1]KPIs!F102</f>
        <v>0</v>
      </c>
      <c r="G30" s="64">
        <f>[1]KPIs!G102</f>
        <v>0</v>
      </c>
      <c r="H30" s="63">
        <f>[1]KPIs!F102</f>
        <v>0</v>
      </c>
      <c r="I30" s="64">
        <f>[1]KPIs!G102</f>
        <v>0</v>
      </c>
      <c r="J30" s="61">
        <f>[1]KPIs!J102</f>
        <v>0</v>
      </c>
      <c r="K30" s="64">
        <f>[1]KPIs!K102</f>
        <v>0</v>
      </c>
      <c r="L30" s="65">
        <f>[1]KPIs!L102</f>
        <v>0</v>
      </c>
      <c r="M30" s="66">
        <f>[1]KPIs!M102</f>
        <v>0</v>
      </c>
      <c r="N30" s="63">
        <f>[1]KPIs!L102</f>
        <v>0</v>
      </c>
      <c r="O30" s="64">
        <f>[1]KPIs!M102</f>
        <v>0</v>
      </c>
      <c r="P30" s="61">
        <f>[1]KPIs!J102</f>
        <v>0</v>
      </c>
      <c r="Q30" s="64">
        <f>[1]KPIs!K102</f>
        <v>0</v>
      </c>
      <c r="R30" s="61">
        <f>[1]KPIs!L102</f>
        <v>0</v>
      </c>
      <c r="S30" s="64">
        <f>[1]KPIs!M102</f>
        <v>0</v>
      </c>
      <c r="T30" s="65">
        <f>[1]KPIs!T102</f>
        <v>0</v>
      </c>
      <c r="U30" s="66">
        <f>[1]KPIs!U102</f>
        <v>0</v>
      </c>
      <c r="V30" s="61"/>
      <c r="W30" s="137"/>
      <c r="X30" s="61">
        <f>[1]KPIs!T102</f>
        <v>0</v>
      </c>
      <c r="Y30" s="137">
        <f>[1]KPIs!U102</f>
        <v>0</v>
      </c>
      <c r="Z30" s="67">
        <f>[1]KPIs!V101</f>
        <v>0</v>
      </c>
      <c r="AA30" s="68">
        <f>[1]KPIs!W101</f>
        <v>0</v>
      </c>
      <c r="AB30" s="68">
        <f>[1]KPIs!X101</f>
        <v>0</v>
      </c>
      <c r="AC30" s="68">
        <f>[1]KPIs!Y101</f>
        <v>0</v>
      </c>
      <c r="AD30" s="68">
        <f>[1]KPIs!Z101</f>
        <v>0</v>
      </c>
      <c r="AE30" s="68">
        <f>[1]KPIs!AA101</f>
        <v>0</v>
      </c>
      <c r="AF30" s="69">
        <f>[1]KPIs!AB101</f>
        <v>0</v>
      </c>
    </row>
    <row r="31" spans="2:32">
      <c r="B31" s="70" t="s">
        <v>59</v>
      </c>
      <c r="C31" s="71">
        <v>42352</v>
      </c>
      <c r="D31" s="72">
        <v>0</v>
      </c>
      <c r="E31" s="73">
        <f>[1]KPIs!E103</f>
        <v>0</v>
      </c>
      <c r="F31" s="72">
        <v>0</v>
      </c>
      <c r="G31" s="73">
        <f>[1]KPIs!G103</f>
        <v>0</v>
      </c>
      <c r="H31" s="72">
        <f>[1]KPIs!F103</f>
        <v>0</v>
      </c>
      <c r="I31" s="73">
        <f>[1]KPIs!G103</f>
        <v>0</v>
      </c>
      <c r="J31" s="70">
        <f>[1]KPIs!J103</f>
        <v>0</v>
      </c>
      <c r="K31" s="73">
        <f>[1]KPIs!K103</f>
        <v>0</v>
      </c>
      <c r="L31" s="74">
        <v>0</v>
      </c>
      <c r="M31" s="75">
        <f>[1]KPIs!M103</f>
        <v>0</v>
      </c>
      <c r="N31" s="72">
        <v>0</v>
      </c>
      <c r="O31" s="73">
        <f>[1]KPIs!M103</f>
        <v>0</v>
      </c>
      <c r="P31" s="70">
        <v>0</v>
      </c>
      <c r="Q31" s="73">
        <f>[1]KPIs!K103</f>
        <v>0</v>
      </c>
      <c r="R31" s="70">
        <v>0</v>
      </c>
      <c r="S31" s="73">
        <f>[1]KPIs!M103</f>
        <v>0</v>
      </c>
      <c r="T31" s="74">
        <f>[1]KPIs!T103</f>
        <v>0</v>
      </c>
      <c r="U31" s="75">
        <f>[1]KPIs!U103</f>
        <v>0</v>
      </c>
      <c r="V31" s="70">
        <v>0</v>
      </c>
      <c r="W31" s="138"/>
      <c r="X31" s="70">
        <f>[1]KPIs!T103</f>
        <v>0</v>
      </c>
      <c r="Y31" s="138">
        <f>[1]KPIs!U103</f>
        <v>0</v>
      </c>
      <c r="Z31" s="76">
        <f>[1]KPIs!V102</f>
        <v>0</v>
      </c>
      <c r="AA31" s="77">
        <f>[1]KPIs!W102</f>
        <v>0</v>
      </c>
      <c r="AB31" s="77">
        <f>[1]KPIs!X102</f>
        <v>0</v>
      </c>
      <c r="AC31" s="49">
        <f>[1]KPIs!Y102</f>
        <v>0</v>
      </c>
      <c r="AD31" s="49">
        <f>[1]KPIs!Z102</f>
        <v>0</v>
      </c>
      <c r="AE31" s="49">
        <f>[1]KPIs!AA102</f>
        <v>0</v>
      </c>
      <c r="AF31" s="50">
        <f>[1]KPIs!AB102</f>
        <v>0</v>
      </c>
    </row>
    <row r="32" spans="2:32" ht="15" thickBot="1">
      <c r="B32" s="79" t="s">
        <v>60</v>
      </c>
      <c r="C32" s="80" t="s">
        <v>76</v>
      </c>
      <c r="D32" s="81">
        <f>[1]KPIs!D104</f>
        <v>0</v>
      </c>
      <c r="E32" s="82">
        <f>[1]KPIs!E104</f>
        <v>0</v>
      </c>
      <c r="F32" s="81">
        <f>[1]KPIs!F104</f>
        <v>0</v>
      </c>
      <c r="G32" s="82">
        <f>[1]KPIs!G104</f>
        <v>0</v>
      </c>
      <c r="H32" s="81">
        <f>[1]KPIs!F104</f>
        <v>0</v>
      </c>
      <c r="I32" s="82">
        <f>[1]KPIs!G104</f>
        <v>0</v>
      </c>
      <c r="J32" s="79">
        <f>[1]KPIs!J104</f>
        <v>0</v>
      </c>
      <c r="K32" s="82">
        <f>[1]KPIs!K104</f>
        <v>0</v>
      </c>
      <c r="L32" s="83">
        <f>[1]KPIs!L104</f>
        <v>0</v>
      </c>
      <c r="M32" s="84">
        <f>[1]KPIs!M104</f>
        <v>0</v>
      </c>
      <c r="N32" s="81">
        <v>0</v>
      </c>
      <c r="O32" s="82">
        <f>[1]KPIs!M104</f>
        <v>0</v>
      </c>
      <c r="P32" s="79">
        <f>[1]KPIs!J104</f>
        <v>0</v>
      </c>
      <c r="Q32" s="82">
        <f>[1]KPIs!K104</f>
        <v>0</v>
      </c>
      <c r="R32" s="79">
        <f>[1]KPIs!L104</f>
        <v>0</v>
      </c>
      <c r="S32" s="82">
        <f>[1]KPIs!M104</f>
        <v>0</v>
      </c>
      <c r="T32" s="83">
        <f>[1]KPIs!T104</f>
        <v>0</v>
      </c>
      <c r="U32" s="84">
        <f>[1]KPIs!U104</f>
        <v>0</v>
      </c>
      <c r="V32" s="79"/>
      <c r="W32" s="139"/>
      <c r="X32" s="79">
        <f>[1]KPIs!T104</f>
        <v>0</v>
      </c>
      <c r="Y32" s="139">
        <f>[1]KPIs!U104</f>
        <v>0</v>
      </c>
      <c r="Z32" s="85">
        <f>[1]KPIs!V103</f>
        <v>0</v>
      </c>
      <c r="AA32" s="86">
        <f>[1]KPIs!W103</f>
        <v>0</v>
      </c>
      <c r="AB32" s="86">
        <f>[1]KPIs!X103</f>
        <v>0</v>
      </c>
      <c r="AC32" s="86">
        <f>[1]KPIs!Y103</f>
        <v>0</v>
      </c>
      <c r="AD32" s="86">
        <f>[1]KPIs!Z103</f>
        <v>0</v>
      </c>
      <c r="AE32" s="86">
        <f>[1]KPIs!AA103</f>
        <v>0</v>
      </c>
      <c r="AF32" s="87">
        <f>[1]KPIs!AB103</f>
        <v>0</v>
      </c>
    </row>
    <row r="33" spans="2:32">
      <c r="B33" s="52" t="s">
        <v>59</v>
      </c>
      <c r="C33" s="53">
        <v>42353</v>
      </c>
      <c r="D33" s="54">
        <v>0</v>
      </c>
      <c r="E33" s="55">
        <f>[1]KPIs!E105</f>
        <v>0</v>
      </c>
      <c r="F33" s="54">
        <v>0</v>
      </c>
      <c r="G33" s="55">
        <f>[1]KPIs!G105</f>
        <v>0</v>
      </c>
      <c r="H33" s="54">
        <f>[1]KPIs!F105</f>
        <v>0</v>
      </c>
      <c r="I33" s="55">
        <f>[1]KPIs!G105</f>
        <v>0</v>
      </c>
      <c r="J33" s="52">
        <f>[1]KPIs!J105</f>
        <v>0</v>
      </c>
      <c r="K33" s="55">
        <f>[1]KPIs!K105</f>
        <v>0</v>
      </c>
      <c r="L33" s="56">
        <v>0</v>
      </c>
      <c r="M33" s="57">
        <f>[1]KPIs!M105</f>
        <v>0</v>
      </c>
      <c r="N33" s="54">
        <v>0</v>
      </c>
      <c r="O33" s="55">
        <f>[1]KPIs!M105</f>
        <v>0</v>
      </c>
      <c r="P33" s="52">
        <v>0</v>
      </c>
      <c r="Q33" s="55">
        <f>[1]KPIs!K105</f>
        <v>0</v>
      </c>
      <c r="R33" s="52">
        <v>0</v>
      </c>
      <c r="S33" s="55">
        <f>[1]KPIs!M105</f>
        <v>0</v>
      </c>
      <c r="T33" s="56">
        <f>[1]KPIs!T105</f>
        <v>0</v>
      </c>
      <c r="U33" s="57">
        <f>[1]KPIs!U105</f>
        <v>0</v>
      </c>
      <c r="V33" s="52">
        <f>IF(ISNA(VLOOKUP(C33,[2]Submissions!$A:$B,2,FALSE)),0,VLOOKUP(C33,[2]Submissions!$A:$B,2,FALSE))</f>
        <v>0</v>
      </c>
      <c r="W33" s="135"/>
      <c r="X33" s="52">
        <f>[1]KPIs!T105</f>
        <v>0</v>
      </c>
      <c r="Y33" s="135">
        <f>[1]KPIs!U105</f>
        <v>0</v>
      </c>
      <c r="Z33" s="58">
        <f>[1]KPIs!V104</f>
        <v>0</v>
      </c>
      <c r="AA33" s="59">
        <f>[1]KPIs!W104</f>
        <v>0</v>
      </c>
      <c r="AB33" s="59">
        <f>[1]KPIs!X104</f>
        <v>0</v>
      </c>
      <c r="AC33" s="59">
        <f>[1]KPIs!Y104</f>
        <v>0</v>
      </c>
      <c r="AD33" s="59">
        <f>[1]KPIs!Z104</f>
        <v>0</v>
      </c>
      <c r="AE33" s="59">
        <f>[1]KPIs!AA104</f>
        <v>0</v>
      </c>
      <c r="AF33" s="60">
        <f>[1]KPIs!AB104</f>
        <v>0</v>
      </c>
    </row>
    <row r="34" spans="2:32" ht="15" thickBot="1">
      <c r="B34" s="61" t="s">
        <v>60</v>
      </c>
      <c r="C34" s="62" t="s">
        <v>70</v>
      </c>
      <c r="D34" s="63">
        <f>[1]KPIs!D106</f>
        <v>0</v>
      </c>
      <c r="E34" s="64">
        <f>[1]KPIs!E106</f>
        <v>0</v>
      </c>
      <c r="F34" s="63">
        <f>[1]KPIs!F106</f>
        <v>0</v>
      </c>
      <c r="G34" s="64">
        <f>[1]KPIs!G106</f>
        <v>0</v>
      </c>
      <c r="H34" s="63">
        <f>[1]KPIs!F106</f>
        <v>0</v>
      </c>
      <c r="I34" s="64">
        <f>[1]KPIs!G106</f>
        <v>0</v>
      </c>
      <c r="J34" s="61">
        <f>[1]KPIs!J106</f>
        <v>0</v>
      </c>
      <c r="K34" s="64">
        <f>[1]KPIs!K106</f>
        <v>0</v>
      </c>
      <c r="L34" s="65">
        <f>[1]KPIs!L106</f>
        <v>0</v>
      </c>
      <c r="M34" s="66">
        <f>[1]KPIs!M106</f>
        <v>0</v>
      </c>
      <c r="N34" s="63">
        <f>[1]KPIs!L106</f>
        <v>0</v>
      </c>
      <c r="O34" s="64">
        <f>[1]KPIs!M106</f>
        <v>0</v>
      </c>
      <c r="P34" s="61">
        <f>[1]KPIs!J106</f>
        <v>0</v>
      </c>
      <c r="Q34" s="64">
        <f>[1]KPIs!K106</f>
        <v>0</v>
      </c>
      <c r="R34" s="61">
        <f>[1]KPIs!L106</f>
        <v>0</v>
      </c>
      <c r="S34" s="64">
        <f>[1]KPIs!M106</f>
        <v>0</v>
      </c>
      <c r="T34" s="65">
        <f>[1]KPIs!T106</f>
        <v>0</v>
      </c>
      <c r="U34" s="66">
        <f>[1]KPIs!U106</f>
        <v>0</v>
      </c>
      <c r="V34" s="61"/>
      <c r="W34" s="137"/>
      <c r="X34" s="61">
        <f>[1]KPIs!T106</f>
        <v>0</v>
      </c>
      <c r="Y34" s="137">
        <f>[1]KPIs!U106</f>
        <v>0</v>
      </c>
      <c r="Z34" s="67">
        <f>[1]KPIs!V105</f>
        <v>0</v>
      </c>
      <c r="AA34" s="68">
        <f>[1]KPIs!W105</f>
        <v>0</v>
      </c>
      <c r="AB34" s="68">
        <f>[1]KPIs!X105</f>
        <v>0</v>
      </c>
      <c r="AC34" s="68">
        <f>[1]KPIs!Y105</f>
        <v>0</v>
      </c>
      <c r="AD34" s="68">
        <f>[1]KPIs!Z105</f>
        <v>0</v>
      </c>
      <c r="AE34" s="68">
        <f>[1]KPIs!AA105</f>
        <v>0</v>
      </c>
      <c r="AF34" s="69">
        <f>[1]KPIs!AB105</f>
        <v>0</v>
      </c>
    </row>
    <row r="35" spans="2:32">
      <c r="B35" s="70" t="s">
        <v>59</v>
      </c>
      <c r="C35" s="71">
        <v>42354</v>
      </c>
      <c r="D35" s="72">
        <f>[1]KPIs!D107</f>
        <v>0</v>
      </c>
      <c r="E35" s="73">
        <f>[1]KPIs!E107</f>
        <v>0</v>
      </c>
      <c r="F35" s="72">
        <f>[1]KPIs!F107</f>
        <v>0</v>
      </c>
      <c r="G35" s="73">
        <f>[1]KPIs!G107</f>
        <v>0</v>
      </c>
      <c r="H35" s="72">
        <f>[1]KPIs!F107</f>
        <v>0</v>
      </c>
      <c r="I35" s="73">
        <f>[1]KPIs!G107</f>
        <v>0</v>
      </c>
      <c r="J35" s="70">
        <f>[1]KPIs!J107</f>
        <v>0</v>
      </c>
      <c r="K35" s="73">
        <f>[1]KPIs!K107</f>
        <v>0</v>
      </c>
      <c r="L35" s="74">
        <v>0</v>
      </c>
      <c r="M35" s="75">
        <f>[1]KPIs!M107</f>
        <v>0</v>
      </c>
      <c r="N35" s="72">
        <f>[1]KPIs!L107</f>
        <v>0</v>
      </c>
      <c r="O35" s="73">
        <f>[1]KPIs!M107</f>
        <v>0</v>
      </c>
      <c r="P35" s="70">
        <v>0</v>
      </c>
      <c r="Q35" s="73">
        <f>[1]KPIs!K107</f>
        <v>0</v>
      </c>
      <c r="R35" s="70">
        <f>[1]KPIs!L107</f>
        <v>0</v>
      </c>
      <c r="S35" s="73">
        <f>[1]KPIs!M107</f>
        <v>0</v>
      </c>
      <c r="T35" s="74">
        <f>[1]KPIs!T107</f>
        <v>0</v>
      </c>
      <c r="U35" s="75">
        <f>[1]KPIs!U107</f>
        <v>0</v>
      </c>
      <c r="V35" s="70">
        <f>IF(ISNA(VLOOKUP(C35,[2]Submissions!$A:$B,2,FALSE)),0,VLOOKUP(C35,[2]Submissions!$A:$B,2,FALSE))</f>
        <v>0</v>
      </c>
      <c r="W35" s="138"/>
      <c r="X35" s="70">
        <f>[1]KPIs!T107</f>
        <v>0</v>
      </c>
      <c r="Y35" s="138">
        <f>[1]KPIs!U107</f>
        <v>0</v>
      </c>
      <c r="Z35" s="76">
        <f>[1]KPIs!V106</f>
        <v>0</v>
      </c>
      <c r="AA35" s="77">
        <f>[1]KPIs!W106</f>
        <v>0</v>
      </c>
      <c r="AB35" s="77">
        <f>[1]KPIs!X106</f>
        <v>0</v>
      </c>
      <c r="AC35" s="77">
        <f>[1]KPIs!Y106</f>
        <v>0</v>
      </c>
      <c r="AD35" s="77">
        <f>[1]KPIs!Z106</f>
        <v>0</v>
      </c>
      <c r="AE35" s="77">
        <f>[1]KPIs!AA106</f>
        <v>0</v>
      </c>
      <c r="AF35" s="78">
        <f>[1]KPIs!AB106</f>
        <v>0</v>
      </c>
    </row>
    <row r="36" spans="2:32" ht="15" thickBot="1">
      <c r="B36" s="79" t="s">
        <v>60</v>
      </c>
      <c r="C36" s="80" t="s">
        <v>71</v>
      </c>
      <c r="D36" s="81">
        <f>[1]KPIs!D108</f>
        <v>0</v>
      </c>
      <c r="E36" s="82">
        <f>[1]KPIs!E108</f>
        <v>0</v>
      </c>
      <c r="F36" s="81">
        <f>[1]KPIs!F108</f>
        <v>0</v>
      </c>
      <c r="G36" s="82">
        <f>[1]KPIs!G108</f>
        <v>0</v>
      </c>
      <c r="H36" s="81">
        <f>[1]KPIs!F108</f>
        <v>0</v>
      </c>
      <c r="I36" s="82">
        <f>[1]KPIs!G108</f>
        <v>0</v>
      </c>
      <c r="J36" s="79">
        <f>[1]KPIs!J108</f>
        <v>0</v>
      </c>
      <c r="K36" s="82">
        <f>[1]KPIs!K108</f>
        <v>0</v>
      </c>
      <c r="L36" s="83">
        <f>[1]KPIs!L108</f>
        <v>0</v>
      </c>
      <c r="M36" s="84">
        <f>[1]KPIs!M108</f>
        <v>0</v>
      </c>
      <c r="N36" s="81">
        <f>[1]KPIs!L108</f>
        <v>0</v>
      </c>
      <c r="O36" s="82">
        <f>[1]KPIs!M108</f>
        <v>0</v>
      </c>
      <c r="P36" s="79">
        <f>[1]KPIs!J108</f>
        <v>0</v>
      </c>
      <c r="Q36" s="82">
        <f>[1]KPIs!K108</f>
        <v>0</v>
      </c>
      <c r="R36" s="79">
        <f>[1]KPIs!L108</f>
        <v>0</v>
      </c>
      <c r="S36" s="82">
        <f>[1]KPIs!M108</f>
        <v>0</v>
      </c>
      <c r="T36" s="83">
        <f>[1]KPIs!T108</f>
        <v>0</v>
      </c>
      <c r="U36" s="84">
        <f>[1]KPIs!U108</f>
        <v>0</v>
      </c>
      <c r="V36" s="79"/>
      <c r="W36" s="139"/>
      <c r="X36" s="79">
        <f>[1]KPIs!T108</f>
        <v>0</v>
      </c>
      <c r="Y36" s="139">
        <f>[1]KPIs!U108</f>
        <v>0</v>
      </c>
      <c r="Z36" s="85">
        <f>[1]KPIs!V107</f>
        <v>0</v>
      </c>
      <c r="AA36" s="86">
        <f>[1]KPIs!W107</f>
        <v>0</v>
      </c>
      <c r="AB36" s="86">
        <f>[1]KPIs!X107</f>
        <v>0</v>
      </c>
      <c r="AC36" s="86">
        <f>[1]KPIs!Y107</f>
        <v>0</v>
      </c>
      <c r="AD36" s="86">
        <f>[1]KPIs!Z107</f>
        <v>0</v>
      </c>
      <c r="AE36" s="86">
        <f>[1]KPIs!AA107</f>
        <v>0</v>
      </c>
      <c r="AF36" s="87">
        <f>[1]KPIs!AB107</f>
        <v>0</v>
      </c>
    </row>
    <row r="37" spans="2:32">
      <c r="B37" s="52" t="s">
        <v>59</v>
      </c>
      <c r="C37" s="53">
        <v>42355</v>
      </c>
      <c r="D37" s="54">
        <v>0</v>
      </c>
      <c r="E37" s="55">
        <f>[1]KPIs!E109</f>
        <v>0</v>
      </c>
      <c r="F37" s="54">
        <v>0</v>
      </c>
      <c r="G37" s="55">
        <f>[1]KPIs!G109</f>
        <v>0</v>
      </c>
      <c r="H37" s="54">
        <f>[1]KPIs!F109</f>
        <v>0</v>
      </c>
      <c r="I37" s="55">
        <f>[1]KPIs!G109</f>
        <v>0</v>
      </c>
      <c r="J37" s="52">
        <f>[1]KPIs!J109</f>
        <v>0</v>
      </c>
      <c r="K37" s="55">
        <f>[1]KPIs!K109</f>
        <v>0</v>
      </c>
      <c r="L37" s="56">
        <v>0</v>
      </c>
      <c r="M37" s="57">
        <f>[1]KPIs!M109</f>
        <v>0</v>
      </c>
      <c r="N37" s="54">
        <v>0</v>
      </c>
      <c r="O37" s="55">
        <f>[1]KPIs!M109</f>
        <v>0</v>
      </c>
      <c r="P37" s="52">
        <v>0</v>
      </c>
      <c r="Q37" s="55">
        <f>[1]KPIs!K109</f>
        <v>0</v>
      </c>
      <c r="R37" s="52">
        <v>0</v>
      </c>
      <c r="S37" s="55">
        <f>[1]KPIs!M109</f>
        <v>0</v>
      </c>
      <c r="T37" s="56">
        <f>[1]KPIs!T109</f>
        <v>0</v>
      </c>
      <c r="U37" s="57">
        <f>[1]KPIs!U109</f>
        <v>0</v>
      </c>
      <c r="V37" s="52">
        <v>0</v>
      </c>
      <c r="W37" s="135"/>
      <c r="X37" s="52">
        <f>[1]KPIs!T109</f>
        <v>0</v>
      </c>
      <c r="Y37" s="135">
        <f>[1]KPIs!U109</f>
        <v>0</v>
      </c>
      <c r="Z37" s="58">
        <f>[1]KPIs!V108</f>
        <v>0</v>
      </c>
      <c r="AA37" s="59">
        <f>[1]KPIs!W108</f>
        <v>0</v>
      </c>
      <c r="AB37" s="59">
        <f>[1]KPIs!X108</f>
        <v>0</v>
      </c>
      <c r="AC37" s="59">
        <f>[1]KPIs!Y108</f>
        <v>0</v>
      </c>
      <c r="AD37" s="59">
        <f>[1]KPIs!Z108</f>
        <v>0</v>
      </c>
      <c r="AE37" s="59">
        <f>[1]KPIs!AA108</f>
        <v>0</v>
      </c>
      <c r="AF37" s="60">
        <f>[1]KPIs!AB108</f>
        <v>0</v>
      </c>
    </row>
    <row r="38" spans="2:32" ht="15" thickBot="1">
      <c r="B38" s="61" t="s">
        <v>60</v>
      </c>
      <c r="C38" s="62" t="s">
        <v>72</v>
      </c>
      <c r="D38" s="63">
        <f>[1]KPIs!D110</f>
        <v>0</v>
      </c>
      <c r="E38" s="64">
        <f>[1]KPIs!E110</f>
        <v>0</v>
      </c>
      <c r="F38" s="63">
        <f>[1]KPIs!F110</f>
        <v>0</v>
      </c>
      <c r="G38" s="64">
        <f>[1]KPIs!G110</f>
        <v>0</v>
      </c>
      <c r="H38" s="63">
        <f>[1]KPIs!F110</f>
        <v>0</v>
      </c>
      <c r="I38" s="64">
        <f>[1]KPIs!G110</f>
        <v>0</v>
      </c>
      <c r="J38" s="61">
        <f>[1]KPIs!J110</f>
        <v>0</v>
      </c>
      <c r="K38" s="64">
        <f>[1]KPIs!K110</f>
        <v>0</v>
      </c>
      <c r="L38" s="65">
        <f>[1]KPIs!L110</f>
        <v>0</v>
      </c>
      <c r="M38" s="66">
        <f>[1]KPIs!M110</f>
        <v>0</v>
      </c>
      <c r="N38" s="63">
        <f>[1]KPIs!L110</f>
        <v>0</v>
      </c>
      <c r="O38" s="64">
        <f>[1]KPIs!M110</f>
        <v>0</v>
      </c>
      <c r="P38" s="61">
        <f>[1]KPIs!J110</f>
        <v>0</v>
      </c>
      <c r="Q38" s="64">
        <f>[1]KPIs!K110</f>
        <v>0</v>
      </c>
      <c r="R38" s="61">
        <f>[1]KPIs!L110</f>
        <v>0</v>
      </c>
      <c r="S38" s="64">
        <f>[1]KPIs!M110</f>
        <v>0</v>
      </c>
      <c r="T38" s="65">
        <f>[1]KPIs!T110</f>
        <v>0</v>
      </c>
      <c r="U38" s="66">
        <f>[1]KPIs!U110</f>
        <v>0</v>
      </c>
      <c r="V38" s="61"/>
      <c r="W38" s="137"/>
      <c r="X38" s="61">
        <f>[1]KPIs!T110</f>
        <v>0</v>
      </c>
      <c r="Y38" s="137">
        <f>[1]KPIs!U110</f>
        <v>0</v>
      </c>
      <c r="Z38" s="67">
        <f>[1]KPIs!V109</f>
        <v>0</v>
      </c>
      <c r="AA38" s="68">
        <f>[1]KPIs!W109</f>
        <v>0</v>
      </c>
      <c r="AB38" s="68">
        <f>[1]KPIs!X109</f>
        <v>0</v>
      </c>
      <c r="AC38" s="68">
        <f>[1]KPIs!Y109</f>
        <v>0</v>
      </c>
      <c r="AD38" s="68">
        <f>[1]KPIs!Z109</f>
        <v>0</v>
      </c>
      <c r="AE38" s="68">
        <f>[1]KPIs!AA109</f>
        <v>0</v>
      </c>
      <c r="AF38" s="69">
        <f>[1]KPIs!AB109</f>
        <v>0</v>
      </c>
    </row>
    <row r="39" spans="2:32">
      <c r="B39" s="70" t="s">
        <v>59</v>
      </c>
      <c r="C39" s="71">
        <v>42356</v>
      </c>
      <c r="D39" s="72">
        <f>[1]KPIs!D111</f>
        <v>0</v>
      </c>
      <c r="E39" s="73">
        <f>[1]KPIs!E111</f>
        <v>0</v>
      </c>
      <c r="F39" s="72">
        <f>[1]KPIs!F111</f>
        <v>0</v>
      </c>
      <c r="G39" s="73">
        <f>[1]KPIs!G111</f>
        <v>0</v>
      </c>
      <c r="H39" s="72">
        <f>[1]KPIs!F111</f>
        <v>0</v>
      </c>
      <c r="I39" s="73">
        <f>[1]KPIs!G111</f>
        <v>0</v>
      </c>
      <c r="J39" s="70">
        <f>[1]KPIs!J111</f>
        <v>0</v>
      </c>
      <c r="K39" s="73">
        <f>[1]KPIs!K111</f>
        <v>0</v>
      </c>
      <c r="L39" s="74">
        <v>0</v>
      </c>
      <c r="M39" s="75">
        <f>[1]KPIs!M111</f>
        <v>0</v>
      </c>
      <c r="N39" s="72">
        <v>0</v>
      </c>
      <c r="O39" s="73">
        <f>[1]KPIs!M111</f>
        <v>0</v>
      </c>
      <c r="P39" s="70">
        <v>0</v>
      </c>
      <c r="Q39" s="73">
        <f>[1]KPIs!K111</f>
        <v>0</v>
      </c>
      <c r="R39" s="70">
        <v>0</v>
      </c>
      <c r="S39" s="73">
        <f>[1]KPIs!M111</f>
        <v>0</v>
      </c>
      <c r="T39" s="74">
        <f>[1]KPIs!T111</f>
        <v>0</v>
      </c>
      <c r="U39" s="75">
        <f>[1]KPIs!U111</f>
        <v>0</v>
      </c>
      <c r="V39" s="70">
        <v>0</v>
      </c>
      <c r="W39" s="138"/>
      <c r="X39" s="70">
        <f>[1]KPIs!T111</f>
        <v>0</v>
      </c>
      <c r="Y39" s="138">
        <f>[1]KPIs!U111</f>
        <v>0</v>
      </c>
      <c r="Z39" s="76">
        <f>[1]KPIs!V110</f>
        <v>0</v>
      </c>
      <c r="AA39" s="77">
        <f>[1]KPIs!W110</f>
        <v>0</v>
      </c>
      <c r="AB39" s="77">
        <f>[1]KPIs!X110</f>
        <v>0</v>
      </c>
      <c r="AC39" s="77">
        <f>[1]KPIs!Y110</f>
        <v>0</v>
      </c>
      <c r="AD39" s="77">
        <f>[1]KPIs!Z110</f>
        <v>0</v>
      </c>
      <c r="AE39" s="77">
        <f>[1]KPIs!AA110</f>
        <v>0</v>
      </c>
      <c r="AF39" s="78">
        <f>[1]KPIs!AB110</f>
        <v>0</v>
      </c>
    </row>
    <row r="40" spans="2:32" ht="15" thickBot="1">
      <c r="B40" s="79" t="s">
        <v>60</v>
      </c>
      <c r="C40" s="80" t="s">
        <v>73</v>
      </c>
      <c r="D40" s="81">
        <f>[1]KPIs!D112</f>
        <v>0</v>
      </c>
      <c r="E40" s="82">
        <f>[1]KPIs!E112</f>
        <v>0</v>
      </c>
      <c r="F40" s="81">
        <f>[1]KPIs!F112</f>
        <v>0</v>
      </c>
      <c r="G40" s="82">
        <f>[1]KPIs!G112</f>
        <v>0</v>
      </c>
      <c r="H40" s="81">
        <f>[1]KPIs!F112</f>
        <v>0</v>
      </c>
      <c r="I40" s="82">
        <f>[1]KPIs!G112</f>
        <v>0</v>
      </c>
      <c r="J40" s="79">
        <f>[1]KPIs!J112</f>
        <v>0</v>
      </c>
      <c r="K40" s="82">
        <f>[1]KPIs!K112</f>
        <v>0</v>
      </c>
      <c r="L40" s="83">
        <f>[1]KPIs!L112</f>
        <v>0</v>
      </c>
      <c r="M40" s="84">
        <f>[1]KPIs!M112</f>
        <v>0</v>
      </c>
      <c r="N40" s="81">
        <f>[1]KPIs!L112</f>
        <v>0</v>
      </c>
      <c r="O40" s="82">
        <f>[1]KPIs!M112</f>
        <v>0</v>
      </c>
      <c r="P40" s="79">
        <f>[1]KPIs!J112</f>
        <v>0</v>
      </c>
      <c r="Q40" s="82">
        <f>[1]KPIs!K112</f>
        <v>0</v>
      </c>
      <c r="R40" s="79">
        <f>[1]KPIs!L112</f>
        <v>0</v>
      </c>
      <c r="S40" s="82">
        <f>[1]KPIs!M112</f>
        <v>0</v>
      </c>
      <c r="T40" s="83">
        <f>[1]KPIs!T112</f>
        <v>0</v>
      </c>
      <c r="U40" s="84">
        <f>[1]KPIs!U112</f>
        <v>0</v>
      </c>
      <c r="V40" s="79"/>
      <c r="W40" s="139"/>
      <c r="X40" s="79">
        <f>[1]KPIs!T112</f>
        <v>0</v>
      </c>
      <c r="Y40" s="139">
        <f>[1]KPIs!U112</f>
        <v>0</v>
      </c>
      <c r="Z40" s="85">
        <f>[1]KPIs!V111</f>
        <v>0</v>
      </c>
      <c r="AA40" s="86">
        <f>[1]KPIs!W111</f>
        <v>0</v>
      </c>
      <c r="AB40" s="86">
        <f>[1]KPIs!X111</f>
        <v>0</v>
      </c>
      <c r="AC40" s="86">
        <f>[1]KPIs!Y111</f>
        <v>0</v>
      </c>
      <c r="AD40" s="86">
        <f>[1]KPIs!Z111</f>
        <v>0</v>
      </c>
      <c r="AE40" s="86">
        <f>[1]KPIs!AA111</f>
        <v>0</v>
      </c>
      <c r="AF40" s="87">
        <f>[1]KPIs!AB111</f>
        <v>0</v>
      </c>
    </row>
    <row r="41" spans="2:32">
      <c r="B41" s="52" t="s">
        <v>59</v>
      </c>
      <c r="C41" s="53">
        <v>42357</v>
      </c>
      <c r="D41" s="54">
        <f>[1]KPIs!D113</f>
        <v>0</v>
      </c>
      <c r="E41" s="55">
        <f>[1]KPIs!E113</f>
        <v>0</v>
      </c>
      <c r="F41" s="54">
        <f>[1]KPIs!F113</f>
        <v>0</v>
      </c>
      <c r="G41" s="55">
        <f>[1]KPIs!G113</f>
        <v>0</v>
      </c>
      <c r="H41" s="54">
        <f>[1]KPIs!F113</f>
        <v>0</v>
      </c>
      <c r="I41" s="55">
        <f>[1]KPIs!G113</f>
        <v>0</v>
      </c>
      <c r="J41" s="52">
        <f>[1]KPIs!J113</f>
        <v>0</v>
      </c>
      <c r="K41" s="55">
        <f>[1]KPIs!K113</f>
        <v>0</v>
      </c>
      <c r="L41" s="56">
        <f>[1]KPIs!L113</f>
        <v>0</v>
      </c>
      <c r="M41" s="57">
        <f>[1]KPIs!M113</f>
        <v>0</v>
      </c>
      <c r="N41" s="54">
        <f>[1]KPIs!L113</f>
        <v>0</v>
      </c>
      <c r="O41" s="55">
        <f>[1]KPIs!M113</f>
        <v>0</v>
      </c>
      <c r="P41" s="52">
        <v>0</v>
      </c>
      <c r="Q41" s="55">
        <f>[1]KPIs!K113</f>
        <v>0</v>
      </c>
      <c r="R41" s="52">
        <v>0</v>
      </c>
      <c r="S41" s="55">
        <f>[1]KPIs!M113</f>
        <v>0</v>
      </c>
      <c r="T41" s="56">
        <f>[1]KPIs!T113</f>
        <v>0</v>
      </c>
      <c r="U41" s="57">
        <f>[1]KPIs!U113</f>
        <v>0</v>
      </c>
      <c r="V41" s="52">
        <v>0</v>
      </c>
      <c r="W41" s="135"/>
      <c r="X41" s="52">
        <f>[1]KPIs!T113</f>
        <v>0</v>
      </c>
      <c r="Y41" s="135">
        <f>[1]KPIs!U113</f>
        <v>0</v>
      </c>
      <c r="Z41" s="58">
        <f>[1]KPIs!V112</f>
        <v>0</v>
      </c>
      <c r="AA41" s="59">
        <f>[1]KPIs!W112</f>
        <v>0</v>
      </c>
      <c r="AB41" s="59">
        <f>[1]KPIs!X112</f>
        <v>0</v>
      </c>
      <c r="AC41" s="59">
        <f>[1]KPIs!Y112</f>
        <v>0</v>
      </c>
      <c r="AD41" s="59">
        <f>[1]KPIs!Z112</f>
        <v>0</v>
      </c>
      <c r="AE41" s="59">
        <f>[1]KPIs!AA112</f>
        <v>0</v>
      </c>
      <c r="AF41" s="60">
        <f>[1]KPIs!AB112</f>
        <v>0</v>
      </c>
    </row>
    <row r="42" spans="2:32" ht="15" thickBot="1">
      <c r="B42" s="61" t="s">
        <v>60</v>
      </c>
      <c r="C42" s="62" t="s">
        <v>74</v>
      </c>
      <c r="D42" s="63">
        <f>[1]KPIs!D114</f>
        <v>0</v>
      </c>
      <c r="E42" s="64">
        <f>[1]KPIs!E114</f>
        <v>0</v>
      </c>
      <c r="F42" s="63">
        <f>[1]KPIs!F114</f>
        <v>0</v>
      </c>
      <c r="G42" s="64">
        <f>[1]KPIs!G114</f>
        <v>0</v>
      </c>
      <c r="H42" s="63">
        <f>[1]KPIs!F114</f>
        <v>0</v>
      </c>
      <c r="I42" s="64">
        <f>[1]KPIs!G114</f>
        <v>0</v>
      </c>
      <c r="J42" s="61">
        <f>[1]KPIs!J114</f>
        <v>0</v>
      </c>
      <c r="K42" s="64">
        <f>[1]KPIs!K114</f>
        <v>0</v>
      </c>
      <c r="L42" s="65">
        <f>[1]KPIs!L114</f>
        <v>0</v>
      </c>
      <c r="M42" s="66">
        <f>[1]KPIs!M114</f>
        <v>0</v>
      </c>
      <c r="N42" s="63">
        <f>[1]KPIs!L114</f>
        <v>0</v>
      </c>
      <c r="O42" s="64">
        <f>[1]KPIs!M114</f>
        <v>0</v>
      </c>
      <c r="P42" s="61">
        <f>[1]KPIs!J114</f>
        <v>0</v>
      </c>
      <c r="Q42" s="64">
        <f>[1]KPIs!K114</f>
        <v>0</v>
      </c>
      <c r="R42" s="61">
        <v>0</v>
      </c>
      <c r="S42" s="64">
        <f>[1]KPIs!M114</f>
        <v>0</v>
      </c>
      <c r="T42" s="65">
        <f>[1]KPIs!T114</f>
        <v>0</v>
      </c>
      <c r="U42" s="66">
        <f>[1]KPIs!U114</f>
        <v>0</v>
      </c>
      <c r="V42" s="61"/>
      <c r="W42" s="137"/>
      <c r="X42" s="61">
        <f>[1]KPIs!T114</f>
        <v>0</v>
      </c>
      <c r="Y42" s="137">
        <f>[1]KPIs!U114</f>
        <v>0</v>
      </c>
      <c r="Z42" s="67">
        <f>[1]KPIs!V113</f>
        <v>0</v>
      </c>
      <c r="AA42" s="68">
        <f>[1]KPIs!W113</f>
        <v>0</v>
      </c>
      <c r="AB42" s="68">
        <f>[1]KPIs!X113</f>
        <v>0</v>
      </c>
      <c r="AC42" s="68">
        <f>[1]KPIs!Y113</f>
        <v>0</v>
      </c>
      <c r="AD42" s="68">
        <f>[1]KPIs!Z113</f>
        <v>0</v>
      </c>
      <c r="AE42" s="68">
        <f>[1]KPIs!AA113</f>
        <v>0</v>
      </c>
      <c r="AF42" s="69">
        <f>[1]KPIs!AB113</f>
        <v>0</v>
      </c>
    </row>
    <row r="43" spans="2:32">
      <c r="B43" s="70" t="s">
        <v>59</v>
      </c>
      <c r="C43" s="71">
        <v>42358</v>
      </c>
      <c r="D43" s="72">
        <f>[1]KPIs!D115</f>
        <v>0</v>
      </c>
      <c r="E43" s="73">
        <f>[1]KPIs!E115</f>
        <v>0</v>
      </c>
      <c r="F43" s="72">
        <f>[1]KPIs!F115</f>
        <v>0</v>
      </c>
      <c r="G43" s="73">
        <f>[1]KPIs!G115</f>
        <v>0</v>
      </c>
      <c r="H43" s="72">
        <f>[1]KPIs!F115</f>
        <v>0</v>
      </c>
      <c r="I43" s="73">
        <f>[1]KPIs!G115</f>
        <v>0</v>
      </c>
      <c r="J43" s="70">
        <f>[1]KPIs!J115</f>
        <v>0</v>
      </c>
      <c r="K43" s="73">
        <f>[1]KPIs!K115</f>
        <v>0</v>
      </c>
      <c r="L43" s="74">
        <f>[1]KPIs!L115</f>
        <v>0</v>
      </c>
      <c r="M43" s="75">
        <f>[1]KPIs!M115</f>
        <v>0</v>
      </c>
      <c r="N43" s="72">
        <f>[1]KPIs!L115</f>
        <v>0</v>
      </c>
      <c r="O43" s="73">
        <f>[1]KPIs!M115</f>
        <v>0</v>
      </c>
      <c r="P43" s="70">
        <v>0</v>
      </c>
      <c r="Q43" s="73">
        <f>[1]KPIs!K115</f>
        <v>0</v>
      </c>
      <c r="R43" s="70">
        <v>0</v>
      </c>
      <c r="S43" s="73">
        <f>[1]KPIs!M115</f>
        <v>0</v>
      </c>
      <c r="T43" s="74">
        <f>[1]KPIs!T115</f>
        <v>0</v>
      </c>
      <c r="U43" s="75">
        <f>[1]KPIs!U115</f>
        <v>0</v>
      </c>
      <c r="V43" s="70">
        <f>IF(ISNA(VLOOKUP(C43,[2]Submissions!$A:$B,2,FALSE)),0,VLOOKUP(C43,[2]Submissions!$A:$B,2,FALSE))</f>
        <v>0</v>
      </c>
      <c r="W43" s="138"/>
      <c r="X43" s="70">
        <f>[1]KPIs!T115</f>
        <v>0</v>
      </c>
      <c r="Y43" s="138">
        <f>[1]KPIs!U115</f>
        <v>0</v>
      </c>
      <c r="Z43" s="76">
        <f>[1]KPIs!V114</f>
        <v>0</v>
      </c>
      <c r="AA43" s="77">
        <f>[1]KPIs!W114</f>
        <v>0</v>
      </c>
      <c r="AB43" s="77">
        <f>[1]KPIs!X114</f>
        <v>0</v>
      </c>
      <c r="AC43" s="77">
        <f>[1]KPIs!Y114</f>
        <v>0</v>
      </c>
      <c r="AD43" s="77">
        <f>[1]KPIs!Z114</f>
        <v>0</v>
      </c>
      <c r="AE43" s="77">
        <f>[1]KPIs!AA114</f>
        <v>0</v>
      </c>
      <c r="AF43" s="78">
        <f>[1]KPIs!AB114</f>
        <v>0</v>
      </c>
    </row>
    <row r="44" spans="2:32" ht="15" thickBot="1">
      <c r="B44" s="79" t="s">
        <v>60</v>
      </c>
      <c r="C44" s="80" t="s">
        <v>75</v>
      </c>
      <c r="D44" s="81">
        <f>[1]KPIs!D116</f>
        <v>0</v>
      </c>
      <c r="E44" s="82">
        <f>[1]KPIs!E116</f>
        <v>0</v>
      </c>
      <c r="F44" s="81">
        <f>[1]KPIs!F116</f>
        <v>0</v>
      </c>
      <c r="G44" s="82">
        <f>[1]KPIs!G116</f>
        <v>0</v>
      </c>
      <c r="H44" s="81">
        <f>[1]KPIs!F116</f>
        <v>0</v>
      </c>
      <c r="I44" s="82">
        <f>[1]KPIs!G116</f>
        <v>0</v>
      </c>
      <c r="J44" s="79">
        <f>[1]KPIs!J116</f>
        <v>0</v>
      </c>
      <c r="K44" s="82">
        <f>[1]KPIs!K116</f>
        <v>0</v>
      </c>
      <c r="L44" s="83">
        <f>[1]KPIs!L116</f>
        <v>0</v>
      </c>
      <c r="M44" s="84">
        <f>[1]KPIs!M116</f>
        <v>0</v>
      </c>
      <c r="N44" s="81">
        <f>[1]KPIs!L116</f>
        <v>0</v>
      </c>
      <c r="O44" s="82">
        <f>[1]KPIs!M116</f>
        <v>0</v>
      </c>
      <c r="P44" s="79">
        <f>[1]KPIs!J116</f>
        <v>0</v>
      </c>
      <c r="Q44" s="82">
        <f>[1]KPIs!K116</f>
        <v>0</v>
      </c>
      <c r="R44" s="79">
        <f>[1]KPIs!L116</f>
        <v>0</v>
      </c>
      <c r="S44" s="82">
        <f>[1]KPIs!M116</f>
        <v>0</v>
      </c>
      <c r="T44" s="83">
        <f>[1]KPIs!T116</f>
        <v>0</v>
      </c>
      <c r="U44" s="84">
        <f>[1]KPIs!U116</f>
        <v>0</v>
      </c>
      <c r="V44" s="79"/>
      <c r="W44" s="139"/>
      <c r="X44" s="79">
        <f>[1]KPIs!T116</f>
        <v>0</v>
      </c>
      <c r="Y44" s="139">
        <f>[1]KPIs!U116</f>
        <v>0</v>
      </c>
      <c r="Z44" s="85">
        <f>[1]KPIs!V115</f>
        <v>0</v>
      </c>
      <c r="AA44" s="86">
        <f>[1]KPIs!W115</f>
        <v>0</v>
      </c>
      <c r="AB44" s="86">
        <f>[1]KPIs!X115</f>
        <v>0</v>
      </c>
      <c r="AC44" s="86">
        <f>[1]KPIs!Y115</f>
        <v>0</v>
      </c>
      <c r="AD44" s="86">
        <f>[1]KPIs!Z115</f>
        <v>0</v>
      </c>
      <c r="AE44" s="86">
        <f>[1]KPIs!AA115</f>
        <v>0</v>
      </c>
      <c r="AF44" s="87">
        <f>[1]KPIs!AB115</f>
        <v>0</v>
      </c>
    </row>
    <row r="45" spans="2:32">
      <c r="B45" s="52" t="s">
        <v>59</v>
      </c>
      <c r="C45" s="53">
        <v>42359</v>
      </c>
      <c r="D45" s="54">
        <v>0</v>
      </c>
      <c r="E45" s="55">
        <f>[1]KPIs!E117</f>
        <v>0</v>
      </c>
      <c r="F45" s="54">
        <v>0</v>
      </c>
      <c r="G45" s="55">
        <f>[1]KPIs!G117</f>
        <v>0</v>
      </c>
      <c r="H45" s="54">
        <f>[1]KPIs!F117</f>
        <v>0</v>
      </c>
      <c r="I45" s="55">
        <f>[1]KPIs!G117</f>
        <v>0</v>
      </c>
      <c r="J45" s="52">
        <f>[1]KPIs!J117</f>
        <v>0</v>
      </c>
      <c r="K45" s="55">
        <f>[1]KPIs!K117</f>
        <v>0</v>
      </c>
      <c r="L45" s="56">
        <f>[1]KPIs!L117</f>
        <v>0</v>
      </c>
      <c r="M45" s="57">
        <f>[1]KPIs!M117</f>
        <v>0</v>
      </c>
      <c r="N45" s="54">
        <f>[1]KPIs!L117</f>
        <v>0</v>
      </c>
      <c r="O45" s="55">
        <f>[1]KPIs!M117</f>
        <v>0</v>
      </c>
      <c r="P45" s="52">
        <v>0</v>
      </c>
      <c r="Q45" s="55">
        <f>[1]KPIs!K117</f>
        <v>0</v>
      </c>
      <c r="R45" s="52">
        <f>[1]KPIs!L117</f>
        <v>0</v>
      </c>
      <c r="S45" s="55">
        <f>[1]KPIs!M117</f>
        <v>0</v>
      </c>
      <c r="T45" s="56">
        <f>[1]KPIs!T117</f>
        <v>0</v>
      </c>
      <c r="U45" s="57">
        <f>[1]KPIs!U117</f>
        <v>0</v>
      </c>
      <c r="V45" s="52">
        <v>0</v>
      </c>
      <c r="W45" s="135"/>
      <c r="X45" s="52">
        <f>[1]KPIs!T117</f>
        <v>0</v>
      </c>
      <c r="Y45" s="135">
        <f>[1]KPIs!U117</f>
        <v>0</v>
      </c>
      <c r="Z45" s="58">
        <f>[1]KPIs!V116</f>
        <v>0</v>
      </c>
      <c r="AA45" s="59">
        <f>[1]KPIs!W116</f>
        <v>0</v>
      </c>
      <c r="AB45" s="59">
        <f>[1]KPIs!X116</f>
        <v>0</v>
      </c>
      <c r="AC45" s="59">
        <f>[1]KPIs!Y116</f>
        <v>0</v>
      </c>
      <c r="AD45" s="59">
        <f>[1]KPIs!Z116</f>
        <v>0</v>
      </c>
      <c r="AE45" s="59">
        <f>[1]KPIs!AA116</f>
        <v>0</v>
      </c>
      <c r="AF45" s="60">
        <f>[1]KPIs!AB116</f>
        <v>0</v>
      </c>
    </row>
    <row r="46" spans="2:32" ht="15" thickBot="1">
      <c r="B46" s="61" t="s">
        <v>60</v>
      </c>
      <c r="C46" s="62" t="s">
        <v>76</v>
      </c>
      <c r="D46" s="63">
        <f>[1]KPIs!D118</f>
        <v>0</v>
      </c>
      <c r="E46" s="64">
        <f>[1]KPIs!E118</f>
        <v>0</v>
      </c>
      <c r="F46" s="63">
        <f>[1]KPIs!F118</f>
        <v>0</v>
      </c>
      <c r="G46" s="64">
        <f>[1]KPIs!G118</f>
        <v>0</v>
      </c>
      <c r="H46" s="63">
        <f>[1]KPIs!F118</f>
        <v>0</v>
      </c>
      <c r="I46" s="64">
        <f>[1]KPIs!G118</f>
        <v>0</v>
      </c>
      <c r="J46" s="61">
        <f>[1]KPIs!J118</f>
        <v>0</v>
      </c>
      <c r="K46" s="64">
        <f>[1]KPIs!K118</f>
        <v>0</v>
      </c>
      <c r="L46" s="65">
        <f>[1]KPIs!L118</f>
        <v>0</v>
      </c>
      <c r="M46" s="66">
        <f>[1]KPIs!M118</f>
        <v>0</v>
      </c>
      <c r="N46" s="63">
        <f>[1]KPIs!L118</f>
        <v>0</v>
      </c>
      <c r="O46" s="64">
        <f>[1]KPIs!M118</f>
        <v>0</v>
      </c>
      <c r="P46" s="61">
        <f>[1]KPIs!J118</f>
        <v>0</v>
      </c>
      <c r="Q46" s="64">
        <f>[1]KPIs!K118</f>
        <v>0</v>
      </c>
      <c r="R46" s="61">
        <f>[1]KPIs!L118</f>
        <v>0</v>
      </c>
      <c r="S46" s="64">
        <f>[1]KPIs!M118</f>
        <v>0</v>
      </c>
      <c r="T46" s="65">
        <f>[1]KPIs!T118</f>
        <v>0</v>
      </c>
      <c r="U46" s="66">
        <f>[1]KPIs!U118</f>
        <v>0</v>
      </c>
      <c r="V46" s="61"/>
      <c r="W46" s="137"/>
      <c r="X46" s="61">
        <f>[1]KPIs!T118</f>
        <v>0</v>
      </c>
      <c r="Y46" s="137">
        <f>[1]KPIs!U118</f>
        <v>0</v>
      </c>
      <c r="Z46" s="67">
        <f>[1]KPIs!V117</f>
        <v>0</v>
      </c>
      <c r="AA46" s="68">
        <f>[1]KPIs!W117</f>
        <v>0</v>
      </c>
      <c r="AB46" s="68">
        <f>[1]KPIs!X117</f>
        <v>0</v>
      </c>
      <c r="AC46" s="68">
        <f>[1]KPIs!Y117</f>
        <v>0</v>
      </c>
      <c r="AD46" s="68">
        <f>[1]KPIs!Z117</f>
        <v>0</v>
      </c>
      <c r="AE46" s="68">
        <f>[1]KPIs!AA117</f>
        <v>0</v>
      </c>
      <c r="AF46" s="69">
        <f>[1]KPIs!AB117</f>
        <v>0</v>
      </c>
    </row>
    <row r="47" spans="2:32">
      <c r="B47" s="70" t="s">
        <v>59</v>
      </c>
      <c r="C47" s="71">
        <v>42360</v>
      </c>
      <c r="D47" s="72">
        <v>0</v>
      </c>
      <c r="E47" s="73">
        <f>[1]KPIs!E119</f>
        <v>0</v>
      </c>
      <c r="F47" s="72">
        <v>0</v>
      </c>
      <c r="G47" s="73">
        <f>[1]KPIs!G119</f>
        <v>0</v>
      </c>
      <c r="H47" s="72">
        <f>[1]KPIs!F119</f>
        <v>0</v>
      </c>
      <c r="I47" s="73">
        <f>[1]KPIs!G119</f>
        <v>0</v>
      </c>
      <c r="J47" s="70">
        <f>[1]KPIs!J119</f>
        <v>0</v>
      </c>
      <c r="K47" s="73">
        <f>[1]KPIs!K119</f>
        <v>0</v>
      </c>
      <c r="L47" s="74">
        <f>[1]KPIs!L119</f>
        <v>0</v>
      </c>
      <c r="M47" s="75">
        <f>[1]KPIs!M119</f>
        <v>0</v>
      </c>
      <c r="N47" s="72">
        <f>[1]KPIs!L119</f>
        <v>0</v>
      </c>
      <c r="O47" s="73">
        <f>[1]KPIs!M119</f>
        <v>0</v>
      </c>
      <c r="P47" s="70">
        <f>[1]KPIs!J119</f>
        <v>0</v>
      </c>
      <c r="Q47" s="73">
        <f>[1]KPIs!K119</f>
        <v>0</v>
      </c>
      <c r="R47" s="70">
        <v>0</v>
      </c>
      <c r="S47" s="73">
        <f>[1]KPIs!M119</f>
        <v>0</v>
      </c>
      <c r="T47" s="74">
        <f>[1]KPIs!T119</f>
        <v>0</v>
      </c>
      <c r="U47" s="75">
        <f>[1]KPIs!U119</f>
        <v>0</v>
      </c>
      <c r="V47" s="70">
        <v>0</v>
      </c>
      <c r="W47" s="138"/>
      <c r="X47" s="70">
        <f>[1]KPIs!T119</f>
        <v>0</v>
      </c>
      <c r="Y47" s="138">
        <f>[1]KPIs!U119</f>
        <v>0</v>
      </c>
      <c r="Z47" s="76">
        <f>[1]KPIs!V118</f>
        <v>0</v>
      </c>
      <c r="AA47" s="77">
        <f>[1]KPIs!W118</f>
        <v>0</v>
      </c>
      <c r="AB47" s="49">
        <f>[1]KPIs!X118</f>
        <v>0</v>
      </c>
      <c r="AC47" s="49">
        <f>[1]KPIs!Y118</f>
        <v>0</v>
      </c>
      <c r="AD47" s="49">
        <f>[1]KPIs!Z118</f>
        <v>0</v>
      </c>
      <c r="AE47" s="49">
        <f>[1]KPIs!AA118</f>
        <v>0</v>
      </c>
      <c r="AF47" s="50">
        <f>[1]KPIs!AB118</f>
        <v>0</v>
      </c>
    </row>
    <row r="48" spans="2:32" ht="15" thickBot="1">
      <c r="B48" s="79" t="s">
        <v>60</v>
      </c>
      <c r="C48" s="80" t="s">
        <v>70</v>
      </c>
      <c r="D48" s="81">
        <f>[1]KPIs!D120</f>
        <v>0</v>
      </c>
      <c r="E48" s="82">
        <f>[1]KPIs!E120</f>
        <v>0</v>
      </c>
      <c r="F48" s="81">
        <f>[1]KPIs!F120</f>
        <v>0</v>
      </c>
      <c r="G48" s="82">
        <f>[1]KPIs!G120</f>
        <v>0</v>
      </c>
      <c r="H48" s="81">
        <f>[1]KPIs!F120</f>
        <v>0</v>
      </c>
      <c r="I48" s="82">
        <f>[1]KPIs!G120</f>
        <v>0</v>
      </c>
      <c r="J48" s="79">
        <f>[1]KPIs!J120</f>
        <v>0</v>
      </c>
      <c r="K48" s="82">
        <f>[1]KPIs!K120</f>
        <v>0</v>
      </c>
      <c r="L48" s="83">
        <v>0</v>
      </c>
      <c r="M48" s="84">
        <f>[1]KPIs!M120</f>
        <v>0</v>
      </c>
      <c r="N48" s="81">
        <f>[1]KPIs!L120</f>
        <v>0</v>
      </c>
      <c r="O48" s="82">
        <f>[1]KPIs!M120</f>
        <v>0</v>
      </c>
      <c r="P48" s="79">
        <f>[1]KPIs!J120</f>
        <v>0</v>
      </c>
      <c r="Q48" s="82">
        <f>[1]KPIs!K120</f>
        <v>0</v>
      </c>
      <c r="R48" s="79">
        <f>[1]KPIs!L120</f>
        <v>0</v>
      </c>
      <c r="S48" s="82">
        <f>[1]KPIs!M120</f>
        <v>0</v>
      </c>
      <c r="T48" s="83">
        <f>[1]KPIs!T120</f>
        <v>0</v>
      </c>
      <c r="U48" s="84">
        <f>[1]KPIs!U120</f>
        <v>0</v>
      </c>
      <c r="V48" s="79"/>
      <c r="W48" s="139"/>
      <c r="X48" s="79">
        <f>[1]KPIs!T120</f>
        <v>0</v>
      </c>
      <c r="Y48" s="139">
        <f>[1]KPIs!U120</f>
        <v>0</v>
      </c>
      <c r="Z48" s="85">
        <f>[1]KPIs!V119</f>
        <v>0</v>
      </c>
      <c r="AA48" s="86">
        <f>[1]KPIs!W119</f>
        <v>0</v>
      </c>
      <c r="AB48" s="86">
        <f>[1]KPIs!X119</f>
        <v>0</v>
      </c>
      <c r="AC48" s="86">
        <f>[1]KPIs!Y119</f>
        <v>0</v>
      </c>
      <c r="AD48" s="86">
        <f>[1]KPIs!Z119</f>
        <v>0</v>
      </c>
      <c r="AE48" s="86">
        <f>[1]KPIs!AA119</f>
        <v>0</v>
      </c>
      <c r="AF48" s="87">
        <f>[1]KPIs!AB119</f>
        <v>0</v>
      </c>
    </row>
    <row r="49" spans="2:32">
      <c r="B49" s="52" t="s">
        <v>59</v>
      </c>
      <c r="C49" s="53">
        <v>42361</v>
      </c>
      <c r="D49" s="54">
        <f>[1]KPIs!D121</f>
        <v>0</v>
      </c>
      <c r="E49" s="55">
        <f>[1]KPIs!E121</f>
        <v>0</v>
      </c>
      <c r="F49" s="54">
        <f>[1]KPIs!F121</f>
        <v>0</v>
      </c>
      <c r="G49" s="55">
        <f>[1]KPIs!G121</f>
        <v>0</v>
      </c>
      <c r="H49" s="54">
        <f>[1]KPIs!F121</f>
        <v>0</v>
      </c>
      <c r="I49" s="55">
        <f>[1]KPIs!G121</f>
        <v>0</v>
      </c>
      <c r="J49" s="52">
        <f>[1]KPIs!J121</f>
        <v>0</v>
      </c>
      <c r="K49" s="55">
        <f>[1]KPIs!K121</f>
        <v>0</v>
      </c>
      <c r="L49" s="56">
        <v>0</v>
      </c>
      <c r="M49" s="57">
        <f>[1]KPIs!M121</f>
        <v>0</v>
      </c>
      <c r="N49" s="54">
        <f>[1]KPIs!L121</f>
        <v>0</v>
      </c>
      <c r="O49" s="55">
        <f>[1]KPIs!M121</f>
        <v>0</v>
      </c>
      <c r="P49" s="52">
        <v>0</v>
      </c>
      <c r="Q49" s="55">
        <f>[1]KPIs!K121</f>
        <v>0</v>
      </c>
      <c r="R49" s="52">
        <f>[1]KPIs!L121</f>
        <v>0</v>
      </c>
      <c r="S49" s="55">
        <f>[1]KPIs!M121</f>
        <v>0</v>
      </c>
      <c r="T49" s="56">
        <f>[1]KPIs!T121</f>
        <v>0</v>
      </c>
      <c r="U49" s="57">
        <f>[1]KPIs!U121</f>
        <v>0</v>
      </c>
      <c r="V49" s="52">
        <v>0</v>
      </c>
      <c r="W49" s="135"/>
      <c r="X49" s="52">
        <f>[1]KPIs!T121</f>
        <v>0</v>
      </c>
      <c r="Y49" s="135">
        <f>[1]KPIs!U121</f>
        <v>0</v>
      </c>
      <c r="Z49" s="58">
        <f>[1]KPIs!V120</f>
        <v>0</v>
      </c>
      <c r="AA49" s="59">
        <f>[1]KPIs!W120</f>
        <v>0</v>
      </c>
      <c r="AB49" s="59">
        <f>[1]KPIs!X120</f>
        <v>0</v>
      </c>
      <c r="AC49" s="59">
        <f>[1]KPIs!Y120</f>
        <v>0</v>
      </c>
      <c r="AD49" s="59">
        <f>[1]KPIs!Z120</f>
        <v>0</v>
      </c>
      <c r="AE49" s="59">
        <f>[1]KPIs!AA120</f>
        <v>0</v>
      </c>
      <c r="AF49" s="60">
        <f>[1]KPIs!AB120</f>
        <v>0</v>
      </c>
    </row>
    <row r="50" spans="2:32" ht="15" thickBot="1">
      <c r="B50" s="61" t="s">
        <v>60</v>
      </c>
      <c r="C50" s="62" t="s">
        <v>71</v>
      </c>
      <c r="D50" s="63">
        <f>[1]KPIs!D122</f>
        <v>0</v>
      </c>
      <c r="E50" s="64">
        <f>[1]KPIs!E122</f>
        <v>0</v>
      </c>
      <c r="F50" s="63">
        <f>[1]KPIs!F122</f>
        <v>0</v>
      </c>
      <c r="G50" s="64">
        <f>[1]KPIs!G122</f>
        <v>0</v>
      </c>
      <c r="H50" s="63">
        <f>[1]KPIs!F122</f>
        <v>0</v>
      </c>
      <c r="I50" s="64">
        <f>[1]KPIs!G122</f>
        <v>0</v>
      </c>
      <c r="J50" s="61">
        <f>[1]KPIs!J122</f>
        <v>0</v>
      </c>
      <c r="K50" s="64">
        <f>[1]KPIs!K122</f>
        <v>0</v>
      </c>
      <c r="L50" s="65">
        <f>[1]KPIs!L122</f>
        <v>0</v>
      </c>
      <c r="M50" s="66">
        <f>[1]KPIs!M122</f>
        <v>0</v>
      </c>
      <c r="N50" s="63">
        <f>[1]KPIs!L122</f>
        <v>0</v>
      </c>
      <c r="O50" s="64">
        <f>[1]KPIs!M122</f>
        <v>0</v>
      </c>
      <c r="P50" s="61">
        <f>[1]KPIs!J122</f>
        <v>0</v>
      </c>
      <c r="Q50" s="64">
        <f>[1]KPIs!K122</f>
        <v>0</v>
      </c>
      <c r="R50" s="61">
        <f>[1]KPIs!L122</f>
        <v>0</v>
      </c>
      <c r="S50" s="64">
        <f>[1]KPIs!M122</f>
        <v>0</v>
      </c>
      <c r="T50" s="65">
        <f>[1]KPIs!T122</f>
        <v>0</v>
      </c>
      <c r="U50" s="66">
        <f>[1]KPIs!U122</f>
        <v>0</v>
      </c>
      <c r="V50" s="61"/>
      <c r="W50" s="137"/>
      <c r="X50" s="61">
        <f>[1]KPIs!T122</f>
        <v>0</v>
      </c>
      <c r="Y50" s="137">
        <f>[1]KPIs!U122</f>
        <v>0</v>
      </c>
      <c r="Z50" s="67">
        <f>[1]KPIs!V121</f>
        <v>0</v>
      </c>
      <c r="AA50" s="68">
        <f>[1]KPIs!W121</f>
        <v>0</v>
      </c>
      <c r="AB50" s="68">
        <f>[1]KPIs!X121</f>
        <v>0</v>
      </c>
      <c r="AC50" s="68">
        <f>[1]KPIs!Y121</f>
        <v>0</v>
      </c>
      <c r="AD50" s="68">
        <f>[1]KPIs!Z121</f>
        <v>0</v>
      </c>
      <c r="AE50" s="68">
        <f>[1]KPIs!AA121</f>
        <v>0</v>
      </c>
      <c r="AF50" s="69">
        <f>[1]KPIs!AB121</f>
        <v>0</v>
      </c>
    </row>
    <row r="51" spans="2:32">
      <c r="B51" s="70" t="s">
        <v>59</v>
      </c>
      <c r="C51" s="71">
        <v>42362</v>
      </c>
      <c r="D51" s="72">
        <v>0</v>
      </c>
      <c r="E51" s="73">
        <f>[1]KPIs!E123</f>
        <v>0</v>
      </c>
      <c r="F51" s="72">
        <v>0</v>
      </c>
      <c r="G51" s="73">
        <f>[1]KPIs!G123</f>
        <v>0</v>
      </c>
      <c r="H51" s="72">
        <f>[1]KPIs!F123</f>
        <v>0</v>
      </c>
      <c r="I51" s="73">
        <f>[1]KPIs!G123</f>
        <v>0</v>
      </c>
      <c r="J51" s="70">
        <f>[1]KPIs!J123</f>
        <v>0</v>
      </c>
      <c r="K51" s="73">
        <f>[1]KPIs!K123</f>
        <v>0</v>
      </c>
      <c r="L51" s="74">
        <f>[1]KPIs!L123</f>
        <v>0</v>
      </c>
      <c r="M51" s="75">
        <f>[1]KPIs!M123</f>
        <v>0</v>
      </c>
      <c r="N51" s="72">
        <f>[1]KPIs!L123</f>
        <v>0</v>
      </c>
      <c r="O51" s="73">
        <f>[1]KPIs!M123</f>
        <v>0</v>
      </c>
      <c r="P51" s="70">
        <v>0</v>
      </c>
      <c r="Q51" s="73">
        <f>[1]KPIs!K123</f>
        <v>0</v>
      </c>
      <c r="R51" s="70">
        <v>0</v>
      </c>
      <c r="S51" s="73">
        <f>[1]KPIs!M123</f>
        <v>0</v>
      </c>
      <c r="T51" s="74">
        <f>[1]KPIs!T123</f>
        <v>0</v>
      </c>
      <c r="U51" s="75">
        <f>[1]KPIs!U123</f>
        <v>0</v>
      </c>
      <c r="V51" s="70">
        <v>0</v>
      </c>
      <c r="W51" s="138"/>
      <c r="X51" s="70">
        <f>[1]KPIs!T123</f>
        <v>0</v>
      </c>
      <c r="Y51" s="138">
        <f>[1]KPIs!U123</f>
        <v>0</v>
      </c>
      <c r="Z51" s="76">
        <f>[1]KPIs!V122</f>
        <v>0</v>
      </c>
      <c r="AA51" s="77">
        <f>[1]KPIs!W122</f>
        <v>0</v>
      </c>
      <c r="AB51" s="77">
        <f>[1]KPIs!X122</f>
        <v>0</v>
      </c>
      <c r="AC51" s="77">
        <f>[1]KPIs!Y122</f>
        <v>0</v>
      </c>
      <c r="AD51" s="77">
        <f>[1]KPIs!Z122</f>
        <v>0</v>
      </c>
      <c r="AE51" s="77">
        <f>[1]KPIs!AA122</f>
        <v>0</v>
      </c>
      <c r="AF51" s="78">
        <f>[1]KPIs!AB122</f>
        <v>0</v>
      </c>
    </row>
    <row r="52" spans="2:32" ht="15" thickBot="1">
      <c r="B52" s="79" t="s">
        <v>60</v>
      </c>
      <c r="C52" s="80" t="s">
        <v>72</v>
      </c>
      <c r="D52" s="81">
        <f>[1]KPIs!D124</f>
        <v>0</v>
      </c>
      <c r="E52" s="82">
        <f>[1]KPIs!E124</f>
        <v>0</v>
      </c>
      <c r="F52" s="81">
        <f>[1]KPIs!F124</f>
        <v>0</v>
      </c>
      <c r="G52" s="82">
        <f>[1]KPIs!G124</f>
        <v>0</v>
      </c>
      <c r="H52" s="81">
        <f>[1]KPIs!F124</f>
        <v>0</v>
      </c>
      <c r="I52" s="82">
        <f>[1]KPIs!G124</f>
        <v>0</v>
      </c>
      <c r="J52" s="79">
        <f>[1]KPIs!J124</f>
        <v>0</v>
      </c>
      <c r="K52" s="82">
        <f>[1]KPIs!K124</f>
        <v>0</v>
      </c>
      <c r="L52" s="83">
        <v>0</v>
      </c>
      <c r="M52" s="84">
        <f>[1]KPIs!M124</f>
        <v>0</v>
      </c>
      <c r="N52" s="81">
        <f>[1]KPIs!L124</f>
        <v>0</v>
      </c>
      <c r="O52" s="82">
        <f>[1]KPIs!M124</f>
        <v>0</v>
      </c>
      <c r="P52" s="79">
        <f>[1]KPIs!J124</f>
        <v>0</v>
      </c>
      <c r="Q52" s="82">
        <f>[1]KPIs!K124</f>
        <v>0</v>
      </c>
      <c r="R52" s="79">
        <f>[1]KPIs!L124</f>
        <v>0</v>
      </c>
      <c r="S52" s="82">
        <f>[1]KPIs!M124</f>
        <v>0</v>
      </c>
      <c r="T52" s="83">
        <f>[1]KPIs!T124</f>
        <v>0</v>
      </c>
      <c r="U52" s="84">
        <f>[1]KPIs!U124</f>
        <v>0</v>
      </c>
      <c r="V52" s="79"/>
      <c r="W52" s="139"/>
      <c r="X52" s="79">
        <f>[1]KPIs!T124</f>
        <v>0</v>
      </c>
      <c r="Y52" s="139">
        <f>[1]KPIs!U124</f>
        <v>0</v>
      </c>
      <c r="Z52" s="85">
        <f>[1]KPIs!V123</f>
        <v>0</v>
      </c>
      <c r="AA52" s="86">
        <f>[1]KPIs!W123</f>
        <v>0</v>
      </c>
      <c r="AB52" s="86">
        <f>[1]KPIs!X123</f>
        <v>0</v>
      </c>
      <c r="AC52" s="86">
        <f>[1]KPIs!Y123</f>
        <v>0</v>
      </c>
      <c r="AD52" s="86">
        <f>[1]KPIs!Z123</f>
        <v>0</v>
      </c>
      <c r="AE52" s="86">
        <f>[1]KPIs!AA123</f>
        <v>0</v>
      </c>
      <c r="AF52" s="87">
        <f>[1]KPIs!AB123</f>
        <v>0</v>
      </c>
    </row>
    <row r="53" spans="2:32">
      <c r="B53" s="52" t="s">
        <v>59</v>
      </c>
      <c r="C53" s="53">
        <v>42363</v>
      </c>
      <c r="D53" s="54">
        <f>[1]KPIs!D125</f>
        <v>0</v>
      </c>
      <c r="E53" s="55">
        <f>[1]KPIs!E125</f>
        <v>0</v>
      </c>
      <c r="F53" s="54">
        <f>[1]KPIs!F125</f>
        <v>0</v>
      </c>
      <c r="G53" s="55">
        <f>[1]KPIs!G125</f>
        <v>0</v>
      </c>
      <c r="H53" s="54">
        <f>[1]KPIs!F125</f>
        <v>0</v>
      </c>
      <c r="I53" s="55">
        <f>[1]KPIs!G125</f>
        <v>0</v>
      </c>
      <c r="J53" s="52">
        <f>[1]KPIs!J125</f>
        <v>0</v>
      </c>
      <c r="K53" s="55">
        <f>[1]KPIs!K125</f>
        <v>0</v>
      </c>
      <c r="L53" s="56">
        <v>0</v>
      </c>
      <c r="M53" s="57">
        <f>[1]KPIs!M125</f>
        <v>0</v>
      </c>
      <c r="N53" s="54">
        <v>0</v>
      </c>
      <c r="O53" s="55">
        <f>[1]KPIs!M125</f>
        <v>0</v>
      </c>
      <c r="P53" s="52">
        <f>[1]KPIs!J125</f>
        <v>0</v>
      </c>
      <c r="Q53" s="55">
        <f>[1]KPIs!K125</f>
        <v>0</v>
      </c>
      <c r="R53" s="52">
        <v>0</v>
      </c>
      <c r="S53" s="55">
        <f>[1]KPIs!M125</f>
        <v>0</v>
      </c>
      <c r="T53" s="56">
        <f>[1]KPIs!T125</f>
        <v>0</v>
      </c>
      <c r="U53" s="57">
        <f>[1]KPIs!U125</f>
        <v>0</v>
      </c>
      <c r="V53" s="52">
        <v>0</v>
      </c>
      <c r="W53" s="135"/>
      <c r="X53" s="52">
        <f>[1]KPIs!T125</f>
        <v>0</v>
      </c>
      <c r="Y53" s="135">
        <f>[1]KPIs!U125</f>
        <v>0</v>
      </c>
      <c r="Z53" s="58">
        <f>[1]KPIs!V124</f>
        <v>0</v>
      </c>
      <c r="AA53" s="59">
        <f>[1]KPIs!W124</f>
        <v>0</v>
      </c>
      <c r="AB53" s="59">
        <f>[1]KPIs!X124</f>
        <v>0</v>
      </c>
      <c r="AC53" s="59">
        <f>[1]KPIs!Y124</f>
        <v>0</v>
      </c>
      <c r="AD53" s="59">
        <f>[1]KPIs!Z124</f>
        <v>0</v>
      </c>
      <c r="AE53" s="59">
        <f>[1]KPIs!AA124</f>
        <v>0</v>
      </c>
      <c r="AF53" s="60">
        <f>[1]KPIs!AB124</f>
        <v>0</v>
      </c>
    </row>
    <row r="54" spans="2:32" ht="15" thickBot="1">
      <c r="B54" s="61" t="s">
        <v>60</v>
      </c>
      <c r="C54" s="62" t="s">
        <v>73</v>
      </c>
      <c r="D54" s="63">
        <f>[1]KPIs!D126</f>
        <v>0</v>
      </c>
      <c r="E54" s="64">
        <f>[1]KPIs!E126</f>
        <v>0</v>
      </c>
      <c r="F54" s="63">
        <f>[1]KPIs!F126</f>
        <v>0</v>
      </c>
      <c r="G54" s="64">
        <f>[1]KPIs!G126</f>
        <v>0</v>
      </c>
      <c r="H54" s="63">
        <f>[1]KPIs!F126</f>
        <v>0</v>
      </c>
      <c r="I54" s="64">
        <f>[1]KPIs!G126</f>
        <v>0</v>
      </c>
      <c r="J54" s="61">
        <f>[1]KPIs!J126</f>
        <v>0</v>
      </c>
      <c r="K54" s="64">
        <f>[1]KPIs!K126</f>
        <v>0</v>
      </c>
      <c r="L54" s="65">
        <f>[1]KPIs!L126</f>
        <v>0</v>
      </c>
      <c r="M54" s="66">
        <f>[1]KPIs!M126</f>
        <v>0</v>
      </c>
      <c r="N54" s="63">
        <f>[1]KPIs!L126</f>
        <v>0</v>
      </c>
      <c r="O54" s="64">
        <f>[1]KPIs!M126</f>
        <v>0</v>
      </c>
      <c r="P54" s="61">
        <f>[1]KPIs!J126</f>
        <v>0</v>
      </c>
      <c r="Q54" s="64">
        <f>[1]KPIs!K126</f>
        <v>0</v>
      </c>
      <c r="R54" s="61">
        <f>[1]KPIs!L126</f>
        <v>0</v>
      </c>
      <c r="S54" s="64">
        <f>[1]KPIs!M126</f>
        <v>0</v>
      </c>
      <c r="T54" s="65">
        <f>[1]KPIs!T126</f>
        <v>0</v>
      </c>
      <c r="U54" s="66">
        <f>[1]KPIs!U126</f>
        <v>0</v>
      </c>
      <c r="V54" s="61"/>
      <c r="W54" s="137"/>
      <c r="X54" s="61">
        <f>[1]KPIs!T126</f>
        <v>0</v>
      </c>
      <c r="Y54" s="137">
        <f>[1]KPIs!U126</f>
        <v>0</v>
      </c>
      <c r="Z54" s="67">
        <f>[1]KPIs!V125</f>
        <v>0</v>
      </c>
      <c r="AA54" s="68">
        <f>[1]KPIs!W125</f>
        <v>0</v>
      </c>
      <c r="AB54" s="68">
        <f>[1]KPIs!X125</f>
        <v>0</v>
      </c>
      <c r="AC54" s="68">
        <f>[1]KPIs!Y125</f>
        <v>0</v>
      </c>
      <c r="AD54" s="68">
        <f>[1]KPIs!Z125</f>
        <v>0</v>
      </c>
      <c r="AE54" s="68">
        <f>[1]KPIs!AA125</f>
        <v>0</v>
      </c>
      <c r="AF54" s="69">
        <f>[1]KPIs!AB125</f>
        <v>0</v>
      </c>
    </row>
    <row r="55" spans="2:32">
      <c r="B55" s="70" t="s">
        <v>59</v>
      </c>
      <c r="C55" s="71">
        <v>42364</v>
      </c>
      <c r="D55" s="72">
        <f>[1]KPIs!D127</f>
        <v>0</v>
      </c>
      <c r="E55" s="73">
        <f>[1]KPIs!E127</f>
        <v>0</v>
      </c>
      <c r="F55" s="72">
        <f>[1]KPIs!F127</f>
        <v>0</v>
      </c>
      <c r="G55" s="73">
        <f>[1]KPIs!G127</f>
        <v>0</v>
      </c>
      <c r="H55" s="72">
        <f>[1]KPIs!F127</f>
        <v>0</v>
      </c>
      <c r="I55" s="73">
        <f>[1]KPIs!G127</f>
        <v>0</v>
      </c>
      <c r="J55" s="70">
        <f>[1]KPIs!J127</f>
        <v>0</v>
      </c>
      <c r="K55" s="73">
        <f>[1]KPIs!K127</f>
        <v>0</v>
      </c>
      <c r="L55" s="74">
        <f>[1]KPIs!L127</f>
        <v>0</v>
      </c>
      <c r="M55" s="75">
        <f>[1]KPIs!M127</f>
        <v>0</v>
      </c>
      <c r="N55" s="72">
        <f>[1]KPIs!L127</f>
        <v>0</v>
      </c>
      <c r="O55" s="73">
        <f>[1]KPIs!M127</f>
        <v>0</v>
      </c>
      <c r="P55" s="70">
        <v>0</v>
      </c>
      <c r="Q55" s="73">
        <f>[1]KPIs!K127</f>
        <v>0</v>
      </c>
      <c r="R55" s="70">
        <f>[1]KPIs!L127</f>
        <v>0</v>
      </c>
      <c r="S55" s="73">
        <f>[1]KPIs!M127</f>
        <v>0</v>
      </c>
      <c r="T55" s="74">
        <f>[1]KPIs!T127</f>
        <v>0</v>
      </c>
      <c r="U55" s="75">
        <f>[1]KPIs!U127</f>
        <v>0</v>
      </c>
      <c r="V55" s="70">
        <v>0</v>
      </c>
      <c r="W55" s="138"/>
      <c r="X55" s="70">
        <f>[1]KPIs!T127</f>
        <v>0</v>
      </c>
      <c r="Y55" s="138">
        <f>[1]KPIs!U127</f>
        <v>0</v>
      </c>
      <c r="Z55" s="76">
        <f>[1]KPIs!V126</f>
        <v>0</v>
      </c>
      <c r="AA55" s="77">
        <f>[1]KPIs!W126</f>
        <v>0</v>
      </c>
      <c r="AB55" s="77">
        <f>[1]KPIs!X126</f>
        <v>0</v>
      </c>
      <c r="AC55" s="77">
        <f>[1]KPIs!Y126</f>
        <v>0</v>
      </c>
      <c r="AD55" s="77">
        <f>[1]KPIs!Z126</f>
        <v>0</v>
      </c>
      <c r="AE55" s="77">
        <f>[1]KPIs!AA126</f>
        <v>0</v>
      </c>
      <c r="AF55" s="78">
        <f>[1]KPIs!AB126</f>
        <v>0</v>
      </c>
    </row>
    <row r="56" spans="2:32" ht="15" thickBot="1">
      <c r="B56" s="79" t="s">
        <v>60</v>
      </c>
      <c r="C56" s="80" t="s">
        <v>74</v>
      </c>
      <c r="D56" s="81">
        <f>[1]KPIs!D128</f>
        <v>0</v>
      </c>
      <c r="E56" s="82">
        <f>[1]KPIs!E128</f>
        <v>0</v>
      </c>
      <c r="F56" s="81">
        <f>[1]KPIs!F128</f>
        <v>0</v>
      </c>
      <c r="G56" s="82">
        <f>[1]KPIs!G128</f>
        <v>0</v>
      </c>
      <c r="H56" s="81">
        <f>[1]KPIs!F128</f>
        <v>0</v>
      </c>
      <c r="I56" s="82">
        <f>[1]KPIs!G128</f>
        <v>0</v>
      </c>
      <c r="J56" s="79">
        <f>[1]KPIs!J128</f>
        <v>0</v>
      </c>
      <c r="K56" s="82">
        <f>[1]KPIs!K128</f>
        <v>0</v>
      </c>
      <c r="L56" s="83">
        <f>[1]KPIs!L128</f>
        <v>0</v>
      </c>
      <c r="M56" s="84">
        <f>[1]KPIs!M128</f>
        <v>0</v>
      </c>
      <c r="N56" s="81">
        <f>[1]KPIs!L128</f>
        <v>0</v>
      </c>
      <c r="O56" s="82">
        <f>[1]KPIs!M128</f>
        <v>0</v>
      </c>
      <c r="P56" s="79">
        <f>[1]KPIs!J128</f>
        <v>0</v>
      </c>
      <c r="Q56" s="82">
        <f>[1]KPIs!K128</f>
        <v>0</v>
      </c>
      <c r="R56" s="79">
        <f>[1]KPIs!L128</f>
        <v>0</v>
      </c>
      <c r="S56" s="82">
        <f>[1]KPIs!M128</f>
        <v>0</v>
      </c>
      <c r="T56" s="83">
        <f>[1]KPIs!T128</f>
        <v>0</v>
      </c>
      <c r="U56" s="84">
        <f>[1]KPIs!U128</f>
        <v>0</v>
      </c>
      <c r="V56" s="79"/>
      <c r="W56" s="139"/>
      <c r="X56" s="79">
        <f>[1]KPIs!T128</f>
        <v>0</v>
      </c>
      <c r="Y56" s="139">
        <f>[1]KPIs!U128</f>
        <v>0</v>
      </c>
      <c r="Z56" s="85">
        <f>[1]KPIs!V127</f>
        <v>0</v>
      </c>
      <c r="AA56" s="86">
        <f>[1]KPIs!W127</f>
        <v>0</v>
      </c>
      <c r="AB56" s="86">
        <f>[1]KPIs!X127</f>
        <v>0</v>
      </c>
      <c r="AC56" s="86">
        <f>[1]KPIs!Y127</f>
        <v>0</v>
      </c>
      <c r="AD56" s="86">
        <f>[1]KPIs!Z127</f>
        <v>0</v>
      </c>
      <c r="AE56" s="86">
        <f>[1]KPIs!AA127</f>
        <v>0</v>
      </c>
      <c r="AF56" s="87">
        <f>[1]KPIs!AB127</f>
        <v>0</v>
      </c>
    </row>
    <row r="57" spans="2:32">
      <c r="B57" s="52" t="s">
        <v>59</v>
      </c>
      <c r="C57" s="53">
        <v>42365</v>
      </c>
      <c r="D57" s="54">
        <f>[1]KPIs!D129</f>
        <v>0</v>
      </c>
      <c r="E57" s="55">
        <f>[1]KPIs!E129</f>
        <v>0</v>
      </c>
      <c r="F57" s="54">
        <f>[1]KPIs!F129</f>
        <v>0</v>
      </c>
      <c r="G57" s="55">
        <f>[1]KPIs!G129</f>
        <v>0</v>
      </c>
      <c r="H57" s="54">
        <f>[1]KPIs!F129</f>
        <v>0</v>
      </c>
      <c r="I57" s="55">
        <f>[1]KPIs!G129</f>
        <v>0</v>
      </c>
      <c r="J57" s="52">
        <f>[1]KPIs!J129</f>
        <v>0</v>
      </c>
      <c r="K57" s="55">
        <f>[1]KPIs!K129</f>
        <v>0</v>
      </c>
      <c r="L57" s="56">
        <f>[1]KPIs!L129</f>
        <v>0</v>
      </c>
      <c r="M57" s="57">
        <f>[1]KPIs!M129</f>
        <v>0</v>
      </c>
      <c r="N57" s="54">
        <f>[1]KPIs!L129</f>
        <v>0</v>
      </c>
      <c r="O57" s="55">
        <f>[1]KPIs!M129</f>
        <v>0</v>
      </c>
      <c r="P57" s="52">
        <f>[1]KPIs!J129</f>
        <v>0</v>
      </c>
      <c r="Q57" s="55">
        <f>[1]KPIs!K129</f>
        <v>0</v>
      </c>
      <c r="R57" s="52">
        <f>[1]KPIs!L129</f>
        <v>0</v>
      </c>
      <c r="S57" s="55">
        <f>[1]KPIs!M129</f>
        <v>0</v>
      </c>
      <c r="T57" s="56">
        <f>[1]KPIs!T129</f>
        <v>0</v>
      </c>
      <c r="U57" s="57">
        <f>[1]KPIs!U129</f>
        <v>0</v>
      </c>
      <c r="V57" s="52">
        <f>IF(ISNA(VLOOKUP(C57,[2]Submissions!$A:$B,2,FALSE)),0,VLOOKUP(C57,[2]Submissions!$A:$B,2,FALSE))</f>
        <v>0</v>
      </c>
      <c r="W57" s="135"/>
      <c r="X57" s="52">
        <f>[1]KPIs!T129</f>
        <v>0</v>
      </c>
      <c r="Y57" s="135">
        <f>[1]KPIs!U129</f>
        <v>0</v>
      </c>
      <c r="Z57" s="58">
        <f>[1]KPIs!V128</f>
        <v>0</v>
      </c>
      <c r="AA57" s="59">
        <f>[1]KPIs!W128</f>
        <v>0</v>
      </c>
      <c r="AB57" s="59">
        <f>[1]KPIs!X128</f>
        <v>0</v>
      </c>
      <c r="AC57" s="59">
        <f>[1]KPIs!Y128</f>
        <v>0</v>
      </c>
      <c r="AD57" s="59">
        <f>[1]KPIs!Z128</f>
        <v>0</v>
      </c>
      <c r="AE57" s="59">
        <f>[1]KPIs!AA128</f>
        <v>0</v>
      </c>
      <c r="AF57" s="60">
        <f>[1]KPIs!AB128</f>
        <v>0</v>
      </c>
    </row>
    <row r="58" spans="2:32" ht="15" thickBot="1">
      <c r="B58" s="61" t="s">
        <v>60</v>
      </c>
      <c r="C58" s="62" t="s">
        <v>75</v>
      </c>
      <c r="D58" s="63">
        <f>[1]KPIs!D130</f>
        <v>0</v>
      </c>
      <c r="E58" s="64">
        <f>[1]KPIs!E130</f>
        <v>0</v>
      </c>
      <c r="F58" s="63">
        <f>[1]KPIs!F130</f>
        <v>0</v>
      </c>
      <c r="G58" s="64">
        <f>[1]KPIs!G130</f>
        <v>0</v>
      </c>
      <c r="H58" s="63">
        <f>[1]KPIs!F130</f>
        <v>0</v>
      </c>
      <c r="I58" s="64">
        <f>[1]KPIs!G130</f>
        <v>0</v>
      </c>
      <c r="J58" s="61">
        <f>[1]KPIs!J130</f>
        <v>0</v>
      </c>
      <c r="K58" s="64">
        <f>[1]KPIs!K130</f>
        <v>0</v>
      </c>
      <c r="L58" s="65">
        <f>[1]KPIs!L130</f>
        <v>0</v>
      </c>
      <c r="M58" s="66">
        <f>[1]KPIs!M130</f>
        <v>0</v>
      </c>
      <c r="N58" s="63">
        <f>[1]KPIs!L130</f>
        <v>0</v>
      </c>
      <c r="O58" s="64">
        <f>[1]KPIs!M130</f>
        <v>0</v>
      </c>
      <c r="P58" s="61">
        <f>[1]KPIs!J130</f>
        <v>0</v>
      </c>
      <c r="Q58" s="64">
        <f>[1]KPIs!K130</f>
        <v>0</v>
      </c>
      <c r="R58" s="61">
        <f>[1]KPIs!L130</f>
        <v>0</v>
      </c>
      <c r="S58" s="64">
        <f>[1]KPIs!M130</f>
        <v>0</v>
      </c>
      <c r="T58" s="65">
        <f>[1]KPIs!T130</f>
        <v>0</v>
      </c>
      <c r="U58" s="66">
        <f>[1]KPIs!U130</f>
        <v>0</v>
      </c>
      <c r="V58" s="61"/>
      <c r="W58" s="137"/>
      <c r="X58" s="61">
        <f>[1]KPIs!T130</f>
        <v>0</v>
      </c>
      <c r="Y58" s="137">
        <f>[1]KPIs!U130</f>
        <v>0</v>
      </c>
      <c r="Z58" s="67">
        <f>[1]KPIs!V129</f>
        <v>0</v>
      </c>
      <c r="AA58" s="68">
        <f>[1]KPIs!W129</f>
        <v>0</v>
      </c>
      <c r="AB58" s="68">
        <f>[1]KPIs!X129</f>
        <v>0</v>
      </c>
      <c r="AC58" s="68">
        <f>[1]KPIs!Y129</f>
        <v>0</v>
      </c>
      <c r="AD58" s="68">
        <f>[1]KPIs!Z129</f>
        <v>0</v>
      </c>
      <c r="AE58" s="68">
        <f>[1]KPIs!AA129</f>
        <v>0</v>
      </c>
      <c r="AF58" s="69">
        <f>[1]KPIs!AB129</f>
        <v>0</v>
      </c>
    </row>
    <row r="59" spans="2:32">
      <c r="B59" s="70" t="s">
        <v>59</v>
      </c>
      <c r="C59" s="71">
        <v>42366</v>
      </c>
      <c r="D59" s="72">
        <v>0</v>
      </c>
      <c r="E59" s="73">
        <f>[1]KPIs!E131</f>
        <v>0</v>
      </c>
      <c r="F59" s="72">
        <v>0</v>
      </c>
      <c r="G59" s="73">
        <f>[1]KPIs!G131</f>
        <v>0</v>
      </c>
      <c r="H59" s="72">
        <f>[1]KPIs!F131</f>
        <v>0</v>
      </c>
      <c r="I59" s="73">
        <f>[1]KPIs!G131</f>
        <v>0</v>
      </c>
      <c r="J59" s="70">
        <f>[1]KPIs!J131</f>
        <v>0</v>
      </c>
      <c r="K59" s="73">
        <f>[1]KPIs!K131</f>
        <v>0</v>
      </c>
      <c r="L59" s="74">
        <v>0</v>
      </c>
      <c r="M59" s="75">
        <f>[1]KPIs!M131</f>
        <v>0</v>
      </c>
      <c r="N59" s="72">
        <f>[1]KPIs!L131</f>
        <v>0</v>
      </c>
      <c r="O59" s="73">
        <f>[1]KPIs!M131</f>
        <v>0</v>
      </c>
      <c r="P59" s="70">
        <v>0</v>
      </c>
      <c r="Q59" s="73">
        <f>[1]KPIs!K131</f>
        <v>0</v>
      </c>
      <c r="R59" s="70">
        <f>[1]KPIs!L131</f>
        <v>0</v>
      </c>
      <c r="S59" s="73">
        <f>[1]KPIs!M131</f>
        <v>0</v>
      </c>
      <c r="T59" s="74">
        <f>[1]KPIs!T131</f>
        <v>0</v>
      </c>
      <c r="U59" s="75">
        <f>[1]KPIs!U131</f>
        <v>0</v>
      </c>
      <c r="V59" s="70">
        <v>0</v>
      </c>
      <c r="W59" s="138"/>
      <c r="X59" s="70">
        <f>[1]KPIs!T131</f>
        <v>0</v>
      </c>
      <c r="Y59" s="138">
        <f>[1]KPIs!U131</f>
        <v>0</v>
      </c>
      <c r="Z59" s="76">
        <f>[1]KPIs!V130</f>
        <v>0</v>
      </c>
      <c r="AA59" s="77">
        <f>[1]KPIs!W130</f>
        <v>0</v>
      </c>
      <c r="AB59" s="77">
        <f>[1]KPIs!X130</f>
        <v>0</v>
      </c>
      <c r="AC59" s="77">
        <f>[1]KPIs!Y130</f>
        <v>0</v>
      </c>
      <c r="AD59" s="77">
        <f>[1]KPIs!Z130</f>
        <v>0</v>
      </c>
      <c r="AE59" s="77">
        <f>[1]KPIs!AA130</f>
        <v>0</v>
      </c>
      <c r="AF59" s="78">
        <f>[1]KPIs!AB130</f>
        <v>0</v>
      </c>
    </row>
    <row r="60" spans="2:32" ht="15" thickBot="1">
      <c r="B60" s="79" t="s">
        <v>60</v>
      </c>
      <c r="C60" s="80" t="s">
        <v>76</v>
      </c>
      <c r="D60" s="81">
        <f>[1]KPIs!D132</f>
        <v>0</v>
      </c>
      <c r="E60" s="82">
        <f>[1]KPIs!E132</f>
        <v>0</v>
      </c>
      <c r="F60" s="81">
        <f>[1]KPIs!F132</f>
        <v>0</v>
      </c>
      <c r="G60" s="82">
        <f>[1]KPIs!G132</f>
        <v>0</v>
      </c>
      <c r="H60" s="81">
        <f>[1]KPIs!F132</f>
        <v>0</v>
      </c>
      <c r="I60" s="82">
        <f>[1]KPIs!G132</f>
        <v>0</v>
      </c>
      <c r="J60" s="79">
        <f>[1]KPIs!J132</f>
        <v>0</v>
      </c>
      <c r="K60" s="82">
        <f>[1]KPIs!K132</f>
        <v>0</v>
      </c>
      <c r="L60" s="83">
        <f>[1]KPIs!L132</f>
        <v>0</v>
      </c>
      <c r="M60" s="84">
        <f>[1]KPIs!M132</f>
        <v>0</v>
      </c>
      <c r="N60" s="81">
        <f>[1]KPIs!L132</f>
        <v>0</v>
      </c>
      <c r="O60" s="82">
        <f>[1]KPIs!M132</f>
        <v>0</v>
      </c>
      <c r="P60" s="79">
        <f>[1]KPIs!J132</f>
        <v>0</v>
      </c>
      <c r="Q60" s="82">
        <f>[1]KPIs!K132</f>
        <v>0</v>
      </c>
      <c r="R60" s="79">
        <f>[1]KPIs!L132</f>
        <v>0</v>
      </c>
      <c r="S60" s="82">
        <f>[1]KPIs!M132</f>
        <v>0</v>
      </c>
      <c r="T60" s="83">
        <f>[1]KPIs!T132</f>
        <v>0</v>
      </c>
      <c r="U60" s="84">
        <f>[1]KPIs!U132</f>
        <v>0</v>
      </c>
      <c r="V60" s="79"/>
      <c r="W60" s="139"/>
      <c r="X60" s="79">
        <f>[1]KPIs!T132</f>
        <v>0</v>
      </c>
      <c r="Y60" s="139">
        <f>[1]KPIs!U132</f>
        <v>0</v>
      </c>
      <c r="Z60" s="85">
        <f>[1]KPIs!V131</f>
        <v>0</v>
      </c>
      <c r="AA60" s="86">
        <f>[1]KPIs!W131</f>
        <v>0</v>
      </c>
      <c r="AB60" s="86">
        <f>[1]KPIs!X131</f>
        <v>0</v>
      </c>
      <c r="AC60" s="86">
        <f>[1]KPIs!Y131</f>
        <v>0</v>
      </c>
      <c r="AD60" s="86">
        <f>[1]KPIs!Z131</f>
        <v>0</v>
      </c>
      <c r="AE60" s="86">
        <f>[1]KPIs!AA131</f>
        <v>0</v>
      </c>
      <c r="AF60" s="87">
        <f>[1]KPIs!AB131</f>
        <v>0</v>
      </c>
    </row>
    <row r="61" spans="2:32">
      <c r="B61" s="52" t="s">
        <v>59</v>
      </c>
      <c r="C61" s="53">
        <v>42367</v>
      </c>
      <c r="D61" s="54">
        <v>0</v>
      </c>
      <c r="E61" s="55">
        <f>[1]KPIs!E133</f>
        <v>0</v>
      </c>
      <c r="F61" s="54">
        <v>0</v>
      </c>
      <c r="G61" s="55">
        <f>[1]KPIs!G133</f>
        <v>0</v>
      </c>
      <c r="H61" s="54">
        <f>[1]KPIs!F133</f>
        <v>0</v>
      </c>
      <c r="I61" s="55">
        <f>[1]KPIs!G133</f>
        <v>0</v>
      </c>
      <c r="J61" s="52">
        <f>[1]KPIs!J133</f>
        <v>0</v>
      </c>
      <c r="K61" s="55">
        <f>[1]KPIs!K133</f>
        <v>0</v>
      </c>
      <c r="L61" s="56">
        <v>0</v>
      </c>
      <c r="M61" s="57">
        <f>[1]KPIs!M133</f>
        <v>0</v>
      </c>
      <c r="N61" s="54">
        <v>0</v>
      </c>
      <c r="O61" s="55">
        <f>[1]KPIs!M133</f>
        <v>0</v>
      </c>
      <c r="P61" s="52">
        <v>0</v>
      </c>
      <c r="Q61" s="55">
        <f>[1]KPIs!K133</f>
        <v>0</v>
      </c>
      <c r="R61" s="52">
        <v>0</v>
      </c>
      <c r="S61" s="55">
        <f>[1]KPIs!M133</f>
        <v>0</v>
      </c>
      <c r="T61" s="56">
        <f>[1]KPIs!T133</f>
        <v>0</v>
      </c>
      <c r="U61" s="57">
        <f>[1]KPIs!U133</f>
        <v>0</v>
      </c>
      <c r="V61" s="52">
        <v>0</v>
      </c>
      <c r="W61" s="135"/>
      <c r="X61" s="52">
        <f>[1]KPIs!T133</f>
        <v>0</v>
      </c>
      <c r="Y61" s="135">
        <f>[1]KPIs!U133</f>
        <v>0</v>
      </c>
      <c r="Z61" s="58">
        <f>[1]KPIs!V132</f>
        <v>0</v>
      </c>
      <c r="AA61" s="59">
        <f>[1]KPIs!W132</f>
        <v>0</v>
      </c>
      <c r="AB61" s="59">
        <f>[1]KPIs!X132</f>
        <v>0</v>
      </c>
      <c r="AC61" s="59">
        <f>[1]KPIs!Y132</f>
        <v>0</v>
      </c>
      <c r="AD61" s="59">
        <f>[1]KPIs!Z132</f>
        <v>0</v>
      </c>
      <c r="AE61" s="59">
        <f>[1]KPIs!AA132</f>
        <v>0</v>
      </c>
      <c r="AF61" s="60">
        <f>[1]KPIs!AB132</f>
        <v>0</v>
      </c>
    </row>
    <row r="62" spans="2:32" ht="15" thickBot="1">
      <c r="B62" s="61" t="s">
        <v>60</v>
      </c>
      <c r="C62" s="62" t="s">
        <v>70</v>
      </c>
      <c r="D62" s="63">
        <f>[1]KPIs!D134</f>
        <v>0</v>
      </c>
      <c r="E62" s="64">
        <f>[1]KPIs!E134</f>
        <v>0</v>
      </c>
      <c r="F62" s="63">
        <f>[1]KPIs!F134</f>
        <v>0</v>
      </c>
      <c r="G62" s="64">
        <f>[1]KPIs!G134</f>
        <v>0</v>
      </c>
      <c r="H62" s="63">
        <f>[1]KPIs!F134</f>
        <v>0</v>
      </c>
      <c r="I62" s="64">
        <f>[1]KPIs!G134</f>
        <v>0</v>
      </c>
      <c r="J62" s="61">
        <f>[1]KPIs!J134</f>
        <v>0</v>
      </c>
      <c r="K62" s="64">
        <f>[1]KPIs!K134</f>
        <v>0</v>
      </c>
      <c r="L62" s="65">
        <f>[1]KPIs!L134</f>
        <v>0</v>
      </c>
      <c r="M62" s="66">
        <f>[1]KPIs!M134</f>
        <v>0</v>
      </c>
      <c r="N62" s="63">
        <f>[1]KPIs!L134</f>
        <v>0</v>
      </c>
      <c r="O62" s="64">
        <f>[1]KPIs!M134</f>
        <v>0</v>
      </c>
      <c r="P62" s="61">
        <f>[1]KPIs!J134</f>
        <v>0</v>
      </c>
      <c r="Q62" s="64">
        <f>[1]KPIs!K134</f>
        <v>0</v>
      </c>
      <c r="R62" s="61">
        <f>[1]KPIs!L134</f>
        <v>0</v>
      </c>
      <c r="S62" s="64">
        <f>[1]KPIs!M134</f>
        <v>0</v>
      </c>
      <c r="T62" s="65">
        <f>[1]KPIs!T134</f>
        <v>0</v>
      </c>
      <c r="U62" s="66">
        <f>[1]KPIs!U134</f>
        <v>0</v>
      </c>
      <c r="V62" s="61"/>
      <c r="W62" s="137"/>
      <c r="X62" s="61">
        <f>[1]KPIs!T134</f>
        <v>0</v>
      </c>
      <c r="Y62" s="137">
        <f>[1]KPIs!U134</f>
        <v>0</v>
      </c>
      <c r="Z62" s="67">
        <f>[1]KPIs!V133</f>
        <v>0</v>
      </c>
      <c r="AA62" s="68">
        <f>[1]KPIs!W133</f>
        <v>0</v>
      </c>
      <c r="AB62" s="68">
        <f>[1]KPIs!X133</f>
        <v>0</v>
      </c>
      <c r="AC62" s="68">
        <f>[1]KPIs!Y133</f>
        <v>0</v>
      </c>
      <c r="AD62" s="68">
        <f>[1]KPIs!Z133</f>
        <v>0</v>
      </c>
      <c r="AE62" s="68">
        <f>[1]KPIs!AA133</f>
        <v>0</v>
      </c>
      <c r="AF62" s="69">
        <f>[1]KPIs!AB133</f>
        <v>0</v>
      </c>
    </row>
    <row r="63" spans="2:32">
      <c r="B63" s="70" t="s">
        <v>59</v>
      </c>
      <c r="C63" s="71">
        <v>42368</v>
      </c>
      <c r="D63" s="72">
        <v>0</v>
      </c>
      <c r="E63" s="73">
        <f>[1]KPIs!E135</f>
        <v>0</v>
      </c>
      <c r="F63" s="72">
        <v>0</v>
      </c>
      <c r="G63" s="73">
        <f>[1]KPIs!G135</f>
        <v>0</v>
      </c>
      <c r="H63" s="72">
        <f>[1]KPIs!F135</f>
        <v>0</v>
      </c>
      <c r="I63" s="73">
        <f>[1]KPIs!G135</f>
        <v>0</v>
      </c>
      <c r="J63" s="70">
        <f>[1]KPIs!J135</f>
        <v>0</v>
      </c>
      <c r="K63" s="73">
        <f>[1]KPIs!K135</f>
        <v>0</v>
      </c>
      <c r="L63" s="74">
        <v>0</v>
      </c>
      <c r="M63" s="75">
        <f>[1]KPIs!M135</f>
        <v>0</v>
      </c>
      <c r="N63" s="72">
        <v>0</v>
      </c>
      <c r="O63" s="73">
        <f>[1]KPIs!M135</f>
        <v>0</v>
      </c>
      <c r="P63" s="70">
        <v>0</v>
      </c>
      <c r="Q63" s="73">
        <f>[1]KPIs!K135</f>
        <v>0</v>
      </c>
      <c r="R63" s="70">
        <v>0</v>
      </c>
      <c r="S63" s="73">
        <f>[1]KPIs!M135</f>
        <v>0</v>
      </c>
      <c r="T63" s="74">
        <f>[1]KPIs!T135</f>
        <v>0</v>
      </c>
      <c r="U63" s="75">
        <f>[1]KPIs!U135</f>
        <v>0</v>
      </c>
      <c r="V63" s="70">
        <v>0</v>
      </c>
      <c r="W63" s="138"/>
      <c r="X63" s="70">
        <f>[1]KPIs!T135</f>
        <v>0</v>
      </c>
      <c r="Y63" s="138">
        <f>[1]KPIs!U135</f>
        <v>0</v>
      </c>
      <c r="Z63" s="76">
        <f>[1]KPIs!V134</f>
        <v>0</v>
      </c>
      <c r="AA63" s="77">
        <f>[1]KPIs!W134</f>
        <v>0</v>
      </c>
      <c r="AB63" s="49">
        <f>[1]KPIs!X134</f>
        <v>0</v>
      </c>
      <c r="AC63" s="49">
        <f>[1]KPIs!Y134</f>
        <v>0</v>
      </c>
      <c r="AD63" s="49">
        <f>[1]KPIs!Z134</f>
        <v>0</v>
      </c>
      <c r="AE63" s="49">
        <f>[1]KPIs!AA134</f>
        <v>0</v>
      </c>
      <c r="AF63" s="50">
        <f>[1]KPIs!AB134</f>
        <v>0</v>
      </c>
    </row>
    <row r="64" spans="2:32" ht="15" thickBot="1">
      <c r="B64" s="79" t="s">
        <v>60</v>
      </c>
      <c r="C64" s="80" t="s">
        <v>71</v>
      </c>
      <c r="D64" s="81">
        <f>[1]KPIs!D136</f>
        <v>0</v>
      </c>
      <c r="E64" s="82">
        <f>[1]KPIs!E136</f>
        <v>0</v>
      </c>
      <c r="F64" s="81">
        <f>[1]KPIs!F136</f>
        <v>0</v>
      </c>
      <c r="G64" s="82">
        <f>[1]KPIs!G136</f>
        <v>0</v>
      </c>
      <c r="H64" s="81">
        <f>[1]KPIs!F136</f>
        <v>0</v>
      </c>
      <c r="I64" s="82">
        <f>[1]KPIs!G136</f>
        <v>0</v>
      </c>
      <c r="J64" s="79">
        <f>[1]KPIs!J136</f>
        <v>0</v>
      </c>
      <c r="K64" s="82">
        <f>[1]KPIs!K136</f>
        <v>0</v>
      </c>
      <c r="L64" s="83">
        <f>[1]KPIs!L136</f>
        <v>0</v>
      </c>
      <c r="M64" s="84">
        <f>[1]KPIs!M136</f>
        <v>0</v>
      </c>
      <c r="N64" s="81">
        <f>[1]KPIs!L136</f>
        <v>0</v>
      </c>
      <c r="O64" s="82">
        <f>[1]KPIs!M136</f>
        <v>0</v>
      </c>
      <c r="P64" s="79">
        <f>[1]KPIs!J136</f>
        <v>0</v>
      </c>
      <c r="Q64" s="82">
        <f>[1]KPIs!K136</f>
        <v>0</v>
      </c>
      <c r="R64" s="79">
        <f>[1]KPIs!L136</f>
        <v>0</v>
      </c>
      <c r="S64" s="82">
        <f>[1]KPIs!M136</f>
        <v>0</v>
      </c>
      <c r="T64" s="83">
        <f>[1]KPIs!T136</f>
        <v>0</v>
      </c>
      <c r="U64" s="84">
        <f>[1]KPIs!U136</f>
        <v>0</v>
      </c>
      <c r="V64" s="79"/>
      <c r="W64" s="139"/>
      <c r="X64" s="79">
        <f>[1]KPIs!T136</f>
        <v>0</v>
      </c>
      <c r="Y64" s="139">
        <f>[1]KPIs!U136</f>
        <v>0</v>
      </c>
      <c r="Z64" s="85">
        <f>[1]KPIs!V135</f>
        <v>0</v>
      </c>
      <c r="AA64" s="86">
        <f>[1]KPIs!W135</f>
        <v>0</v>
      </c>
      <c r="AB64" s="86">
        <f>[1]KPIs!X135</f>
        <v>0</v>
      </c>
      <c r="AC64" s="86">
        <f>[1]KPIs!Y135</f>
        <v>0</v>
      </c>
      <c r="AD64" s="86">
        <f>[1]KPIs!Z135</f>
        <v>0</v>
      </c>
      <c r="AE64" s="86">
        <f>[1]KPIs!AA135</f>
        <v>0</v>
      </c>
      <c r="AF64" s="87">
        <f>[1]KPIs!AB135</f>
        <v>0</v>
      </c>
    </row>
    <row r="65" spans="2:32">
      <c r="B65" s="52" t="s">
        <v>59</v>
      </c>
      <c r="C65" s="53">
        <v>42369</v>
      </c>
      <c r="D65" s="54">
        <v>0</v>
      </c>
      <c r="E65" s="55">
        <v>0</v>
      </c>
      <c r="F65" s="54">
        <v>0</v>
      </c>
      <c r="G65" s="55">
        <v>0</v>
      </c>
      <c r="H65" s="54">
        <v>0</v>
      </c>
      <c r="I65" s="55">
        <v>0</v>
      </c>
      <c r="J65" s="52">
        <v>0</v>
      </c>
      <c r="K65" s="55">
        <v>0</v>
      </c>
      <c r="L65" s="56">
        <v>0</v>
      </c>
      <c r="M65" s="57">
        <v>0</v>
      </c>
      <c r="N65" s="54">
        <v>0</v>
      </c>
      <c r="O65" s="55">
        <v>0</v>
      </c>
      <c r="P65" s="52">
        <v>0</v>
      </c>
      <c r="Q65" s="55">
        <v>0</v>
      </c>
      <c r="R65" s="52">
        <v>0</v>
      </c>
      <c r="S65" s="55">
        <v>0</v>
      </c>
      <c r="T65" s="56">
        <v>0</v>
      </c>
      <c r="U65" s="57">
        <v>0</v>
      </c>
      <c r="V65" s="52">
        <v>0</v>
      </c>
      <c r="W65" s="135"/>
      <c r="X65" s="52">
        <v>0</v>
      </c>
      <c r="Y65" s="135">
        <v>0</v>
      </c>
      <c r="Z65" s="58">
        <v>0</v>
      </c>
      <c r="AA65" s="59">
        <v>0</v>
      </c>
      <c r="AB65" s="59">
        <v>0</v>
      </c>
      <c r="AC65" s="59">
        <v>0</v>
      </c>
      <c r="AD65" s="59">
        <v>0</v>
      </c>
      <c r="AE65" s="59">
        <v>0</v>
      </c>
      <c r="AF65" s="60">
        <v>0</v>
      </c>
    </row>
    <row r="66" spans="2:32" ht="15" thickBot="1">
      <c r="B66" s="61" t="s">
        <v>60</v>
      </c>
      <c r="C66" s="62" t="s">
        <v>72</v>
      </c>
      <c r="D66" s="63">
        <v>0</v>
      </c>
      <c r="E66" s="64">
        <v>0</v>
      </c>
      <c r="F66" s="63">
        <v>0</v>
      </c>
      <c r="G66" s="64">
        <v>0</v>
      </c>
      <c r="H66" s="63">
        <v>0</v>
      </c>
      <c r="I66" s="64">
        <v>0</v>
      </c>
      <c r="J66" s="61">
        <v>0</v>
      </c>
      <c r="K66" s="64">
        <v>0</v>
      </c>
      <c r="L66" s="65">
        <v>0</v>
      </c>
      <c r="M66" s="66">
        <v>0</v>
      </c>
      <c r="N66" s="63">
        <v>0</v>
      </c>
      <c r="O66" s="64">
        <v>0</v>
      </c>
      <c r="P66" s="61">
        <v>0</v>
      </c>
      <c r="Q66" s="64">
        <v>0</v>
      </c>
      <c r="R66" s="61">
        <v>0</v>
      </c>
      <c r="S66" s="64">
        <v>0</v>
      </c>
      <c r="T66" s="65">
        <v>0</v>
      </c>
      <c r="U66" s="66">
        <v>0</v>
      </c>
      <c r="V66" s="61">
        <v>0</v>
      </c>
      <c r="W66" s="137"/>
      <c r="X66" s="61">
        <v>0</v>
      </c>
      <c r="Y66" s="137">
        <v>0</v>
      </c>
      <c r="Z66" s="67">
        <v>0</v>
      </c>
      <c r="AA66" s="68">
        <v>0</v>
      </c>
      <c r="AB66" s="68">
        <v>0</v>
      </c>
      <c r="AC66" s="68">
        <v>0</v>
      </c>
      <c r="AD66" s="68">
        <v>0</v>
      </c>
      <c r="AE66" s="68">
        <v>0</v>
      </c>
      <c r="AF66" s="69">
        <v>0</v>
      </c>
    </row>
    <row r="67" spans="2:32"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2:32"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2:32"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2:32"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spans="2:32"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spans="2:32"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spans="2:32"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spans="2:32"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spans="2:32"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spans="2:32"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spans="2:32">
      <c r="Z77" s="110"/>
    </row>
    <row r="78" spans="2:32">
      <c r="Z78" s="110"/>
    </row>
    <row r="79" spans="2:32">
      <c r="Z79" s="110"/>
    </row>
    <row r="80" spans="2:32">
      <c r="Z80" s="110"/>
    </row>
    <row r="81" spans="26:26">
      <c r="Z81" s="110"/>
    </row>
    <row r="82" spans="26:26">
      <c r="Z82" s="110"/>
    </row>
    <row r="83" spans="26:26">
      <c r="Z83" s="110"/>
    </row>
    <row r="84" spans="26:26">
      <c r="Z84" s="110"/>
    </row>
    <row r="85" spans="26:26">
      <c r="Z85" s="110"/>
    </row>
    <row r="86" spans="26:26">
      <c r="Z86" s="110"/>
    </row>
    <row r="87" spans="26:26">
      <c r="Z87" s="110"/>
    </row>
    <row r="88" spans="26:26">
      <c r="Z88" s="110"/>
    </row>
    <row r="89" spans="26:26">
      <c r="Z89" s="110"/>
    </row>
    <row r="90" spans="26:26">
      <c r="Z90" s="110"/>
    </row>
    <row r="91" spans="26:26">
      <c r="Z91" s="110"/>
    </row>
    <row r="92" spans="26:26">
      <c r="Z92" s="110"/>
    </row>
    <row r="93" spans="26:26">
      <c r="Z93" s="110"/>
    </row>
    <row r="94" spans="26:26">
      <c r="Z94" s="110"/>
    </row>
    <row r="95" spans="26:26">
      <c r="Z95" s="110"/>
    </row>
    <row r="96" spans="26:26">
      <c r="Z96" s="110"/>
    </row>
    <row r="97" spans="26:26">
      <c r="Z97" s="110"/>
    </row>
    <row r="98" spans="26:26">
      <c r="Z98" s="110"/>
    </row>
    <row r="99" spans="26:26">
      <c r="Z99" s="110"/>
    </row>
    <row r="100" spans="26:26">
      <c r="Z100" s="110"/>
    </row>
    <row r="101" spans="26:26">
      <c r="Z101" s="110"/>
    </row>
    <row r="102" spans="26:26">
      <c r="Z102" s="110"/>
    </row>
    <row r="103" spans="26:26">
      <c r="Z103" s="110"/>
    </row>
    <row r="104" spans="26:26">
      <c r="Z104" s="110"/>
    </row>
    <row r="105" spans="26:26">
      <c r="Z105" s="110"/>
    </row>
    <row r="106" spans="26:26">
      <c r="Z106" s="110"/>
    </row>
    <row r="107" spans="26:26">
      <c r="Z107" s="110"/>
    </row>
    <row r="108" spans="26:26">
      <c r="Z108" s="110"/>
    </row>
    <row r="109" spans="26:26">
      <c r="Z109" s="110"/>
    </row>
    <row r="110" spans="26:26">
      <c r="Z110" s="110"/>
    </row>
    <row r="111" spans="26:26">
      <c r="Z111" s="110"/>
    </row>
    <row r="112" spans="26:26">
      <c r="Z112" s="110"/>
    </row>
    <row r="113" spans="26:26">
      <c r="Z113" s="110"/>
    </row>
    <row r="114" spans="26:26">
      <c r="Z114" s="110"/>
    </row>
    <row r="115" spans="26:26">
      <c r="Z115" s="110"/>
    </row>
    <row r="116" spans="26:26">
      <c r="Z116" s="110"/>
    </row>
    <row r="117" spans="26:26">
      <c r="Z117" s="110"/>
    </row>
    <row r="118" spans="26:26">
      <c r="Z118" s="110"/>
    </row>
    <row r="119" spans="26:26">
      <c r="Z119" s="110"/>
    </row>
    <row r="120" spans="26:26">
      <c r="Z120" s="110"/>
    </row>
    <row r="121" spans="26:26">
      <c r="Z121" s="110"/>
    </row>
    <row r="122" spans="26:26">
      <c r="Z122" s="110"/>
    </row>
    <row r="123" spans="26:26">
      <c r="Z123" s="110"/>
    </row>
    <row r="124" spans="26:26">
      <c r="Z124" s="110"/>
    </row>
    <row r="125" spans="26:26">
      <c r="Z125" s="110"/>
    </row>
    <row r="126" spans="26:26">
      <c r="Z126" s="110"/>
    </row>
    <row r="127" spans="26:26">
      <c r="Z127" s="110"/>
    </row>
    <row r="128" spans="26:26">
      <c r="Z128" s="110"/>
    </row>
    <row r="129" spans="26:26">
      <c r="Z129" s="110"/>
    </row>
    <row r="130" spans="26:26">
      <c r="Z130" s="110"/>
    </row>
    <row r="131" spans="26:26">
      <c r="Z131" s="110"/>
    </row>
    <row r="132" spans="26:26">
      <c r="Z132" s="110"/>
    </row>
    <row r="133" spans="26:26">
      <c r="Z133" s="110"/>
    </row>
    <row r="134" spans="26:26">
      <c r="Z134" s="110"/>
    </row>
    <row r="135" spans="26:26">
      <c r="Z135" s="110"/>
    </row>
    <row r="136" spans="26:26">
      <c r="Z136" s="110"/>
    </row>
    <row r="137" spans="26:26">
      <c r="Z137" s="110"/>
    </row>
    <row r="138" spans="26:26">
      <c r="Z138" s="110"/>
    </row>
    <row r="139" spans="26:26">
      <c r="Z139" s="110"/>
    </row>
    <row r="140" spans="26:26">
      <c r="Z140" s="110"/>
    </row>
    <row r="141" spans="26:26">
      <c r="Z141" s="110"/>
    </row>
    <row r="142" spans="26:26">
      <c r="Z142" s="110"/>
    </row>
    <row r="143" spans="26:26">
      <c r="Z143" s="110"/>
    </row>
    <row r="144" spans="26:26">
      <c r="Z144" s="110"/>
    </row>
    <row r="145" spans="26:26">
      <c r="Z145" s="110"/>
    </row>
    <row r="146" spans="26:26">
      <c r="Z146" s="110"/>
    </row>
    <row r="147" spans="26:26">
      <c r="Z147" s="110"/>
    </row>
    <row r="148" spans="26:26">
      <c r="Z148" s="110"/>
    </row>
    <row r="149" spans="26:26">
      <c r="Z149" s="110"/>
    </row>
    <row r="150" spans="26:26">
      <c r="Z150" s="110"/>
    </row>
    <row r="151" spans="26:26">
      <c r="Z151" s="110"/>
    </row>
    <row r="152" spans="26:26">
      <c r="Z152" s="110"/>
    </row>
    <row r="153" spans="26:26">
      <c r="Z153" s="110"/>
    </row>
    <row r="154" spans="26:26">
      <c r="Z154" s="110"/>
    </row>
    <row r="155" spans="26:26">
      <c r="Z155" s="110"/>
    </row>
    <row r="156" spans="26:26">
      <c r="Z156" s="110"/>
    </row>
    <row r="157" spans="26:26">
      <c r="Z157" s="110"/>
    </row>
    <row r="158" spans="26:26">
      <c r="Z158" s="110"/>
    </row>
    <row r="159" spans="26:26">
      <c r="Z159" s="110"/>
    </row>
    <row r="160" spans="26:26">
      <c r="Z160" s="110"/>
    </row>
    <row r="161" spans="26:26">
      <c r="Z161" s="110"/>
    </row>
    <row r="162" spans="26:26">
      <c r="Z162" s="110"/>
    </row>
    <row r="163" spans="26:26">
      <c r="Z163" s="110"/>
    </row>
    <row r="164" spans="26:26">
      <c r="Z164" s="110"/>
    </row>
    <row r="165" spans="26:26">
      <c r="Z165" s="110"/>
    </row>
    <row r="166" spans="26:26">
      <c r="Z166" s="110"/>
    </row>
    <row r="167" spans="26:26">
      <c r="Z167" s="110"/>
    </row>
    <row r="168" spans="26:26">
      <c r="Z168" s="110"/>
    </row>
    <row r="169" spans="26:26">
      <c r="Z169" s="110"/>
    </row>
    <row r="170" spans="26:26">
      <c r="Z170" s="110"/>
    </row>
    <row r="171" spans="26:26">
      <c r="Z171" s="110"/>
    </row>
    <row r="172" spans="26:26">
      <c r="Z172" s="110"/>
    </row>
    <row r="173" spans="26:26">
      <c r="Z173" s="110"/>
    </row>
    <row r="174" spans="26:26">
      <c r="Z174" s="110"/>
    </row>
    <row r="175" spans="26:26">
      <c r="Z175" s="110"/>
    </row>
    <row r="176" spans="26:26">
      <c r="Z176" s="110"/>
    </row>
    <row r="177" spans="26:26">
      <c r="Z177" s="110"/>
    </row>
    <row r="178" spans="26:26">
      <c r="Z178" s="110"/>
    </row>
    <row r="179" spans="26:26">
      <c r="Z179" s="110"/>
    </row>
    <row r="180" spans="26:26">
      <c r="Z180" s="110"/>
    </row>
    <row r="181" spans="26:26">
      <c r="Z181" s="110"/>
    </row>
    <row r="182" spans="26:26">
      <c r="Z182" s="110"/>
    </row>
    <row r="183" spans="26:26">
      <c r="Z183" s="110"/>
    </row>
    <row r="184" spans="26:26">
      <c r="Z184" s="110"/>
    </row>
    <row r="185" spans="26:26">
      <c r="Z185" s="110"/>
    </row>
    <row r="186" spans="26:26">
      <c r="Z186" s="110"/>
    </row>
    <row r="187" spans="26:26">
      <c r="Z187" s="110"/>
    </row>
    <row r="188" spans="26:26">
      <c r="Z188" s="110"/>
    </row>
    <row r="189" spans="26:26">
      <c r="Z189" s="110"/>
    </row>
    <row r="190" spans="26:26">
      <c r="Z190" s="110"/>
    </row>
    <row r="191" spans="26:26">
      <c r="Z191" s="110"/>
    </row>
    <row r="192" spans="26:26">
      <c r="Z192" s="110"/>
    </row>
    <row r="193" spans="26:26">
      <c r="Z193" s="110"/>
    </row>
    <row r="194" spans="26:26">
      <c r="Z194" s="110"/>
    </row>
    <row r="195" spans="26:26">
      <c r="Z195" s="110"/>
    </row>
    <row r="196" spans="26:26">
      <c r="Z196" s="110"/>
    </row>
    <row r="197" spans="26:26">
      <c r="Z197" s="110"/>
    </row>
    <row r="198" spans="26:26">
      <c r="Z198" s="110"/>
    </row>
    <row r="199" spans="26:26">
      <c r="Z199" s="110"/>
    </row>
    <row r="200" spans="26:26">
      <c r="Z200" s="110"/>
    </row>
    <row r="201" spans="26:26">
      <c r="Z201" s="110"/>
    </row>
    <row r="202" spans="26:26">
      <c r="Z202" s="110"/>
    </row>
    <row r="203" spans="26:26">
      <c r="Z203" s="110"/>
    </row>
    <row r="204" spans="26:26">
      <c r="Z204" s="110"/>
    </row>
    <row r="205" spans="26:26">
      <c r="Z205" s="110"/>
    </row>
    <row r="206" spans="26:26">
      <c r="Z206" s="110"/>
    </row>
    <row r="207" spans="26:26">
      <c r="Z207" s="110"/>
    </row>
    <row r="208" spans="26:26">
      <c r="Z208" s="110"/>
    </row>
    <row r="209" spans="26:26">
      <c r="Z209" s="110"/>
    </row>
    <row r="210" spans="26:26">
      <c r="Z210" s="110"/>
    </row>
    <row r="211" spans="26:26">
      <c r="Z211" s="110"/>
    </row>
    <row r="212" spans="26:26">
      <c r="Z212" s="110"/>
    </row>
    <row r="213" spans="26:26">
      <c r="Z213" s="110"/>
    </row>
    <row r="214" spans="26:26">
      <c r="Z214" s="110"/>
    </row>
    <row r="215" spans="26:26">
      <c r="Z215" s="110"/>
    </row>
    <row r="216" spans="26:26">
      <c r="Z216" s="110"/>
    </row>
    <row r="217" spans="26:26">
      <c r="Z217" s="110"/>
    </row>
    <row r="218" spans="26:26">
      <c r="Z218" s="110"/>
    </row>
    <row r="219" spans="26:26">
      <c r="Z219" s="110"/>
    </row>
    <row r="220" spans="26:26">
      <c r="Z220" s="110"/>
    </row>
    <row r="221" spans="26:26">
      <c r="Z221" s="110"/>
    </row>
    <row r="222" spans="26:26">
      <c r="Z222" s="110"/>
    </row>
    <row r="223" spans="26:26">
      <c r="Z223" s="110"/>
    </row>
    <row r="224" spans="26:26">
      <c r="Z224" s="110"/>
    </row>
    <row r="225" spans="26:26">
      <c r="Z225" s="110"/>
    </row>
    <row r="226" spans="26:26">
      <c r="Z226" s="110"/>
    </row>
    <row r="227" spans="26:26">
      <c r="Z227" s="110"/>
    </row>
    <row r="228" spans="26:26">
      <c r="Z228" s="110"/>
    </row>
    <row r="229" spans="26:26">
      <c r="Z229" s="110"/>
    </row>
    <row r="230" spans="26:26">
      <c r="Z230" s="110"/>
    </row>
    <row r="231" spans="26:26">
      <c r="Z231" s="110"/>
    </row>
    <row r="232" spans="26:26">
      <c r="Z232" s="110"/>
    </row>
    <row r="233" spans="26:26">
      <c r="Z233" s="110"/>
    </row>
    <row r="234" spans="26:26">
      <c r="Z234" s="110"/>
    </row>
    <row r="235" spans="26:26">
      <c r="Z235" s="110"/>
    </row>
    <row r="236" spans="26:26">
      <c r="Z236" s="110"/>
    </row>
    <row r="237" spans="26:26">
      <c r="Z237" s="110"/>
    </row>
    <row r="238" spans="26:26">
      <c r="Z238" s="110"/>
    </row>
    <row r="239" spans="26:26">
      <c r="Z239" s="110"/>
    </row>
    <row r="240" spans="26:26">
      <c r="Z240" s="110"/>
    </row>
    <row r="241" spans="26:26">
      <c r="Z241" s="110"/>
    </row>
    <row r="242" spans="26:26">
      <c r="Z242" s="110"/>
    </row>
    <row r="243" spans="26:26">
      <c r="Z243" s="110"/>
    </row>
    <row r="244" spans="26:26">
      <c r="Z244" s="110"/>
    </row>
    <row r="245" spans="26:26">
      <c r="Z245" s="110"/>
    </row>
    <row r="246" spans="26:26">
      <c r="Z246" s="110"/>
    </row>
    <row r="247" spans="26:26">
      <c r="Z247" s="110"/>
    </row>
    <row r="248" spans="26:26">
      <c r="Z248" s="110"/>
    </row>
    <row r="249" spans="26:26">
      <c r="Z249" s="110"/>
    </row>
    <row r="250" spans="26:26">
      <c r="Z250" s="110"/>
    </row>
    <row r="251" spans="26:26">
      <c r="Z251" s="110"/>
    </row>
    <row r="252" spans="26:26">
      <c r="Z252" s="110"/>
    </row>
    <row r="253" spans="26:26">
      <c r="Z253" s="110"/>
    </row>
    <row r="254" spans="26:26">
      <c r="Z254" s="110"/>
    </row>
    <row r="255" spans="26:26">
      <c r="Z255" s="110"/>
    </row>
    <row r="256" spans="26:26">
      <c r="Z256" s="110"/>
    </row>
    <row r="257" spans="26:26">
      <c r="Z257" s="110"/>
    </row>
    <row r="258" spans="26:26">
      <c r="Z258" s="110"/>
    </row>
    <row r="259" spans="26:26">
      <c r="Z259" s="110"/>
    </row>
    <row r="260" spans="26:26">
      <c r="Z260" s="110"/>
    </row>
    <row r="261" spans="26:26">
      <c r="Z261" s="110"/>
    </row>
    <row r="262" spans="26:26">
      <c r="Z262" s="110"/>
    </row>
    <row r="263" spans="26:26">
      <c r="Z263" s="110"/>
    </row>
    <row r="264" spans="26:26">
      <c r="Z264" s="110"/>
    </row>
    <row r="265" spans="26:26">
      <c r="Z265" s="110"/>
    </row>
    <row r="266" spans="26:26">
      <c r="Z266" s="110"/>
    </row>
    <row r="267" spans="26:26">
      <c r="Z267" s="110"/>
    </row>
    <row r="268" spans="26:26">
      <c r="Z268" s="110"/>
    </row>
    <row r="269" spans="26:26">
      <c r="Z269" s="110"/>
    </row>
    <row r="270" spans="26:26">
      <c r="Z270" s="110"/>
    </row>
    <row r="271" spans="26:26">
      <c r="Z271" s="110"/>
    </row>
    <row r="272" spans="26:26">
      <c r="Z272" s="110"/>
    </row>
    <row r="273" spans="26:26">
      <c r="Z273" s="110"/>
    </row>
    <row r="274" spans="26:26">
      <c r="Z274" s="110"/>
    </row>
    <row r="275" spans="26:26">
      <c r="Z275" s="110"/>
    </row>
    <row r="276" spans="26:26">
      <c r="Z276" s="110"/>
    </row>
    <row r="277" spans="26:26">
      <c r="Z277" s="110"/>
    </row>
    <row r="278" spans="26:26">
      <c r="Z278" s="110"/>
    </row>
    <row r="279" spans="26:26">
      <c r="Z279" s="110"/>
    </row>
    <row r="280" spans="26:26">
      <c r="Z280" s="110"/>
    </row>
    <row r="281" spans="26:26">
      <c r="Z281" s="110"/>
    </row>
    <row r="282" spans="26:26">
      <c r="Z282" s="110"/>
    </row>
    <row r="283" spans="26:26">
      <c r="Z283" s="110"/>
    </row>
    <row r="284" spans="26:26">
      <c r="Z284" s="110"/>
    </row>
    <row r="285" spans="26:26">
      <c r="Z285" s="110"/>
    </row>
    <row r="286" spans="26:26">
      <c r="Z286" s="110"/>
    </row>
    <row r="287" spans="26:26">
      <c r="Z287" s="110"/>
    </row>
    <row r="288" spans="26:26">
      <c r="Z288" s="110"/>
    </row>
    <row r="289" spans="26:26">
      <c r="Z289" s="110"/>
    </row>
    <row r="290" spans="26:26">
      <c r="Z290" s="110"/>
    </row>
    <row r="291" spans="26:26">
      <c r="Z291" s="110"/>
    </row>
    <row r="292" spans="26:26">
      <c r="Z292" s="110"/>
    </row>
    <row r="293" spans="26:26">
      <c r="Z293" s="110"/>
    </row>
    <row r="294" spans="26:26">
      <c r="Z294" s="110"/>
    </row>
    <row r="295" spans="26:26">
      <c r="Z295" s="110"/>
    </row>
    <row r="296" spans="26:26">
      <c r="Z296" s="110"/>
    </row>
    <row r="297" spans="26:26">
      <c r="Z297" s="110"/>
    </row>
    <row r="298" spans="26:26">
      <c r="Z298" s="110"/>
    </row>
    <row r="299" spans="26:26">
      <c r="Z299" s="110"/>
    </row>
    <row r="300" spans="26:26">
      <c r="Z300" s="110"/>
    </row>
    <row r="301" spans="26:26">
      <c r="Z301" s="110"/>
    </row>
    <row r="302" spans="26:26">
      <c r="Z302" s="110"/>
    </row>
    <row r="303" spans="26:26">
      <c r="Z303" s="110"/>
    </row>
    <row r="304" spans="26:26">
      <c r="Z304" s="110"/>
    </row>
    <row r="305" spans="26:26">
      <c r="Z305" s="110"/>
    </row>
    <row r="306" spans="26:26">
      <c r="Z306" s="110"/>
    </row>
    <row r="307" spans="26:26">
      <c r="Z307" s="110"/>
    </row>
    <row r="308" spans="26:26">
      <c r="Z308" s="110"/>
    </row>
    <row r="309" spans="26:26">
      <c r="Z309" s="110"/>
    </row>
    <row r="310" spans="26:26">
      <c r="Z310" s="110"/>
    </row>
    <row r="311" spans="26:26">
      <c r="Z311" s="110"/>
    </row>
    <row r="312" spans="26:26">
      <c r="Z312" s="110"/>
    </row>
    <row r="313" spans="26:26">
      <c r="Z313" s="110"/>
    </row>
    <row r="314" spans="26:26">
      <c r="Z314" s="110"/>
    </row>
    <row r="315" spans="26:26">
      <c r="Z315" s="110"/>
    </row>
    <row r="316" spans="26:26">
      <c r="Z316" s="110"/>
    </row>
    <row r="317" spans="26:26">
      <c r="Z317" s="110"/>
    </row>
    <row r="318" spans="26:26">
      <c r="Z318" s="110"/>
    </row>
    <row r="319" spans="26:26">
      <c r="Z319" s="110"/>
    </row>
    <row r="320" spans="26:26">
      <c r="Z320" s="110"/>
    </row>
    <row r="321" spans="26:26">
      <c r="Z321" s="110"/>
    </row>
    <row r="322" spans="26:26">
      <c r="Z322" s="110"/>
    </row>
    <row r="323" spans="26:26">
      <c r="Z323" s="110"/>
    </row>
    <row r="324" spans="26:26">
      <c r="Z324" s="110"/>
    </row>
    <row r="325" spans="26:26">
      <c r="Z325" s="110"/>
    </row>
    <row r="326" spans="26:26">
      <c r="Z326" s="110"/>
    </row>
    <row r="327" spans="26:26">
      <c r="Z327" s="110"/>
    </row>
    <row r="328" spans="26:26">
      <c r="Z328" s="110"/>
    </row>
    <row r="329" spans="26:26">
      <c r="Z329" s="110"/>
    </row>
    <row r="330" spans="26:26">
      <c r="Z330" s="110"/>
    </row>
    <row r="331" spans="26:26">
      <c r="Z331" s="110"/>
    </row>
    <row r="332" spans="26:26">
      <c r="Z332" s="110"/>
    </row>
    <row r="333" spans="26:26">
      <c r="Z333" s="110"/>
    </row>
    <row r="334" spans="26:26">
      <c r="Z334" s="110"/>
    </row>
    <row r="335" spans="26:26">
      <c r="Z335" s="110"/>
    </row>
    <row r="336" spans="26:26">
      <c r="Z336" s="110"/>
    </row>
    <row r="337" spans="26:26">
      <c r="Z337" s="110"/>
    </row>
    <row r="338" spans="26:26">
      <c r="Z338" s="110"/>
    </row>
    <row r="339" spans="26:26">
      <c r="Z339" s="110"/>
    </row>
    <row r="340" spans="26:26">
      <c r="Z340" s="110"/>
    </row>
    <row r="341" spans="26:26">
      <c r="Z341" s="110"/>
    </row>
    <row r="342" spans="26:26">
      <c r="Z342" s="110"/>
    </row>
    <row r="343" spans="26:26">
      <c r="Z343" s="110"/>
    </row>
    <row r="344" spans="26:26">
      <c r="Z344" s="110"/>
    </row>
    <row r="345" spans="26:26">
      <c r="Z345" s="110"/>
    </row>
    <row r="346" spans="26:26">
      <c r="Z346" s="110"/>
    </row>
    <row r="347" spans="26:26">
      <c r="Z347" s="110"/>
    </row>
    <row r="348" spans="26:26">
      <c r="Z348" s="110"/>
    </row>
    <row r="349" spans="26:26">
      <c r="Z349" s="110"/>
    </row>
    <row r="350" spans="26:26">
      <c r="Z350" s="110"/>
    </row>
    <row r="351" spans="26:26">
      <c r="Z351" s="110"/>
    </row>
    <row r="352" spans="26:26">
      <c r="Z352" s="110"/>
    </row>
    <row r="353" spans="26:26">
      <c r="Z353" s="110"/>
    </row>
    <row r="354" spans="26:26">
      <c r="Z354" s="110"/>
    </row>
    <row r="355" spans="26:26">
      <c r="Z355" s="110"/>
    </row>
    <row r="356" spans="26:26">
      <c r="Z356" s="110"/>
    </row>
    <row r="357" spans="26:26">
      <c r="Z357" s="110"/>
    </row>
    <row r="358" spans="26:26">
      <c r="Z358" s="110"/>
    </row>
    <row r="359" spans="26:26">
      <c r="Z359" s="110"/>
    </row>
    <row r="360" spans="26:26">
      <c r="Z360" s="110"/>
    </row>
    <row r="361" spans="26:26">
      <c r="Z361" s="110"/>
    </row>
    <row r="362" spans="26:26">
      <c r="Z362" s="110"/>
    </row>
    <row r="363" spans="26:26">
      <c r="Z363" s="110"/>
    </row>
    <row r="364" spans="26:26">
      <c r="Z364" s="110"/>
    </row>
    <row r="365" spans="26:26">
      <c r="Z365" s="110"/>
    </row>
    <row r="366" spans="26:26">
      <c r="Z366" s="110"/>
    </row>
    <row r="367" spans="26:26">
      <c r="Z367" s="110"/>
    </row>
    <row r="368" spans="26:26">
      <c r="Z368" s="110"/>
    </row>
    <row r="369" spans="26:26">
      <c r="Z369" s="110"/>
    </row>
    <row r="370" spans="26:26">
      <c r="Z370" s="110"/>
    </row>
    <row r="371" spans="26:26">
      <c r="Z371" s="110"/>
    </row>
    <row r="372" spans="26:26">
      <c r="Z372" s="110"/>
    </row>
    <row r="373" spans="26:26">
      <c r="Z373" s="110"/>
    </row>
    <row r="374" spans="26:26">
      <c r="Z374" s="110"/>
    </row>
    <row r="375" spans="26:26">
      <c r="Z375" s="110"/>
    </row>
    <row r="376" spans="26:26">
      <c r="Z376" s="110"/>
    </row>
    <row r="377" spans="26:26">
      <c r="Z377" s="110"/>
    </row>
    <row r="378" spans="26:26">
      <c r="Z378" s="110"/>
    </row>
    <row r="379" spans="26:26">
      <c r="Z379" s="110"/>
    </row>
    <row r="380" spans="26:26">
      <c r="Z380" s="110"/>
    </row>
    <row r="381" spans="26:26">
      <c r="Z381" s="110"/>
    </row>
    <row r="382" spans="26:26">
      <c r="Z382" s="110"/>
    </row>
    <row r="383" spans="26:26">
      <c r="Z383" s="110"/>
    </row>
    <row r="384" spans="26:26">
      <c r="Z384" s="110"/>
    </row>
    <row r="385" spans="26:26">
      <c r="Z385" s="110"/>
    </row>
    <row r="386" spans="26:26">
      <c r="Z386" s="110"/>
    </row>
    <row r="387" spans="26:26">
      <c r="Z387" s="110"/>
    </row>
    <row r="388" spans="26:26">
      <c r="Z388" s="110"/>
    </row>
    <row r="389" spans="26:26">
      <c r="Z389" s="110"/>
    </row>
    <row r="390" spans="26:26">
      <c r="Z390" s="110"/>
    </row>
    <row r="391" spans="26:26">
      <c r="Z391" s="110"/>
    </row>
    <row r="392" spans="26:26">
      <c r="Z392" s="110"/>
    </row>
    <row r="393" spans="26:26">
      <c r="Z393" s="110"/>
    </row>
    <row r="394" spans="26:26">
      <c r="Z394" s="110"/>
    </row>
    <row r="395" spans="26:26">
      <c r="Z395" s="110"/>
    </row>
    <row r="396" spans="26:26">
      <c r="Z396" s="110"/>
    </row>
    <row r="397" spans="26:26">
      <c r="Z397" s="110"/>
    </row>
    <row r="398" spans="26:26">
      <c r="Z398" s="110"/>
    </row>
    <row r="399" spans="26:26">
      <c r="Z399" s="110"/>
    </row>
    <row r="400" spans="26:26">
      <c r="Z400" s="110"/>
    </row>
    <row r="401" spans="26:26">
      <c r="Z401" s="110"/>
    </row>
    <row r="402" spans="26:26">
      <c r="Z402" s="110"/>
    </row>
    <row r="403" spans="26:26">
      <c r="Z403" s="110"/>
    </row>
    <row r="404" spans="26:26">
      <c r="Z404" s="110"/>
    </row>
    <row r="405" spans="26:26">
      <c r="Z405" s="110"/>
    </row>
    <row r="406" spans="26:26">
      <c r="Z406" s="110"/>
    </row>
    <row r="407" spans="26:26">
      <c r="Z407" s="110"/>
    </row>
    <row r="408" spans="26:26">
      <c r="Z408" s="110"/>
    </row>
    <row r="409" spans="26:26">
      <c r="Z409" s="110"/>
    </row>
    <row r="410" spans="26:26">
      <c r="Z410" s="110"/>
    </row>
    <row r="411" spans="26:26">
      <c r="Z411" s="110"/>
    </row>
    <row r="412" spans="26:26">
      <c r="Z412" s="110"/>
    </row>
    <row r="413" spans="26:26">
      <c r="Z413" s="110"/>
    </row>
    <row r="414" spans="26:26">
      <c r="Z414" s="110"/>
    </row>
    <row r="415" spans="26:26">
      <c r="Z415" s="110"/>
    </row>
    <row r="416" spans="26:26">
      <c r="Z416" s="110"/>
    </row>
    <row r="417" spans="26:26">
      <c r="Z417" s="110"/>
    </row>
    <row r="418" spans="26:26">
      <c r="Z418" s="110"/>
    </row>
    <row r="419" spans="26:26">
      <c r="Z419" s="110"/>
    </row>
    <row r="420" spans="26:26">
      <c r="Z420" s="110"/>
    </row>
    <row r="421" spans="26:26">
      <c r="Z421" s="110"/>
    </row>
    <row r="422" spans="26:26">
      <c r="Z422" s="110"/>
    </row>
    <row r="423" spans="26:26">
      <c r="Z423" s="110"/>
    </row>
    <row r="424" spans="26:26">
      <c r="Z424" s="110"/>
    </row>
    <row r="425" spans="26:26">
      <c r="Z425" s="110"/>
    </row>
    <row r="426" spans="26:26">
      <c r="Z426" s="110"/>
    </row>
    <row r="427" spans="26:26">
      <c r="Z427" s="110"/>
    </row>
    <row r="428" spans="26:26">
      <c r="Z428" s="110"/>
    </row>
    <row r="429" spans="26:26">
      <c r="Z429" s="110"/>
    </row>
    <row r="430" spans="26:26">
      <c r="Z430" s="110"/>
    </row>
    <row r="431" spans="26:26">
      <c r="Z431" s="110"/>
    </row>
    <row r="432" spans="26:26">
      <c r="Z432" s="110"/>
    </row>
    <row r="433" spans="26:26">
      <c r="Z433" s="110"/>
    </row>
    <row r="434" spans="26:26">
      <c r="Z434" s="110"/>
    </row>
    <row r="435" spans="26:26">
      <c r="Z435" s="110"/>
    </row>
    <row r="436" spans="26:26">
      <c r="Z436" s="110"/>
    </row>
    <row r="437" spans="26:26">
      <c r="Z437" s="110"/>
    </row>
    <row r="438" spans="26:26">
      <c r="Z438" s="110"/>
    </row>
    <row r="439" spans="26:26">
      <c r="Z439" s="110"/>
    </row>
    <row r="440" spans="26:26">
      <c r="Z440" s="110"/>
    </row>
    <row r="441" spans="26:26">
      <c r="Z441" s="110"/>
    </row>
    <row r="442" spans="26:26">
      <c r="Z442" s="110"/>
    </row>
    <row r="443" spans="26:26">
      <c r="Z443" s="110"/>
    </row>
    <row r="444" spans="26:26">
      <c r="Z444" s="110"/>
    </row>
    <row r="445" spans="26:26">
      <c r="Z445" s="110"/>
    </row>
    <row r="446" spans="26:26">
      <c r="Z446" s="110"/>
    </row>
    <row r="447" spans="26:26">
      <c r="Z447" s="110"/>
    </row>
    <row r="448" spans="26:26">
      <c r="Z448" s="110"/>
    </row>
    <row r="449" spans="26:26">
      <c r="Z449" s="110"/>
    </row>
    <row r="450" spans="26:26">
      <c r="Z450" s="110"/>
    </row>
    <row r="451" spans="26:26">
      <c r="Z451" s="110"/>
    </row>
    <row r="452" spans="26:26">
      <c r="Z452" s="110"/>
    </row>
    <row r="453" spans="26:26">
      <c r="Z453" s="110"/>
    </row>
    <row r="454" spans="26:26">
      <c r="Z454" s="110"/>
    </row>
    <row r="455" spans="26:26">
      <c r="Z455" s="110"/>
    </row>
    <row r="456" spans="26:26">
      <c r="Z456" s="110"/>
    </row>
    <row r="457" spans="26:26">
      <c r="Z457" s="110"/>
    </row>
    <row r="458" spans="26:26">
      <c r="Z458" s="110"/>
    </row>
    <row r="459" spans="26:26">
      <c r="Z459" s="110"/>
    </row>
    <row r="460" spans="26:26">
      <c r="Z460" s="110"/>
    </row>
    <row r="461" spans="26:26">
      <c r="Z461" s="110"/>
    </row>
    <row r="462" spans="26:26">
      <c r="Z462" s="110"/>
    </row>
    <row r="463" spans="26:26">
      <c r="Z463" s="110"/>
    </row>
    <row r="464" spans="26:26">
      <c r="Z464" s="110"/>
    </row>
    <row r="465" spans="26:26">
      <c r="Z465" s="110"/>
    </row>
    <row r="466" spans="26:26">
      <c r="Z466" s="110"/>
    </row>
    <row r="467" spans="26:26">
      <c r="Z467" s="110"/>
    </row>
    <row r="468" spans="26:26">
      <c r="Z468" s="110"/>
    </row>
    <row r="469" spans="26:26">
      <c r="Z469" s="110"/>
    </row>
    <row r="470" spans="26:26">
      <c r="Z470" s="110"/>
    </row>
    <row r="471" spans="26:26">
      <c r="Z471" s="110"/>
    </row>
    <row r="472" spans="26:26">
      <c r="Z472" s="110"/>
    </row>
    <row r="473" spans="26:26">
      <c r="Z473" s="110"/>
    </row>
    <row r="474" spans="26:26">
      <c r="Z474" s="110"/>
    </row>
    <row r="475" spans="26:26">
      <c r="Z475" s="110"/>
    </row>
    <row r="476" spans="26:26">
      <c r="Z476" s="110"/>
    </row>
    <row r="477" spans="26:26">
      <c r="Z477" s="110"/>
    </row>
    <row r="478" spans="26:26">
      <c r="Z478" s="110"/>
    </row>
    <row r="479" spans="26:26">
      <c r="Z479" s="110"/>
    </row>
    <row r="480" spans="26:26">
      <c r="Z480" s="110"/>
    </row>
    <row r="481" spans="26:26">
      <c r="Z481" s="110"/>
    </row>
    <row r="482" spans="26:26">
      <c r="Z482" s="110"/>
    </row>
    <row r="483" spans="26:26">
      <c r="Z483" s="110"/>
    </row>
    <row r="484" spans="26:26">
      <c r="Z484" s="110"/>
    </row>
    <row r="485" spans="26:26">
      <c r="Z485" s="110"/>
    </row>
    <row r="486" spans="26:26">
      <c r="Z486" s="110"/>
    </row>
    <row r="487" spans="26:26">
      <c r="Z487" s="110"/>
    </row>
    <row r="488" spans="26:26">
      <c r="Z488" s="110"/>
    </row>
    <row r="489" spans="26:26">
      <c r="Z489" s="110"/>
    </row>
    <row r="490" spans="26:26">
      <c r="Z490" s="110"/>
    </row>
    <row r="491" spans="26:26">
      <c r="Z491" s="110"/>
    </row>
    <row r="492" spans="26:26">
      <c r="Z492" s="110"/>
    </row>
    <row r="493" spans="26:26">
      <c r="Z493" s="110"/>
    </row>
    <row r="494" spans="26:26">
      <c r="Z494" s="110"/>
    </row>
    <row r="495" spans="26:26">
      <c r="Z495" s="110"/>
    </row>
    <row r="496" spans="26:26">
      <c r="Z496" s="110"/>
    </row>
    <row r="497" spans="26:26">
      <c r="Z497" s="110"/>
    </row>
    <row r="498" spans="26:26">
      <c r="Z498" s="110"/>
    </row>
    <row r="499" spans="26:26">
      <c r="Z499" s="110"/>
    </row>
    <row r="500" spans="26:26">
      <c r="Z500" s="110"/>
    </row>
    <row r="501" spans="26:26">
      <c r="Z501" s="110"/>
    </row>
    <row r="502" spans="26:26">
      <c r="Z502" s="110"/>
    </row>
    <row r="503" spans="26:26">
      <c r="Z503" s="110"/>
    </row>
    <row r="504" spans="26:26">
      <c r="Z504" s="110"/>
    </row>
    <row r="505" spans="26:26">
      <c r="Z505" s="110"/>
    </row>
    <row r="506" spans="26:26">
      <c r="Z506" s="110"/>
    </row>
    <row r="507" spans="26:26">
      <c r="Z507" s="110"/>
    </row>
    <row r="508" spans="26:26">
      <c r="Z508" s="110"/>
    </row>
    <row r="509" spans="26:26">
      <c r="Z509" s="110"/>
    </row>
    <row r="510" spans="26:26">
      <c r="Z510" s="110"/>
    </row>
    <row r="511" spans="26:26">
      <c r="Z511" s="110"/>
    </row>
    <row r="512" spans="26:26">
      <c r="Z512" s="110"/>
    </row>
    <row r="513" spans="26:26">
      <c r="Z513" s="110"/>
    </row>
    <row r="514" spans="26:26">
      <c r="Z514" s="110"/>
    </row>
    <row r="515" spans="26:26">
      <c r="Z515" s="110"/>
    </row>
    <row r="516" spans="26:26">
      <c r="Z516" s="110"/>
    </row>
    <row r="517" spans="26:26">
      <c r="Z517" s="110"/>
    </row>
    <row r="518" spans="26:26">
      <c r="Z518" s="110"/>
    </row>
    <row r="519" spans="26:26">
      <c r="Z519" s="110"/>
    </row>
    <row r="520" spans="26:26">
      <c r="Z520" s="110"/>
    </row>
    <row r="521" spans="26:26">
      <c r="Z521" s="110"/>
    </row>
    <row r="522" spans="26:26">
      <c r="Z522" s="110"/>
    </row>
    <row r="523" spans="26:26">
      <c r="Z523" s="110"/>
    </row>
    <row r="524" spans="26:26">
      <c r="Z524" s="110"/>
    </row>
    <row r="525" spans="26:26">
      <c r="Z525" s="110"/>
    </row>
    <row r="526" spans="26:26">
      <c r="Z526" s="110"/>
    </row>
    <row r="527" spans="26:26">
      <c r="Z527" s="110"/>
    </row>
    <row r="528" spans="26:26">
      <c r="Z528" s="110"/>
    </row>
    <row r="529" spans="26:26">
      <c r="Z529" s="110"/>
    </row>
    <row r="530" spans="26:26">
      <c r="Z530" s="110"/>
    </row>
    <row r="531" spans="26:26">
      <c r="Z531" s="110"/>
    </row>
    <row r="532" spans="26:26">
      <c r="Z532" s="110"/>
    </row>
    <row r="533" spans="26:26">
      <c r="Z533" s="110"/>
    </row>
    <row r="534" spans="26:26">
      <c r="Z534" s="110"/>
    </row>
    <row r="535" spans="26:26">
      <c r="Z535" s="110"/>
    </row>
    <row r="536" spans="26:26">
      <c r="Z536" s="110"/>
    </row>
    <row r="537" spans="26:26">
      <c r="Z537" s="110"/>
    </row>
    <row r="538" spans="26:26">
      <c r="Z538" s="110"/>
    </row>
    <row r="539" spans="26:26">
      <c r="Z539" s="110"/>
    </row>
    <row r="540" spans="26:26">
      <c r="Z540" s="110"/>
    </row>
    <row r="541" spans="26:26">
      <c r="Z541" s="110"/>
    </row>
    <row r="542" spans="26:26">
      <c r="Z542" s="110"/>
    </row>
    <row r="543" spans="26:26">
      <c r="Z543" s="110"/>
    </row>
    <row r="544" spans="26:26">
      <c r="Z544" s="110"/>
    </row>
    <row r="545" spans="26:26">
      <c r="Z545" s="110"/>
    </row>
    <row r="546" spans="26:26">
      <c r="Z546" s="110"/>
    </row>
    <row r="547" spans="26:26">
      <c r="Z547" s="110"/>
    </row>
    <row r="548" spans="26:26">
      <c r="Z548" s="110"/>
    </row>
    <row r="549" spans="26:26">
      <c r="Z549" s="110"/>
    </row>
    <row r="550" spans="26:26">
      <c r="Z550" s="110"/>
    </row>
    <row r="551" spans="26:26">
      <c r="Z551" s="110"/>
    </row>
    <row r="552" spans="26:26">
      <c r="Z552" s="110"/>
    </row>
    <row r="553" spans="26:26">
      <c r="Z553" s="110"/>
    </row>
    <row r="554" spans="26:26">
      <c r="Z554" s="110"/>
    </row>
    <row r="555" spans="26:26">
      <c r="Z555" s="110"/>
    </row>
    <row r="556" spans="26:26">
      <c r="Z556" s="110"/>
    </row>
    <row r="557" spans="26:26">
      <c r="Z557" s="110"/>
    </row>
    <row r="558" spans="26:26">
      <c r="Z558" s="110"/>
    </row>
    <row r="559" spans="26:26">
      <c r="Z559" s="110"/>
    </row>
    <row r="560" spans="26:26">
      <c r="Z560" s="110"/>
    </row>
    <row r="561" spans="26:26">
      <c r="Z561" s="110"/>
    </row>
    <row r="562" spans="26:26">
      <c r="Z562" s="110"/>
    </row>
    <row r="563" spans="26:26">
      <c r="Z563" s="110"/>
    </row>
    <row r="564" spans="26:26">
      <c r="Z564" s="110"/>
    </row>
    <row r="565" spans="26:26">
      <c r="Z565" s="110"/>
    </row>
    <row r="566" spans="26:26">
      <c r="Z566" s="110"/>
    </row>
    <row r="567" spans="26:26">
      <c r="Z567" s="110"/>
    </row>
    <row r="568" spans="26:26">
      <c r="Z568" s="110"/>
    </row>
    <row r="569" spans="26:26">
      <c r="Z569" s="110"/>
    </row>
    <row r="570" spans="26:26">
      <c r="Z570" s="110"/>
    </row>
    <row r="571" spans="26:26">
      <c r="Z571" s="110"/>
    </row>
    <row r="572" spans="26:26">
      <c r="Z572" s="110"/>
    </row>
    <row r="573" spans="26:26">
      <c r="Z573" s="110"/>
    </row>
    <row r="574" spans="26:26">
      <c r="Z574" s="110"/>
    </row>
    <row r="575" spans="26:26">
      <c r="Z575" s="110"/>
    </row>
    <row r="576" spans="26:26">
      <c r="Z576" s="110"/>
    </row>
    <row r="577" spans="26:26">
      <c r="Z577" s="110"/>
    </row>
    <row r="578" spans="26:26">
      <c r="Z578" s="110"/>
    </row>
    <row r="579" spans="26:26">
      <c r="Z579" s="110"/>
    </row>
    <row r="580" spans="26:26">
      <c r="Z580" s="110"/>
    </row>
    <row r="581" spans="26:26">
      <c r="Z581" s="110"/>
    </row>
    <row r="582" spans="26:26">
      <c r="Z582" s="110"/>
    </row>
    <row r="583" spans="26:26">
      <c r="Z583" s="110"/>
    </row>
    <row r="584" spans="26:26">
      <c r="Z584" s="110"/>
    </row>
    <row r="585" spans="26:26">
      <c r="Z585" s="110"/>
    </row>
    <row r="586" spans="26:26">
      <c r="Z586" s="110"/>
    </row>
    <row r="587" spans="26:26">
      <c r="Z587" s="110"/>
    </row>
    <row r="588" spans="26:26">
      <c r="Z588" s="110"/>
    </row>
    <row r="589" spans="26:26">
      <c r="Z589" s="110"/>
    </row>
    <row r="590" spans="26:26">
      <c r="Z590" s="110"/>
    </row>
    <row r="591" spans="26:26">
      <c r="Z591" s="110"/>
    </row>
    <row r="592" spans="26:26">
      <c r="Z592" s="110"/>
    </row>
    <row r="593" spans="26:26">
      <c r="Z593" s="110"/>
    </row>
    <row r="594" spans="26:26">
      <c r="Z594" s="110"/>
    </row>
    <row r="595" spans="26:26">
      <c r="Z595" s="110"/>
    </row>
    <row r="596" spans="26:26">
      <c r="Z596" s="110"/>
    </row>
    <row r="597" spans="26:26">
      <c r="Z597" s="110"/>
    </row>
    <row r="598" spans="26:26">
      <c r="Z598" s="110"/>
    </row>
    <row r="599" spans="26:26">
      <c r="Z599" s="110"/>
    </row>
    <row r="600" spans="26:26">
      <c r="Z600" s="110"/>
    </row>
    <row r="601" spans="26:26">
      <c r="Z601" s="110"/>
    </row>
    <row r="602" spans="26:26">
      <c r="Z602" s="110"/>
    </row>
    <row r="603" spans="26:26">
      <c r="Z603" s="110"/>
    </row>
    <row r="604" spans="26:26">
      <c r="Z604" s="110"/>
    </row>
    <row r="605" spans="26:26">
      <c r="Z605" s="110"/>
    </row>
    <row r="606" spans="26:26">
      <c r="Z606" s="110"/>
    </row>
    <row r="607" spans="26:26">
      <c r="Z607" s="110"/>
    </row>
    <row r="608" spans="26:26">
      <c r="Z608" s="110"/>
    </row>
    <row r="609" spans="26:26">
      <c r="Z609" s="110"/>
    </row>
    <row r="610" spans="26:26">
      <c r="Z610" s="110"/>
    </row>
    <row r="611" spans="26:26">
      <c r="Z611" s="110"/>
    </row>
    <row r="612" spans="26:26">
      <c r="Z612" s="110"/>
    </row>
    <row r="613" spans="26:26">
      <c r="Z613" s="110"/>
    </row>
    <row r="614" spans="26:26">
      <c r="Z614" s="110"/>
    </row>
    <row r="615" spans="26:26">
      <c r="Z615" s="110"/>
    </row>
    <row r="616" spans="26:26">
      <c r="Z616" s="110"/>
    </row>
    <row r="617" spans="26:26">
      <c r="Z617" s="110"/>
    </row>
    <row r="618" spans="26:26">
      <c r="Z618" s="110"/>
    </row>
    <row r="619" spans="26:26">
      <c r="Z619" s="110"/>
    </row>
    <row r="620" spans="26:26">
      <c r="Z620" s="110"/>
    </row>
    <row r="621" spans="26:26">
      <c r="Z621" s="110"/>
    </row>
    <row r="622" spans="26:26">
      <c r="Z622" s="110"/>
    </row>
    <row r="623" spans="26:26">
      <c r="Z623" s="110"/>
    </row>
    <row r="624" spans="26:26">
      <c r="Z624" s="110"/>
    </row>
    <row r="625" spans="26:26">
      <c r="Z625" s="110"/>
    </row>
    <row r="626" spans="26:26">
      <c r="Z626" s="110"/>
    </row>
    <row r="627" spans="26:26">
      <c r="Z627" s="110"/>
    </row>
    <row r="628" spans="26:26">
      <c r="Z628" s="110"/>
    </row>
    <row r="629" spans="26:26">
      <c r="Z629" s="110"/>
    </row>
    <row r="630" spans="26:26">
      <c r="Z630" s="110"/>
    </row>
    <row r="631" spans="26:26">
      <c r="Z631" s="110"/>
    </row>
    <row r="632" spans="26:26">
      <c r="Z632" s="110"/>
    </row>
    <row r="633" spans="26:26">
      <c r="Z633" s="110"/>
    </row>
    <row r="634" spans="26:26">
      <c r="Z634" s="110"/>
    </row>
    <row r="635" spans="26:26">
      <c r="Z635" s="110"/>
    </row>
    <row r="636" spans="26:26">
      <c r="Z636" s="110"/>
    </row>
    <row r="637" spans="26:26">
      <c r="Z637" s="110"/>
    </row>
    <row r="638" spans="26:26">
      <c r="Z638" s="110"/>
    </row>
    <row r="639" spans="26:26">
      <c r="Z639" s="110"/>
    </row>
    <row r="640" spans="26:26">
      <c r="Z640" s="110"/>
    </row>
    <row r="641" spans="26:26">
      <c r="Z641" s="110"/>
    </row>
    <row r="642" spans="26:26">
      <c r="Z642" s="110"/>
    </row>
    <row r="643" spans="26:26">
      <c r="Z643" s="110"/>
    </row>
    <row r="644" spans="26:26">
      <c r="Z644" s="110"/>
    </row>
    <row r="645" spans="26:26">
      <c r="Z645" s="110"/>
    </row>
    <row r="646" spans="26:26">
      <c r="Z646" s="110"/>
    </row>
    <row r="647" spans="26:26">
      <c r="Z647" s="110"/>
    </row>
    <row r="648" spans="26:26">
      <c r="Z648" s="110"/>
    </row>
    <row r="649" spans="26:26">
      <c r="Z649" s="110"/>
    </row>
    <row r="650" spans="26:26">
      <c r="Z650" s="110"/>
    </row>
    <row r="651" spans="26:26">
      <c r="Z651" s="110"/>
    </row>
    <row r="652" spans="26:26">
      <c r="Z652" s="110"/>
    </row>
    <row r="653" spans="26:26">
      <c r="Z653" s="110"/>
    </row>
    <row r="654" spans="26:26">
      <c r="Z654" s="110"/>
    </row>
    <row r="655" spans="26:26">
      <c r="Z655" s="110"/>
    </row>
    <row r="656" spans="26:26">
      <c r="Z656" s="110"/>
    </row>
    <row r="657" spans="26:26">
      <c r="Z657" s="110"/>
    </row>
    <row r="658" spans="26:26">
      <c r="Z658" s="110"/>
    </row>
    <row r="659" spans="26:26">
      <c r="Z659" s="110"/>
    </row>
    <row r="660" spans="26:26">
      <c r="Z660" s="110"/>
    </row>
    <row r="661" spans="26:26">
      <c r="Z661" s="110"/>
    </row>
    <row r="662" spans="26:26">
      <c r="Z662" s="110"/>
    </row>
    <row r="663" spans="26:26">
      <c r="Z663" s="110"/>
    </row>
    <row r="664" spans="26:26">
      <c r="Z664" s="110"/>
    </row>
    <row r="665" spans="26:26">
      <c r="Z665" s="110"/>
    </row>
    <row r="666" spans="26:26">
      <c r="Z666" s="110"/>
    </row>
    <row r="667" spans="26:26">
      <c r="Z667" s="110"/>
    </row>
    <row r="668" spans="26:26">
      <c r="Z668" s="110"/>
    </row>
    <row r="669" spans="26:26">
      <c r="Z669" s="110"/>
    </row>
    <row r="670" spans="26:26">
      <c r="Z670" s="110"/>
    </row>
    <row r="671" spans="26:26">
      <c r="Z671" s="110"/>
    </row>
    <row r="672" spans="26:26">
      <c r="Z672" s="110"/>
    </row>
    <row r="673" spans="26:26">
      <c r="Z673" s="110"/>
    </row>
    <row r="674" spans="26:26">
      <c r="Z674" s="110"/>
    </row>
    <row r="675" spans="26:26">
      <c r="Z675" s="110"/>
    </row>
    <row r="676" spans="26:26">
      <c r="Z676" s="110"/>
    </row>
    <row r="677" spans="26:26">
      <c r="Z677" s="110"/>
    </row>
    <row r="678" spans="26:26">
      <c r="Z678" s="110"/>
    </row>
    <row r="679" spans="26:26">
      <c r="Z679" s="110"/>
    </row>
    <row r="680" spans="26:26">
      <c r="Z680" s="110"/>
    </row>
    <row r="681" spans="26:26">
      <c r="Z681" s="110"/>
    </row>
    <row r="682" spans="26:26">
      <c r="Z682" s="110"/>
    </row>
    <row r="683" spans="26:26">
      <c r="Z683" s="110"/>
    </row>
    <row r="684" spans="26:26">
      <c r="Z684" s="110"/>
    </row>
    <row r="685" spans="26:26">
      <c r="Z685" s="110"/>
    </row>
    <row r="686" spans="26:26">
      <c r="Z686" s="110"/>
    </row>
    <row r="687" spans="26:26">
      <c r="Z687" s="110"/>
    </row>
    <row r="688" spans="26:26">
      <c r="Z688" s="110"/>
    </row>
    <row r="689" spans="26:26">
      <c r="Z689" s="110"/>
    </row>
    <row r="690" spans="26:26">
      <c r="Z690" s="110"/>
    </row>
    <row r="691" spans="26:26">
      <c r="Z691" s="110"/>
    </row>
    <row r="692" spans="26:26">
      <c r="Z692" s="110"/>
    </row>
    <row r="693" spans="26:26">
      <c r="Z693" s="110"/>
    </row>
    <row r="694" spans="26:26">
      <c r="Z694" s="110"/>
    </row>
    <row r="695" spans="26:26">
      <c r="Z695" s="110"/>
    </row>
    <row r="696" spans="26:26">
      <c r="Z696" s="110"/>
    </row>
    <row r="697" spans="26:26">
      <c r="Z697" s="110"/>
    </row>
    <row r="698" spans="26:26">
      <c r="Z698" s="110"/>
    </row>
    <row r="699" spans="26:26">
      <c r="Z699" s="110"/>
    </row>
    <row r="700" spans="26:26">
      <c r="Z700" s="110"/>
    </row>
    <row r="701" spans="26:26">
      <c r="Z701" s="110"/>
    </row>
    <row r="702" spans="26:26">
      <c r="Z702" s="110"/>
    </row>
    <row r="703" spans="26:26">
      <c r="Z703" s="110"/>
    </row>
    <row r="704" spans="26:26">
      <c r="Z704" s="110"/>
    </row>
    <row r="705" spans="26:26">
      <c r="Z705" s="110"/>
    </row>
    <row r="706" spans="26:26">
      <c r="Z706" s="110"/>
    </row>
    <row r="707" spans="26:26">
      <c r="Z707" s="110"/>
    </row>
    <row r="708" spans="26:26">
      <c r="Z708" s="110"/>
    </row>
    <row r="709" spans="26:26">
      <c r="Z709" s="110"/>
    </row>
    <row r="710" spans="26:26">
      <c r="Z710" s="110"/>
    </row>
    <row r="711" spans="26:26">
      <c r="Z711" s="110"/>
    </row>
    <row r="712" spans="26:26">
      <c r="Z712" s="110"/>
    </row>
    <row r="713" spans="26:26">
      <c r="Z713" s="110"/>
    </row>
    <row r="714" spans="26:26">
      <c r="Z714" s="110"/>
    </row>
    <row r="715" spans="26:26">
      <c r="Z715" s="110"/>
    </row>
    <row r="716" spans="26:26">
      <c r="Z716" s="110"/>
    </row>
    <row r="717" spans="26:26">
      <c r="Z717" s="110"/>
    </row>
    <row r="718" spans="26:26">
      <c r="Z718" s="110"/>
    </row>
    <row r="719" spans="26:26">
      <c r="Z719" s="110"/>
    </row>
    <row r="720" spans="26:26">
      <c r="Z720" s="110"/>
    </row>
    <row r="721" spans="26:26">
      <c r="Z721" s="110"/>
    </row>
    <row r="722" spans="26:26">
      <c r="Z722" s="110"/>
    </row>
    <row r="723" spans="26:26">
      <c r="Z723" s="110"/>
    </row>
    <row r="724" spans="26:26">
      <c r="Z724" s="110"/>
    </row>
    <row r="725" spans="26:26">
      <c r="Z725" s="110"/>
    </row>
    <row r="726" spans="26:26">
      <c r="Z726" s="110"/>
    </row>
    <row r="727" spans="26:26">
      <c r="Z727" s="110"/>
    </row>
    <row r="728" spans="26:26">
      <c r="Z728" s="110"/>
    </row>
    <row r="729" spans="26:26">
      <c r="Z729" s="110"/>
    </row>
    <row r="730" spans="26:26">
      <c r="Z730" s="110"/>
    </row>
    <row r="731" spans="26:26">
      <c r="Z731" s="110"/>
    </row>
    <row r="732" spans="26:26">
      <c r="Z732" s="110"/>
    </row>
    <row r="733" spans="26:26">
      <c r="Z733" s="110"/>
    </row>
    <row r="734" spans="26:26">
      <c r="Z734" s="110"/>
    </row>
    <row r="735" spans="26:26">
      <c r="Z735" s="110"/>
    </row>
    <row r="736" spans="26:26">
      <c r="Z736" s="110"/>
    </row>
    <row r="737" spans="26:26">
      <c r="Z737" s="110"/>
    </row>
    <row r="738" spans="26:26">
      <c r="Z738" s="110"/>
    </row>
    <row r="739" spans="26:26">
      <c r="Z739" s="110"/>
    </row>
    <row r="740" spans="26:26">
      <c r="Z740" s="110"/>
    </row>
    <row r="741" spans="26:26">
      <c r="Z741" s="110"/>
    </row>
    <row r="742" spans="26:26">
      <c r="Z742" s="110"/>
    </row>
    <row r="743" spans="26:26">
      <c r="Z743" s="110"/>
    </row>
    <row r="744" spans="26:26">
      <c r="Z744" s="110"/>
    </row>
    <row r="745" spans="26:26">
      <c r="Z745" s="110"/>
    </row>
    <row r="746" spans="26:26">
      <c r="Z746" s="110"/>
    </row>
    <row r="747" spans="26:26">
      <c r="Z747" s="110"/>
    </row>
    <row r="748" spans="26:26">
      <c r="Z748" s="110"/>
    </row>
    <row r="749" spans="26:26">
      <c r="Z749" s="110"/>
    </row>
  </sheetData>
  <printOptions horizontalCentered="1"/>
  <pageMargins left="0" right="0" top="0" bottom="0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0"/>
  <sheetViews>
    <sheetView tabSelected="1" view="pageBreakPreview" topLeftCell="A105" zoomScale="70" zoomScaleNormal="100" zoomScaleSheetLayoutView="70" workbookViewId="0">
      <selection activeCell="W128" sqref="W128"/>
    </sheetView>
  </sheetViews>
  <sheetFormatPr defaultRowHeight="14.25"/>
  <cols>
    <col min="1" max="16384" width="9" style="5"/>
  </cols>
  <sheetData>
    <row r="1" spans="1:24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4"/>
    </row>
    <row r="2" spans="1:24" ht="1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4"/>
      <c r="V2" s="112"/>
      <c r="W2" s="112" t="s">
        <v>69</v>
      </c>
      <c r="X2" s="98">
        <f ca="1">AVERAGE(C25,C78,C132,C186,C240,C293,C347,C402)</f>
        <v>-5.4237500000000001</v>
      </c>
    </row>
    <row r="3" spans="1:24" ht="1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4"/>
      <c r="V3" s="112"/>
      <c r="W3" s="112" t="s">
        <v>68</v>
      </c>
      <c r="X3" s="98">
        <f ca="1">AVERAGE(C26,C79,C133,C187,C241,C294,C348,C403)</f>
        <v>-88.625</v>
      </c>
    </row>
    <row r="4" spans="1:24">
      <c r="A4" s="92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4"/>
    </row>
    <row r="5" spans="1:24">
      <c r="A5" s="92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4"/>
    </row>
    <row r="6" spans="1:24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</row>
    <row r="7" spans="1:24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</row>
    <row r="8" spans="1:24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4"/>
    </row>
    <row r="9" spans="1:24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4"/>
    </row>
    <row r="10" spans="1:24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4"/>
    </row>
    <row r="11" spans="1:24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4"/>
    </row>
    <row r="12" spans="1:24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4"/>
    </row>
    <row r="13" spans="1:24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4"/>
    </row>
    <row r="14" spans="1:24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4"/>
    </row>
    <row r="15" spans="1:24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4"/>
    </row>
    <row r="16" spans="1:24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4"/>
    </row>
    <row r="17" spans="1:20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4"/>
    </row>
    <row r="18" spans="1:20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4"/>
    </row>
    <row r="19" spans="1:20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4"/>
    </row>
    <row r="20" spans="1:20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4"/>
    </row>
    <row r="21" spans="1:20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4"/>
    </row>
    <row r="22" spans="1:20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4"/>
    </row>
    <row r="23" spans="1:20" ht="19.5" customHeight="1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4"/>
    </row>
    <row r="24" spans="1:20" ht="15">
      <c r="A24" s="95" t="s">
        <v>6</v>
      </c>
      <c r="B24" s="96"/>
      <c r="C24" s="96"/>
      <c r="D24" s="96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4"/>
    </row>
    <row r="25" spans="1:20" ht="15.75">
      <c r="A25" s="97" t="s">
        <v>7</v>
      </c>
      <c r="B25" s="12"/>
      <c r="C25" s="98">
        <f ca="1">'EQN 30K'!K38</f>
        <v>-4.4666666666666668</v>
      </c>
      <c r="D25" s="99" t="s">
        <v>9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4"/>
    </row>
    <row r="26" spans="1:20" ht="15.75">
      <c r="A26" s="97" t="s">
        <v>40</v>
      </c>
      <c r="B26" s="12"/>
      <c r="C26" s="100">
        <f ca="1">'EQN 30K'!L38</f>
        <v>-67</v>
      </c>
      <c r="D26" s="99" t="s">
        <v>41</v>
      </c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4"/>
    </row>
    <row r="27" spans="1:20" ht="15.75">
      <c r="A27" s="101" t="s">
        <v>8</v>
      </c>
      <c r="B27" s="93"/>
      <c r="C27" s="102">
        <f ca="1">'EQN 30K'!M38</f>
        <v>0.62777777777777777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4"/>
    </row>
    <row r="28" spans="1:20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4"/>
    </row>
    <row r="30" spans="1:20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4"/>
    </row>
    <row r="31" spans="1:20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4"/>
    </row>
    <row r="32" spans="1:20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4"/>
    </row>
    <row r="33" spans="1:20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4"/>
    </row>
    <row r="34" spans="1:20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4"/>
    </row>
    <row r="35" spans="1:20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4"/>
    </row>
    <row r="36" spans="1:20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4"/>
    </row>
    <row r="37" spans="1:20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4"/>
    </row>
    <row r="38" spans="1:20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4"/>
    </row>
    <row r="39" spans="1:20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4"/>
    </row>
    <row r="40" spans="1:20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4"/>
    </row>
    <row r="41" spans="1:20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4"/>
    </row>
    <row r="42" spans="1:20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4"/>
    </row>
    <row r="43" spans="1:20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4"/>
    </row>
    <row r="44" spans="1:20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4"/>
    </row>
    <row r="45" spans="1:20">
      <c r="A45" s="92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4"/>
    </row>
    <row r="46" spans="1:20">
      <c r="A46" s="92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4"/>
    </row>
    <row r="47" spans="1:20">
      <c r="A47" s="92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4"/>
    </row>
    <row r="48" spans="1:20">
      <c r="A48" s="92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4"/>
    </row>
    <row r="49" spans="1:21">
      <c r="A49" s="92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4"/>
    </row>
    <row r="50" spans="1:21">
      <c r="A50" s="92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4"/>
    </row>
    <row r="51" spans="1:21" ht="15" thickBot="1">
      <c r="A51" s="103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5"/>
    </row>
    <row r="52" spans="1:21" ht="15" thickBot="1"/>
    <row r="53" spans="1:21">
      <c r="A53" s="89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1"/>
    </row>
    <row r="54" spans="1:21">
      <c r="A54" s="92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4"/>
      <c r="U54" s="110"/>
    </row>
    <row r="55" spans="1:21">
      <c r="A55" s="92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4"/>
    </row>
    <row r="56" spans="1:21">
      <c r="A56" s="92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4"/>
    </row>
    <row r="57" spans="1:21">
      <c r="A57" s="92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4"/>
    </row>
    <row r="58" spans="1:21">
      <c r="A58" s="92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4"/>
    </row>
    <row r="59" spans="1:21">
      <c r="A59" s="92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4"/>
    </row>
    <row r="60" spans="1:21">
      <c r="A60" s="92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4"/>
    </row>
    <row r="61" spans="1:21">
      <c r="A61" s="92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4"/>
    </row>
    <row r="62" spans="1:21">
      <c r="A62" s="92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4"/>
    </row>
    <row r="63" spans="1:21">
      <c r="A63" s="92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4"/>
    </row>
    <row r="64" spans="1:21">
      <c r="A64" s="92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4"/>
    </row>
    <row r="65" spans="1:20">
      <c r="A65" s="92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4"/>
    </row>
    <row r="66" spans="1:20">
      <c r="A66" s="92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4"/>
    </row>
    <row r="67" spans="1:20">
      <c r="A67" s="92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4"/>
    </row>
    <row r="68" spans="1:20">
      <c r="A68" s="92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4"/>
    </row>
    <row r="69" spans="1:20">
      <c r="A69" s="92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4"/>
    </row>
    <row r="70" spans="1:20">
      <c r="A70" s="92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4"/>
    </row>
    <row r="71" spans="1:20">
      <c r="A71" s="92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4"/>
    </row>
    <row r="72" spans="1:20">
      <c r="A72" s="92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4"/>
    </row>
    <row r="73" spans="1:20">
      <c r="A73" s="92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4"/>
    </row>
    <row r="74" spans="1:20">
      <c r="A74" s="92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4"/>
    </row>
    <row r="75" spans="1:20">
      <c r="A75" s="92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4"/>
    </row>
    <row r="76" spans="1:20">
      <c r="A76" s="92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4"/>
    </row>
    <row r="77" spans="1:20" ht="15">
      <c r="A77" s="95" t="s">
        <v>6</v>
      </c>
      <c r="B77" s="96"/>
      <c r="C77" s="96"/>
      <c r="D77" s="96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4"/>
    </row>
    <row r="78" spans="1:20" ht="15.75">
      <c r="A78" s="97" t="s">
        <v>7</v>
      </c>
      <c r="B78" s="12"/>
      <c r="C78" s="98">
        <f ca="1">'Delivery 30K'!K38</f>
        <v>-10</v>
      </c>
      <c r="D78" s="99" t="s">
        <v>9</v>
      </c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4"/>
    </row>
    <row r="79" spans="1:20" ht="15.75">
      <c r="A79" s="97" t="s">
        <v>40</v>
      </c>
      <c r="B79" s="12"/>
      <c r="C79" s="100">
        <f ca="1">'Delivery 30K'!L38</f>
        <v>-100</v>
      </c>
      <c r="D79" s="99" t="s">
        <v>41</v>
      </c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4"/>
    </row>
    <row r="80" spans="1:20" ht="15.75">
      <c r="A80" s="101" t="s">
        <v>8</v>
      </c>
      <c r="B80" s="93"/>
      <c r="C80" s="102">
        <f ca="1">'Delivery 30K'!M38</f>
        <v>0.16666666666666666</v>
      </c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4"/>
    </row>
    <row r="81" spans="1:20">
      <c r="A81" s="92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4"/>
    </row>
    <row r="82" spans="1:20">
      <c r="A82" s="92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4"/>
    </row>
    <row r="83" spans="1:20">
      <c r="A83" s="92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4"/>
    </row>
    <row r="84" spans="1:20">
      <c r="A84" s="92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4"/>
    </row>
    <row r="85" spans="1:20">
      <c r="A85" s="92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4"/>
    </row>
    <row r="86" spans="1:20">
      <c r="A86" s="92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4"/>
    </row>
    <row r="87" spans="1:20">
      <c r="A87" s="92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4"/>
    </row>
    <row r="88" spans="1:20">
      <c r="A88" s="92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4"/>
    </row>
    <row r="89" spans="1:20">
      <c r="A89" s="92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4"/>
    </row>
    <row r="90" spans="1:20">
      <c r="A90" s="92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4"/>
    </row>
    <row r="91" spans="1:20">
      <c r="A91" s="92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4"/>
    </row>
    <row r="92" spans="1:20">
      <c r="A92" s="92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4"/>
    </row>
    <row r="93" spans="1:20">
      <c r="A93" s="92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4"/>
    </row>
    <row r="94" spans="1:20">
      <c r="A94" s="92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4"/>
    </row>
    <row r="95" spans="1:20">
      <c r="A95" s="92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4"/>
    </row>
    <row r="96" spans="1:20">
      <c r="A96" s="92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4"/>
    </row>
    <row r="97" spans="1:20">
      <c r="A97" s="92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4"/>
    </row>
    <row r="98" spans="1:20">
      <c r="A98" s="92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4"/>
    </row>
    <row r="99" spans="1:20">
      <c r="A99" s="92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4"/>
    </row>
    <row r="100" spans="1:20">
      <c r="A100" s="92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4"/>
    </row>
    <row r="101" spans="1:20">
      <c r="A101" s="92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4"/>
    </row>
    <row r="102" spans="1:20">
      <c r="A102" s="92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4"/>
    </row>
    <row r="103" spans="1:20">
      <c r="A103" s="92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4"/>
    </row>
    <row r="104" spans="1:20" ht="15" thickBot="1">
      <c r="A104" s="103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5"/>
    </row>
    <row r="106" spans="1:20" ht="15" thickBot="1"/>
    <row r="107" spans="1:20">
      <c r="A107" s="89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1"/>
    </row>
    <row r="108" spans="1:20">
      <c r="A108" s="92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4"/>
    </row>
    <row r="109" spans="1:20">
      <c r="A109" s="92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4"/>
    </row>
    <row r="110" spans="1:20">
      <c r="A110" s="92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4"/>
    </row>
    <row r="111" spans="1:20">
      <c r="A111" s="92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4"/>
    </row>
    <row r="112" spans="1:20">
      <c r="A112" s="92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4"/>
    </row>
    <row r="113" spans="1:20">
      <c r="A113" s="92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4"/>
    </row>
    <row r="114" spans="1:20">
      <c r="A114" s="92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4"/>
    </row>
    <row r="115" spans="1:20">
      <c r="A115" s="92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4"/>
    </row>
    <row r="116" spans="1:20">
      <c r="A116" s="92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4"/>
    </row>
    <row r="117" spans="1:20">
      <c r="A117" s="92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4"/>
    </row>
    <row r="118" spans="1:20">
      <c r="A118" s="92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4"/>
    </row>
    <row r="119" spans="1:20">
      <c r="A119" s="92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4"/>
    </row>
    <row r="120" spans="1:20">
      <c r="A120" s="92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4"/>
    </row>
    <row r="121" spans="1:20">
      <c r="A121" s="92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4"/>
    </row>
    <row r="122" spans="1:20">
      <c r="A122" s="92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4"/>
    </row>
    <row r="123" spans="1:20">
      <c r="A123" s="92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4"/>
    </row>
    <row r="124" spans="1:20">
      <c r="A124" s="92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4"/>
    </row>
    <row r="125" spans="1:20">
      <c r="A125" s="92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4"/>
    </row>
    <row r="126" spans="1:20">
      <c r="A126" s="92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4"/>
    </row>
    <row r="127" spans="1:20">
      <c r="A127" s="92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4"/>
    </row>
    <row r="128" spans="1:20">
      <c r="A128" s="92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4"/>
    </row>
    <row r="129" spans="1:20">
      <c r="A129" s="92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4"/>
    </row>
    <row r="130" spans="1:20">
      <c r="A130" s="92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4"/>
    </row>
    <row r="131" spans="1:20" ht="15">
      <c r="A131" s="95" t="s">
        <v>6</v>
      </c>
      <c r="B131" s="96"/>
      <c r="C131" s="96"/>
      <c r="D131" s="96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4"/>
    </row>
    <row r="132" spans="1:20" ht="15.75">
      <c r="A132" s="97" t="s">
        <v>7</v>
      </c>
      <c r="B132" s="12"/>
      <c r="C132" s="98">
        <f ca="1">'PWA OX 30K'!K38</f>
        <v>-4.1333333333333337</v>
      </c>
      <c r="D132" s="99" t="s">
        <v>9</v>
      </c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4"/>
    </row>
    <row r="133" spans="1:20" ht="15.75">
      <c r="A133" s="97" t="s">
        <v>40</v>
      </c>
      <c r="B133" s="12"/>
      <c r="C133" s="100">
        <f ca="1">'PWA OX 30K'!L38</f>
        <v>-62</v>
      </c>
      <c r="D133" s="99" t="s">
        <v>41</v>
      </c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4"/>
    </row>
    <row r="134" spans="1:20" ht="15.75">
      <c r="A134" s="101" t="s">
        <v>8</v>
      </c>
      <c r="B134" s="93"/>
      <c r="C134" s="102">
        <f ca="1">'PWA OX 30K'!M38</f>
        <v>0.65555555555555556</v>
      </c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4"/>
    </row>
    <row r="135" spans="1:20">
      <c r="A135" s="92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4"/>
    </row>
    <row r="136" spans="1:20">
      <c r="A136" s="92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4"/>
    </row>
    <row r="137" spans="1:20">
      <c r="A137" s="92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4"/>
    </row>
    <row r="138" spans="1:20">
      <c r="A138" s="92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4"/>
    </row>
    <row r="139" spans="1:20">
      <c r="A139" s="92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4"/>
    </row>
    <row r="140" spans="1:20">
      <c r="A140" s="92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4"/>
    </row>
    <row r="141" spans="1:20">
      <c r="A141" s="92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4"/>
    </row>
    <row r="142" spans="1:20">
      <c r="A142" s="92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4"/>
    </row>
    <row r="143" spans="1:20">
      <c r="A143" s="92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4"/>
    </row>
    <row r="144" spans="1:20">
      <c r="A144" s="92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4"/>
    </row>
    <row r="145" spans="1:20">
      <c r="A145" s="92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4"/>
    </row>
    <row r="146" spans="1:20">
      <c r="A146" s="92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4"/>
    </row>
    <row r="147" spans="1:20">
      <c r="A147" s="92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4"/>
    </row>
    <row r="148" spans="1:20">
      <c r="A148" s="92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4"/>
    </row>
    <row r="149" spans="1:20">
      <c r="A149" s="92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4"/>
    </row>
    <row r="150" spans="1:20">
      <c r="A150" s="92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4"/>
    </row>
    <row r="151" spans="1:20">
      <c r="A151" s="92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4"/>
    </row>
    <row r="152" spans="1:20">
      <c r="A152" s="92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4"/>
    </row>
    <row r="153" spans="1:20">
      <c r="A153" s="92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4"/>
    </row>
    <row r="154" spans="1:20">
      <c r="A154" s="92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4"/>
    </row>
    <row r="155" spans="1:20">
      <c r="A155" s="92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4"/>
    </row>
    <row r="156" spans="1:20">
      <c r="A156" s="92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4"/>
    </row>
    <row r="157" spans="1:20">
      <c r="A157" s="92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4"/>
    </row>
    <row r="158" spans="1:20" ht="15" thickBot="1">
      <c r="A158" s="103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5"/>
    </row>
    <row r="160" spans="1:20" ht="15" thickBot="1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</row>
    <row r="161" spans="1:20">
      <c r="A161" s="89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1"/>
    </row>
    <row r="162" spans="1:20">
      <c r="A162" s="92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4"/>
    </row>
    <row r="163" spans="1:20">
      <c r="A163" s="92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4"/>
    </row>
    <row r="164" spans="1:20">
      <c r="A164" s="92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4"/>
    </row>
    <row r="165" spans="1:20">
      <c r="A165" s="92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4"/>
    </row>
    <row r="166" spans="1:20">
      <c r="A166" s="92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4"/>
    </row>
    <row r="167" spans="1:20">
      <c r="A167" s="92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4"/>
    </row>
    <row r="168" spans="1:20">
      <c r="A168" s="92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4"/>
    </row>
    <row r="169" spans="1:20">
      <c r="A169" s="92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4"/>
    </row>
    <row r="170" spans="1:20">
      <c r="A170" s="92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4"/>
    </row>
    <row r="171" spans="1:20">
      <c r="A171" s="92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4"/>
    </row>
    <row r="172" spans="1:20">
      <c r="A172" s="92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4"/>
    </row>
    <row r="173" spans="1:20">
      <c r="A173" s="92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4"/>
    </row>
    <row r="174" spans="1:20">
      <c r="A174" s="92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4"/>
    </row>
    <row r="175" spans="1:20">
      <c r="A175" s="92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4"/>
    </row>
    <row r="176" spans="1:20">
      <c r="A176" s="92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4"/>
    </row>
    <row r="177" spans="1:20">
      <c r="A177" s="92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4"/>
    </row>
    <row r="178" spans="1:20">
      <c r="A178" s="92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4"/>
    </row>
    <row r="179" spans="1:20">
      <c r="A179" s="92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4"/>
    </row>
    <row r="180" spans="1:20">
      <c r="A180" s="92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4"/>
    </row>
    <row r="181" spans="1:20">
      <c r="A181" s="92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4"/>
    </row>
    <row r="182" spans="1:20">
      <c r="A182" s="92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4"/>
    </row>
    <row r="183" spans="1:20">
      <c r="A183" s="92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4"/>
    </row>
    <row r="184" spans="1:20">
      <c r="A184" s="92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4"/>
    </row>
    <row r="185" spans="1:20" ht="15">
      <c r="A185" s="95" t="s">
        <v>6</v>
      </c>
      <c r="B185" s="96"/>
      <c r="C185" s="96"/>
      <c r="D185" s="96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4"/>
    </row>
    <row r="186" spans="1:20" ht="15.75">
      <c r="A186" s="97" t="s">
        <v>7</v>
      </c>
      <c r="B186" s="12"/>
      <c r="C186" s="98">
        <f ca="1">'SET OX 30K'!K38</f>
        <v>-4.6399999999999997</v>
      </c>
      <c r="D186" s="99" t="s">
        <v>9</v>
      </c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4"/>
    </row>
    <row r="187" spans="1:20" ht="15.75">
      <c r="A187" s="97" t="s">
        <v>40</v>
      </c>
      <c r="B187" s="12"/>
      <c r="C187" s="100">
        <f ca="1">'SET OX 30K'!L38</f>
        <v>-87</v>
      </c>
      <c r="D187" s="99" t="s">
        <v>41</v>
      </c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4"/>
    </row>
    <row r="188" spans="1:20" ht="15.75">
      <c r="A188" s="101" t="s">
        <v>8</v>
      </c>
      <c r="B188" s="93"/>
      <c r="C188" s="102">
        <f ca="1">'SET OX 30K'!M38</f>
        <v>0.61333333333333329</v>
      </c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4"/>
    </row>
    <row r="189" spans="1:20">
      <c r="A189" s="92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4"/>
    </row>
    <row r="190" spans="1:20">
      <c r="A190" s="92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4"/>
    </row>
    <row r="191" spans="1:20">
      <c r="A191" s="92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4"/>
    </row>
    <row r="192" spans="1:20">
      <c r="A192" s="92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4"/>
    </row>
    <row r="193" spans="1:20">
      <c r="A193" s="92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4"/>
    </row>
    <row r="194" spans="1:20">
      <c r="A194" s="92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4"/>
    </row>
    <row r="195" spans="1:20">
      <c r="A195" s="92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4"/>
    </row>
    <row r="196" spans="1:20">
      <c r="A196" s="92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4"/>
    </row>
    <row r="197" spans="1:20">
      <c r="A197" s="92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4"/>
    </row>
    <row r="198" spans="1:20">
      <c r="A198" s="92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4"/>
    </row>
    <row r="199" spans="1:20">
      <c r="A199" s="92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4"/>
    </row>
    <row r="200" spans="1:20">
      <c r="A200" s="92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4"/>
    </row>
    <row r="201" spans="1:20">
      <c r="A201" s="92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4"/>
    </row>
    <row r="202" spans="1:20">
      <c r="A202" s="92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4"/>
    </row>
    <row r="203" spans="1:20">
      <c r="A203" s="92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4"/>
    </row>
    <row r="204" spans="1:20">
      <c r="A204" s="92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4"/>
    </row>
    <row r="205" spans="1:20">
      <c r="A205" s="92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4"/>
    </row>
    <row r="206" spans="1:20">
      <c r="A206" s="92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4"/>
    </row>
    <row r="207" spans="1:20">
      <c r="A207" s="92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4"/>
    </row>
    <row r="208" spans="1:20">
      <c r="A208" s="92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4"/>
    </row>
    <row r="209" spans="1:20">
      <c r="A209" s="92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4"/>
    </row>
    <row r="210" spans="1:20">
      <c r="A210" s="92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4"/>
    </row>
    <row r="211" spans="1:20">
      <c r="A211" s="92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4"/>
    </row>
    <row r="212" spans="1:20" ht="15" thickBot="1">
      <c r="A212" s="103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5"/>
    </row>
    <row r="214" spans="1:20" ht="15" thickBot="1"/>
    <row r="215" spans="1:20">
      <c r="A215" s="89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1"/>
    </row>
    <row r="216" spans="1:20">
      <c r="A216" s="92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4"/>
    </row>
    <row r="217" spans="1:20">
      <c r="A217" s="92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4"/>
    </row>
    <row r="218" spans="1:20">
      <c r="A218" s="92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4"/>
    </row>
    <row r="219" spans="1:20">
      <c r="A219" s="92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4"/>
    </row>
    <row r="220" spans="1:20">
      <c r="A220" s="92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4"/>
    </row>
    <row r="221" spans="1:20">
      <c r="A221" s="92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4"/>
    </row>
    <row r="222" spans="1:20">
      <c r="A222" s="92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4"/>
    </row>
    <row r="223" spans="1:20">
      <c r="A223" s="92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4"/>
    </row>
    <row r="224" spans="1:20">
      <c r="A224" s="92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4"/>
    </row>
    <row r="225" spans="1:20">
      <c r="A225" s="92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4"/>
    </row>
    <row r="226" spans="1:20">
      <c r="A226" s="92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4"/>
    </row>
    <row r="227" spans="1:20">
      <c r="A227" s="92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4"/>
    </row>
    <row r="228" spans="1:20">
      <c r="A228" s="92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4"/>
    </row>
    <row r="229" spans="1:20">
      <c r="A229" s="92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4"/>
    </row>
    <row r="230" spans="1:20">
      <c r="A230" s="92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4"/>
    </row>
    <row r="231" spans="1:20">
      <c r="A231" s="92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4"/>
    </row>
    <row r="232" spans="1:20">
      <c r="A232" s="92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4"/>
    </row>
    <row r="233" spans="1:20">
      <c r="A233" s="92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4"/>
    </row>
    <row r="234" spans="1:20">
      <c r="A234" s="92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4"/>
    </row>
    <row r="235" spans="1:20">
      <c r="A235" s="92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4"/>
    </row>
    <row r="236" spans="1:20">
      <c r="A236" s="92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4"/>
    </row>
    <row r="237" spans="1:20">
      <c r="A237" s="92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4"/>
    </row>
    <row r="238" spans="1:20">
      <c r="A238" s="92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4"/>
    </row>
    <row r="239" spans="1:20" ht="15">
      <c r="A239" s="95" t="s">
        <v>6</v>
      </c>
      <c r="B239" s="96"/>
      <c r="C239" s="96"/>
      <c r="D239" s="96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4"/>
    </row>
    <row r="240" spans="1:20" ht="15.75">
      <c r="A240" s="97" t="s">
        <v>7</v>
      </c>
      <c r="B240" s="12"/>
      <c r="C240" s="98">
        <f ca="1">'TAI 30K'!K38</f>
        <v>-6.85</v>
      </c>
      <c r="D240" s="99" t="s">
        <v>9</v>
      </c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4"/>
    </row>
    <row r="241" spans="1:20" ht="15.75">
      <c r="A241" s="97" t="s">
        <v>40</v>
      </c>
      <c r="B241" s="12"/>
      <c r="C241" s="100">
        <f ca="1">'TAI 30K'!L38</f>
        <v>-137</v>
      </c>
      <c r="D241" s="99" t="s">
        <v>41</v>
      </c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4"/>
    </row>
    <row r="242" spans="1:20" ht="15.75">
      <c r="A242" s="101" t="s">
        <v>8</v>
      </c>
      <c r="B242" s="93"/>
      <c r="C242" s="102">
        <f ca="1">'TAI 30K'!M38</f>
        <v>0.42916666666666664</v>
      </c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4"/>
    </row>
    <row r="243" spans="1:20">
      <c r="A243" s="92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4"/>
    </row>
    <row r="244" spans="1:20">
      <c r="A244" s="92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4"/>
    </row>
    <row r="245" spans="1:20">
      <c r="A245" s="92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4"/>
    </row>
    <row r="246" spans="1:20">
      <c r="A246" s="92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4"/>
    </row>
    <row r="247" spans="1:20">
      <c r="A247" s="92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4"/>
    </row>
    <row r="248" spans="1:20">
      <c r="A248" s="92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4"/>
    </row>
    <row r="249" spans="1:20">
      <c r="A249" s="92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4"/>
    </row>
    <row r="250" spans="1:20">
      <c r="A250" s="92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4"/>
    </row>
    <row r="251" spans="1:20">
      <c r="A251" s="92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4"/>
    </row>
    <row r="252" spans="1:20">
      <c r="A252" s="92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4"/>
    </row>
    <row r="253" spans="1:20">
      <c r="A253" s="92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4"/>
    </row>
    <row r="254" spans="1:20">
      <c r="A254" s="92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4"/>
    </row>
    <row r="255" spans="1:20">
      <c r="A255" s="92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4"/>
    </row>
    <row r="256" spans="1:20">
      <c r="A256" s="92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4"/>
    </row>
    <row r="257" spans="1:21">
      <c r="A257" s="92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4"/>
    </row>
    <row r="258" spans="1:21">
      <c r="A258" s="92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4"/>
    </row>
    <row r="259" spans="1:21">
      <c r="A259" s="92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4"/>
    </row>
    <row r="260" spans="1:21">
      <c r="A260" s="92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4"/>
    </row>
    <row r="261" spans="1:21">
      <c r="A261" s="92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4"/>
    </row>
    <row r="262" spans="1:21">
      <c r="A262" s="92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4"/>
    </row>
    <row r="263" spans="1:21">
      <c r="A263" s="92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4"/>
    </row>
    <row r="264" spans="1:21">
      <c r="A264" s="92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4"/>
    </row>
    <row r="265" spans="1:21">
      <c r="A265" s="92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4"/>
    </row>
    <row r="266" spans="1:21" ht="15" thickBot="1">
      <c r="A266" s="103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5"/>
    </row>
    <row r="267" spans="1:21">
      <c r="A267" s="92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</row>
    <row r="268" spans="1:21" ht="15" thickBot="1">
      <c r="A268" s="92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</row>
    <row r="269" spans="1:21">
      <c r="A269" s="89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1"/>
    </row>
    <row r="270" spans="1:21">
      <c r="A270" s="92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4"/>
    </row>
    <row r="271" spans="1:21">
      <c r="A271" s="92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4"/>
    </row>
    <row r="272" spans="1:21">
      <c r="A272" s="92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4"/>
    </row>
    <row r="273" spans="1:20">
      <c r="A273" s="92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4"/>
    </row>
    <row r="274" spans="1:20">
      <c r="A274" s="92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4"/>
    </row>
    <row r="275" spans="1:20">
      <c r="A275" s="92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4"/>
    </row>
    <row r="276" spans="1:20">
      <c r="A276" s="92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4"/>
    </row>
    <row r="277" spans="1:20">
      <c r="A277" s="92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4"/>
    </row>
    <row r="278" spans="1:20">
      <c r="A278" s="92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4"/>
    </row>
    <row r="279" spans="1:20">
      <c r="A279" s="92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4"/>
    </row>
    <row r="280" spans="1:20">
      <c r="A280" s="92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4"/>
    </row>
    <row r="281" spans="1:20">
      <c r="A281" s="92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4"/>
    </row>
    <row r="282" spans="1:20">
      <c r="A282" s="92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4"/>
    </row>
    <row r="283" spans="1:20">
      <c r="A283" s="92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4"/>
    </row>
    <row r="284" spans="1:20">
      <c r="A284" s="92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4"/>
    </row>
    <row r="285" spans="1:20">
      <c r="A285" s="92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4"/>
    </row>
    <row r="286" spans="1:20">
      <c r="A286" s="92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4"/>
    </row>
    <row r="287" spans="1:20">
      <c r="A287" s="92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4"/>
    </row>
    <row r="288" spans="1:20">
      <c r="A288" s="92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4"/>
    </row>
    <row r="289" spans="1:20">
      <c r="A289" s="92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4"/>
    </row>
    <row r="290" spans="1:20">
      <c r="A290" s="92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4"/>
    </row>
    <row r="291" spans="1:20">
      <c r="A291" s="92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4"/>
    </row>
    <row r="292" spans="1:20" ht="15">
      <c r="A292" s="95" t="s">
        <v>6</v>
      </c>
      <c r="B292" s="96"/>
      <c r="C292" s="96"/>
      <c r="D292" s="96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4"/>
    </row>
    <row r="293" spans="1:20" ht="15.75">
      <c r="A293" s="97" t="s">
        <v>7</v>
      </c>
      <c r="B293" s="12"/>
      <c r="C293" s="98">
        <f ca="1">'XRI OX 30K'!K38</f>
        <v>-2</v>
      </c>
      <c r="D293" s="99" t="s">
        <v>9</v>
      </c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4"/>
    </row>
    <row r="294" spans="1:20" ht="15.75">
      <c r="A294" s="97" t="s">
        <v>40</v>
      </c>
      <c r="B294" s="12"/>
      <c r="C294" s="100">
        <f ca="1">'XRI OX 30K'!L38</f>
        <v>-30</v>
      </c>
      <c r="D294" s="99" t="s">
        <v>41</v>
      </c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4"/>
    </row>
    <row r="295" spans="1:20" ht="15.75">
      <c r="A295" s="101" t="s">
        <v>8</v>
      </c>
      <c r="B295" s="93"/>
      <c r="C295" s="102">
        <f ca="1">'XRI OX 30K'!M38</f>
        <v>0.83333333333333337</v>
      </c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4"/>
    </row>
    <row r="296" spans="1:20">
      <c r="A296" s="92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4"/>
    </row>
    <row r="297" spans="1:20">
      <c r="A297" s="92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4"/>
    </row>
    <row r="298" spans="1:20">
      <c r="A298" s="92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4"/>
    </row>
    <row r="299" spans="1:20">
      <c r="A299" s="92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4"/>
    </row>
    <row r="300" spans="1:20">
      <c r="A300" s="92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4"/>
    </row>
    <row r="301" spans="1:20">
      <c r="A301" s="92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4"/>
    </row>
    <row r="302" spans="1:20">
      <c r="A302" s="92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4"/>
    </row>
    <row r="303" spans="1:20">
      <c r="A303" s="92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4"/>
    </row>
    <row r="304" spans="1:20">
      <c r="A304" s="92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4"/>
    </row>
    <row r="305" spans="1:21">
      <c r="A305" s="92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4"/>
    </row>
    <row r="306" spans="1:21">
      <c r="A306" s="92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4"/>
    </row>
    <row r="307" spans="1:21">
      <c r="A307" s="92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4"/>
    </row>
    <row r="308" spans="1:21">
      <c r="A308" s="92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4"/>
    </row>
    <row r="309" spans="1:21">
      <c r="A309" s="92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4"/>
    </row>
    <row r="310" spans="1:21">
      <c r="A310" s="92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4"/>
    </row>
    <row r="311" spans="1:21">
      <c r="A311" s="92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4"/>
    </row>
    <row r="312" spans="1:21">
      <c r="A312" s="92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4"/>
    </row>
    <row r="313" spans="1:21">
      <c r="A313" s="92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4"/>
    </row>
    <row r="314" spans="1:21">
      <c r="A314" s="92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4"/>
    </row>
    <row r="315" spans="1:21">
      <c r="A315" s="92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4"/>
    </row>
    <row r="316" spans="1:21">
      <c r="A316" s="92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4"/>
    </row>
    <row r="317" spans="1:21">
      <c r="A317" s="92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4"/>
    </row>
    <row r="318" spans="1:21">
      <c r="A318" s="92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4"/>
    </row>
    <row r="319" spans="1:21">
      <c r="A319" s="92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4"/>
    </row>
    <row r="320" spans="1:21" ht="15" thickBot="1">
      <c r="A320" s="103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5"/>
      <c r="U320" s="93"/>
    </row>
    <row r="321" spans="1:21">
      <c r="A321" s="92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</row>
    <row r="322" spans="1:21" ht="15" thickBot="1">
      <c r="A322" s="92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</row>
    <row r="323" spans="1:21">
      <c r="A323" s="89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1"/>
    </row>
    <row r="324" spans="1:21">
      <c r="A324" s="92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4"/>
    </row>
    <row r="325" spans="1:21">
      <c r="A325" s="92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4"/>
    </row>
    <row r="326" spans="1:21">
      <c r="A326" s="92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4"/>
    </row>
    <row r="327" spans="1:21">
      <c r="A327" s="92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4"/>
    </row>
    <row r="328" spans="1:21">
      <c r="A328" s="92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4"/>
    </row>
    <row r="329" spans="1:21">
      <c r="A329" s="92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4"/>
    </row>
    <row r="330" spans="1:21">
      <c r="A330" s="92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4"/>
    </row>
    <row r="331" spans="1:21">
      <c r="A331" s="92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4"/>
    </row>
    <row r="332" spans="1:21">
      <c r="A332" s="92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4"/>
    </row>
    <row r="333" spans="1:21">
      <c r="A333" s="92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4"/>
    </row>
    <row r="334" spans="1:21">
      <c r="A334" s="92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4"/>
    </row>
    <row r="335" spans="1:21">
      <c r="A335" s="92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4"/>
    </row>
    <row r="336" spans="1:21">
      <c r="A336" s="92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4"/>
    </row>
    <row r="337" spans="1:20">
      <c r="A337" s="92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4"/>
    </row>
    <row r="338" spans="1:20">
      <c r="A338" s="92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4"/>
    </row>
    <row r="339" spans="1:20">
      <c r="A339" s="92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4"/>
    </row>
    <row r="340" spans="1:20">
      <c r="A340" s="92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4"/>
    </row>
    <row r="341" spans="1:20">
      <c r="A341" s="92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4"/>
    </row>
    <row r="342" spans="1:20">
      <c r="A342" s="92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4"/>
    </row>
    <row r="343" spans="1:20">
      <c r="A343" s="92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4"/>
    </row>
    <row r="344" spans="1:20">
      <c r="A344" s="92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4"/>
    </row>
    <row r="345" spans="1:20">
      <c r="A345" s="92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4"/>
    </row>
    <row r="346" spans="1:20" ht="15">
      <c r="A346" s="95" t="s">
        <v>6</v>
      </c>
      <c r="B346" s="96"/>
      <c r="C346" s="96"/>
      <c r="D346" s="96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4"/>
    </row>
    <row r="347" spans="1:20" ht="15.75">
      <c r="A347" s="97" t="s">
        <v>7</v>
      </c>
      <c r="B347" s="12"/>
      <c r="C347" s="98">
        <f ca="1">'BR1 30K'!K38</f>
        <v>-7.75</v>
      </c>
      <c r="D347" s="99" t="s">
        <v>9</v>
      </c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4"/>
    </row>
    <row r="348" spans="1:20" ht="15.75">
      <c r="A348" s="97" t="s">
        <v>40</v>
      </c>
      <c r="B348" s="12"/>
      <c r="C348" s="98">
        <f ca="1">'BR1 30K'!L38</f>
        <v>-155</v>
      </c>
      <c r="D348" s="99" t="s">
        <v>41</v>
      </c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4"/>
    </row>
    <row r="349" spans="1:20" ht="15.75">
      <c r="A349" s="101" t="s">
        <v>8</v>
      </c>
      <c r="B349" s="93"/>
      <c r="C349" s="102">
        <f ca="1">'BR1 30K'!M38</f>
        <v>0.35416666666666669</v>
      </c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4"/>
    </row>
    <row r="350" spans="1:20">
      <c r="A350" s="92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4"/>
    </row>
    <row r="351" spans="1:20">
      <c r="A351" s="92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4"/>
    </row>
    <row r="352" spans="1:20">
      <c r="A352" s="92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4"/>
    </row>
    <row r="353" spans="1:20">
      <c r="A353" s="92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4"/>
    </row>
    <row r="354" spans="1:20">
      <c r="A354" s="92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4"/>
    </row>
    <row r="355" spans="1:20">
      <c r="A355" s="92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4"/>
    </row>
    <row r="356" spans="1:20">
      <c r="A356" s="92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4"/>
    </row>
    <row r="357" spans="1:20">
      <c r="A357" s="92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4"/>
    </row>
    <row r="358" spans="1:20">
      <c r="A358" s="92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4"/>
    </row>
    <row r="359" spans="1:20">
      <c r="A359" s="92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4"/>
    </row>
    <row r="360" spans="1:20">
      <c r="A360" s="92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4"/>
    </row>
    <row r="361" spans="1:20">
      <c r="A361" s="92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4"/>
    </row>
    <row r="362" spans="1:20">
      <c r="A362" s="92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4"/>
    </row>
    <row r="363" spans="1:20">
      <c r="A363" s="92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4"/>
    </row>
    <row r="364" spans="1:20">
      <c r="A364" s="92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4"/>
    </row>
    <row r="365" spans="1:20">
      <c r="A365" s="92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4"/>
    </row>
    <row r="366" spans="1:20">
      <c r="A366" s="92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4"/>
    </row>
    <row r="367" spans="1:20">
      <c r="A367" s="92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4"/>
    </row>
    <row r="368" spans="1:20">
      <c r="A368" s="92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4"/>
    </row>
    <row r="369" spans="1:20">
      <c r="A369" s="92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4"/>
    </row>
    <row r="370" spans="1:20">
      <c r="A370" s="92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4"/>
    </row>
    <row r="371" spans="1:20">
      <c r="A371" s="92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4"/>
    </row>
    <row r="372" spans="1:20">
      <c r="A372" s="92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4"/>
    </row>
    <row r="373" spans="1:20">
      <c r="A373" s="92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4"/>
    </row>
    <row r="374" spans="1:20" ht="15" thickBot="1">
      <c r="A374" s="103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5"/>
    </row>
    <row r="375" spans="1:20" ht="6.75" customHeight="1"/>
    <row r="376" spans="1:20" ht="6.75" customHeight="1" thickBot="1"/>
    <row r="377" spans="1:20">
      <c r="A377" s="89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1"/>
    </row>
    <row r="378" spans="1:20">
      <c r="A378" s="92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4"/>
    </row>
    <row r="379" spans="1:20">
      <c r="A379" s="92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4"/>
    </row>
    <row r="380" spans="1:20">
      <c r="A380" s="92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4"/>
    </row>
    <row r="381" spans="1:20">
      <c r="A381" s="92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4"/>
    </row>
    <row r="382" spans="1:20">
      <c r="A382" s="92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4"/>
    </row>
    <row r="383" spans="1:20">
      <c r="A383" s="92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4"/>
    </row>
    <row r="384" spans="1:20">
      <c r="A384" s="92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4"/>
    </row>
    <row r="385" spans="1:20">
      <c r="A385" s="92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4"/>
    </row>
    <row r="386" spans="1:20">
      <c r="A386" s="92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4"/>
    </row>
    <row r="387" spans="1:20">
      <c r="A387" s="92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4"/>
    </row>
    <row r="388" spans="1:20">
      <c r="A388" s="92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4"/>
    </row>
    <row r="389" spans="1:20">
      <c r="A389" s="92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4"/>
    </row>
    <row r="390" spans="1:20">
      <c r="A390" s="92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4"/>
    </row>
    <row r="391" spans="1:20">
      <c r="A391" s="92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4"/>
    </row>
    <row r="392" spans="1:20">
      <c r="A392" s="92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4"/>
    </row>
    <row r="393" spans="1:20">
      <c r="A393" s="92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4"/>
    </row>
    <row r="394" spans="1:20">
      <c r="A394" s="92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4"/>
    </row>
    <row r="395" spans="1:20">
      <c r="A395" s="92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4"/>
    </row>
    <row r="396" spans="1:20">
      <c r="A396" s="92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4"/>
    </row>
    <row r="397" spans="1:20">
      <c r="A397" s="92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4"/>
    </row>
    <row r="398" spans="1:20">
      <c r="A398" s="92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4"/>
    </row>
    <row r="399" spans="1:20">
      <c r="A399" s="92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4"/>
    </row>
    <row r="400" spans="1:20">
      <c r="A400" s="92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4"/>
    </row>
    <row r="401" spans="1:20" ht="15">
      <c r="A401" s="95" t="s">
        <v>6</v>
      </c>
      <c r="B401" s="96"/>
      <c r="C401" s="96"/>
      <c r="D401" s="96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4"/>
    </row>
    <row r="402" spans="1:20" ht="15.75">
      <c r="A402" s="97" t="s">
        <v>7</v>
      </c>
      <c r="B402" s="12"/>
      <c r="C402" s="98">
        <f ca="1">'PAA 30K'!K38</f>
        <v>-3.55</v>
      </c>
      <c r="D402" s="99" t="s">
        <v>9</v>
      </c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4"/>
    </row>
    <row r="403" spans="1:20" ht="15.75">
      <c r="A403" s="97" t="s">
        <v>40</v>
      </c>
      <c r="B403" s="12"/>
      <c r="C403" s="100">
        <f ca="1">'PAA 30K'!L38</f>
        <v>-71</v>
      </c>
      <c r="D403" s="99" t="s">
        <v>41</v>
      </c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4"/>
    </row>
    <row r="404" spans="1:20" ht="15.75">
      <c r="A404" s="101" t="s">
        <v>8</v>
      </c>
      <c r="B404" s="93"/>
      <c r="C404" s="102">
        <f ca="1">'BR1 30K'!M38</f>
        <v>0.35416666666666669</v>
      </c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4"/>
    </row>
    <row r="405" spans="1:20">
      <c r="A405" s="92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4"/>
    </row>
    <row r="406" spans="1:20">
      <c r="A406" s="92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4"/>
    </row>
    <row r="407" spans="1:20">
      <c r="A407" s="92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4"/>
    </row>
    <row r="408" spans="1:20">
      <c r="A408" s="92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4"/>
    </row>
    <row r="409" spans="1:20">
      <c r="A409" s="92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4"/>
    </row>
    <row r="410" spans="1:20">
      <c r="A410" s="92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4"/>
    </row>
    <row r="411" spans="1:20">
      <c r="A411" s="92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4"/>
    </row>
    <row r="412" spans="1:20">
      <c r="A412" s="92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4"/>
    </row>
    <row r="413" spans="1:20">
      <c r="A413" s="92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4"/>
    </row>
    <row r="414" spans="1:20">
      <c r="A414" s="92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4"/>
    </row>
    <row r="415" spans="1:20">
      <c r="A415" s="92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4"/>
    </row>
    <row r="416" spans="1:20">
      <c r="A416" s="92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4"/>
    </row>
    <row r="417" spans="1:20">
      <c r="A417" s="92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4"/>
    </row>
    <row r="418" spans="1:20">
      <c r="A418" s="92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4"/>
    </row>
    <row r="419" spans="1:20">
      <c r="A419" s="92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4"/>
    </row>
    <row r="420" spans="1:20">
      <c r="A420" s="92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4"/>
    </row>
    <row r="421" spans="1:20">
      <c r="A421" s="92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4"/>
    </row>
    <row r="422" spans="1:20">
      <c r="A422" s="92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4"/>
    </row>
    <row r="423" spans="1:20">
      <c r="A423" s="92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4"/>
    </row>
    <row r="424" spans="1:20">
      <c r="A424" s="92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4"/>
    </row>
    <row r="425" spans="1:20">
      <c r="A425" s="92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4"/>
    </row>
    <row r="426" spans="1:20">
      <c r="A426" s="92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4"/>
    </row>
    <row r="427" spans="1:20">
      <c r="A427" s="92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4"/>
    </row>
    <row r="428" spans="1:20">
      <c r="A428" s="92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4"/>
    </row>
    <row r="429" spans="1:20" ht="15" thickBot="1">
      <c r="A429" s="103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5"/>
    </row>
    <row r="430" spans="1:20" ht="15" thickBot="1"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</row>
    <row r="431" spans="1:20">
      <c r="A431" s="89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140"/>
      <c r="Q431" s="93"/>
      <c r="R431" s="93"/>
      <c r="S431" s="93"/>
      <c r="T431" s="91"/>
    </row>
    <row r="432" spans="1:20">
      <c r="A432" s="92"/>
      <c r="T432" s="94"/>
    </row>
    <row r="433" spans="1:20">
      <c r="A433" s="92"/>
      <c r="T433" s="94"/>
    </row>
    <row r="434" spans="1:20">
      <c r="A434" s="92"/>
      <c r="T434" s="94"/>
    </row>
    <row r="435" spans="1:20">
      <c r="A435" s="92"/>
      <c r="T435" s="94"/>
    </row>
    <row r="436" spans="1:20">
      <c r="A436" s="92"/>
      <c r="T436" s="94"/>
    </row>
    <row r="437" spans="1:20">
      <c r="A437" s="92"/>
      <c r="T437" s="94"/>
    </row>
    <row r="438" spans="1:20">
      <c r="A438" s="92"/>
      <c r="T438" s="94"/>
    </row>
    <row r="439" spans="1:20">
      <c r="A439" s="92"/>
      <c r="T439" s="94"/>
    </row>
    <row r="440" spans="1:20">
      <c r="A440" s="92"/>
      <c r="T440" s="94"/>
    </row>
    <row r="441" spans="1:20">
      <c r="A441" s="92"/>
      <c r="T441" s="94"/>
    </row>
    <row r="442" spans="1:20">
      <c r="A442" s="92"/>
      <c r="T442" s="94"/>
    </row>
    <row r="443" spans="1:20">
      <c r="A443" s="92"/>
      <c r="T443" s="94"/>
    </row>
    <row r="444" spans="1:20">
      <c r="A444" s="92"/>
      <c r="T444" s="94"/>
    </row>
    <row r="445" spans="1:20">
      <c r="A445" s="92"/>
      <c r="T445" s="94"/>
    </row>
    <row r="446" spans="1:20">
      <c r="A446" s="92"/>
      <c r="T446" s="94"/>
    </row>
    <row r="447" spans="1:20">
      <c r="A447" s="92"/>
      <c r="T447" s="94"/>
    </row>
    <row r="448" spans="1:20">
      <c r="A448" s="92"/>
      <c r="T448" s="94"/>
    </row>
    <row r="449" spans="1:20">
      <c r="A449" s="92"/>
      <c r="T449" s="94"/>
    </row>
    <row r="450" spans="1:20">
      <c r="A450" s="92"/>
      <c r="T450" s="94"/>
    </row>
    <row r="451" spans="1:20">
      <c r="A451" s="92"/>
      <c r="T451" s="94"/>
    </row>
    <row r="452" spans="1:20">
      <c r="A452" s="92"/>
      <c r="T452" s="94"/>
    </row>
    <row r="453" spans="1:20">
      <c r="A453" s="92"/>
      <c r="T453" s="94"/>
    </row>
    <row r="454" spans="1:20" ht="15">
      <c r="A454" s="95" t="s">
        <v>6</v>
      </c>
      <c r="T454" s="94"/>
    </row>
    <row r="455" spans="1:20" ht="15.75">
      <c r="A455" s="97" t="s">
        <v>7</v>
      </c>
      <c r="C455" s="146">
        <f ca="1">'30K Launch'!K38</f>
        <v>-4.75</v>
      </c>
      <c r="D455" s="99" t="s">
        <v>9</v>
      </c>
      <c r="T455" s="94"/>
    </row>
    <row r="456" spans="1:20" ht="15.75">
      <c r="A456" s="97" t="s">
        <v>40</v>
      </c>
      <c r="C456" s="147">
        <f ca="1">'30K Launch'!L38</f>
        <v>-95</v>
      </c>
      <c r="D456" s="99" t="s">
        <v>41</v>
      </c>
      <c r="T456" s="94"/>
    </row>
    <row r="457" spans="1:20" ht="15.75">
      <c r="A457" s="101" t="s">
        <v>8</v>
      </c>
      <c r="C457" s="145">
        <f ca="1">'30K Launch'!M38</f>
        <v>0.60416666666666663</v>
      </c>
      <c r="T457" s="94"/>
    </row>
    <row r="458" spans="1:20">
      <c r="A458" s="92"/>
      <c r="T458" s="94"/>
    </row>
    <row r="459" spans="1:20">
      <c r="A459" s="92"/>
      <c r="T459" s="94"/>
    </row>
    <row r="460" spans="1:20">
      <c r="A460" s="92"/>
      <c r="T460" s="94"/>
    </row>
    <row r="461" spans="1:20">
      <c r="A461" s="92"/>
      <c r="T461" s="94"/>
    </row>
    <row r="462" spans="1:20">
      <c r="A462" s="92"/>
      <c r="T462" s="94"/>
    </row>
    <row r="463" spans="1:20">
      <c r="A463" s="92"/>
      <c r="T463" s="94"/>
    </row>
    <row r="464" spans="1:20">
      <c r="A464" s="92"/>
      <c r="T464" s="94"/>
    </row>
    <row r="465" spans="1:20">
      <c r="A465" s="92"/>
      <c r="T465" s="94"/>
    </row>
    <row r="466" spans="1:20">
      <c r="A466" s="92"/>
      <c r="T466" s="94"/>
    </row>
    <row r="467" spans="1:20">
      <c r="A467" s="92"/>
      <c r="T467" s="94"/>
    </row>
    <row r="468" spans="1:20">
      <c r="A468" s="92"/>
      <c r="T468" s="94"/>
    </row>
    <row r="469" spans="1:20">
      <c r="A469" s="92"/>
      <c r="T469" s="94"/>
    </row>
    <row r="470" spans="1:20">
      <c r="A470" s="92"/>
      <c r="T470" s="94"/>
    </row>
    <row r="471" spans="1:20">
      <c r="A471" s="92"/>
      <c r="T471" s="94"/>
    </row>
    <row r="472" spans="1:20">
      <c r="A472" s="92"/>
      <c r="T472" s="94"/>
    </row>
    <row r="473" spans="1:20">
      <c r="A473" s="92"/>
      <c r="T473" s="94"/>
    </row>
    <row r="474" spans="1:20">
      <c r="A474" s="92"/>
      <c r="T474" s="94"/>
    </row>
    <row r="475" spans="1:20">
      <c r="A475" s="92"/>
      <c r="T475" s="94"/>
    </row>
    <row r="476" spans="1:20">
      <c r="A476" s="92"/>
      <c r="T476" s="94"/>
    </row>
    <row r="477" spans="1:20">
      <c r="A477" s="92"/>
      <c r="T477" s="94"/>
    </row>
    <row r="478" spans="1:20">
      <c r="A478" s="92"/>
      <c r="T478" s="94"/>
    </row>
    <row r="479" spans="1:20">
      <c r="A479" s="92"/>
      <c r="T479" s="94"/>
    </row>
    <row r="480" spans="1:20">
      <c r="A480" s="92"/>
      <c r="T480" s="94"/>
    </row>
    <row r="481" spans="1:20">
      <c r="A481" s="92"/>
      <c r="T481" s="93"/>
    </row>
    <row r="482" spans="1:20" ht="15" thickBot="1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41"/>
    </row>
    <row r="507" spans="1:5" ht="15">
      <c r="A507" s="95" t="s">
        <v>6</v>
      </c>
      <c r="B507" s="96"/>
      <c r="C507" s="96"/>
      <c r="D507" s="96"/>
      <c r="E507" s="93"/>
    </row>
    <row r="508" spans="1:5" ht="15.75">
      <c r="A508" s="97" t="s">
        <v>7</v>
      </c>
      <c r="B508" s="12"/>
      <c r="C508" s="98">
        <f ca="1">'Blue Light 30K'!K38</f>
        <v>-3.4</v>
      </c>
      <c r="D508" s="99" t="s">
        <v>9</v>
      </c>
      <c r="E508" s="93"/>
    </row>
    <row r="509" spans="1:5" ht="15.75">
      <c r="A509" s="97" t="s">
        <v>40</v>
      </c>
      <c r="B509" s="12"/>
      <c r="C509" s="100">
        <f ca="1">'Blue Light 30K'!L38</f>
        <v>-51</v>
      </c>
      <c r="D509" s="99" t="s">
        <v>41</v>
      </c>
      <c r="E509" s="93"/>
    </row>
    <row r="510" spans="1:5" ht="15.75">
      <c r="A510" s="101" t="s">
        <v>8</v>
      </c>
      <c r="B510" s="93"/>
      <c r="C510" s="102">
        <f ca="1">'Blue Light 30K'!M38</f>
        <v>0.71666666666666667</v>
      </c>
      <c r="D510" s="93"/>
      <c r="E510" s="93"/>
    </row>
  </sheetData>
  <conditionalFormatting sqref="C402:C403">
    <cfRule type="cellIs" dxfId="19" priority="19" stopIfTrue="1" operator="greaterThan">
      <formula>0</formula>
    </cfRule>
    <cfRule type="cellIs" dxfId="18" priority="20" stopIfTrue="1" operator="lessThan">
      <formula>0</formula>
    </cfRule>
  </conditionalFormatting>
  <conditionalFormatting sqref="C347:C348">
    <cfRule type="cellIs" dxfId="17" priority="17" stopIfTrue="1" operator="greaterThan">
      <formula>0</formula>
    </cfRule>
    <cfRule type="cellIs" dxfId="16" priority="18" stopIfTrue="1" operator="lessThan">
      <formula>0</formula>
    </cfRule>
  </conditionalFormatting>
  <conditionalFormatting sqref="C293:C294">
    <cfRule type="cellIs" dxfId="15" priority="15" stopIfTrue="1" operator="greaterThan">
      <formula>0</formula>
    </cfRule>
    <cfRule type="cellIs" dxfId="14" priority="16" stopIfTrue="1" operator="lessThan">
      <formula>0</formula>
    </cfRule>
  </conditionalFormatting>
  <conditionalFormatting sqref="C240:C241">
    <cfRule type="cellIs" dxfId="13" priority="13" stopIfTrue="1" operator="greaterThan">
      <formula>0</formula>
    </cfRule>
    <cfRule type="cellIs" dxfId="12" priority="14" stopIfTrue="1" operator="lessThan">
      <formula>0</formula>
    </cfRule>
  </conditionalFormatting>
  <conditionalFormatting sqref="C78:C79">
    <cfRule type="cellIs" dxfId="11" priority="11" stopIfTrue="1" operator="greaterThan">
      <formula>0</formula>
    </cfRule>
    <cfRule type="cellIs" dxfId="10" priority="12" stopIfTrue="1" operator="lessThan">
      <formula>0</formula>
    </cfRule>
  </conditionalFormatting>
  <conditionalFormatting sqref="C25:C26">
    <cfRule type="cellIs" dxfId="9" priority="9" stopIfTrue="1" operator="greaterThan">
      <formula>0</formula>
    </cfRule>
    <cfRule type="cellIs" dxfId="8" priority="10" stopIfTrue="1" operator="lessThan">
      <formula>0</formula>
    </cfRule>
  </conditionalFormatting>
  <conditionalFormatting sqref="X2:X3">
    <cfRule type="cellIs" dxfId="7" priority="7" stopIfTrue="1" operator="greaterThan">
      <formula>0</formula>
    </cfRule>
    <cfRule type="cellIs" dxfId="6" priority="8" stopIfTrue="1" operator="lessThan">
      <formula>0</formula>
    </cfRule>
  </conditionalFormatting>
  <conditionalFormatting sqref="C186:C187">
    <cfRule type="cellIs" dxfId="5" priority="5" stopIfTrue="1" operator="greaterThan">
      <formula>0</formula>
    </cfRule>
    <cfRule type="cellIs" dxfId="4" priority="6" stopIfTrue="1" operator="lessThan">
      <formula>0</formula>
    </cfRule>
  </conditionalFormatting>
  <conditionalFormatting sqref="C132:C133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conditionalFormatting sqref="C508:C50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" right="0.7" top="0.75" bottom="0.75" header="0.3" footer="0.3"/>
  <pageSetup scale="46" orientation="portrait" r:id="rId1"/>
  <rowBreaks count="9" manualBreakCount="9">
    <brk id="52" max="19" man="1"/>
    <brk id="104" max="19" man="1"/>
    <brk id="158" max="19" man="1"/>
    <brk id="213" max="19" man="1"/>
    <brk id="266" max="19" man="1"/>
    <brk id="321" max="19" man="1"/>
    <brk id="374" max="19" man="1"/>
    <brk id="429" max="19" man="1"/>
    <brk id="482" max="19" man="1"/>
  </rowBreaks>
  <colBreaks count="1" manualBreakCount="1">
    <brk id="2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4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5" sqref="B15"/>
    </sheetView>
  </sheetViews>
  <sheetFormatPr defaultRowHeight="14.25"/>
  <cols>
    <col min="1" max="1" width="18" customWidth="1"/>
    <col min="2" max="2" width="17.125" customWidth="1"/>
    <col min="3" max="3" width="14.375" customWidth="1"/>
    <col min="4" max="4" width="11" customWidth="1"/>
  </cols>
  <sheetData>
    <row r="1" spans="1:5">
      <c r="C1">
        <v>20</v>
      </c>
      <c r="D1">
        <v>20</v>
      </c>
    </row>
    <row r="2" spans="1:5" ht="28.5">
      <c r="B2" s="43" t="s">
        <v>65</v>
      </c>
      <c r="C2" s="43" t="s">
        <v>66</v>
      </c>
      <c r="D2" t="s">
        <v>67</v>
      </c>
    </row>
    <row r="3" spans="1:5">
      <c r="A3" t="s">
        <v>44</v>
      </c>
      <c r="B3">
        <v>15</v>
      </c>
      <c r="C3">
        <f>B3*E3</f>
        <v>375</v>
      </c>
      <c r="D3" s="11">
        <f>C3/$D$1</f>
        <v>18.75</v>
      </c>
      <c r="E3">
        <v>25</v>
      </c>
    </row>
    <row r="4" spans="1:5">
      <c r="A4" t="s">
        <v>78</v>
      </c>
      <c r="B4">
        <v>15</v>
      </c>
      <c r="C4">
        <f t="shared" ref="C4:C12" si="0">B4*E4</f>
        <v>375</v>
      </c>
      <c r="D4" s="11">
        <f t="shared" ref="D4:D12" si="1">C4/$D$1</f>
        <v>18.75</v>
      </c>
      <c r="E4">
        <v>25</v>
      </c>
    </row>
    <row r="5" spans="1:5">
      <c r="A5" t="s">
        <v>79</v>
      </c>
      <c r="B5">
        <v>15</v>
      </c>
      <c r="C5">
        <f t="shared" si="0"/>
        <v>375</v>
      </c>
      <c r="D5" s="11">
        <f t="shared" si="1"/>
        <v>18.75</v>
      </c>
      <c r="E5">
        <v>25</v>
      </c>
    </row>
    <row r="6" spans="1:5">
      <c r="A6" t="s">
        <v>46</v>
      </c>
      <c r="B6">
        <v>15</v>
      </c>
      <c r="C6">
        <f t="shared" si="0"/>
        <v>375</v>
      </c>
      <c r="D6" s="11">
        <f t="shared" si="1"/>
        <v>18.75</v>
      </c>
      <c r="E6">
        <v>25</v>
      </c>
    </row>
    <row r="7" spans="1:5">
      <c r="A7" t="s">
        <v>82</v>
      </c>
      <c r="B7">
        <v>15</v>
      </c>
      <c r="C7">
        <f t="shared" si="0"/>
        <v>375</v>
      </c>
      <c r="D7" s="11">
        <f t="shared" si="1"/>
        <v>18.75</v>
      </c>
      <c r="E7">
        <v>25</v>
      </c>
    </row>
    <row r="8" spans="1:5">
      <c r="A8" t="s">
        <v>80</v>
      </c>
      <c r="B8">
        <v>15</v>
      </c>
      <c r="C8">
        <f t="shared" si="0"/>
        <v>375</v>
      </c>
      <c r="D8" s="11">
        <f t="shared" si="1"/>
        <v>18.75</v>
      </c>
      <c r="E8">
        <v>25</v>
      </c>
    </row>
    <row r="9" spans="1:5">
      <c r="A9" t="s">
        <v>48</v>
      </c>
      <c r="B9">
        <v>15</v>
      </c>
      <c r="C9">
        <f t="shared" si="0"/>
        <v>375</v>
      </c>
      <c r="D9" s="11">
        <f t="shared" si="1"/>
        <v>18.75</v>
      </c>
      <c r="E9">
        <v>25</v>
      </c>
    </row>
    <row r="10" spans="1:5">
      <c r="A10" t="s">
        <v>49</v>
      </c>
      <c r="B10">
        <v>12</v>
      </c>
      <c r="C10">
        <f t="shared" si="0"/>
        <v>300</v>
      </c>
      <c r="D10" s="11">
        <f t="shared" si="1"/>
        <v>15</v>
      </c>
      <c r="E10">
        <v>25</v>
      </c>
    </row>
    <row r="11" spans="1:5">
      <c r="A11" t="s">
        <v>63</v>
      </c>
      <c r="B11">
        <v>12</v>
      </c>
      <c r="C11">
        <f t="shared" si="0"/>
        <v>300</v>
      </c>
      <c r="D11" s="11">
        <f t="shared" si="1"/>
        <v>15</v>
      </c>
      <c r="E11">
        <v>25</v>
      </c>
    </row>
    <row r="12" spans="1:5">
      <c r="A12" t="s">
        <v>50</v>
      </c>
      <c r="B12">
        <v>10</v>
      </c>
      <c r="C12">
        <f t="shared" si="0"/>
        <v>200</v>
      </c>
      <c r="D12" s="11">
        <f t="shared" si="1"/>
        <v>10</v>
      </c>
      <c r="E12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opLeftCell="B13" zoomScale="80" zoomScaleNormal="80" workbookViewId="0">
      <selection activeCell="H6" sqref="H6"/>
    </sheetView>
  </sheetViews>
  <sheetFormatPr defaultRowHeight="14.25"/>
  <cols>
    <col min="1" max="1" width="12.25" hidden="1" customWidth="1"/>
    <col min="2" max="2" width="10.125" customWidth="1"/>
    <col min="5" max="5" width="8.875" style="41" customWidth="1"/>
    <col min="6" max="6" width="10.125" style="41" customWidth="1"/>
    <col min="7" max="7" width="8.75" customWidth="1"/>
    <col min="8" max="8" width="7.875" style="41" customWidth="1"/>
    <col min="9" max="9" width="7.875" style="109" customWidth="1"/>
    <col min="10" max="10" width="10.125" customWidth="1"/>
    <col min="15" max="15" width="10.375" bestFit="1" customWidth="1"/>
  </cols>
  <sheetData>
    <row r="1" spans="1:18" s="1" customFormat="1" ht="14.25" customHeight="1">
      <c r="B1" s="161" t="s">
        <v>44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8" ht="15.75" customHeight="1">
      <c r="B2" s="161"/>
      <c r="C2" s="161"/>
      <c r="D2" s="161"/>
      <c r="E2" s="23">
        <f>'Ramp Plan'!C3</f>
        <v>375</v>
      </c>
      <c r="F2" s="34"/>
      <c r="G2" s="34"/>
      <c r="H2" s="34"/>
      <c r="I2" s="6">
        <f>SUM(A7:A37)</f>
        <v>21</v>
      </c>
      <c r="J2" s="30"/>
    </row>
    <row r="3" spans="1:18" ht="28.5" customHeight="1">
      <c r="B3" s="161"/>
      <c r="C3" s="161"/>
      <c r="D3" s="161"/>
      <c r="E3" s="38"/>
      <c r="F3" s="36" t="s">
        <v>2</v>
      </c>
      <c r="G3" s="36"/>
      <c r="H3" s="37"/>
      <c r="I3" s="37"/>
      <c r="J3" s="30"/>
    </row>
    <row r="4" spans="1:18" ht="14.25" customHeight="1">
      <c r="B4" s="30"/>
      <c r="C4" s="30"/>
      <c r="D4" s="30"/>
      <c r="E4" s="31"/>
      <c r="F4" s="32">
        <v>20</v>
      </c>
      <c r="G4" s="32"/>
      <c r="H4" s="33"/>
      <c r="I4" s="33"/>
      <c r="J4" s="30"/>
    </row>
    <row r="5" spans="1:18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8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8">
      <c r="A7">
        <f t="shared" ref="A7:A36" si="0">IF(OR(WEEKDAY(B7)=2,WEEKDAY(B7)=3,WEEKDAY(B7)=4,WEEKDAY(B7)=5,WEEKDAY(B7)=6),1,0)</f>
        <v>1</v>
      </c>
      <c r="B7" s="44">
        <v>42370</v>
      </c>
      <c r="C7" s="45" t="str">
        <f t="shared" ref="C7:C36" si="1">TEXT(B7,"ddd")</f>
        <v>Fri</v>
      </c>
      <c r="D7" s="24" t="str">
        <f t="shared" ref="D7:D36" si="2">TEXT(B7,"dd")</f>
        <v>01</v>
      </c>
      <c r="E7" s="24">
        <v>1</v>
      </c>
      <c r="F7" s="25">
        <f>E7*$F$4</f>
        <v>20</v>
      </c>
      <c r="G7" s="25">
        <f>$F$4</f>
        <v>20</v>
      </c>
      <c r="H7" s="25">
        <v>20</v>
      </c>
      <c r="I7" s="47">
        <v>0</v>
      </c>
      <c r="J7" s="47">
        <f>I7</f>
        <v>0</v>
      </c>
      <c r="K7" s="11">
        <f>(J7-F7)/$F$4</f>
        <v>-1</v>
      </c>
      <c r="L7" s="4">
        <f t="shared" ref="L7:L36" si="3">J7-F7</f>
        <v>-20</v>
      </c>
      <c r="M7" s="9">
        <f t="shared" ref="M7:M36" si="4">J7/F7</f>
        <v>0</v>
      </c>
      <c r="O7">
        <f ca="1">IF(B7=TODAY(),1,0)</f>
        <v>0</v>
      </c>
    </row>
    <row r="8" spans="1:18">
      <c r="A8">
        <f t="shared" si="0"/>
        <v>0</v>
      </c>
      <c r="B8" s="113"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ref="F8:F36" si="5">E8*$F$4</f>
        <v>20</v>
      </c>
      <c r="G8" s="27">
        <f t="shared" ref="G8:G37" si="6">$F$4</f>
        <v>20</v>
      </c>
      <c r="H8" s="27">
        <f t="shared" ref="H8:H36" si="7">IF(A8=0,0,$F$4)</f>
        <v>0</v>
      </c>
      <c r="I8" s="48">
        <v>0</v>
      </c>
      <c r="J8" s="48">
        <f t="shared" ref="J8:J36" si="8">J7+I8</f>
        <v>0</v>
      </c>
      <c r="K8" s="11">
        <f t="shared" ref="K8:K36" si="9">(J8-F8)/$F$4</f>
        <v>-1</v>
      </c>
      <c r="L8" s="4">
        <f t="shared" si="3"/>
        <v>-20</v>
      </c>
      <c r="M8" s="9">
        <f t="shared" si="4"/>
        <v>0</v>
      </c>
      <c r="O8">
        <f t="shared" ref="O8:O36" ca="1" si="10">IF(B8=TODAY(),1,0)</f>
        <v>0</v>
      </c>
    </row>
    <row r="9" spans="1:18">
      <c r="A9">
        <f t="shared" si="0"/>
        <v>0</v>
      </c>
      <c r="B9" s="44">
        <v>42372</v>
      </c>
      <c r="C9" s="45" t="str">
        <f t="shared" si="1"/>
        <v>Sun</v>
      </c>
      <c r="D9" s="24" t="str">
        <f t="shared" si="2"/>
        <v>03</v>
      </c>
      <c r="E9" s="24">
        <f t="shared" ref="E9:E36" si="11">IF(A9=1,E8+1,E8)</f>
        <v>1</v>
      </c>
      <c r="F9" s="25">
        <f t="shared" si="5"/>
        <v>20</v>
      </c>
      <c r="G9" s="25">
        <f t="shared" si="6"/>
        <v>20</v>
      </c>
      <c r="H9" s="25">
        <f t="shared" si="7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3"/>
        <v>-20</v>
      </c>
      <c r="M9" s="9">
        <f t="shared" si="4"/>
        <v>0</v>
      </c>
      <c r="O9">
        <f t="shared" ca="1" si="10"/>
        <v>0</v>
      </c>
    </row>
    <row r="10" spans="1:18">
      <c r="A10">
        <f t="shared" si="0"/>
        <v>1</v>
      </c>
      <c r="B10" s="113"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5"/>
        <v>40</v>
      </c>
      <c r="G10" s="27">
        <f t="shared" si="6"/>
        <v>20</v>
      </c>
      <c r="H10" s="27">
        <f t="shared" si="7"/>
        <v>20</v>
      </c>
      <c r="I10" s="48">
        <v>0</v>
      </c>
      <c r="J10" s="48">
        <f t="shared" si="8"/>
        <v>0</v>
      </c>
      <c r="K10" s="11">
        <f t="shared" si="9"/>
        <v>-2</v>
      </c>
      <c r="L10" s="4">
        <f t="shared" si="3"/>
        <v>-40</v>
      </c>
      <c r="M10" s="9">
        <f t="shared" si="4"/>
        <v>0</v>
      </c>
      <c r="O10">
        <f t="shared" ca="1" si="10"/>
        <v>0</v>
      </c>
    </row>
    <row r="11" spans="1:18">
      <c r="A11">
        <f t="shared" si="0"/>
        <v>1</v>
      </c>
      <c r="B11" s="113"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5"/>
        <v>100</v>
      </c>
      <c r="G11" s="27">
        <f t="shared" si="6"/>
        <v>20</v>
      </c>
      <c r="H11" s="27">
        <v>20</v>
      </c>
      <c r="I11" s="48">
        <v>12</v>
      </c>
      <c r="J11" s="48">
        <f t="shared" si="8"/>
        <v>12</v>
      </c>
      <c r="K11" s="11">
        <f t="shared" si="9"/>
        <v>-4.4000000000000004</v>
      </c>
      <c r="L11" s="4">
        <f t="shared" si="3"/>
        <v>-88</v>
      </c>
      <c r="M11" s="9">
        <f t="shared" si="4"/>
        <v>0.12</v>
      </c>
      <c r="O11">
        <f t="shared" ca="1" si="10"/>
        <v>0</v>
      </c>
    </row>
    <row r="12" spans="1:18">
      <c r="A12">
        <f t="shared" si="0"/>
        <v>1</v>
      </c>
      <c r="B12" s="113"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5"/>
        <v>120</v>
      </c>
      <c r="G12" s="27">
        <f t="shared" si="6"/>
        <v>20</v>
      </c>
      <c r="H12" s="27">
        <f t="shared" si="7"/>
        <v>20</v>
      </c>
      <c r="I12" s="48">
        <v>16</v>
      </c>
      <c r="J12" s="48">
        <f t="shared" si="8"/>
        <v>28</v>
      </c>
      <c r="K12" s="11">
        <f t="shared" si="9"/>
        <v>-4.5999999999999996</v>
      </c>
      <c r="L12" s="4">
        <f t="shared" si="3"/>
        <v>-92</v>
      </c>
      <c r="M12" s="9">
        <f t="shared" si="4"/>
        <v>0.23333333333333334</v>
      </c>
      <c r="O12">
        <f t="shared" ca="1" si="10"/>
        <v>0</v>
      </c>
    </row>
    <row r="13" spans="1:18">
      <c r="A13">
        <f t="shared" si="0"/>
        <v>1</v>
      </c>
      <c r="B13" s="113"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5"/>
        <v>140</v>
      </c>
      <c r="G13" s="27">
        <f t="shared" si="6"/>
        <v>20</v>
      </c>
      <c r="H13" s="27">
        <f t="shared" si="7"/>
        <v>20</v>
      </c>
      <c r="I13" s="48">
        <v>0</v>
      </c>
      <c r="J13" s="48">
        <f t="shared" si="8"/>
        <v>28</v>
      </c>
      <c r="K13" s="11">
        <f t="shared" si="9"/>
        <v>-5.6</v>
      </c>
      <c r="L13" s="4">
        <f t="shared" si="3"/>
        <v>-112</v>
      </c>
      <c r="M13" s="9">
        <f t="shared" si="4"/>
        <v>0.2</v>
      </c>
      <c r="O13">
        <f t="shared" ca="1" si="10"/>
        <v>0</v>
      </c>
    </row>
    <row r="14" spans="1:18">
      <c r="A14">
        <f t="shared" si="0"/>
        <v>1</v>
      </c>
      <c r="B14" s="113"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5"/>
        <v>160</v>
      </c>
      <c r="G14" s="27">
        <f t="shared" si="6"/>
        <v>20</v>
      </c>
      <c r="H14" s="27">
        <f t="shared" si="7"/>
        <v>20</v>
      </c>
      <c r="I14" s="48">
        <v>24</v>
      </c>
      <c r="J14" s="48">
        <f t="shared" si="8"/>
        <v>52</v>
      </c>
      <c r="K14" s="11">
        <f t="shared" si="9"/>
        <v>-5.4</v>
      </c>
      <c r="L14" s="4">
        <f t="shared" si="3"/>
        <v>-108</v>
      </c>
      <c r="M14" s="9">
        <f t="shared" si="4"/>
        <v>0.32500000000000001</v>
      </c>
      <c r="O14">
        <f t="shared" ca="1" si="10"/>
        <v>0</v>
      </c>
      <c r="R14" s="88"/>
    </row>
    <row r="15" spans="1:18">
      <c r="A15">
        <f t="shared" si="0"/>
        <v>0</v>
      </c>
      <c r="B15" s="113"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5"/>
        <v>160</v>
      </c>
      <c r="G15" s="27">
        <f t="shared" si="6"/>
        <v>20</v>
      </c>
      <c r="H15" s="27">
        <f t="shared" si="7"/>
        <v>0</v>
      </c>
      <c r="I15" s="48">
        <v>26</v>
      </c>
      <c r="J15" s="48">
        <f t="shared" si="8"/>
        <v>78</v>
      </c>
      <c r="K15" s="11">
        <f t="shared" si="9"/>
        <v>-4.0999999999999996</v>
      </c>
      <c r="L15" s="4">
        <f t="shared" si="3"/>
        <v>-82</v>
      </c>
      <c r="M15" s="9">
        <f t="shared" si="4"/>
        <v>0.48749999999999999</v>
      </c>
      <c r="O15">
        <f t="shared" ca="1" si="10"/>
        <v>0</v>
      </c>
    </row>
    <row r="16" spans="1:18">
      <c r="A16">
        <f t="shared" si="0"/>
        <v>0</v>
      </c>
      <c r="B16" s="44"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5"/>
        <v>160</v>
      </c>
      <c r="G16" s="25">
        <f t="shared" si="6"/>
        <v>20</v>
      </c>
      <c r="H16" s="25">
        <f t="shared" si="7"/>
        <v>0</v>
      </c>
      <c r="I16" s="47">
        <v>0</v>
      </c>
      <c r="J16" s="47">
        <f t="shared" si="8"/>
        <v>78</v>
      </c>
      <c r="K16" s="11">
        <f t="shared" si="9"/>
        <v>-4.0999999999999996</v>
      </c>
      <c r="L16" s="4">
        <f t="shared" si="3"/>
        <v>-82</v>
      </c>
      <c r="M16" s="9">
        <f t="shared" si="4"/>
        <v>0.48749999999999999</v>
      </c>
      <c r="O16">
        <f t="shared" ca="1" si="10"/>
        <v>0</v>
      </c>
    </row>
    <row r="17" spans="1:15">
      <c r="A17">
        <f t="shared" si="0"/>
        <v>1</v>
      </c>
      <c r="B17" s="113"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5"/>
        <v>180</v>
      </c>
      <c r="G17" s="27">
        <f t="shared" si="6"/>
        <v>20</v>
      </c>
      <c r="H17" s="27">
        <f t="shared" si="7"/>
        <v>20</v>
      </c>
      <c r="I17" s="48">
        <v>1</v>
      </c>
      <c r="J17" s="48">
        <f t="shared" si="8"/>
        <v>79</v>
      </c>
      <c r="K17" s="11">
        <f t="shared" si="9"/>
        <v>-5.05</v>
      </c>
      <c r="L17" s="4">
        <f t="shared" si="3"/>
        <v>-101</v>
      </c>
      <c r="M17" s="9">
        <f t="shared" si="4"/>
        <v>0.43888888888888888</v>
      </c>
      <c r="O17">
        <f t="shared" ca="1" si="10"/>
        <v>0</v>
      </c>
    </row>
    <row r="18" spans="1:15">
      <c r="A18">
        <f t="shared" si="0"/>
        <v>1</v>
      </c>
      <c r="B18" s="113"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5"/>
        <v>220</v>
      </c>
      <c r="G18" s="27">
        <f t="shared" si="6"/>
        <v>20</v>
      </c>
      <c r="H18" s="27">
        <v>20</v>
      </c>
      <c r="I18" s="48">
        <v>0</v>
      </c>
      <c r="J18" s="48">
        <f t="shared" si="8"/>
        <v>79</v>
      </c>
      <c r="K18" s="11">
        <f t="shared" si="9"/>
        <v>-7.05</v>
      </c>
      <c r="L18" s="4">
        <f t="shared" si="3"/>
        <v>-141</v>
      </c>
      <c r="M18" s="9">
        <f t="shared" si="4"/>
        <v>0.35909090909090907</v>
      </c>
      <c r="O18">
        <f t="shared" ca="1" si="10"/>
        <v>0</v>
      </c>
    </row>
    <row r="19" spans="1:15">
      <c r="A19">
        <f t="shared" si="0"/>
        <v>1</v>
      </c>
      <c r="B19" s="113"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5"/>
        <v>240</v>
      </c>
      <c r="G19" s="27">
        <f t="shared" si="6"/>
        <v>20</v>
      </c>
      <c r="H19" s="27">
        <f t="shared" si="7"/>
        <v>20</v>
      </c>
      <c r="I19" s="48">
        <v>16</v>
      </c>
      <c r="J19" s="48">
        <f t="shared" si="8"/>
        <v>95</v>
      </c>
      <c r="K19" s="11">
        <f t="shared" si="9"/>
        <v>-7.25</v>
      </c>
      <c r="L19" s="4">
        <f t="shared" si="3"/>
        <v>-145</v>
      </c>
      <c r="M19" s="9">
        <f t="shared" si="4"/>
        <v>0.39583333333333331</v>
      </c>
      <c r="O19">
        <f t="shared" ca="1" si="10"/>
        <v>0</v>
      </c>
    </row>
    <row r="20" spans="1:15">
      <c r="A20">
        <f t="shared" si="0"/>
        <v>1</v>
      </c>
      <c r="B20" s="113"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5"/>
        <v>260</v>
      </c>
      <c r="G20" s="27">
        <f t="shared" si="6"/>
        <v>20</v>
      </c>
      <c r="H20" s="27">
        <f t="shared" si="7"/>
        <v>20</v>
      </c>
      <c r="I20" s="48">
        <v>24</v>
      </c>
      <c r="J20" s="48">
        <f t="shared" si="8"/>
        <v>119</v>
      </c>
      <c r="K20" s="11">
        <f t="shared" si="9"/>
        <v>-7.05</v>
      </c>
      <c r="L20" s="4">
        <f t="shared" si="3"/>
        <v>-141</v>
      </c>
      <c r="M20" s="9">
        <f t="shared" si="4"/>
        <v>0.45769230769230768</v>
      </c>
      <c r="O20">
        <f t="shared" ca="1" si="10"/>
        <v>0</v>
      </c>
    </row>
    <row r="21" spans="1:15" ht="15" customHeight="1">
      <c r="A21">
        <f t="shared" si="0"/>
        <v>1</v>
      </c>
      <c r="B21" s="113"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5"/>
        <v>280</v>
      </c>
      <c r="G21" s="27">
        <f t="shared" si="6"/>
        <v>20</v>
      </c>
      <c r="H21" s="27">
        <f t="shared" si="7"/>
        <v>20</v>
      </c>
      <c r="I21" s="48">
        <v>26</v>
      </c>
      <c r="J21" s="48">
        <f t="shared" si="8"/>
        <v>145</v>
      </c>
      <c r="K21" s="11">
        <f t="shared" si="9"/>
        <v>-6.75</v>
      </c>
      <c r="L21" s="4">
        <f t="shared" si="3"/>
        <v>-135</v>
      </c>
      <c r="M21" s="9">
        <f t="shared" si="4"/>
        <v>0.5178571428571429</v>
      </c>
      <c r="O21">
        <f t="shared" ca="1" si="10"/>
        <v>0</v>
      </c>
    </row>
    <row r="22" spans="1:15">
      <c r="A22">
        <f t="shared" si="0"/>
        <v>0</v>
      </c>
      <c r="B22" s="113"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5"/>
        <v>280</v>
      </c>
      <c r="G22" s="27">
        <f t="shared" si="6"/>
        <v>20</v>
      </c>
      <c r="H22" s="27">
        <f t="shared" si="7"/>
        <v>0</v>
      </c>
      <c r="I22" s="48"/>
      <c r="J22" s="48">
        <f t="shared" si="8"/>
        <v>145</v>
      </c>
      <c r="K22" s="11">
        <f t="shared" si="9"/>
        <v>-6.75</v>
      </c>
      <c r="L22" s="4">
        <f t="shared" si="3"/>
        <v>-135</v>
      </c>
      <c r="M22" s="9">
        <f t="shared" si="4"/>
        <v>0.5178571428571429</v>
      </c>
      <c r="O22">
        <f t="shared" ca="1" si="10"/>
        <v>0</v>
      </c>
    </row>
    <row r="23" spans="1:15">
      <c r="A23">
        <f t="shared" si="0"/>
        <v>0</v>
      </c>
      <c r="B23" s="44"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5"/>
        <v>280</v>
      </c>
      <c r="G23" s="25">
        <f t="shared" si="6"/>
        <v>20</v>
      </c>
      <c r="H23" s="25">
        <f t="shared" si="7"/>
        <v>0</v>
      </c>
      <c r="I23" s="47"/>
      <c r="J23" s="47">
        <f t="shared" si="8"/>
        <v>145</v>
      </c>
      <c r="K23" s="11">
        <f t="shared" si="9"/>
        <v>-6.75</v>
      </c>
      <c r="L23" s="4">
        <f t="shared" si="3"/>
        <v>-135</v>
      </c>
      <c r="M23" s="9">
        <f t="shared" si="4"/>
        <v>0.5178571428571429</v>
      </c>
      <c r="O23">
        <f t="shared" ca="1" si="10"/>
        <v>0</v>
      </c>
    </row>
    <row r="24" spans="1:15">
      <c r="A24">
        <f t="shared" si="0"/>
        <v>1</v>
      </c>
      <c r="B24" s="113"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5"/>
        <v>300</v>
      </c>
      <c r="G24" s="27">
        <f t="shared" si="6"/>
        <v>20</v>
      </c>
      <c r="H24" s="27">
        <f t="shared" si="7"/>
        <v>20</v>
      </c>
      <c r="I24" s="48"/>
      <c r="J24" s="48">
        <f t="shared" si="8"/>
        <v>145</v>
      </c>
      <c r="K24" s="11">
        <f t="shared" si="9"/>
        <v>-7.75</v>
      </c>
      <c r="L24" s="4">
        <f t="shared" si="3"/>
        <v>-155</v>
      </c>
      <c r="M24" s="9">
        <f t="shared" si="4"/>
        <v>0.48333333333333334</v>
      </c>
      <c r="O24">
        <f t="shared" ca="1" si="10"/>
        <v>1</v>
      </c>
    </row>
    <row r="25" spans="1:15">
      <c r="A25">
        <f t="shared" si="0"/>
        <v>1</v>
      </c>
      <c r="B25" s="113"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5"/>
        <v>340</v>
      </c>
      <c r="G25" s="27">
        <f t="shared" si="6"/>
        <v>20</v>
      </c>
      <c r="H25" s="27">
        <v>20</v>
      </c>
      <c r="I25" s="48"/>
      <c r="J25" s="48">
        <f t="shared" si="8"/>
        <v>145</v>
      </c>
      <c r="K25" s="11">
        <f t="shared" si="9"/>
        <v>-9.75</v>
      </c>
      <c r="L25" s="4">
        <f t="shared" si="3"/>
        <v>-195</v>
      </c>
      <c r="M25" s="9">
        <f t="shared" si="4"/>
        <v>0.4264705882352941</v>
      </c>
      <c r="O25">
        <f t="shared" ca="1" si="10"/>
        <v>0</v>
      </c>
    </row>
    <row r="26" spans="1:15">
      <c r="A26">
        <f t="shared" si="0"/>
        <v>1</v>
      </c>
      <c r="B26" s="113"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5"/>
        <v>360</v>
      </c>
      <c r="G26" s="27">
        <f t="shared" si="6"/>
        <v>20</v>
      </c>
      <c r="H26" s="27">
        <f t="shared" si="7"/>
        <v>20</v>
      </c>
      <c r="I26" s="48"/>
      <c r="J26" s="48">
        <f t="shared" si="8"/>
        <v>145</v>
      </c>
      <c r="K26" s="11">
        <f t="shared" si="9"/>
        <v>-10.75</v>
      </c>
      <c r="L26" s="4">
        <f t="shared" si="3"/>
        <v>-215</v>
      </c>
      <c r="M26" s="9">
        <f t="shared" si="4"/>
        <v>0.40277777777777779</v>
      </c>
      <c r="O26">
        <f t="shared" ca="1" si="10"/>
        <v>0</v>
      </c>
    </row>
    <row r="27" spans="1:15">
      <c r="A27">
        <f t="shared" si="0"/>
        <v>1</v>
      </c>
      <c r="B27" s="113"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5"/>
        <v>380</v>
      </c>
      <c r="G27" s="27">
        <f t="shared" si="6"/>
        <v>20</v>
      </c>
      <c r="H27" s="27">
        <f t="shared" si="7"/>
        <v>20</v>
      </c>
      <c r="I27" s="48"/>
      <c r="J27" s="48">
        <f t="shared" si="8"/>
        <v>145</v>
      </c>
      <c r="K27" s="11">
        <f t="shared" si="9"/>
        <v>-11.75</v>
      </c>
      <c r="L27" s="4">
        <f t="shared" si="3"/>
        <v>-235</v>
      </c>
      <c r="M27" s="9">
        <f t="shared" si="4"/>
        <v>0.38157894736842107</v>
      </c>
      <c r="O27">
        <f t="shared" ca="1" si="10"/>
        <v>0</v>
      </c>
    </row>
    <row r="28" spans="1:15">
      <c r="A28">
        <f t="shared" si="0"/>
        <v>1</v>
      </c>
      <c r="B28" s="113"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5"/>
        <v>400</v>
      </c>
      <c r="G28" s="27">
        <f t="shared" si="6"/>
        <v>20</v>
      </c>
      <c r="H28" s="27">
        <f t="shared" si="7"/>
        <v>20</v>
      </c>
      <c r="I28" s="48"/>
      <c r="J28" s="48">
        <f t="shared" si="8"/>
        <v>145</v>
      </c>
      <c r="K28" s="11">
        <f t="shared" si="9"/>
        <v>-12.75</v>
      </c>
      <c r="L28" s="4">
        <f t="shared" si="3"/>
        <v>-255</v>
      </c>
      <c r="M28" s="9">
        <f t="shared" si="4"/>
        <v>0.36249999999999999</v>
      </c>
      <c r="O28">
        <f t="shared" ca="1" si="10"/>
        <v>0</v>
      </c>
    </row>
    <row r="29" spans="1:15" ht="15" customHeight="1">
      <c r="A29">
        <f t="shared" si="0"/>
        <v>0</v>
      </c>
      <c r="B29" s="113"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5"/>
        <v>400</v>
      </c>
      <c r="G29" s="27">
        <f t="shared" si="6"/>
        <v>20</v>
      </c>
      <c r="H29" s="27">
        <f t="shared" si="7"/>
        <v>0</v>
      </c>
      <c r="I29" s="48"/>
      <c r="J29" s="48">
        <f t="shared" si="8"/>
        <v>145</v>
      </c>
      <c r="K29" s="11">
        <f t="shared" si="9"/>
        <v>-12.75</v>
      </c>
      <c r="L29" s="4">
        <f t="shared" si="3"/>
        <v>-255</v>
      </c>
      <c r="M29" s="9">
        <f t="shared" si="4"/>
        <v>0.36249999999999999</v>
      </c>
      <c r="O29">
        <f t="shared" ca="1" si="10"/>
        <v>0</v>
      </c>
    </row>
    <row r="30" spans="1:15" ht="14.25" customHeight="1">
      <c r="A30">
        <f t="shared" si="0"/>
        <v>0</v>
      </c>
      <c r="B30" s="44"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5"/>
        <v>400</v>
      </c>
      <c r="G30" s="25">
        <f t="shared" si="6"/>
        <v>20</v>
      </c>
      <c r="H30" s="25">
        <v>0</v>
      </c>
      <c r="I30" s="47"/>
      <c r="J30" s="47">
        <f t="shared" si="8"/>
        <v>145</v>
      </c>
      <c r="K30" s="11">
        <f t="shared" si="9"/>
        <v>-12.75</v>
      </c>
      <c r="L30" s="4">
        <f t="shared" si="3"/>
        <v>-255</v>
      </c>
      <c r="M30" s="9">
        <f t="shared" si="4"/>
        <v>0.36249999999999999</v>
      </c>
      <c r="O30">
        <f t="shared" ca="1" si="10"/>
        <v>0</v>
      </c>
    </row>
    <row r="31" spans="1:15" ht="14.25" customHeight="1">
      <c r="A31">
        <f t="shared" si="0"/>
        <v>1</v>
      </c>
      <c r="B31" s="113"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5"/>
        <v>400</v>
      </c>
      <c r="G31" s="27">
        <f t="shared" si="6"/>
        <v>20</v>
      </c>
      <c r="H31" s="27">
        <v>0</v>
      </c>
      <c r="I31" s="48"/>
      <c r="J31" s="48">
        <f t="shared" si="8"/>
        <v>145</v>
      </c>
      <c r="K31" s="11">
        <f t="shared" si="9"/>
        <v>-12.75</v>
      </c>
      <c r="L31" s="4">
        <f t="shared" si="3"/>
        <v>-255</v>
      </c>
      <c r="M31" s="9">
        <f t="shared" si="4"/>
        <v>0.36249999999999999</v>
      </c>
      <c r="O31">
        <f t="shared" ca="1" si="10"/>
        <v>0</v>
      </c>
    </row>
    <row r="32" spans="1:15" ht="14.25" customHeight="1">
      <c r="A32">
        <f t="shared" si="0"/>
        <v>1</v>
      </c>
      <c r="B32" s="113"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5"/>
        <v>400</v>
      </c>
      <c r="G32" s="27">
        <f t="shared" si="6"/>
        <v>20</v>
      </c>
      <c r="H32" s="27">
        <f t="shared" si="7"/>
        <v>20</v>
      </c>
      <c r="I32" s="48"/>
      <c r="J32" s="48">
        <f t="shared" si="8"/>
        <v>145</v>
      </c>
      <c r="K32" s="11">
        <f t="shared" si="9"/>
        <v>-12.75</v>
      </c>
      <c r="L32" s="4">
        <f t="shared" si="3"/>
        <v>-255</v>
      </c>
      <c r="M32" s="9">
        <f t="shared" si="4"/>
        <v>0.36249999999999999</v>
      </c>
      <c r="O32">
        <f t="shared" ca="1" si="10"/>
        <v>0</v>
      </c>
    </row>
    <row r="33" spans="1:15" ht="14.25" customHeight="1">
      <c r="A33">
        <f t="shared" si="0"/>
        <v>1</v>
      </c>
      <c r="B33" s="113"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21</v>
      </c>
      <c r="F33" s="27">
        <f t="shared" si="5"/>
        <v>420</v>
      </c>
      <c r="G33" s="27">
        <f t="shared" si="6"/>
        <v>20</v>
      </c>
      <c r="H33" s="27">
        <f t="shared" si="7"/>
        <v>20</v>
      </c>
      <c r="I33" s="48"/>
      <c r="J33" s="48">
        <f t="shared" si="8"/>
        <v>145</v>
      </c>
      <c r="K33" s="11">
        <f t="shared" si="9"/>
        <v>-13.75</v>
      </c>
      <c r="L33" s="4">
        <f t="shared" si="3"/>
        <v>-275</v>
      </c>
      <c r="M33" s="9">
        <f t="shared" si="4"/>
        <v>0.34523809523809523</v>
      </c>
      <c r="O33">
        <f t="shared" ca="1" si="10"/>
        <v>0</v>
      </c>
    </row>
    <row r="34" spans="1:15" ht="14.25" customHeight="1">
      <c r="A34">
        <f t="shared" si="0"/>
        <v>1</v>
      </c>
      <c r="B34" s="113"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22</v>
      </c>
      <c r="F34" s="27">
        <f t="shared" si="5"/>
        <v>440</v>
      </c>
      <c r="G34" s="27">
        <f t="shared" si="6"/>
        <v>20</v>
      </c>
      <c r="H34" s="27">
        <f t="shared" si="7"/>
        <v>20</v>
      </c>
      <c r="I34" s="48"/>
      <c r="J34" s="48">
        <f t="shared" si="8"/>
        <v>145</v>
      </c>
      <c r="K34" s="11">
        <f t="shared" si="9"/>
        <v>-14.75</v>
      </c>
      <c r="L34" s="4">
        <f t="shared" si="3"/>
        <v>-295</v>
      </c>
      <c r="M34" s="9">
        <f t="shared" si="4"/>
        <v>0.32954545454545453</v>
      </c>
      <c r="O34">
        <f t="shared" ca="1" si="10"/>
        <v>0</v>
      </c>
    </row>
    <row r="35" spans="1:15" ht="15" customHeight="1">
      <c r="A35">
        <f t="shared" si="0"/>
        <v>1</v>
      </c>
      <c r="B35" s="113"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23</v>
      </c>
      <c r="F35" s="27">
        <f t="shared" si="5"/>
        <v>460</v>
      </c>
      <c r="G35" s="27">
        <f t="shared" si="6"/>
        <v>20</v>
      </c>
      <c r="H35" s="27">
        <f t="shared" si="7"/>
        <v>20</v>
      </c>
      <c r="I35" s="48"/>
      <c r="J35" s="48">
        <f t="shared" si="8"/>
        <v>145</v>
      </c>
      <c r="K35" s="11">
        <f t="shared" si="9"/>
        <v>-15.75</v>
      </c>
      <c r="L35" s="4">
        <f t="shared" si="3"/>
        <v>-315</v>
      </c>
      <c r="M35" s="9">
        <f t="shared" si="4"/>
        <v>0.31521739130434784</v>
      </c>
      <c r="O35">
        <f t="shared" ca="1" si="10"/>
        <v>0</v>
      </c>
    </row>
    <row r="36" spans="1:15" ht="14.25" customHeight="1">
      <c r="A36">
        <f t="shared" si="0"/>
        <v>0</v>
      </c>
      <c r="B36" s="113">
        <v>42399</v>
      </c>
      <c r="C36" s="144" t="str">
        <f t="shared" si="1"/>
        <v>Sat</v>
      </c>
      <c r="D36" s="26" t="str">
        <f t="shared" si="2"/>
        <v>30</v>
      </c>
      <c r="E36" s="26">
        <f t="shared" si="11"/>
        <v>23</v>
      </c>
      <c r="F36" s="27">
        <f t="shared" si="5"/>
        <v>460</v>
      </c>
      <c r="G36" s="27">
        <f t="shared" si="6"/>
        <v>20</v>
      </c>
      <c r="H36" s="27">
        <f t="shared" si="7"/>
        <v>0</v>
      </c>
      <c r="I36" s="48"/>
      <c r="J36" s="48">
        <f t="shared" si="8"/>
        <v>145</v>
      </c>
      <c r="K36" s="11">
        <f t="shared" si="9"/>
        <v>-15.75</v>
      </c>
      <c r="L36" s="4">
        <f t="shared" si="3"/>
        <v>-315</v>
      </c>
      <c r="M36" s="9">
        <f t="shared" si="4"/>
        <v>0.31521739130434784</v>
      </c>
      <c r="O36">
        <f t="shared" ca="1" si="10"/>
        <v>0</v>
      </c>
    </row>
    <row r="37" spans="1:15" ht="14.25" customHeight="1">
      <c r="A37">
        <f t="shared" ref="A37" si="12">IF(OR(WEEKDAY(B37)=2,WEEKDAY(B37)=3,WEEKDAY(B37)=4,WEEKDAY(B37)=5,WEEKDAY(B37)=6),1,0)</f>
        <v>0</v>
      </c>
      <c r="B37" s="44">
        <v>42400</v>
      </c>
      <c r="C37" s="45" t="str">
        <f t="shared" ref="C37" si="13">TEXT(B37,"ddd")</f>
        <v>Sun</v>
      </c>
      <c r="D37" s="24" t="str">
        <f t="shared" ref="D37" si="14">TEXT(B37,"dd")</f>
        <v>31</v>
      </c>
      <c r="E37" s="24">
        <f t="shared" ref="E37" si="15">IF(A37=1,E36+1,E36)</f>
        <v>23</v>
      </c>
      <c r="F37" s="25">
        <f t="shared" ref="F37" si="16">E37*$F$4</f>
        <v>460</v>
      </c>
      <c r="G37" s="25">
        <f t="shared" si="6"/>
        <v>20</v>
      </c>
      <c r="H37" s="25">
        <f t="shared" ref="H37" si="17">IF(A37=0,0,$F$4)</f>
        <v>0</v>
      </c>
      <c r="I37" s="47"/>
      <c r="J37" s="47">
        <f t="shared" ref="J37" si="18">J36+I37</f>
        <v>145</v>
      </c>
      <c r="K37" s="11">
        <f t="shared" ref="K37" si="19">(J37-F37)/$F$4</f>
        <v>-15.75</v>
      </c>
      <c r="L37" s="4">
        <f t="shared" ref="L37" si="20">J37-F37</f>
        <v>-315</v>
      </c>
      <c r="M37" s="9">
        <f t="shared" ref="M37" si="21">J37/F37</f>
        <v>0.31521739130434784</v>
      </c>
      <c r="O37">
        <f t="shared" ref="O37" ca="1" si="22">IF(B37=TODAY(),1,0)</f>
        <v>0</v>
      </c>
    </row>
    <row r="38" spans="1:15" ht="15" customHeight="1">
      <c r="A38" t="e">
        <f>IF(OR(WEEKDAY(#REF!)=2,WEEKDAY(#REF!)=3,WEEKDAY(#REF!)=4,WEEKDAY(#REF!)=5,WEEKDAY(#REF!)=6),1,0)</f>
        <v>#REF!</v>
      </c>
      <c r="E38"/>
      <c r="F38"/>
      <c r="H38" s="121">
        <f ca="1">SUMIF(B7:B36,"&lt;="&amp;TODAY(),H7:H36)</f>
        <v>240</v>
      </c>
      <c r="I38" s="120">
        <f>SUM(I7:I37)</f>
        <v>145</v>
      </c>
      <c r="K38" s="11">
        <f ca="1">(I38-H38)/$F$4</f>
        <v>-4.75</v>
      </c>
      <c r="L38" s="4">
        <f ca="1">I38-H38</f>
        <v>-95</v>
      </c>
      <c r="M38" s="9">
        <f ca="1">(I38)/H38</f>
        <v>0.60416666666666663</v>
      </c>
    </row>
    <row r="39" spans="1:15">
      <c r="E39"/>
      <c r="F39"/>
      <c r="H39" s="4"/>
      <c r="I39"/>
      <c r="K39" s="11"/>
      <c r="L39" s="4"/>
      <c r="M39" s="9">
        <f ca="1">(L39)/H38</f>
        <v>0</v>
      </c>
    </row>
    <row r="40" spans="1:15" ht="14.25" customHeight="1">
      <c r="E40"/>
      <c r="F40"/>
      <c r="H40"/>
      <c r="I40"/>
    </row>
    <row r="41" spans="1:15" ht="15" customHeight="1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opLeftCell="B12" zoomScale="80" zoomScaleNormal="80" workbookViewId="0">
      <selection activeCell="J7" sqref="J7"/>
    </sheetView>
  </sheetViews>
  <sheetFormatPr defaultRowHeight="14.25"/>
  <cols>
    <col min="1" max="1" width="12.25" hidden="1" customWidth="1"/>
    <col min="2" max="2" width="10.125" customWidth="1"/>
    <col min="5" max="5" width="8.875" style="121" customWidth="1"/>
    <col min="6" max="6" width="10.125" style="121" customWidth="1"/>
    <col min="7" max="7" width="8.75" customWidth="1"/>
    <col min="8" max="9" width="7.875" style="121" customWidth="1"/>
    <col min="10" max="10" width="10.125" customWidth="1"/>
    <col min="15" max="15" width="10.375" bestFit="1" customWidth="1"/>
  </cols>
  <sheetData>
    <row r="1" spans="1:18" s="1" customFormat="1" ht="14.25" customHeight="1">
      <c r="B1" s="161" t="s">
        <v>44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8" ht="15.75" customHeight="1">
      <c r="B2" s="161"/>
      <c r="C2" s="161"/>
      <c r="D2" s="161"/>
      <c r="E2" s="23">
        <f>'Ramp Plan'!C3</f>
        <v>375</v>
      </c>
      <c r="F2" s="34"/>
      <c r="G2" s="34"/>
      <c r="H2" s="34"/>
      <c r="I2" s="6">
        <f>SUM(A7:A37)</f>
        <v>21</v>
      </c>
      <c r="J2" s="30"/>
    </row>
    <row r="3" spans="1:18" ht="28.5" customHeight="1">
      <c r="B3" s="161"/>
      <c r="C3" s="161"/>
      <c r="D3" s="161"/>
      <c r="E3" s="38"/>
      <c r="F3" s="36" t="s">
        <v>2</v>
      </c>
      <c r="G3" s="36"/>
      <c r="H3" s="37"/>
      <c r="I3" s="37"/>
      <c r="J3" s="30"/>
    </row>
    <row r="4" spans="1:18" ht="14.25" customHeight="1">
      <c r="B4" s="30"/>
      <c r="C4" s="30"/>
      <c r="D4" s="30"/>
      <c r="E4" s="31"/>
      <c r="F4" s="32">
        <v>20</v>
      </c>
      <c r="G4" s="32"/>
      <c r="H4" s="33"/>
      <c r="I4" s="33"/>
      <c r="J4" s="30"/>
    </row>
    <row r="5" spans="1:18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8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95</v>
      </c>
      <c r="I6" s="29" t="s">
        <v>96</v>
      </c>
      <c r="J6" s="40" t="s">
        <v>97</v>
      </c>
      <c r="K6" t="s">
        <v>9</v>
      </c>
      <c r="L6" t="s">
        <v>41</v>
      </c>
      <c r="M6" t="s">
        <v>10</v>
      </c>
      <c r="O6" t="s">
        <v>64</v>
      </c>
    </row>
    <row r="7" spans="1:18">
      <c r="A7">
        <f t="shared" ref="A7:A37" si="0">IF(OR(WEEKDAY(B7)=2,WEEKDAY(B7)=3,WEEKDAY(B7)=4,WEEKDAY(B7)=5,WEEKDAY(B7)=6),1,0)</f>
        <v>1</v>
      </c>
      <c r="B7" s="44"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>E7*$F$4</f>
        <v>20</v>
      </c>
      <c r="G7" s="25">
        <f>$F$4</f>
        <v>20</v>
      </c>
      <c r="H7" s="25">
        <v>20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3">J7-F7</f>
        <v>-20</v>
      </c>
      <c r="M7" s="9">
        <f t="shared" ref="M7:M37" si="4">J7/F7</f>
        <v>0</v>
      </c>
      <c r="O7">
        <f ca="1">IF(B7=TODAY(),1,0)</f>
        <v>0</v>
      </c>
    </row>
    <row r="8" spans="1:18">
      <c r="A8">
        <f t="shared" si="0"/>
        <v>0</v>
      </c>
      <c r="B8" s="113"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ref="F8:F37" si="5">E8*$F$4</f>
        <v>20</v>
      </c>
      <c r="G8" s="27">
        <f t="shared" ref="G8:G37" si="6">$F$4</f>
        <v>20</v>
      </c>
      <c r="H8" s="27">
        <f t="shared" ref="H8:H37" si="7">IF(A8=0,0,$F$4)</f>
        <v>0</v>
      </c>
      <c r="I8" s="48">
        <v>0</v>
      </c>
      <c r="J8" s="48">
        <f t="shared" ref="J8:J37" si="8">J7+I8</f>
        <v>0</v>
      </c>
      <c r="K8" s="11">
        <f t="shared" ref="K8:K37" si="9">(J8-F8)/$F$4</f>
        <v>-1</v>
      </c>
      <c r="L8" s="4">
        <f t="shared" si="3"/>
        <v>-20</v>
      </c>
      <c r="M8" s="9">
        <f t="shared" si="4"/>
        <v>0</v>
      </c>
      <c r="O8">
        <f t="shared" ref="O8:O37" ca="1" si="10">IF(B8=TODAY(),1,0)</f>
        <v>0</v>
      </c>
    </row>
    <row r="9" spans="1:18">
      <c r="A9">
        <f t="shared" si="0"/>
        <v>0</v>
      </c>
      <c r="B9" s="44"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1">IF(A9=1,E8+1,E8)</f>
        <v>1</v>
      </c>
      <c r="F9" s="25">
        <f t="shared" si="5"/>
        <v>20</v>
      </c>
      <c r="G9" s="25">
        <f t="shared" si="6"/>
        <v>20</v>
      </c>
      <c r="H9" s="25">
        <f t="shared" si="7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3"/>
        <v>-20</v>
      </c>
      <c r="M9" s="9">
        <f t="shared" si="4"/>
        <v>0</v>
      </c>
      <c r="O9">
        <f t="shared" ca="1" si="10"/>
        <v>0</v>
      </c>
    </row>
    <row r="10" spans="1:18">
      <c r="A10">
        <f t="shared" si="0"/>
        <v>1</v>
      </c>
      <c r="B10" s="113"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5"/>
        <v>40</v>
      </c>
      <c r="G10" s="27">
        <f t="shared" si="6"/>
        <v>20</v>
      </c>
      <c r="H10" s="27">
        <f t="shared" si="7"/>
        <v>20</v>
      </c>
      <c r="I10" s="48">
        <v>0</v>
      </c>
      <c r="J10" s="48">
        <f t="shared" si="8"/>
        <v>0</v>
      </c>
      <c r="K10" s="11">
        <f t="shared" si="9"/>
        <v>-2</v>
      </c>
      <c r="L10" s="4">
        <f t="shared" si="3"/>
        <v>-40</v>
      </c>
      <c r="M10" s="9">
        <f t="shared" si="4"/>
        <v>0</v>
      </c>
      <c r="O10">
        <f t="shared" ca="1" si="10"/>
        <v>0</v>
      </c>
    </row>
    <row r="11" spans="1:18">
      <c r="A11">
        <f t="shared" si="0"/>
        <v>1</v>
      </c>
      <c r="B11" s="113"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5"/>
        <v>100</v>
      </c>
      <c r="G11" s="27">
        <f t="shared" si="6"/>
        <v>20</v>
      </c>
      <c r="H11" s="27">
        <v>20</v>
      </c>
      <c r="I11" s="48">
        <v>0</v>
      </c>
      <c r="J11" s="48">
        <f t="shared" si="8"/>
        <v>0</v>
      </c>
      <c r="K11" s="11">
        <f t="shared" si="9"/>
        <v>-5</v>
      </c>
      <c r="L11" s="4">
        <f t="shared" si="3"/>
        <v>-100</v>
      </c>
      <c r="M11" s="9">
        <f t="shared" si="4"/>
        <v>0</v>
      </c>
      <c r="O11">
        <f t="shared" ca="1" si="10"/>
        <v>0</v>
      </c>
    </row>
    <row r="12" spans="1:18">
      <c r="A12">
        <f t="shared" si="0"/>
        <v>1</v>
      </c>
      <c r="B12" s="113"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5"/>
        <v>120</v>
      </c>
      <c r="G12" s="27">
        <f t="shared" si="6"/>
        <v>20</v>
      </c>
      <c r="H12" s="27">
        <f t="shared" si="7"/>
        <v>20</v>
      </c>
      <c r="I12" s="48">
        <v>0</v>
      </c>
      <c r="J12" s="48">
        <f t="shared" si="8"/>
        <v>0</v>
      </c>
      <c r="K12" s="11">
        <f t="shared" si="9"/>
        <v>-6</v>
      </c>
      <c r="L12" s="4">
        <f t="shared" si="3"/>
        <v>-120</v>
      </c>
      <c r="M12" s="9">
        <f t="shared" si="4"/>
        <v>0</v>
      </c>
      <c r="O12">
        <f t="shared" ca="1" si="10"/>
        <v>0</v>
      </c>
    </row>
    <row r="13" spans="1:18">
      <c r="A13">
        <f t="shared" si="0"/>
        <v>1</v>
      </c>
      <c r="B13" s="113"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5"/>
        <v>140</v>
      </c>
      <c r="G13" s="27">
        <f t="shared" si="6"/>
        <v>20</v>
      </c>
      <c r="H13" s="27">
        <f t="shared" si="7"/>
        <v>20</v>
      </c>
      <c r="I13" s="48">
        <v>3</v>
      </c>
      <c r="J13" s="48">
        <f t="shared" si="8"/>
        <v>3</v>
      </c>
      <c r="K13" s="11">
        <f t="shared" si="9"/>
        <v>-6.85</v>
      </c>
      <c r="L13" s="4">
        <f t="shared" si="3"/>
        <v>-137</v>
      </c>
      <c r="M13" s="9">
        <f t="shared" si="4"/>
        <v>2.1428571428571429E-2</v>
      </c>
      <c r="O13">
        <f t="shared" ca="1" si="10"/>
        <v>0</v>
      </c>
    </row>
    <row r="14" spans="1:18">
      <c r="A14">
        <f t="shared" si="0"/>
        <v>1</v>
      </c>
      <c r="B14" s="113"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5"/>
        <v>160</v>
      </c>
      <c r="G14" s="27">
        <f t="shared" si="6"/>
        <v>20</v>
      </c>
      <c r="H14" s="27">
        <f t="shared" si="7"/>
        <v>20</v>
      </c>
      <c r="I14" s="48">
        <v>0</v>
      </c>
      <c r="J14" s="48">
        <f t="shared" si="8"/>
        <v>3</v>
      </c>
      <c r="K14" s="11">
        <f t="shared" si="9"/>
        <v>-7.85</v>
      </c>
      <c r="L14" s="4">
        <f t="shared" si="3"/>
        <v>-157</v>
      </c>
      <c r="M14" s="9">
        <f t="shared" si="4"/>
        <v>1.8749999999999999E-2</v>
      </c>
      <c r="O14">
        <f t="shared" ca="1" si="10"/>
        <v>0</v>
      </c>
      <c r="R14" s="88"/>
    </row>
    <row r="15" spans="1:18">
      <c r="A15">
        <f t="shared" si="0"/>
        <v>0</v>
      </c>
      <c r="B15" s="113"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5"/>
        <v>160</v>
      </c>
      <c r="G15" s="27">
        <f t="shared" si="6"/>
        <v>20</v>
      </c>
      <c r="H15" s="27">
        <f t="shared" si="7"/>
        <v>0</v>
      </c>
      <c r="I15" s="48">
        <v>0</v>
      </c>
      <c r="J15" s="48">
        <f t="shared" si="8"/>
        <v>3</v>
      </c>
      <c r="K15" s="11">
        <f t="shared" si="9"/>
        <v>-7.85</v>
      </c>
      <c r="L15" s="4">
        <f t="shared" si="3"/>
        <v>-157</v>
      </c>
      <c r="M15" s="9">
        <f t="shared" si="4"/>
        <v>1.8749999999999999E-2</v>
      </c>
      <c r="O15">
        <f t="shared" ca="1" si="10"/>
        <v>0</v>
      </c>
    </row>
    <row r="16" spans="1:18">
      <c r="A16">
        <f t="shared" si="0"/>
        <v>0</v>
      </c>
      <c r="B16" s="44"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5"/>
        <v>160</v>
      </c>
      <c r="G16" s="25">
        <f t="shared" si="6"/>
        <v>20</v>
      </c>
      <c r="H16" s="25">
        <f t="shared" si="7"/>
        <v>0</v>
      </c>
      <c r="I16" s="47">
        <v>0</v>
      </c>
      <c r="J16" s="47">
        <f t="shared" si="8"/>
        <v>3</v>
      </c>
      <c r="K16" s="11">
        <f t="shared" si="9"/>
        <v>-7.85</v>
      </c>
      <c r="L16" s="4">
        <f t="shared" si="3"/>
        <v>-157</v>
      </c>
      <c r="M16" s="9">
        <f t="shared" si="4"/>
        <v>1.8749999999999999E-2</v>
      </c>
      <c r="O16">
        <f t="shared" ca="1" si="10"/>
        <v>0</v>
      </c>
    </row>
    <row r="17" spans="1:15">
      <c r="A17">
        <f t="shared" si="0"/>
        <v>1</v>
      </c>
      <c r="B17" s="113"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5"/>
        <v>180</v>
      </c>
      <c r="G17" s="27">
        <f t="shared" si="6"/>
        <v>20</v>
      </c>
      <c r="H17" s="27">
        <f t="shared" si="7"/>
        <v>20</v>
      </c>
      <c r="I17" s="48">
        <v>0</v>
      </c>
      <c r="J17" s="48">
        <f t="shared" si="8"/>
        <v>3</v>
      </c>
      <c r="K17" s="11">
        <f t="shared" si="9"/>
        <v>-8.85</v>
      </c>
      <c r="L17" s="4">
        <f t="shared" si="3"/>
        <v>-177</v>
      </c>
      <c r="M17" s="9">
        <f t="shared" si="4"/>
        <v>1.6666666666666666E-2</v>
      </c>
      <c r="O17">
        <f t="shared" ca="1" si="10"/>
        <v>0</v>
      </c>
    </row>
    <row r="18" spans="1:15">
      <c r="A18">
        <f t="shared" si="0"/>
        <v>1</v>
      </c>
      <c r="B18" s="113"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5"/>
        <v>220</v>
      </c>
      <c r="G18" s="27">
        <f t="shared" si="6"/>
        <v>20</v>
      </c>
      <c r="H18" s="27">
        <v>20</v>
      </c>
      <c r="I18" s="48">
        <v>0</v>
      </c>
      <c r="J18" s="48">
        <f t="shared" si="8"/>
        <v>3</v>
      </c>
      <c r="K18" s="11">
        <f t="shared" si="9"/>
        <v>-10.85</v>
      </c>
      <c r="L18" s="4">
        <f t="shared" si="3"/>
        <v>-217</v>
      </c>
      <c r="M18" s="9">
        <f t="shared" si="4"/>
        <v>1.3636363636363636E-2</v>
      </c>
      <c r="O18">
        <f t="shared" ca="1" si="10"/>
        <v>0</v>
      </c>
    </row>
    <row r="19" spans="1:15">
      <c r="A19">
        <f t="shared" si="0"/>
        <v>1</v>
      </c>
      <c r="B19" s="113"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5"/>
        <v>240</v>
      </c>
      <c r="G19" s="27">
        <f t="shared" si="6"/>
        <v>20</v>
      </c>
      <c r="H19" s="27">
        <f t="shared" si="7"/>
        <v>20</v>
      </c>
      <c r="I19" s="48">
        <v>0</v>
      </c>
      <c r="J19" s="48">
        <f t="shared" si="8"/>
        <v>3</v>
      </c>
      <c r="K19" s="11">
        <f t="shared" si="9"/>
        <v>-11.85</v>
      </c>
      <c r="L19" s="4">
        <f t="shared" si="3"/>
        <v>-237</v>
      </c>
      <c r="M19" s="9">
        <f t="shared" si="4"/>
        <v>1.2500000000000001E-2</v>
      </c>
      <c r="O19">
        <f t="shared" ca="1" si="10"/>
        <v>0</v>
      </c>
    </row>
    <row r="20" spans="1:15">
      <c r="A20">
        <f t="shared" si="0"/>
        <v>1</v>
      </c>
      <c r="B20" s="113"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5"/>
        <v>260</v>
      </c>
      <c r="G20" s="27">
        <f t="shared" si="6"/>
        <v>20</v>
      </c>
      <c r="H20" s="27">
        <f t="shared" si="7"/>
        <v>20</v>
      </c>
      <c r="I20" s="48">
        <v>0</v>
      </c>
      <c r="J20" s="48">
        <f t="shared" si="8"/>
        <v>3</v>
      </c>
      <c r="K20" s="11">
        <f t="shared" si="9"/>
        <v>-12.85</v>
      </c>
      <c r="L20" s="4">
        <f t="shared" si="3"/>
        <v>-257</v>
      </c>
      <c r="M20" s="9">
        <f t="shared" si="4"/>
        <v>1.1538461538461539E-2</v>
      </c>
      <c r="O20">
        <f t="shared" ca="1" si="10"/>
        <v>0</v>
      </c>
    </row>
    <row r="21" spans="1:15" ht="15" customHeight="1">
      <c r="A21">
        <f t="shared" si="0"/>
        <v>1</v>
      </c>
      <c r="B21" s="113"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5"/>
        <v>280</v>
      </c>
      <c r="G21" s="27">
        <f t="shared" si="6"/>
        <v>20</v>
      </c>
      <c r="H21" s="27">
        <f t="shared" si="7"/>
        <v>20</v>
      </c>
      <c r="I21" s="48"/>
      <c r="J21" s="48">
        <f t="shared" si="8"/>
        <v>3</v>
      </c>
      <c r="K21" s="11">
        <f t="shared" si="9"/>
        <v>-13.85</v>
      </c>
      <c r="L21" s="4">
        <f t="shared" si="3"/>
        <v>-277</v>
      </c>
      <c r="M21" s="9">
        <f t="shared" si="4"/>
        <v>1.0714285714285714E-2</v>
      </c>
      <c r="O21">
        <f t="shared" ca="1" si="10"/>
        <v>0</v>
      </c>
    </row>
    <row r="22" spans="1:15">
      <c r="A22">
        <f t="shared" si="0"/>
        <v>0</v>
      </c>
      <c r="B22" s="113"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5"/>
        <v>280</v>
      </c>
      <c r="G22" s="27">
        <f t="shared" si="6"/>
        <v>20</v>
      </c>
      <c r="H22" s="27">
        <f t="shared" si="7"/>
        <v>0</v>
      </c>
      <c r="I22" s="48"/>
      <c r="J22" s="48">
        <f t="shared" si="8"/>
        <v>3</v>
      </c>
      <c r="K22" s="11">
        <f t="shared" si="9"/>
        <v>-13.85</v>
      </c>
      <c r="L22" s="4">
        <f t="shared" si="3"/>
        <v>-277</v>
      </c>
      <c r="M22" s="9">
        <f t="shared" si="4"/>
        <v>1.0714285714285714E-2</v>
      </c>
      <c r="O22">
        <f t="shared" ca="1" si="10"/>
        <v>0</v>
      </c>
    </row>
    <row r="23" spans="1:15">
      <c r="A23">
        <f t="shared" si="0"/>
        <v>0</v>
      </c>
      <c r="B23" s="44"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5"/>
        <v>280</v>
      </c>
      <c r="G23" s="25">
        <f t="shared" si="6"/>
        <v>20</v>
      </c>
      <c r="H23" s="25">
        <f t="shared" si="7"/>
        <v>0</v>
      </c>
      <c r="I23" s="47"/>
      <c r="J23" s="47">
        <f t="shared" si="8"/>
        <v>3</v>
      </c>
      <c r="K23" s="11">
        <f t="shared" si="9"/>
        <v>-13.85</v>
      </c>
      <c r="L23" s="4">
        <f t="shared" si="3"/>
        <v>-277</v>
      </c>
      <c r="M23" s="9">
        <f t="shared" si="4"/>
        <v>1.0714285714285714E-2</v>
      </c>
      <c r="O23">
        <f t="shared" ca="1" si="10"/>
        <v>0</v>
      </c>
    </row>
    <row r="24" spans="1:15">
      <c r="A24">
        <f t="shared" si="0"/>
        <v>1</v>
      </c>
      <c r="B24" s="113"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5"/>
        <v>300</v>
      </c>
      <c r="G24" s="27">
        <f t="shared" si="6"/>
        <v>20</v>
      </c>
      <c r="H24" s="27">
        <f t="shared" si="7"/>
        <v>20</v>
      </c>
      <c r="I24" s="48"/>
      <c r="J24" s="48">
        <f t="shared" si="8"/>
        <v>3</v>
      </c>
      <c r="K24" s="11">
        <f t="shared" si="9"/>
        <v>-14.85</v>
      </c>
      <c r="L24" s="4">
        <f t="shared" si="3"/>
        <v>-297</v>
      </c>
      <c r="M24" s="9">
        <f t="shared" si="4"/>
        <v>0.01</v>
      </c>
      <c r="O24">
        <f t="shared" ca="1" si="10"/>
        <v>1</v>
      </c>
    </row>
    <row r="25" spans="1:15">
      <c r="A25">
        <f t="shared" si="0"/>
        <v>1</v>
      </c>
      <c r="B25" s="113"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5"/>
        <v>340</v>
      </c>
      <c r="G25" s="27">
        <f t="shared" si="6"/>
        <v>20</v>
      </c>
      <c r="H25" s="27">
        <v>20</v>
      </c>
      <c r="I25" s="48"/>
      <c r="J25" s="48">
        <f t="shared" si="8"/>
        <v>3</v>
      </c>
      <c r="K25" s="11">
        <f t="shared" si="9"/>
        <v>-16.850000000000001</v>
      </c>
      <c r="L25" s="4">
        <f t="shared" si="3"/>
        <v>-337</v>
      </c>
      <c r="M25" s="9">
        <f t="shared" si="4"/>
        <v>8.8235294117647058E-3</v>
      </c>
      <c r="O25">
        <f t="shared" ca="1" si="10"/>
        <v>0</v>
      </c>
    </row>
    <row r="26" spans="1:15">
      <c r="A26">
        <f t="shared" si="0"/>
        <v>1</v>
      </c>
      <c r="B26" s="113"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5"/>
        <v>360</v>
      </c>
      <c r="G26" s="27">
        <f t="shared" si="6"/>
        <v>20</v>
      </c>
      <c r="H26" s="27">
        <f t="shared" si="7"/>
        <v>20</v>
      </c>
      <c r="I26" s="48"/>
      <c r="J26" s="48">
        <f t="shared" si="8"/>
        <v>3</v>
      </c>
      <c r="K26" s="11">
        <f t="shared" si="9"/>
        <v>-17.850000000000001</v>
      </c>
      <c r="L26" s="4">
        <f t="shared" si="3"/>
        <v>-357</v>
      </c>
      <c r="M26" s="9">
        <f t="shared" si="4"/>
        <v>8.3333333333333332E-3</v>
      </c>
      <c r="O26">
        <f t="shared" ca="1" si="10"/>
        <v>0</v>
      </c>
    </row>
    <row r="27" spans="1:15">
      <c r="A27">
        <f t="shared" si="0"/>
        <v>1</v>
      </c>
      <c r="B27" s="113"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5"/>
        <v>380</v>
      </c>
      <c r="G27" s="27">
        <f t="shared" si="6"/>
        <v>20</v>
      </c>
      <c r="H27" s="27">
        <f t="shared" si="7"/>
        <v>20</v>
      </c>
      <c r="I27" s="48"/>
      <c r="J27" s="48">
        <f t="shared" si="8"/>
        <v>3</v>
      </c>
      <c r="K27" s="11">
        <f t="shared" si="9"/>
        <v>-18.850000000000001</v>
      </c>
      <c r="L27" s="4">
        <f t="shared" si="3"/>
        <v>-377</v>
      </c>
      <c r="M27" s="9">
        <f t="shared" si="4"/>
        <v>7.8947368421052634E-3</v>
      </c>
      <c r="O27">
        <f t="shared" ca="1" si="10"/>
        <v>0</v>
      </c>
    </row>
    <row r="28" spans="1:15">
      <c r="A28">
        <f t="shared" si="0"/>
        <v>1</v>
      </c>
      <c r="B28" s="113"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5"/>
        <v>400</v>
      </c>
      <c r="G28" s="27">
        <f t="shared" si="6"/>
        <v>20</v>
      </c>
      <c r="H28" s="27">
        <f t="shared" si="7"/>
        <v>20</v>
      </c>
      <c r="I28" s="48"/>
      <c r="J28" s="48">
        <f t="shared" si="8"/>
        <v>3</v>
      </c>
      <c r="K28" s="11">
        <f t="shared" si="9"/>
        <v>-19.850000000000001</v>
      </c>
      <c r="L28" s="4">
        <f t="shared" si="3"/>
        <v>-397</v>
      </c>
      <c r="M28" s="9">
        <f t="shared" si="4"/>
        <v>7.4999999999999997E-3</v>
      </c>
      <c r="O28">
        <f t="shared" ca="1" si="10"/>
        <v>0</v>
      </c>
    </row>
    <row r="29" spans="1:15" ht="15" customHeight="1">
      <c r="A29">
        <f t="shared" si="0"/>
        <v>0</v>
      </c>
      <c r="B29" s="113"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5"/>
        <v>400</v>
      </c>
      <c r="G29" s="27">
        <f t="shared" si="6"/>
        <v>20</v>
      </c>
      <c r="H29" s="27">
        <f t="shared" si="7"/>
        <v>0</v>
      </c>
      <c r="I29" s="48"/>
      <c r="J29" s="48">
        <f t="shared" si="8"/>
        <v>3</v>
      </c>
      <c r="K29" s="11">
        <f t="shared" si="9"/>
        <v>-19.850000000000001</v>
      </c>
      <c r="L29" s="4">
        <f t="shared" si="3"/>
        <v>-397</v>
      </c>
      <c r="M29" s="9">
        <f t="shared" si="4"/>
        <v>7.4999999999999997E-3</v>
      </c>
      <c r="O29">
        <f t="shared" ca="1" si="10"/>
        <v>0</v>
      </c>
    </row>
    <row r="30" spans="1:15" ht="14.25" customHeight="1">
      <c r="A30">
        <f t="shared" si="0"/>
        <v>0</v>
      </c>
      <c r="B30" s="44"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5"/>
        <v>400</v>
      </c>
      <c r="G30" s="25">
        <f t="shared" si="6"/>
        <v>20</v>
      </c>
      <c r="H30" s="25">
        <v>0</v>
      </c>
      <c r="I30" s="47"/>
      <c r="J30" s="47">
        <f t="shared" si="8"/>
        <v>3</v>
      </c>
      <c r="K30" s="11">
        <f t="shared" si="9"/>
        <v>-19.850000000000001</v>
      </c>
      <c r="L30" s="4">
        <f t="shared" si="3"/>
        <v>-397</v>
      </c>
      <c r="M30" s="9">
        <f t="shared" si="4"/>
        <v>7.4999999999999997E-3</v>
      </c>
      <c r="O30">
        <f t="shared" ca="1" si="10"/>
        <v>0</v>
      </c>
    </row>
    <row r="31" spans="1:15" ht="14.25" customHeight="1">
      <c r="A31">
        <f t="shared" si="0"/>
        <v>1</v>
      </c>
      <c r="B31" s="113"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5"/>
        <v>400</v>
      </c>
      <c r="G31" s="27">
        <f t="shared" si="6"/>
        <v>20</v>
      </c>
      <c r="H31" s="27">
        <v>0</v>
      </c>
      <c r="I31" s="48"/>
      <c r="J31" s="48">
        <f t="shared" si="8"/>
        <v>3</v>
      </c>
      <c r="K31" s="11">
        <f t="shared" si="9"/>
        <v>-19.850000000000001</v>
      </c>
      <c r="L31" s="4">
        <f t="shared" si="3"/>
        <v>-397</v>
      </c>
      <c r="M31" s="9">
        <f t="shared" si="4"/>
        <v>7.4999999999999997E-3</v>
      </c>
      <c r="O31">
        <f t="shared" ca="1" si="10"/>
        <v>0</v>
      </c>
    </row>
    <row r="32" spans="1:15" ht="14.25" customHeight="1">
      <c r="A32">
        <f t="shared" si="0"/>
        <v>1</v>
      </c>
      <c r="B32" s="113"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5"/>
        <v>400</v>
      </c>
      <c r="G32" s="27">
        <f t="shared" si="6"/>
        <v>20</v>
      </c>
      <c r="H32" s="27">
        <f t="shared" si="7"/>
        <v>20</v>
      </c>
      <c r="I32" s="48"/>
      <c r="J32" s="48">
        <f t="shared" si="8"/>
        <v>3</v>
      </c>
      <c r="K32" s="11">
        <f t="shared" si="9"/>
        <v>-19.850000000000001</v>
      </c>
      <c r="L32" s="4">
        <f t="shared" si="3"/>
        <v>-397</v>
      </c>
      <c r="M32" s="9">
        <f t="shared" si="4"/>
        <v>7.4999999999999997E-3</v>
      </c>
      <c r="O32">
        <f t="shared" ca="1" si="10"/>
        <v>0</v>
      </c>
    </row>
    <row r="33" spans="1:15" ht="14.25" customHeight="1">
      <c r="A33">
        <f t="shared" si="0"/>
        <v>1</v>
      </c>
      <c r="B33" s="113"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21</v>
      </c>
      <c r="F33" s="27">
        <f t="shared" si="5"/>
        <v>420</v>
      </c>
      <c r="G33" s="27">
        <f t="shared" si="6"/>
        <v>20</v>
      </c>
      <c r="H33" s="27">
        <f t="shared" si="7"/>
        <v>20</v>
      </c>
      <c r="I33" s="48"/>
      <c r="J33" s="48">
        <f t="shared" si="8"/>
        <v>3</v>
      </c>
      <c r="K33" s="11">
        <f t="shared" si="9"/>
        <v>-20.85</v>
      </c>
      <c r="L33" s="4">
        <f t="shared" si="3"/>
        <v>-417</v>
      </c>
      <c r="M33" s="9">
        <f t="shared" si="4"/>
        <v>7.1428571428571426E-3</v>
      </c>
      <c r="O33">
        <f t="shared" ca="1" si="10"/>
        <v>0</v>
      </c>
    </row>
    <row r="34" spans="1:15" ht="14.25" customHeight="1">
      <c r="A34">
        <f t="shared" si="0"/>
        <v>1</v>
      </c>
      <c r="B34" s="113"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22</v>
      </c>
      <c r="F34" s="27">
        <f t="shared" si="5"/>
        <v>440</v>
      </c>
      <c r="G34" s="27">
        <f t="shared" si="6"/>
        <v>20</v>
      </c>
      <c r="H34" s="27">
        <f t="shared" si="7"/>
        <v>20</v>
      </c>
      <c r="I34" s="48"/>
      <c r="J34" s="48">
        <f t="shared" si="8"/>
        <v>3</v>
      </c>
      <c r="K34" s="11">
        <f t="shared" si="9"/>
        <v>-21.85</v>
      </c>
      <c r="L34" s="4">
        <f t="shared" si="3"/>
        <v>-437</v>
      </c>
      <c r="M34" s="9">
        <f t="shared" si="4"/>
        <v>6.8181818181818179E-3</v>
      </c>
      <c r="O34">
        <f t="shared" ca="1" si="10"/>
        <v>0</v>
      </c>
    </row>
    <row r="35" spans="1:15" ht="15" customHeight="1">
      <c r="A35">
        <f t="shared" si="0"/>
        <v>1</v>
      </c>
      <c r="B35" s="113"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23</v>
      </c>
      <c r="F35" s="27">
        <f t="shared" si="5"/>
        <v>460</v>
      </c>
      <c r="G35" s="27">
        <f t="shared" si="6"/>
        <v>20</v>
      </c>
      <c r="H35" s="27">
        <f t="shared" si="7"/>
        <v>20</v>
      </c>
      <c r="I35" s="48"/>
      <c r="J35" s="48">
        <f t="shared" si="8"/>
        <v>3</v>
      </c>
      <c r="K35" s="11">
        <f t="shared" si="9"/>
        <v>-22.85</v>
      </c>
      <c r="L35" s="4">
        <f t="shared" si="3"/>
        <v>-457</v>
      </c>
      <c r="M35" s="9">
        <f t="shared" si="4"/>
        <v>6.5217391304347823E-3</v>
      </c>
      <c r="O35">
        <f t="shared" ca="1" si="10"/>
        <v>0</v>
      </c>
    </row>
    <row r="36" spans="1:15" ht="14.25" customHeight="1">
      <c r="A36">
        <f t="shared" si="0"/>
        <v>0</v>
      </c>
      <c r="B36" s="113">
        <v>42399</v>
      </c>
      <c r="C36" s="144" t="str">
        <f t="shared" si="1"/>
        <v>Sat</v>
      </c>
      <c r="D36" s="26" t="str">
        <f t="shared" si="2"/>
        <v>30</v>
      </c>
      <c r="E36" s="26">
        <f t="shared" si="11"/>
        <v>23</v>
      </c>
      <c r="F36" s="27">
        <f t="shared" si="5"/>
        <v>460</v>
      </c>
      <c r="G36" s="27">
        <f t="shared" si="6"/>
        <v>20</v>
      </c>
      <c r="H36" s="27">
        <f t="shared" si="7"/>
        <v>0</v>
      </c>
      <c r="I36" s="48"/>
      <c r="J36" s="48">
        <f t="shared" si="8"/>
        <v>3</v>
      </c>
      <c r="K36" s="11">
        <f t="shared" si="9"/>
        <v>-22.85</v>
      </c>
      <c r="L36" s="4">
        <f t="shared" si="3"/>
        <v>-457</v>
      </c>
      <c r="M36" s="9">
        <f t="shared" si="4"/>
        <v>6.5217391304347823E-3</v>
      </c>
      <c r="O36">
        <f t="shared" ca="1" si="10"/>
        <v>0</v>
      </c>
    </row>
    <row r="37" spans="1:15" ht="14.25" customHeight="1">
      <c r="A37">
        <f t="shared" si="0"/>
        <v>0</v>
      </c>
      <c r="B37" s="44">
        <v>42400</v>
      </c>
      <c r="C37" s="45" t="str">
        <f t="shared" si="1"/>
        <v>Sun</v>
      </c>
      <c r="D37" s="24" t="str">
        <f t="shared" si="2"/>
        <v>31</v>
      </c>
      <c r="E37" s="24">
        <f t="shared" si="11"/>
        <v>23</v>
      </c>
      <c r="F37" s="25">
        <f t="shared" si="5"/>
        <v>460</v>
      </c>
      <c r="G37" s="25">
        <f t="shared" si="6"/>
        <v>20</v>
      </c>
      <c r="H37" s="25">
        <f t="shared" si="7"/>
        <v>0</v>
      </c>
      <c r="I37" s="47"/>
      <c r="J37" s="47">
        <f t="shared" si="8"/>
        <v>3</v>
      </c>
      <c r="K37" s="11">
        <f t="shared" si="9"/>
        <v>-22.85</v>
      </c>
      <c r="L37" s="4">
        <f t="shared" si="3"/>
        <v>-457</v>
      </c>
      <c r="M37" s="9">
        <f t="shared" si="4"/>
        <v>6.5217391304347823E-3</v>
      </c>
      <c r="O37">
        <f t="shared" ca="1" si="10"/>
        <v>0</v>
      </c>
    </row>
    <row r="38" spans="1:15" ht="15" customHeight="1">
      <c r="A38" t="e">
        <f>IF(OR(WEEKDAY(#REF!)=2,WEEKDAY(#REF!)=3,WEEKDAY(#REF!)=4,WEEKDAY(#REF!)=5,WEEKDAY(#REF!)=6),1,0)</f>
        <v>#REF!</v>
      </c>
      <c r="E38"/>
      <c r="F38"/>
      <c r="H38" s="121">
        <f ca="1">SUMIF(B7:B36,"&lt;="&amp;TODAY(),H7:H36)</f>
        <v>240</v>
      </c>
      <c r="I38" s="120">
        <f>SUM(I7:I37)</f>
        <v>3</v>
      </c>
      <c r="K38" s="11">
        <f ca="1">(I38-H38)/$F$4</f>
        <v>-11.85</v>
      </c>
      <c r="L38" s="4">
        <f ca="1">I38-H38</f>
        <v>-237</v>
      </c>
      <c r="M38" s="9">
        <f ca="1">(I38)/H38</f>
        <v>1.2500000000000001E-2</v>
      </c>
    </row>
    <row r="39" spans="1:15">
      <c r="E39"/>
      <c r="F39"/>
      <c r="H39" s="4"/>
      <c r="I39"/>
      <c r="K39" s="11"/>
      <c r="L39" s="4"/>
      <c r="M39" s="9">
        <f ca="1">(L39)/H38</f>
        <v>0</v>
      </c>
    </row>
    <row r="40" spans="1:15" ht="14.25" customHeight="1">
      <c r="E40"/>
      <c r="F40"/>
      <c r="H40"/>
      <c r="I40"/>
    </row>
    <row r="41" spans="1:15" ht="15" customHeight="1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B1" zoomScale="80" zoomScaleNormal="80" workbookViewId="0">
      <selection activeCell="J7" sqref="J7"/>
    </sheetView>
  </sheetViews>
  <sheetFormatPr defaultRowHeight="14.25"/>
  <cols>
    <col min="1" max="1" width="9.625" hidden="1" customWidth="1"/>
    <col min="2" max="2" width="9.375" customWidth="1"/>
    <col min="5" max="5" width="8.875" style="121" customWidth="1"/>
    <col min="6" max="6" width="10.125" style="121" customWidth="1"/>
    <col min="7" max="7" width="9.625" customWidth="1"/>
    <col min="8" max="8" width="7.875" style="121" customWidth="1"/>
    <col min="9" max="9" width="9" style="121" customWidth="1"/>
    <col min="10" max="10" width="10.125" customWidth="1"/>
    <col min="15" max="15" width="10.375" bestFit="1" customWidth="1"/>
  </cols>
  <sheetData>
    <row r="1" spans="1:18" s="1" customFormat="1" ht="14.25" customHeight="1">
      <c r="B1" s="161" t="s">
        <v>87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8" ht="15.75" customHeight="1">
      <c r="B2" s="161"/>
      <c r="C2" s="161"/>
      <c r="D2" s="161"/>
      <c r="E2" s="23">
        <f>'Ramp Plan'!C3</f>
        <v>375</v>
      </c>
      <c r="F2" s="34"/>
      <c r="G2" s="34"/>
      <c r="H2" s="34"/>
      <c r="I2" s="6">
        <v>24</v>
      </c>
      <c r="J2" s="30"/>
    </row>
    <row r="3" spans="1:18" ht="25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8" ht="14.25" customHeight="1">
      <c r="B4" s="30"/>
      <c r="C4" s="30"/>
      <c r="D4" s="30"/>
      <c r="E4" s="31"/>
      <c r="F4" s="32">
        <v>20</v>
      </c>
      <c r="G4" s="32"/>
      <c r="H4" s="33"/>
      <c r="I4" s="34"/>
      <c r="J4" s="30"/>
    </row>
    <row r="5" spans="1:18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8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8">
      <c r="A7">
        <f t="shared" ref="A7:A37" si="0">IF(OR(WEEKDAY(B7)=2,WEEKDAY(B7)=3,WEEKDAY(B7)=4,WEEKDAY(B7)=5,WEEKDAY(B7)=6),1,0)</f>
        <v>1</v>
      </c>
      <c r="B7" s="44"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>E7*$F$4</f>
        <v>20</v>
      </c>
      <c r="G7" s="25">
        <f>$F$4</f>
        <v>20</v>
      </c>
      <c r="H7" s="25">
        <v>20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3">J7-F7</f>
        <v>-20</v>
      </c>
      <c r="M7" s="9">
        <f t="shared" ref="M7:M37" si="4">J7/F7</f>
        <v>0</v>
      </c>
      <c r="O7">
        <f ca="1">IF(B7=TODAY(),1,0)</f>
        <v>0</v>
      </c>
      <c r="R7" s="148"/>
    </row>
    <row r="8" spans="1:18">
      <c r="A8">
        <f t="shared" si="0"/>
        <v>0</v>
      </c>
      <c r="B8" s="113"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ref="F8:F37" si="5">E8*$F$4</f>
        <v>20</v>
      </c>
      <c r="G8" s="27">
        <f t="shared" ref="G8:G37" si="6">$F$4</f>
        <v>20</v>
      </c>
      <c r="H8" s="27">
        <f t="shared" ref="H8:H37" si="7">IF(A8=0,0,$F$4)</f>
        <v>0</v>
      </c>
      <c r="I8" s="48">
        <v>0</v>
      </c>
      <c r="J8" s="48">
        <f t="shared" ref="J8:J37" si="8">J7+I8</f>
        <v>0</v>
      </c>
      <c r="K8" s="11">
        <f t="shared" ref="K8:K37" si="9">(J8-F8)/$F$4</f>
        <v>-1</v>
      </c>
      <c r="L8" s="4">
        <f t="shared" si="3"/>
        <v>-20</v>
      </c>
      <c r="M8" s="9">
        <f t="shared" si="4"/>
        <v>0</v>
      </c>
      <c r="O8">
        <f t="shared" ref="O8:O37" ca="1" si="10">IF(B8=TODAY(),1,0)</f>
        <v>0</v>
      </c>
      <c r="R8" s="148"/>
    </row>
    <row r="9" spans="1:18">
      <c r="A9">
        <f t="shared" si="0"/>
        <v>0</v>
      </c>
      <c r="B9" s="44"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1">IF(A9=1,E8+1,E8)</f>
        <v>1</v>
      </c>
      <c r="F9" s="25">
        <f t="shared" si="5"/>
        <v>20</v>
      </c>
      <c r="G9" s="25">
        <f t="shared" si="6"/>
        <v>20</v>
      </c>
      <c r="H9" s="25">
        <f t="shared" si="7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3"/>
        <v>-20</v>
      </c>
      <c r="M9" s="9">
        <f t="shared" si="4"/>
        <v>0</v>
      </c>
      <c r="O9">
        <f t="shared" ca="1" si="10"/>
        <v>0</v>
      </c>
      <c r="R9" s="148"/>
    </row>
    <row r="10" spans="1:18">
      <c r="A10">
        <f t="shared" si="0"/>
        <v>1</v>
      </c>
      <c r="B10" s="113"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5"/>
        <v>40</v>
      </c>
      <c r="G10" s="27">
        <f t="shared" si="6"/>
        <v>20</v>
      </c>
      <c r="H10" s="27">
        <f t="shared" si="7"/>
        <v>20</v>
      </c>
      <c r="I10" s="48">
        <v>0</v>
      </c>
      <c r="J10" s="48">
        <f t="shared" si="8"/>
        <v>0</v>
      </c>
      <c r="K10" s="11">
        <f t="shared" si="9"/>
        <v>-2</v>
      </c>
      <c r="L10" s="4">
        <f t="shared" si="3"/>
        <v>-40</v>
      </c>
      <c r="M10" s="9">
        <f t="shared" si="4"/>
        <v>0</v>
      </c>
      <c r="O10">
        <f t="shared" ca="1" si="10"/>
        <v>0</v>
      </c>
      <c r="R10" s="148"/>
    </row>
    <row r="11" spans="1:18">
      <c r="A11">
        <f t="shared" si="0"/>
        <v>1</v>
      </c>
      <c r="B11" s="113"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5"/>
        <v>100</v>
      </c>
      <c r="G11" s="27">
        <f t="shared" si="6"/>
        <v>20</v>
      </c>
      <c r="H11" s="27">
        <v>20</v>
      </c>
      <c r="I11" s="48">
        <v>6</v>
      </c>
      <c r="J11" s="48">
        <f t="shared" si="8"/>
        <v>6</v>
      </c>
      <c r="K11" s="11">
        <f t="shared" si="9"/>
        <v>-4.7</v>
      </c>
      <c r="L11" s="4">
        <f t="shared" si="3"/>
        <v>-94</v>
      </c>
      <c r="M11" s="9">
        <f t="shared" si="4"/>
        <v>0.06</v>
      </c>
      <c r="O11">
        <f t="shared" ca="1" si="10"/>
        <v>0</v>
      </c>
      <c r="R11" s="148"/>
    </row>
    <row r="12" spans="1:18">
      <c r="A12">
        <f t="shared" si="0"/>
        <v>1</v>
      </c>
      <c r="B12" s="113"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5"/>
        <v>120</v>
      </c>
      <c r="G12" s="27">
        <f t="shared" si="6"/>
        <v>20</v>
      </c>
      <c r="H12" s="27">
        <f t="shared" si="7"/>
        <v>20</v>
      </c>
      <c r="I12" s="48">
        <v>13</v>
      </c>
      <c r="J12" s="48">
        <f t="shared" si="8"/>
        <v>19</v>
      </c>
      <c r="K12" s="11">
        <f t="shared" si="9"/>
        <v>-5.05</v>
      </c>
      <c r="L12" s="4">
        <f t="shared" si="3"/>
        <v>-101</v>
      </c>
      <c r="M12" s="9">
        <f t="shared" si="4"/>
        <v>0.15833333333333333</v>
      </c>
      <c r="O12">
        <f t="shared" ca="1" si="10"/>
        <v>0</v>
      </c>
      <c r="R12" s="149"/>
    </row>
    <row r="13" spans="1:18">
      <c r="A13">
        <f t="shared" si="0"/>
        <v>1</v>
      </c>
      <c r="B13" s="113"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5"/>
        <v>140</v>
      </c>
      <c r="G13" s="27">
        <f t="shared" si="6"/>
        <v>20</v>
      </c>
      <c r="H13" s="27">
        <f t="shared" si="7"/>
        <v>20</v>
      </c>
      <c r="I13" s="48">
        <v>7</v>
      </c>
      <c r="J13" s="48">
        <f t="shared" si="8"/>
        <v>26</v>
      </c>
      <c r="K13" s="11">
        <f t="shared" si="9"/>
        <v>-5.7</v>
      </c>
      <c r="L13" s="4">
        <f t="shared" si="3"/>
        <v>-114</v>
      </c>
      <c r="M13" s="9">
        <f t="shared" si="4"/>
        <v>0.18571428571428572</v>
      </c>
      <c r="O13">
        <f t="shared" ca="1" si="10"/>
        <v>0</v>
      </c>
      <c r="R13" s="148"/>
    </row>
    <row r="14" spans="1:18">
      <c r="A14">
        <f t="shared" si="0"/>
        <v>1</v>
      </c>
      <c r="B14" s="113"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5"/>
        <v>160</v>
      </c>
      <c r="G14" s="27">
        <f t="shared" si="6"/>
        <v>20</v>
      </c>
      <c r="H14" s="27">
        <f t="shared" si="7"/>
        <v>20</v>
      </c>
      <c r="I14" s="48">
        <v>19</v>
      </c>
      <c r="J14" s="48">
        <f t="shared" si="8"/>
        <v>45</v>
      </c>
      <c r="K14" s="11">
        <f t="shared" si="9"/>
        <v>-5.75</v>
      </c>
      <c r="L14" s="4">
        <f t="shared" si="3"/>
        <v>-115</v>
      </c>
      <c r="M14" s="9">
        <f t="shared" si="4"/>
        <v>0.28125</v>
      </c>
      <c r="O14">
        <f t="shared" ca="1" si="10"/>
        <v>0</v>
      </c>
      <c r="R14" s="148"/>
    </row>
    <row r="15" spans="1:18">
      <c r="A15">
        <f t="shared" si="0"/>
        <v>0</v>
      </c>
      <c r="B15" s="113"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5"/>
        <v>160</v>
      </c>
      <c r="G15" s="27">
        <f t="shared" si="6"/>
        <v>20</v>
      </c>
      <c r="H15" s="27">
        <f t="shared" si="7"/>
        <v>0</v>
      </c>
      <c r="I15" s="48">
        <v>11</v>
      </c>
      <c r="J15" s="48">
        <f t="shared" si="8"/>
        <v>56</v>
      </c>
      <c r="K15" s="11">
        <f t="shared" si="9"/>
        <v>-5.2</v>
      </c>
      <c r="L15" s="4">
        <f t="shared" si="3"/>
        <v>-104</v>
      </c>
      <c r="M15" s="9">
        <f t="shared" si="4"/>
        <v>0.35</v>
      </c>
      <c r="O15">
        <f t="shared" ca="1" si="10"/>
        <v>0</v>
      </c>
      <c r="R15" s="148"/>
    </row>
    <row r="16" spans="1:18">
      <c r="A16">
        <f t="shared" si="0"/>
        <v>0</v>
      </c>
      <c r="B16" s="44"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5"/>
        <v>160</v>
      </c>
      <c r="G16" s="25">
        <f t="shared" si="6"/>
        <v>20</v>
      </c>
      <c r="H16" s="25">
        <f t="shared" si="7"/>
        <v>0</v>
      </c>
      <c r="I16" s="47">
        <v>8</v>
      </c>
      <c r="J16" s="47">
        <f t="shared" si="8"/>
        <v>64</v>
      </c>
      <c r="K16" s="11">
        <f t="shared" si="9"/>
        <v>-4.8</v>
      </c>
      <c r="L16" s="4">
        <f t="shared" si="3"/>
        <v>-96</v>
      </c>
      <c r="M16" s="9">
        <f t="shared" si="4"/>
        <v>0.4</v>
      </c>
      <c r="O16">
        <f t="shared" ca="1" si="10"/>
        <v>0</v>
      </c>
      <c r="R16" s="148"/>
    </row>
    <row r="17" spans="1:18">
      <c r="A17">
        <f t="shared" si="0"/>
        <v>1</v>
      </c>
      <c r="B17" s="113"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5"/>
        <v>180</v>
      </c>
      <c r="G17" s="27">
        <f t="shared" si="6"/>
        <v>20</v>
      </c>
      <c r="H17" s="27">
        <f t="shared" si="7"/>
        <v>20</v>
      </c>
      <c r="I17" s="48">
        <v>29</v>
      </c>
      <c r="J17" s="48">
        <f t="shared" si="8"/>
        <v>93</v>
      </c>
      <c r="K17" s="11">
        <f t="shared" si="9"/>
        <v>-4.3499999999999996</v>
      </c>
      <c r="L17" s="4">
        <f t="shared" si="3"/>
        <v>-87</v>
      </c>
      <c r="M17" s="9">
        <f t="shared" si="4"/>
        <v>0.51666666666666672</v>
      </c>
      <c r="O17">
        <f t="shared" ca="1" si="10"/>
        <v>0</v>
      </c>
      <c r="R17" s="148"/>
    </row>
    <row r="18" spans="1:18">
      <c r="A18">
        <f t="shared" si="0"/>
        <v>1</v>
      </c>
      <c r="B18" s="113"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5"/>
        <v>220</v>
      </c>
      <c r="G18" s="27">
        <f t="shared" si="6"/>
        <v>20</v>
      </c>
      <c r="H18" s="27">
        <v>20</v>
      </c>
      <c r="I18" s="48">
        <v>11</v>
      </c>
      <c r="J18" s="48">
        <f t="shared" si="8"/>
        <v>104</v>
      </c>
      <c r="K18" s="11">
        <f t="shared" si="9"/>
        <v>-5.8</v>
      </c>
      <c r="L18" s="4">
        <f t="shared" si="3"/>
        <v>-116</v>
      </c>
      <c r="M18" s="9">
        <f t="shared" si="4"/>
        <v>0.47272727272727272</v>
      </c>
      <c r="O18">
        <f t="shared" ca="1" si="10"/>
        <v>0</v>
      </c>
      <c r="R18" s="148"/>
    </row>
    <row r="19" spans="1:18">
      <c r="A19">
        <f t="shared" si="0"/>
        <v>1</v>
      </c>
      <c r="B19" s="113"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5"/>
        <v>240</v>
      </c>
      <c r="G19" s="27">
        <f t="shared" si="6"/>
        <v>20</v>
      </c>
      <c r="H19" s="27">
        <f t="shared" si="7"/>
        <v>20</v>
      </c>
      <c r="I19" s="48">
        <v>19</v>
      </c>
      <c r="J19" s="48">
        <f t="shared" si="8"/>
        <v>123</v>
      </c>
      <c r="K19" s="11">
        <f t="shared" si="9"/>
        <v>-5.85</v>
      </c>
      <c r="L19" s="4">
        <f t="shared" si="3"/>
        <v>-117</v>
      </c>
      <c r="M19" s="9">
        <f t="shared" si="4"/>
        <v>0.51249999999999996</v>
      </c>
      <c r="O19">
        <f t="shared" ca="1" si="10"/>
        <v>0</v>
      </c>
      <c r="R19" s="149"/>
    </row>
    <row r="20" spans="1:18">
      <c r="A20">
        <f t="shared" si="0"/>
        <v>1</v>
      </c>
      <c r="B20" s="113"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5"/>
        <v>260</v>
      </c>
      <c r="G20" s="27">
        <f t="shared" si="6"/>
        <v>20</v>
      </c>
      <c r="H20" s="27">
        <f t="shared" si="7"/>
        <v>20</v>
      </c>
      <c r="I20" s="48">
        <v>23</v>
      </c>
      <c r="J20" s="48">
        <f t="shared" si="8"/>
        <v>146</v>
      </c>
      <c r="K20" s="11">
        <f t="shared" si="9"/>
        <v>-5.7</v>
      </c>
      <c r="L20" s="4">
        <f t="shared" si="3"/>
        <v>-114</v>
      </c>
      <c r="M20" s="9">
        <f t="shared" si="4"/>
        <v>0.56153846153846154</v>
      </c>
      <c r="O20">
        <f t="shared" ca="1" si="10"/>
        <v>0</v>
      </c>
      <c r="R20" s="148"/>
    </row>
    <row r="21" spans="1:18" ht="15" customHeight="1">
      <c r="A21">
        <f t="shared" si="0"/>
        <v>1</v>
      </c>
      <c r="B21" s="113"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5"/>
        <v>280</v>
      </c>
      <c r="G21" s="27">
        <f t="shared" si="6"/>
        <v>20</v>
      </c>
      <c r="H21" s="27">
        <f t="shared" si="7"/>
        <v>20</v>
      </c>
      <c r="I21" s="48">
        <v>23</v>
      </c>
      <c r="J21" s="48">
        <f t="shared" si="8"/>
        <v>169</v>
      </c>
      <c r="K21" s="11">
        <f t="shared" si="9"/>
        <v>-5.55</v>
      </c>
      <c r="L21" s="4">
        <f t="shared" si="3"/>
        <v>-111</v>
      </c>
      <c r="M21" s="9">
        <f t="shared" si="4"/>
        <v>0.60357142857142854</v>
      </c>
      <c r="O21">
        <f t="shared" ca="1" si="10"/>
        <v>0</v>
      </c>
      <c r="R21" s="148"/>
    </row>
    <row r="22" spans="1:18">
      <c r="A22">
        <f t="shared" si="0"/>
        <v>0</v>
      </c>
      <c r="B22" s="113"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5"/>
        <v>280</v>
      </c>
      <c r="G22" s="27">
        <f t="shared" si="6"/>
        <v>20</v>
      </c>
      <c r="H22" s="27">
        <f t="shared" si="7"/>
        <v>0</v>
      </c>
      <c r="I22" s="48"/>
      <c r="J22" s="48">
        <f t="shared" si="8"/>
        <v>169</v>
      </c>
      <c r="K22" s="11">
        <f t="shared" si="9"/>
        <v>-5.55</v>
      </c>
      <c r="L22" s="4">
        <f t="shared" si="3"/>
        <v>-111</v>
      </c>
      <c r="M22" s="9">
        <f t="shared" si="4"/>
        <v>0.60357142857142854</v>
      </c>
      <c r="O22">
        <f t="shared" ca="1" si="10"/>
        <v>0</v>
      </c>
      <c r="R22" s="148"/>
    </row>
    <row r="23" spans="1:18">
      <c r="A23">
        <f t="shared" si="0"/>
        <v>0</v>
      </c>
      <c r="B23" s="44"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5"/>
        <v>280</v>
      </c>
      <c r="G23" s="25">
        <f t="shared" si="6"/>
        <v>20</v>
      </c>
      <c r="H23" s="25">
        <f t="shared" si="7"/>
        <v>0</v>
      </c>
      <c r="I23" s="47"/>
      <c r="J23" s="47">
        <f t="shared" si="8"/>
        <v>169</v>
      </c>
      <c r="K23" s="11">
        <f t="shared" si="9"/>
        <v>-5.55</v>
      </c>
      <c r="L23" s="4">
        <f t="shared" si="3"/>
        <v>-111</v>
      </c>
      <c r="M23" s="9">
        <f t="shared" si="4"/>
        <v>0.60357142857142854</v>
      </c>
      <c r="O23">
        <f t="shared" ca="1" si="10"/>
        <v>0</v>
      </c>
      <c r="R23" s="148"/>
    </row>
    <row r="24" spans="1:18">
      <c r="A24">
        <f t="shared" si="0"/>
        <v>1</v>
      </c>
      <c r="B24" s="113"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5"/>
        <v>300</v>
      </c>
      <c r="G24" s="27">
        <f t="shared" si="6"/>
        <v>20</v>
      </c>
      <c r="H24" s="27">
        <f t="shared" si="7"/>
        <v>20</v>
      </c>
      <c r="I24" s="48"/>
      <c r="J24" s="48">
        <f t="shared" si="8"/>
        <v>169</v>
      </c>
      <c r="K24" s="11">
        <f t="shared" si="9"/>
        <v>-6.55</v>
      </c>
      <c r="L24" s="4">
        <f t="shared" si="3"/>
        <v>-131</v>
      </c>
      <c r="M24" s="9">
        <f t="shared" si="4"/>
        <v>0.56333333333333335</v>
      </c>
      <c r="O24">
        <f t="shared" ca="1" si="10"/>
        <v>1</v>
      </c>
      <c r="R24" s="148"/>
    </row>
    <row r="25" spans="1:18">
      <c r="A25">
        <f t="shared" si="0"/>
        <v>1</v>
      </c>
      <c r="B25" s="113"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5"/>
        <v>340</v>
      </c>
      <c r="G25" s="27">
        <f t="shared" si="6"/>
        <v>20</v>
      </c>
      <c r="H25" s="27">
        <v>20</v>
      </c>
      <c r="I25" s="48"/>
      <c r="J25" s="48">
        <f t="shared" si="8"/>
        <v>169</v>
      </c>
      <c r="K25" s="11">
        <f t="shared" si="9"/>
        <v>-8.5500000000000007</v>
      </c>
      <c r="L25" s="4">
        <f t="shared" si="3"/>
        <v>-171</v>
      </c>
      <c r="M25" s="9">
        <f t="shared" si="4"/>
        <v>0.49705882352941178</v>
      </c>
      <c r="O25">
        <f t="shared" ca="1" si="10"/>
        <v>0</v>
      </c>
      <c r="R25" s="148"/>
    </row>
    <row r="26" spans="1:18" ht="15" thickBot="1">
      <c r="A26">
        <f t="shared" si="0"/>
        <v>1</v>
      </c>
      <c r="B26" s="113"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5"/>
        <v>360</v>
      </c>
      <c r="G26" s="27">
        <f t="shared" si="6"/>
        <v>20</v>
      </c>
      <c r="H26" s="27">
        <f t="shared" si="7"/>
        <v>20</v>
      </c>
      <c r="I26" s="48"/>
      <c r="J26" s="48">
        <f t="shared" si="8"/>
        <v>169</v>
      </c>
      <c r="K26" s="11">
        <f t="shared" si="9"/>
        <v>-9.5500000000000007</v>
      </c>
      <c r="L26" s="4">
        <f t="shared" si="3"/>
        <v>-191</v>
      </c>
      <c r="M26" s="9">
        <f t="shared" si="4"/>
        <v>0.46944444444444444</v>
      </c>
      <c r="O26">
        <f t="shared" ca="1" si="10"/>
        <v>0</v>
      </c>
      <c r="R26" s="150"/>
    </row>
    <row r="27" spans="1:18">
      <c r="A27">
        <f t="shared" si="0"/>
        <v>1</v>
      </c>
      <c r="B27" s="113"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5"/>
        <v>380</v>
      </c>
      <c r="G27" s="27">
        <f t="shared" si="6"/>
        <v>20</v>
      </c>
      <c r="H27" s="27">
        <f t="shared" si="7"/>
        <v>20</v>
      </c>
      <c r="I27" s="48"/>
      <c r="J27" s="48">
        <f t="shared" si="8"/>
        <v>169</v>
      </c>
      <c r="K27" s="11">
        <f t="shared" si="9"/>
        <v>-10.55</v>
      </c>
      <c r="L27" s="4">
        <f t="shared" si="3"/>
        <v>-211</v>
      </c>
      <c r="M27" s="9">
        <f t="shared" si="4"/>
        <v>0.44473684210526315</v>
      </c>
      <c r="O27">
        <f t="shared" ca="1" si="10"/>
        <v>0</v>
      </c>
      <c r="R27" s="148"/>
    </row>
    <row r="28" spans="1:18">
      <c r="A28">
        <f t="shared" si="0"/>
        <v>1</v>
      </c>
      <c r="B28" s="113"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5"/>
        <v>400</v>
      </c>
      <c r="G28" s="27">
        <f t="shared" si="6"/>
        <v>20</v>
      </c>
      <c r="H28" s="27">
        <f t="shared" si="7"/>
        <v>20</v>
      </c>
      <c r="I28" s="48"/>
      <c r="J28" s="48">
        <f t="shared" si="8"/>
        <v>169</v>
      </c>
      <c r="K28" s="11">
        <f t="shared" si="9"/>
        <v>-11.55</v>
      </c>
      <c r="L28" s="4">
        <f t="shared" si="3"/>
        <v>-231</v>
      </c>
      <c r="M28" s="9">
        <f t="shared" si="4"/>
        <v>0.42249999999999999</v>
      </c>
      <c r="O28">
        <f t="shared" ca="1" si="10"/>
        <v>0</v>
      </c>
      <c r="R28" s="148"/>
    </row>
    <row r="29" spans="1:18" ht="15" customHeight="1">
      <c r="A29">
        <f t="shared" si="0"/>
        <v>0</v>
      </c>
      <c r="B29" s="113"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5"/>
        <v>400</v>
      </c>
      <c r="G29" s="27">
        <f t="shared" si="6"/>
        <v>20</v>
      </c>
      <c r="H29" s="27">
        <f t="shared" si="7"/>
        <v>0</v>
      </c>
      <c r="I29" s="48"/>
      <c r="J29" s="48">
        <f t="shared" si="8"/>
        <v>169</v>
      </c>
      <c r="K29" s="11">
        <f t="shared" si="9"/>
        <v>-11.55</v>
      </c>
      <c r="L29" s="4">
        <f t="shared" si="3"/>
        <v>-231</v>
      </c>
      <c r="M29" s="9">
        <f t="shared" si="4"/>
        <v>0.42249999999999999</v>
      </c>
      <c r="O29">
        <f t="shared" ca="1" si="10"/>
        <v>0</v>
      </c>
    </row>
    <row r="30" spans="1:18" ht="14.25" customHeight="1">
      <c r="A30">
        <f t="shared" si="0"/>
        <v>0</v>
      </c>
      <c r="B30" s="44"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5"/>
        <v>400</v>
      </c>
      <c r="G30" s="25">
        <f t="shared" si="6"/>
        <v>20</v>
      </c>
      <c r="H30" s="25">
        <v>0</v>
      </c>
      <c r="I30" s="47"/>
      <c r="J30" s="47">
        <f t="shared" si="8"/>
        <v>169</v>
      </c>
      <c r="K30" s="11">
        <f t="shared" si="9"/>
        <v>-11.55</v>
      </c>
      <c r="L30" s="4">
        <f t="shared" si="3"/>
        <v>-231</v>
      </c>
      <c r="M30" s="9">
        <f t="shared" si="4"/>
        <v>0.42249999999999999</v>
      </c>
      <c r="O30">
        <f t="shared" ca="1" si="10"/>
        <v>0</v>
      </c>
    </row>
    <row r="31" spans="1:18" ht="14.25" customHeight="1">
      <c r="A31">
        <f t="shared" si="0"/>
        <v>1</v>
      </c>
      <c r="B31" s="113"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5"/>
        <v>400</v>
      </c>
      <c r="G31" s="27">
        <f t="shared" si="6"/>
        <v>20</v>
      </c>
      <c r="H31" s="27">
        <v>0</v>
      </c>
      <c r="I31" s="48"/>
      <c r="J31" s="48">
        <f t="shared" si="8"/>
        <v>169</v>
      </c>
      <c r="K31" s="11">
        <f t="shared" si="9"/>
        <v>-11.55</v>
      </c>
      <c r="L31" s="4">
        <f t="shared" si="3"/>
        <v>-231</v>
      </c>
      <c r="M31" s="9">
        <f t="shared" si="4"/>
        <v>0.42249999999999999</v>
      </c>
      <c r="O31">
        <f t="shared" ca="1" si="10"/>
        <v>0</v>
      </c>
    </row>
    <row r="32" spans="1:18" ht="14.25" customHeight="1">
      <c r="A32">
        <f t="shared" si="0"/>
        <v>1</v>
      </c>
      <c r="B32" s="113"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5"/>
        <v>400</v>
      </c>
      <c r="G32" s="27">
        <f t="shared" si="6"/>
        <v>20</v>
      </c>
      <c r="H32" s="27">
        <f t="shared" si="7"/>
        <v>20</v>
      </c>
      <c r="I32" s="48"/>
      <c r="J32" s="48">
        <f t="shared" si="8"/>
        <v>169</v>
      </c>
      <c r="K32" s="11">
        <f t="shared" si="9"/>
        <v>-11.55</v>
      </c>
      <c r="L32" s="4">
        <f t="shared" si="3"/>
        <v>-231</v>
      </c>
      <c r="M32" s="9">
        <f t="shared" si="4"/>
        <v>0.42249999999999999</v>
      </c>
      <c r="O32">
        <f t="shared" ca="1" si="10"/>
        <v>0</v>
      </c>
    </row>
    <row r="33" spans="1:15" ht="14.25" customHeight="1">
      <c r="A33">
        <f t="shared" si="0"/>
        <v>1</v>
      </c>
      <c r="B33" s="113"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21</v>
      </c>
      <c r="F33" s="27">
        <f t="shared" si="5"/>
        <v>420</v>
      </c>
      <c r="G33" s="27">
        <f t="shared" si="6"/>
        <v>20</v>
      </c>
      <c r="H33" s="27">
        <f t="shared" si="7"/>
        <v>20</v>
      </c>
      <c r="I33" s="48"/>
      <c r="J33" s="48">
        <f t="shared" si="8"/>
        <v>169</v>
      </c>
      <c r="K33" s="11">
        <f t="shared" si="9"/>
        <v>-12.55</v>
      </c>
      <c r="L33" s="4">
        <f t="shared" si="3"/>
        <v>-251</v>
      </c>
      <c r="M33" s="9">
        <f t="shared" si="4"/>
        <v>0.40238095238095239</v>
      </c>
      <c r="O33">
        <f t="shared" ca="1" si="10"/>
        <v>0</v>
      </c>
    </row>
    <row r="34" spans="1:15" ht="14.25" customHeight="1">
      <c r="A34">
        <f t="shared" si="0"/>
        <v>1</v>
      </c>
      <c r="B34" s="113"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22</v>
      </c>
      <c r="F34" s="27">
        <f t="shared" si="5"/>
        <v>440</v>
      </c>
      <c r="G34" s="27">
        <f t="shared" si="6"/>
        <v>20</v>
      </c>
      <c r="H34" s="27">
        <f t="shared" si="7"/>
        <v>20</v>
      </c>
      <c r="I34" s="48"/>
      <c r="J34" s="48">
        <f t="shared" si="8"/>
        <v>169</v>
      </c>
      <c r="K34" s="11">
        <f t="shared" si="9"/>
        <v>-13.55</v>
      </c>
      <c r="L34" s="4">
        <f t="shared" si="3"/>
        <v>-271</v>
      </c>
      <c r="M34" s="9">
        <f t="shared" si="4"/>
        <v>0.38409090909090909</v>
      </c>
      <c r="O34">
        <f t="shared" ca="1" si="10"/>
        <v>0</v>
      </c>
    </row>
    <row r="35" spans="1:15" ht="15" customHeight="1">
      <c r="A35">
        <f t="shared" si="0"/>
        <v>1</v>
      </c>
      <c r="B35" s="113"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23</v>
      </c>
      <c r="F35" s="27">
        <f t="shared" si="5"/>
        <v>460</v>
      </c>
      <c r="G35" s="27">
        <f t="shared" si="6"/>
        <v>20</v>
      </c>
      <c r="H35" s="27">
        <f t="shared" si="7"/>
        <v>20</v>
      </c>
      <c r="I35" s="48"/>
      <c r="J35" s="48">
        <f t="shared" si="8"/>
        <v>169</v>
      </c>
      <c r="K35" s="11">
        <f t="shared" si="9"/>
        <v>-14.55</v>
      </c>
      <c r="L35" s="4">
        <f t="shared" si="3"/>
        <v>-291</v>
      </c>
      <c r="M35" s="9">
        <f t="shared" si="4"/>
        <v>0.36739130434782608</v>
      </c>
      <c r="O35">
        <f t="shared" ca="1" si="10"/>
        <v>0</v>
      </c>
    </row>
    <row r="36" spans="1:15" ht="15" customHeight="1">
      <c r="A36">
        <f t="shared" si="0"/>
        <v>0</v>
      </c>
      <c r="B36" s="113">
        <v>42399</v>
      </c>
      <c r="C36" s="144" t="str">
        <f t="shared" si="1"/>
        <v>Sat</v>
      </c>
      <c r="D36" s="26" t="str">
        <f t="shared" si="2"/>
        <v>30</v>
      </c>
      <c r="E36" s="26">
        <f t="shared" si="11"/>
        <v>23</v>
      </c>
      <c r="F36" s="27">
        <f t="shared" si="5"/>
        <v>460</v>
      </c>
      <c r="G36" s="27">
        <f t="shared" si="6"/>
        <v>20</v>
      </c>
      <c r="H36" s="27">
        <f t="shared" si="7"/>
        <v>0</v>
      </c>
      <c r="I36" s="48"/>
      <c r="J36" s="48">
        <f t="shared" si="8"/>
        <v>169</v>
      </c>
      <c r="K36" s="11">
        <f t="shared" si="9"/>
        <v>-14.55</v>
      </c>
      <c r="L36" s="4">
        <f t="shared" si="3"/>
        <v>-291</v>
      </c>
      <c r="M36" s="9">
        <f t="shared" si="4"/>
        <v>0.36739130434782608</v>
      </c>
      <c r="O36">
        <f t="shared" ca="1" si="10"/>
        <v>0</v>
      </c>
    </row>
    <row r="37" spans="1:15">
      <c r="A37">
        <f t="shared" si="0"/>
        <v>0</v>
      </c>
      <c r="B37" s="44">
        <v>42400</v>
      </c>
      <c r="C37" s="155" t="str">
        <f t="shared" si="1"/>
        <v>Sun</v>
      </c>
      <c r="D37" s="156" t="str">
        <f t="shared" si="2"/>
        <v>31</v>
      </c>
      <c r="E37" s="156">
        <f t="shared" si="11"/>
        <v>23</v>
      </c>
      <c r="F37" s="156">
        <f t="shared" si="5"/>
        <v>460</v>
      </c>
      <c r="G37" s="156">
        <f t="shared" si="6"/>
        <v>20</v>
      </c>
      <c r="H37" s="156">
        <f t="shared" si="7"/>
        <v>0</v>
      </c>
      <c r="I37" s="157"/>
      <c r="J37" s="156">
        <f t="shared" si="8"/>
        <v>169</v>
      </c>
      <c r="K37" s="11">
        <f t="shared" si="9"/>
        <v>-14.55</v>
      </c>
      <c r="L37" s="4">
        <f t="shared" si="3"/>
        <v>-291</v>
      </c>
      <c r="M37" s="9">
        <f t="shared" si="4"/>
        <v>0.36739130434782608</v>
      </c>
      <c r="O37">
        <f t="shared" ca="1" si="10"/>
        <v>0</v>
      </c>
    </row>
    <row r="38" spans="1:15" ht="14.25" customHeight="1">
      <c r="A38" t="e">
        <f>IF(OR(WEEKDAY(#REF!)=2,WEEKDAY(#REF!)=3,WEEKDAY(#REF!)=4,WEEKDAY(#REF!)=5,WEEKDAY(#REF!)=6),1,0)</f>
        <v>#REF!</v>
      </c>
      <c r="E38"/>
      <c r="F38"/>
      <c r="H38" s="121">
        <f ca="1">SUMIF(B7:B36,"&lt;="&amp;TODAY(),H7:H36)</f>
        <v>240</v>
      </c>
      <c r="I38" s="120">
        <f>SUM(I7:I37)</f>
        <v>169</v>
      </c>
      <c r="K38" s="11">
        <f ca="1">(I38-H38)/$F$4</f>
        <v>-3.55</v>
      </c>
      <c r="L38" s="4">
        <f ca="1">I38-H38</f>
        <v>-71</v>
      </c>
      <c r="M38" s="9">
        <f ca="1">(I38)/H38</f>
        <v>0.70416666666666672</v>
      </c>
    </row>
    <row r="39" spans="1:15" ht="15" customHeight="1">
      <c r="E39"/>
      <c r="F39"/>
      <c r="H39"/>
      <c r="I39"/>
      <c r="M39">
        <f ca="1">(L39)/H38</f>
        <v>0</v>
      </c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B12" zoomScale="80" zoomScaleNormal="80" workbookViewId="0">
      <selection activeCell="J10" sqref="J10"/>
    </sheetView>
  </sheetViews>
  <sheetFormatPr defaultRowHeight="14.25"/>
  <cols>
    <col min="1" max="1" width="9.625" hidden="1" customWidth="1"/>
    <col min="2" max="2" width="9.375" customWidth="1"/>
    <col min="5" max="5" width="8.875" style="121" customWidth="1"/>
    <col min="6" max="6" width="10.125" style="121" customWidth="1"/>
    <col min="7" max="7" width="9.625" customWidth="1"/>
    <col min="8" max="8" width="7.875" style="121" customWidth="1"/>
    <col min="9" max="9" width="9" style="121" customWidth="1"/>
    <col min="10" max="10" width="10.125" customWidth="1"/>
    <col min="15" max="15" width="10.375" bestFit="1" customWidth="1"/>
  </cols>
  <sheetData>
    <row r="1" spans="1:18" s="1" customFormat="1" ht="14.25" customHeight="1">
      <c r="B1" s="161" t="s">
        <v>86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8" ht="15.75" customHeight="1">
      <c r="B2" s="161"/>
      <c r="C2" s="161"/>
      <c r="D2" s="161"/>
      <c r="E2" s="23">
        <f>'Ramp Plan'!C3</f>
        <v>375</v>
      </c>
      <c r="F2" s="34"/>
      <c r="G2" s="34"/>
      <c r="H2" s="34"/>
      <c r="I2" s="6">
        <v>24</v>
      </c>
      <c r="J2" s="30"/>
    </row>
    <row r="3" spans="1:18" ht="25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8" ht="14.25" customHeight="1">
      <c r="B4" s="30"/>
      <c r="C4" s="30"/>
      <c r="D4" s="30"/>
      <c r="E4" s="31"/>
      <c r="F4" s="32">
        <v>20</v>
      </c>
      <c r="G4" s="32"/>
      <c r="H4" s="33"/>
      <c r="I4" s="34"/>
      <c r="J4" s="30"/>
    </row>
    <row r="5" spans="1:18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8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95</v>
      </c>
      <c r="I6" s="29" t="s">
        <v>96</v>
      </c>
      <c r="J6" s="40" t="s">
        <v>97</v>
      </c>
      <c r="K6" t="s">
        <v>9</v>
      </c>
      <c r="L6" t="s">
        <v>41</v>
      </c>
      <c r="M6" t="s">
        <v>10</v>
      </c>
      <c r="O6" t="s">
        <v>64</v>
      </c>
    </row>
    <row r="7" spans="1:18">
      <c r="A7">
        <f t="shared" ref="A7:A37" si="0">IF(OR(WEEKDAY(B7)=2,WEEKDAY(B7)=3,WEEKDAY(B7)=4,WEEKDAY(B7)=5,WEEKDAY(B7)=6),1,0)</f>
        <v>1</v>
      </c>
      <c r="B7" s="44"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>E7*$F$4</f>
        <v>20</v>
      </c>
      <c r="G7" s="25">
        <f>$F$4</f>
        <v>20</v>
      </c>
      <c r="H7" s="25">
        <v>20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3">J7-F7</f>
        <v>-20</v>
      </c>
      <c r="M7" s="9">
        <f t="shared" ref="M7:M37" si="4">J7/F7</f>
        <v>0</v>
      </c>
      <c r="O7">
        <f ca="1">IF(B7=TODAY(),1,0)</f>
        <v>0</v>
      </c>
      <c r="R7" s="153"/>
    </row>
    <row r="8" spans="1:18">
      <c r="A8">
        <f t="shared" si="0"/>
        <v>0</v>
      </c>
      <c r="B8" s="113">
        <v>42371</v>
      </c>
      <c r="C8" s="46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ref="F8:F37" si="5">E8*$F$4</f>
        <v>20</v>
      </c>
      <c r="G8" s="27">
        <f t="shared" ref="G8:G37" si="6">$F$4</f>
        <v>20</v>
      </c>
      <c r="H8" s="27">
        <f t="shared" ref="H8:H37" si="7">IF(A8=0,0,$F$4)</f>
        <v>0</v>
      </c>
      <c r="I8" s="48">
        <v>0</v>
      </c>
      <c r="J8" s="48">
        <f t="shared" ref="J8:J37" si="8">J7+I8</f>
        <v>0</v>
      </c>
      <c r="K8" s="11">
        <f t="shared" ref="K8:K37" si="9">(J8-F8)/$F$4</f>
        <v>-1</v>
      </c>
      <c r="L8" s="4">
        <f t="shared" si="3"/>
        <v>-20</v>
      </c>
      <c r="M8" s="9">
        <f t="shared" si="4"/>
        <v>0</v>
      </c>
      <c r="O8">
        <f t="shared" ref="O8:O37" ca="1" si="10">IF(B8=TODAY(),1,0)</f>
        <v>0</v>
      </c>
      <c r="R8" s="153"/>
    </row>
    <row r="9" spans="1:18">
      <c r="A9">
        <f t="shared" si="0"/>
        <v>0</v>
      </c>
      <c r="B9" s="44"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1">IF(A9=1,E8+1,E8)</f>
        <v>1</v>
      </c>
      <c r="F9" s="25">
        <f t="shared" si="5"/>
        <v>20</v>
      </c>
      <c r="G9" s="25">
        <f t="shared" si="6"/>
        <v>20</v>
      </c>
      <c r="H9" s="25">
        <f t="shared" si="7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3"/>
        <v>-20</v>
      </c>
      <c r="M9" s="9">
        <f t="shared" si="4"/>
        <v>0</v>
      </c>
      <c r="O9">
        <f t="shared" ca="1" si="10"/>
        <v>0</v>
      </c>
      <c r="R9" s="153"/>
    </row>
    <row r="10" spans="1:18">
      <c r="A10">
        <f t="shared" si="0"/>
        <v>1</v>
      </c>
      <c r="B10" s="113">
        <v>42373</v>
      </c>
      <c r="C10" s="46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5"/>
        <v>40</v>
      </c>
      <c r="G10" s="27">
        <f t="shared" si="6"/>
        <v>20</v>
      </c>
      <c r="H10" s="27">
        <f t="shared" si="7"/>
        <v>20</v>
      </c>
      <c r="I10" s="48">
        <v>0</v>
      </c>
      <c r="J10" s="48">
        <f t="shared" si="8"/>
        <v>0</v>
      </c>
      <c r="K10" s="11">
        <f t="shared" si="9"/>
        <v>-2</v>
      </c>
      <c r="L10" s="4">
        <f t="shared" si="3"/>
        <v>-40</v>
      </c>
      <c r="M10" s="9">
        <f t="shared" si="4"/>
        <v>0</v>
      </c>
      <c r="O10">
        <f t="shared" ca="1" si="10"/>
        <v>0</v>
      </c>
      <c r="R10" s="153"/>
    </row>
    <row r="11" spans="1:18">
      <c r="A11">
        <f t="shared" si="0"/>
        <v>1</v>
      </c>
      <c r="B11" s="113"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5"/>
        <v>100</v>
      </c>
      <c r="G11" s="27">
        <f t="shared" si="6"/>
        <v>20</v>
      </c>
      <c r="H11" s="27">
        <v>20</v>
      </c>
      <c r="I11" s="48">
        <v>0</v>
      </c>
      <c r="J11" s="48">
        <f t="shared" si="8"/>
        <v>0</v>
      </c>
      <c r="K11" s="11">
        <f t="shared" si="9"/>
        <v>-5</v>
      </c>
      <c r="L11" s="4">
        <f t="shared" si="3"/>
        <v>-100</v>
      </c>
      <c r="M11" s="9">
        <f t="shared" si="4"/>
        <v>0</v>
      </c>
      <c r="O11">
        <f t="shared" ca="1" si="10"/>
        <v>0</v>
      </c>
      <c r="R11" s="153"/>
    </row>
    <row r="12" spans="1:18">
      <c r="A12">
        <f t="shared" si="0"/>
        <v>1</v>
      </c>
      <c r="B12" s="113"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5"/>
        <v>120</v>
      </c>
      <c r="G12" s="27">
        <f t="shared" si="6"/>
        <v>20</v>
      </c>
      <c r="H12" s="27">
        <f t="shared" si="7"/>
        <v>20</v>
      </c>
      <c r="I12" s="48">
        <v>0</v>
      </c>
      <c r="J12" s="48">
        <f t="shared" si="8"/>
        <v>0</v>
      </c>
      <c r="K12" s="11">
        <f t="shared" si="9"/>
        <v>-6</v>
      </c>
      <c r="L12" s="4">
        <f t="shared" si="3"/>
        <v>-120</v>
      </c>
      <c r="M12" s="9">
        <f t="shared" si="4"/>
        <v>0</v>
      </c>
      <c r="O12">
        <f t="shared" ca="1" si="10"/>
        <v>0</v>
      </c>
      <c r="R12" s="154"/>
    </row>
    <row r="13" spans="1:18">
      <c r="A13">
        <f t="shared" si="0"/>
        <v>1</v>
      </c>
      <c r="B13" s="113"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5"/>
        <v>140</v>
      </c>
      <c r="G13" s="27">
        <f t="shared" si="6"/>
        <v>20</v>
      </c>
      <c r="H13" s="27">
        <f t="shared" si="7"/>
        <v>20</v>
      </c>
      <c r="I13" s="48">
        <v>3</v>
      </c>
      <c r="J13" s="48">
        <f t="shared" si="8"/>
        <v>3</v>
      </c>
      <c r="K13" s="11">
        <f t="shared" si="9"/>
        <v>-6.85</v>
      </c>
      <c r="L13" s="4">
        <f t="shared" si="3"/>
        <v>-137</v>
      </c>
      <c r="M13" s="9">
        <f t="shared" si="4"/>
        <v>2.1428571428571429E-2</v>
      </c>
      <c r="O13">
        <f t="shared" ca="1" si="10"/>
        <v>0</v>
      </c>
      <c r="R13" s="153"/>
    </row>
    <row r="14" spans="1:18">
      <c r="A14">
        <f t="shared" si="0"/>
        <v>1</v>
      </c>
      <c r="B14" s="113"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5"/>
        <v>160</v>
      </c>
      <c r="G14" s="27">
        <f t="shared" si="6"/>
        <v>20</v>
      </c>
      <c r="H14" s="27">
        <f t="shared" si="7"/>
        <v>20</v>
      </c>
      <c r="I14" s="48">
        <v>0</v>
      </c>
      <c r="J14" s="48">
        <f t="shared" si="8"/>
        <v>3</v>
      </c>
      <c r="K14" s="11">
        <f t="shared" si="9"/>
        <v>-7.85</v>
      </c>
      <c r="L14" s="4">
        <f t="shared" si="3"/>
        <v>-157</v>
      </c>
      <c r="M14" s="9">
        <f t="shared" si="4"/>
        <v>1.8749999999999999E-2</v>
      </c>
      <c r="O14">
        <f t="shared" ca="1" si="10"/>
        <v>0</v>
      </c>
      <c r="R14" s="153"/>
    </row>
    <row r="15" spans="1:18">
      <c r="A15">
        <f t="shared" si="0"/>
        <v>0</v>
      </c>
      <c r="B15" s="113"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5"/>
        <v>160</v>
      </c>
      <c r="G15" s="27">
        <f t="shared" si="6"/>
        <v>20</v>
      </c>
      <c r="H15" s="27">
        <f t="shared" si="7"/>
        <v>0</v>
      </c>
      <c r="I15" s="48">
        <v>0</v>
      </c>
      <c r="J15" s="48">
        <f t="shared" si="8"/>
        <v>3</v>
      </c>
      <c r="K15" s="11">
        <f t="shared" si="9"/>
        <v>-7.85</v>
      </c>
      <c r="L15" s="4">
        <f t="shared" si="3"/>
        <v>-157</v>
      </c>
      <c r="M15" s="9">
        <f t="shared" si="4"/>
        <v>1.8749999999999999E-2</v>
      </c>
      <c r="O15">
        <f t="shared" ca="1" si="10"/>
        <v>0</v>
      </c>
      <c r="R15" s="153"/>
    </row>
    <row r="16" spans="1:18">
      <c r="A16">
        <f t="shared" si="0"/>
        <v>0</v>
      </c>
      <c r="B16" s="44"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5"/>
        <v>160</v>
      </c>
      <c r="G16" s="25">
        <f t="shared" si="6"/>
        <v>20</v>
      </c>
      <c r="H16" s="25">
        <f t="shared" si="7"/>
        <v>0</v>
      </c>
      <c r="I16" s="47">
        <v>0</v>
      </c>
      <c r="J16" s="47">
        <f t="shared" si="8"/>
        <v>3</v>
      </c>
      <c r="K16" s="11">
        <f t="shared" si="9"/>
        <v>-7.85</v>
      </c>
      <c r="L16" s="4">
        <f t="shared" si="3"/>
        <v>-157</v>
      </c>
      <c r="M16" s="9">
        <f t="shared" si="4"/>
        <v>1.8749999999999999E-2</v>
      </c>
      <c r="O16">
        <f t="shared" ca="1" si="10"/>
        <v>0</v>
      </c>
      <c r="R16" s="153"/>
    </row>
    <row r="17" spans="1:18">
      <c r="A17">
        <f t="shared" si="0"/>
        <v>1</v>
      </c>
      <c r="B17" s="113"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5"/>
        <v>180</v>
      </c>
      <c r="G17" s="27">
        <f t="shared" si="6"/>
        <v>20</v>
      </c>
      <c r="H17" s="27">
        <f t="shared" si="7"/>
        <v>20</v>
      </c>
      <c r="I17" s="48">
        <v>0</v>
      </c>
      <c r="J17" s="48">
        <f t="shared" si="8"/>
        <v>3</v>
      </c>
      <c r="K17" s="11">
        <f t="shared" si="9"/>
        <v>-8.85</v>
      </c>
      <c r="L17" s="4">
        <f t="shared" si="3"/>
        <v>-177</v>
      </c>
      <c r="M17" s="9">
        <f t="shared" si="4"/>
        <v>1.6666666666666666E-2</v>
      </c>
      <c r="O17">
        <f t="shared" ca="1" si="10"/>
        <v>0</v>
      </c>
      <c r="R17" s="153"/>
    </row>
    <row r="18" spans="1:18">
      <c r="A18">
        <f t="shared" si="0"/>
        <v>1</v>
      </c>
      <c r="B18" s="113"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5"/>
        <v>220</v>
      </c>
      <c r="G18" s="27">
        <f t="shared" si="6"/>
        <v>20</v>
      </c>
      <c r="H18" s="27">
        <v>20</v>
      </c>
      <c r="I18" s="48">
        <v>0</v>
      </c>
      <c r="J18" s="48">
        <f t="shared" si="8"/>
        <v>3</v>
      </c>
      <c r="K18" s="11">
        <f t="shared" si="9"/>
        <v>-10.85</v>
      </c>
      <c r="L18" s="4">
        <f t="shared" si="3"/>
        <v>-217</v>
      </c>
      <c r="M18" s="9">
        <f t="shared" si="4"/>
        <v>1.3636363636363636E-2</v>
      </c>
      <c r="O18">
        <f t="shared" ca="1" si="10"/>
        <v>0</v>
      </c>
      <c r="R18" s="153"/>
    </row>
    <row r="19" spans="1:18">
      <c r="A19">
        <f t="shared" si="0"/>
        <v>1</v>
      </c>
      <c r="B19" s="113"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5"/>
        <v>240</v>
      </c>
      <c r="G19" s="27">
        <f t="shared" si="6"/>
        <v>20</v>
      </c>
      <c r="H19" s="27">
        <f t="shared" si="7"/>
        <v>20</v>
      </c>
      <c r="I19" s="48">
        <v>0</v>
      </c>
      <c r="J19" s="48">
        <f t="shared" si="8"/>
        <v>3</v>
      </c>
      <c r="K19" s="11">
        <f t="shared" si="9"/>
        <v>-11.85</v>
      </c>
      <c r="L19" s="4">
        <f t="shared" si="3"/>
        <v>-237</v>
      </c>
      <c r="M19" s="9">
        <f t="shared" si="4"/>
        <v>1.2500000000000001E-2</v>
      </c>
      <c r="O19">
        <f t="shared" ca="1" si="10"/>
        <v>0</v>
      </c>
      <c r="R19" s="154"/>
    </row>
    <row r="20" spans="1:18">
      <c r="A20">
        <f t="shared" si="0"/>
        <v>1</v>
      </c>
      <c r="B20" s="113"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5"/>
        <v>260</v>
      </c>
      <c r="G20" s="27">
        <f t="shared" si="6"/>
        <v>20</v>
      </c>
      <c r="H20" s="27">
        <f t="shared" si="7"/>
        <v>20</v>
      </c>
      <c r="I20" s="48">
        <v>0</v>
      </c>
      <c r="J20" s="48">
        <f t="shared" si="8"/>
        <v>3</v>
      </c>
      <c r="K20" s="11">
        <f t="shared" si="9"/>
        <v>-12.85</v>
      </c>
      <c r="L20" s="4">
        <f t="shared" si="3"/>
        <v>-257</v>
      </c>
      <c r="M20" s="9">
        <f t="shared" si="4"/>
        <v>1.1538461538461539E-2</v>
      </c>
      <c r="O20">
        <f t="shared" ca="1" si="10"/>
        <v>0</v>
      </c>
      <c r="R20" s="153"/>
    </row>
    <row r="21" spans="1:18" ht="15" customHeight="1">
      <c r="A21">
        <f t="shared" si="0"/>
        <v>1</v>
      </c>
      <c r="B21" s="113"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5"/>
        <v>280</v>
      </c>
      <c r="G21" s="27">
        <f t="shared" si="6"/>
        <v>20</v>
      </c>
      <c r="H21" s="27">
        <f t="shared" si="7"/>
        <v>20</v>
      </c>
      <c r="I21" s="48"/>
      <c r="J21" s="48">
        <f t="shared" si="8"/>
        <v>3</v>
      </c>
      <c r="K21" s="11">
        <f t="shared" si="9"/>
        <v>-13.85</v>
      </c>
      <c r="L21" s="4">
        <f t="shared" si="3"/>
        <v>-277</v>
      </c>
      <c r="M21" s="9">
        <f t="shared" si="4"/>
        <v>1.0714285714285714E-2</v>
      </c>
      <c r="O21">
        <f t="shared" ca="1" si="10"/>
        <v>0</v>
      </c>
      <c r="R21" s="153"/>
    </row>
    <row r="22" spans="1:18">
      <c r="A22">
        <f t="shared" si="0"/>
        <v>0</v>
      </c>
      <c r="B22" s="113"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5"/>
        <v>280</v>
      </c>
      <c r="G22" s="27">
        <f t="shared" si="6"/>
        <v>20</v>
      </c>
      <c r="H22" s="27">
        <f t="shared" si="7"/>
        <v>0</v>
      </c>
      <c r="I22" s="48"/>
      <c r="J22" s="48">
        <f t="shared" si="8"/>
        <v>3</v>
      </c>
      <c r="K22" s="11">
        <f t="shared" si="9"/>
        <v>-13.85</v>
      </c>
      <c r="L22" s="4">
        <f t="shared" si="3"/>
        <v>-277</v>
      </c>
      <c r="M22" s="9">
        <f t="shared" si="4"/>
        <v>1.0714285714285714E-2</v>
      </c>
      <c r="O22">
        <f t="shared" ca="1" si="10"/>
        <v>0</v>
      </c>
      <c r="R22" s="153"/>
    </row>
    <row r="23" spans="1:18">
      <c r="A23">
        <f t="shared" si="0"/>
        <v>0</v>
      </c>
      <c r="B23" s="44"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5"/>
        <v>280</v>
      </c>
      <c r="G23" s="25">
        <f t="shared" si="6"/>
        <v>20</v>
      </c>
      <c r="H23" s="25">
        <f t="shared" si="7"/>
        <v>0</v>
      </c>
      <c r="I23" s="47"/>
      <c r="J23" s="47">
        <f t="shared" si="8"/>
        <v>3</v>
      </c>
      <c r="K23" s="11">
        <f t="shared" si="9"/>
        <v>-13.85</v>
      </c>
      <c r="L23" s="4">
        <f t="shared" si="3"/>
        <v>-277</v>
      </c>
      <c r="M23" s="9">
        <f t="shared" si="4"/>
        <v>1.0714285714285714E-2</v>
      </c>
      <c r="O23">
        <f t="shared" ca="1" si="10"/>
        <v>0</v>
      </c>
      <c r="R23" s="153"/>
    </row>
    <row r="24" spans="1:18">
      <c r="A24">
        <f t="shared" si="0"/>
        <v>1</v>
      </c>
      <c r="B24" s="113"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5"/>
        <v>300</v>
      </c>
      <c r="G24" s="27">
        <f t="shared" si="6"/>
        <v>20</v>
      </c>
      <c r="H24" s="27">
        <f t="shared" si="7"/>
        <v>20</v>
      </c>
      <c r="I24" s="48"/>
      <c r="J24" s="48">
        <f t="shared" si="8"/>
        <v>3</v>
      </c>
      <c r="K24" s="11">
        <f t="shared" si="9"/>
        <v>-14.85</v>
      </c>
      <c r="L24" s="4">
        <f t="shared" si="3"/>
        <v>-297</v>
      </c>
      <c r="M24" s="9">
        <f t="shared" si="4"/>
        <v>0.01</v>
      </c>
      <c r="O24">
        <f t="shared" ca="1" si="10"/>
        <v>1</v>
      </c>
      <c r="R24" s="153"/>
    </row>
    <row r="25" spans="1:18">
      <c r="A25">
        <f t="shared" si="0"/>
        <v>1</v>
      </c>
      <c r="B25" s="113"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5"/>
        <v>340</v>
      </c>
      <c r="G25" s="27">
        <f t="shared" si="6"/>
        <v>20</v>
      </c>
      <c r="H25" s="27">
        <v>20</v>
      </c>
      <c r="I25" s="48"/>
      <c r="J25" s="48">
        <f t="shared" si="8"/>
        <v>3</v>
      </c>
      <c r="K25" s="11">
        <f t="shared" si="9"/>
        <v>-16.850000000000001</v>
      </c>
      <c r="L25" s="4">
        <f t="shared" si="3"/>
        <v>-337</v>
      </c>
      <c r="M25" s="9">
        <f t="shared" si="4"/>
        <v>8.8235294117647058E-3</v>
      </c>
      <c r="O25">
        <f t="shared" ca="1" si="10"/>
        <v>0</v>
      </c>
      <c r="R25" s="153"/>
    </row>
    <row r="26" spans="1:18" ht="15" thickBot="1">
      <c r="A26">
        <f t="shared" si="0"/>
        <v>1</v>
      </c>
      <c r="B26" s="113"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5"/>
        <v>360</v>
      </c>
      <c r="G26" s="27">
        <f t="shared" si="6"/>
        <v>20</v>
      </c>
      <c r="H26" s="27">
        <f t="shared" si="7"/>
        <v>20</v>
      </c>
      <c r="I26" s="48"/>
      <c r="J26" s="48">
        <f t="shared" si="8"/>
        <v>3</v>
      </c>
      <c r="K26" s="11">
        <f t="shared" si="9"/>
        <v>-17.850000000000001</v>
      </c>
      <c r="L26" s="4">
        <f t="shared" si="3"/>
        <v>-357</v>
      </c>
      <c r="M26" s="9">
        <f t="shared" si="4"/>
        <v>8.3333333333333332E-3</v>
      </c>
      <c r="O26">
        <f t="shared" ca="1" si="10"/>
        <v>0</v>
      </c>
      <c r="R26" s="150"/>
    </row>
    <row r="27" spans="1:18">
      <c r="A27">
        <f t="shared" si="0"/>
        <v>1</v>
      </c>
      <c r="B27" s="113"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5"/>
        <v>380</v>
      </c>
      <c r="G27" s="27">
        <f t="shared" si="6"/>
        <v>20</v>
      </c>
      <c r="H27" s="27">
        <f t="shared" si="7"/>
        <v>20</v>
      </c>
      <c r="I27" s="48"/>
      <c r="J27" s="48">
        <f t="shared" si="8"/>
        <v>3</v>
      </c>
      <c r="K27" s="11">
        <f t="shared" si="9"/>
        <v>-18.850000000000001</v>
      </c>
      <c r="L27" s="4">
        <f t="shared" si="3"/>
        <v>-377</v>
      </c>
      <c r="M27" s="9">
        <f t="shared" si="4"/>
        <v>7.8947368421052634E-3</v>
      </c>
      <c r="O27">
        <f t="shared" ca="1" si="10"/>
        <v>0</v>
      </c>
      <c r="R27" s="153"/>
    </row>
    <row r="28" spans="1:18">
      <c r="A28">
        <f t="shared" si="0"/>
        <v>1</v>
      </c>
      <c r="B28" s="113"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5"/>
        <v>400</v>
      </c>
      <c r="G28" s="27">
        <f t="shared" si="6"/>
        <v>20</v>
      </c>
      <c r="H28" s="27">
        <f t="shared" si="7"/>
        <v>20</v>
      </c>
      <c r="I28" s="48"/>
      <c r="J28" s="48">
        <f t="shared" si="8"/>
        <v>3</v>
      </c>
      <c r="K28" s="11">
        <f t="shared" si="9"/>
        <v>-19.850000000000001</v>
      </c>
      <c r="L28" s="4">
        <f t="shared" si="3"/>
        <v>-397</v>
      </c>
      <c r="M28" s="9">
        <f t="shared" si="4"/>
        <v>7.4999999999999997E-3</v>
      </c>
      <c r="O28">
        <f t="shared" ca="1" si="10"/>
        <v>0</v>
      </c>
      <c r="R28" s="153"/>
    </row>
    <row r="29" spans="1:18" ht="15" customHeight="1">
      <c r="A29">
        <f t="shared" si="0"/>
        <v>0</v>
      </c>
      <c r="B29" s="113"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5"/>
        <v>400</v>
      </c>
      <c r="G29" s="27">
        <f t="shared" si="6"/>
        <v>20</v>
      </c>
      <c r="H29" s="27">
        <f t="shared" si="7"/>
        <v>0</v>
      </c>
      <c r="I29" s="48"/>
      <c r="J29" s="48">
        <f t="shared" si="8"/>
        <v>3</v>
      </c>
      <c r="K29" s="11">
        <f t="shared" si="9"/>
        <v>-19.850000000000001</v>
      </c>
      <c r="L29" s="4">
        <f t="shared" si="3"/>
        <v>-397</v>
      </c>
      <c r="M29" s="9">
        <f t="shared" si="4"/>
        <v>7.4999999999999997E-3</v>
      </c>
      <c r="O29">
        <f t="shared" ca="1" si="10"/>
        <v>0</v>
      </c>
    </row>
    <row r="30" spans="1:18" ht="14.25" customHeight="1">
      <c r="A30">
        <f t="shared" si="0"/>
        <v>0</v>
      </c>
      <c r="B30" s="44"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5"/>
        <v>400</v>
      </c>
      <c r="G30" s="25">
        <f t="shared" si="6"/>
        <v>20</v>
      </c>
      <c r="H30" s="25">
        <v>0</v>
      </c>
      <c r="I30" s="47"/>
      <c r="J30" s="47">
        <f t="shared" si="8"/>
        <v>3</v>
      </c>
      <c r="K30" s="11">
        <f t="shared" si="9"/>
        <v>-19.850000000000001</v>
      </c>
      <c r="L30" s="4">
        <f t="shared" si="3"/>
        <v>-397</v>
      </c>
      <c r="M30" s="9">
        <f t="shared" si="4"/>
        <v>7.4999999999999997E-3</v>
      </c>
      <c r="O30">
        <f t="shared" ca="1" si="10"/>
        <v>0</v>
      </c>
    </row>
    <row r="31" spans="1:18" ht="14.25" customHeight="1">
      <c r="A31">
        <f t="shared" si="0"/>
        <v>1</v>
      </c>
      <c r="B31" s="113"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5"/>
        <v>400</v>
      </c>
      <c r="G31" s="27">
        <f t="shared" si="6"/>
        <v>20</v>
      </c>
      <c r="H31" s="27">
        <v>0</v>
      </c>
      <c r="I31" s="48"/>
      <c r="J31" s="48">
        <f t="shared" si="8"/>
        <v>3</v>
      </c>
      <c r="K31" s="11">
        <f t="shared" si="9"/>
        <v>-19.850000000000001</v>
      </c>
      <c r="L31" s="4">
        <f t="shared" si="3"/>
        <v>-397</v>
      </c>
      <c r="M31" s="9">
        <f t="shared" si="4"/>
        <v>7.4999999999999997E-3</v>
      </c>
      <c r="O31">
        <f t="shared" ca="1" si="10"/>
        <v>0</v>
      </c>
    </row>
    <row r="32" spans="1:18" ht="14.25" customHeight="1">
      <c r="A32">
        <f t="shared" si="0"/>
        <v>1</v>
      </c>
      <c r="B32" s="113"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5"/>
        <v>400</v>
      </c>
      <c r="G32" s="27">
        <f t="shared" si="6"/>
        <v>20</v>
      </c>
      <c r="H32" s="27">
        <f t="shared" si="7"/>
        <v>20</v>
      </c>
      <c r="I32" s="48"/>
      <c r="J32" s="48">
        <f t="shared" si="8"/>
        <v>3</v>
      </c>
      <c r="K32" s="11">
        <f t="shared" si="9"/>
        <v>-19.850000000000001</v>
      </c>
      <c r="L32" s="4">
        <f t="shared" si="3"/>
        <v>-397</v>
      </c>
      <c r="M32" s="9">
        <f t="shared" si="4"/>
        <v>7.4999999999999997E-3</v>
      </c>
      <c r="O32">
        <f t="shared" ca="1" si="10"/>
        <v>0</v>
      </c>
    </row>
    <row r="33" spans="1:15" ht="14.25" customHeight="1">
      <c r="A33">
        <f t="shared" si="0"/>
        <v>1</v>
      </c>
      <c r="B33" s="113"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21</v>
      </c>
      <c r="F33" s="27">
        <f t="shared" si="5"/>
        <v>420</v>
      </c>
      <c r="G33" s="27">
        <f t="shared" si="6"/>
        <v>20</v>
      </c>
      <c r="H33" s="27">
        <f t="shared" si="7"/>
        <v>20</v>
      </c>
      <c r="I33" s="48"/>
      <c r="J33" s="48">
        <f t="shared" si="8"/>
        <v>3</v>
      </c>
      <c r="K33" s="11">
        <f t="shared" si="9"/>
        <v>-20.85</v>
      </c>
      <c r="L33" s="4">
        <f t="shared" si="3"/>
        <v>-417</v>
      </c>
      <c r="M33" s="9">
        <f t="shared" si="4"/>
        <v>7.1428571428571426E-3</v>
      </c>
      <c r="O33">
        <f t="shared" ca="1" si="10"/>
        <v>0</v>
      </c>
    </row>
    <row r="34" spans="1:15" ht="14.25" customHeight="1">
      <c r="A34">
        <f t="shared" si="0"/>
        <v>1</v>
      </c>
      <c r="B34" s="113"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22</v>
      </c>
      <c r="F34" s="27">
        <f t="shared" si="5"/>
        <v>440</v>
      </c>
      <c r="G34" s="27">
        <f t="shared" si="6"/>
        <v>20</v>
      </c>
      <c r="H34" s="27">
        <f t="shared" si="7"/>
        <v>20</v>
      </c>
      <c r="I34" s="48"/>
      <c r="J34" s="48">
        <f t="shared" si="8"/>
        <v>3</v>
      </c>
      <c r="K34" s="11">
        <f t="shared" si="9"/>
        <v>-21.85</v>
      </c>
      <c r="L34" s="4">
        <f t="shared" si="3"/>
        <v>-437</v>
      </c>
      <c r="M34" s="9">
        <f t="shared" si="4"/>
        <v>6.8181818181818179E-3</v>
      </c>
      <c r="O34">
        <f t="shared" ca="1" si="10"/>
        <v>0</v>
      </c>
    </row>
    <row r="35" spans="1:15" ht="15" customHeight="1">
      <c r="A35">
        <f t="shared" si="0"/>
        <v>1</v>
      </c>
      <c r="B35" s="113"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23</v>
      </c>
      <c r="F35" s="27">
        <f t="shared" si="5"/>
        <v>460</v>
      </c>
      <c r="G35" s="27">
        <f t="shared" si="6"/>
        <v>20</v>
      </c>
      <c r="H35" s="27">
        <f t="shared" si="7"/>
        <v>20</v>
      </c>
      <c r="I35" s="48"/>
      <c r="J35" s="48">
        <f t="shared" si="8"/>
        <v>3</v>
      </c>
      <c r="K35" s="11">
        <f t="shared" si="9"/>
        <v>-22.85</v>
      </c>
      <c r="L35" s="4">
        <f t="shared" si="3"/>
        <v>-457</v>
      </c>
      <c r="M35" s="9">
        <f t="shared" si="4"/>
        <v>6.5217391304347823E-3</v>
      </c>
      <c r="O35">
        <f t="shared" ca="1" si="10"/>
        <v>0</v>
      </c>
    </row>
    <row r="36" spans="1:15" ht="15" customHeight="1">
      <c r="A36">
        <f t="shared" si="0"/>
        <v>0</v>
      </c>
      <c r="B36" s="113">
        <v>42399</v>
      </c>
      <c r="C36" s="144" t="str">
        <f t="shared" si="1"/>
        <v>Sat</v>
      </c>
      <c r="D36" s="26" t="str">
        <f t="shared" si="2"/>
        <v>30</v>
      </c>
      <c r="E36" s="26">
        <f t="shared" si="11"/>
        <v>23</v>
      </c>
      <c r="F36" s="27">
        <f t="shared" si="5"/>
        <v>460</v>
      </c>
      <c r="G36" s="27">
        <f t="shared" si="6"/>
        <v>20</v>
      </c>
      <c r="H36" s="27">
        <f t="shared" si="7"/>
        <v>0</v>
      </c>
      <c r="I36" s="48"/>
      <c r="J36" s="48">
        <f t="shared" si="8"/>
        <v>3</v>
      </c>
      <c r="K36" s="11">
        <f t="shared" si="9"/>
        <v>-22.85</v>
      </c>
      <c r="L36" s="4">
        <f t="shared" si="3"/>
        <v>-457</v>
      </c>
      <c r="M36" s="9">
        <f t="shared" si="4"/>
        <v>6.5217391304347823E-3</v>
      </c>
      <c r="O36">
        <f t="shared" ca="1" si="10"/>
        <v>0</v>
      </c>
    </row>
    <row r="37" spans="1:15">
      <c r="A37">
        <f t="shared" si="0"/>
        <v>0</v>
      </c>
      <c r="B37" s="44">
        <v>42400</v>
      </c>
      <c r="C37" s="155" t="str">
        <f t="shared" si="1"/>
        <v>Sun</v>
      </c>
      <c r="D37" s="156" t="str">
        <f t="shared" si="2"/>
        <v>31</v>
      </c>
      <c r="E37" s="156">
        <f t="shared" si="11"/>
        <v>23</v>
      </c>
      <c r="F37" s="156">
        <f t="shared" si="5"/>
        <v>460</v>
      </c>
      <c r="G37" s="156">
        <f t="shared" si="6"/>
        <v>20</v>
      </c>
      <c r="H37" s="156">
        <f t="shared" si="7"/>
        <v>0</v>
      </c>
      <c r="I37" s="157"/>
      <c r="J37" s="156">
        <f t="shared" si="8"/>
        <v>3</v>
      </c>
      <c r="K37" s="11">
        <f t="shared" si="9"/>
        <v>-22.85</v>
      </c>
      <c r="L37" s="4">
        <f t="shared" si="3"/>
        <v>-457</v>
      </c>
      <c r="M37" s="9">
        <f t="shared" si="4"/>
        <v>6.5217391304347823E-3</v>
      </c>
      <c r="O37">
        <f t="shared" ca="1" si="10"/>
        <v>0</v>
      </c>
    </row>
    <row r="38" spans="1:15" ht="14.25" customHeight="1">
      <c r="A38" t="e">
        <f>IF(OR(WEEKDAY(#REF!)=2,WEEKDAY(#REF!)=3,WEEKDAY(#REF!)=4,WEEKDAY(#REF!)=5,WEEKDAY(#REF!)=6),1,0)</f>
        <v>#REF!</v>
      </c>
      <c r="E38"/>
      <c r="F38"/>
      <c r="H38" s="121">
        <f ca="1">SUMIF(B7:B36,"&lt;="&amp;TODAY(),H7:H36)</f>
        <v>240</v>
      </c>
      <c r="I38" s="120">
        <f>SUM(I7:I37)</f>
        <v>3</v>
      </c>
      <c r="K38" s="11">
        <f ca="1">(I38-H38)/$F$4</f>
        <v>-11.85</v>
      </c>
      <c r="L38" s="4">
        <f ca="1">I38-H38</f>
        <v>-237</v>
      </c>
      <c r="M38" s="9">
        <f ca="1">(I38)/H38</f>
        <v>1.2500000000000001E-2</v>
      </c>
    </row>
    <row r="39" spans="1:15" ht="15" customHeight="1">
      <c r="E39"/>
      <c r="F39"/>
      <c r="H39"/>
      <c r="I39"/>
      <c r="M39">
        <f ca="1">(L39)/H38</f>
        <v>0</v>
      </c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B1" zoomScale="80" zoomScaleNormal="80" workbookViewId="0">
      <selection activeCell="K18" sqref="K18"/>
    </sheetView>
  </sheetViews>
  <sheetFormatPr defaultRowHeight="14.25"/>
  <cols>
    <col min="1" max="1" width="9.625" hidden="1" customWidth="1"/>
    <col min="2" max="2" width="9.375" customWidth="1"/>
    <col min="5" max="5" width="8.875" style="121" customWidth="1"/>
    <col min="6" max="6" width="10.125" style="121" customWidth="1"/>
    <col min="7" max="7" width="9.625" customWidth="1"/>
    <col min="8" max="8" width="7.875" style="121" customWidth="1"/>
    <col min="9" max="9" width="9" style="121" customWidth="1"/>
    <col min="10" max="10" width="10.125" customWidth="1"/>
    <col min="15" max="15" width="10.375" bestFit="1" customWidth="1"/>
  </cols>
  <sheetData>
    <row r="1" spans="1:18" s="1" customFormat="1" ht="14.25" customHeight="1">
      <c r="B1" s="161" t="s">
        <v>85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8" ht="15.75" customHeight="1">
      <c r="B2" s="161"/>
      <c r="C2" s="161"/>
      <c r="D2" s="161"/>
      <c r="E2" s="23">
        <f>'Ramp Plan'!C3</f>
        <v>375</v>
      </c>
      <c r="F2" s="34"/>
      <c r="G2" s="34"/>
      <c r="H2" s="34"/>
      <c r="I2" s="6">
        <v>24</v>
      </c>
      <c r="J2" s="30"/>
    </row>
    <row r="3" spans="1:18" ht="25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8" ht="14.25" customHeight="1">
      <c r="B4" s="30"/>
      <c r="C4" s="30"/>
      <c r="D4" s="30"/>
      <c r="E4" s="31"/>
      <c r="F4" s="32">
        <v>20</v>
      </c>
      <c r="G4" s="32"/>
      <c r="H4" s="33"/>
      <c r="I4" s="34"/>
      <c r="J4" s="30"/>
    </row>
    <row r="5" spans="1:18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8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98</v>
      </c>
      <c r="I6" s="29" t="s">
        <v>99</v>
      </c>
      <c r="J6" s="40" t="s">
        <v>100</v>
      </c>
      <c r="K6" t="s">
        <v>9</v>
      </c>
      <c r="L6" t="s">
        <v>41</v>
      </c>
      <c r="M6" t="s">
        <v>10</v>
      </c>
      <c r="O6" t="s">
        <v>64</v>
      </c>
    </row>
    <row r="7" spans="1:18">
      <c r="A7">
        <f t="shared" ref="A7:A37" si="0">IF(OR(WEEKDAY(B7)=2,WEEKDAY(B7)=3,WEEKDAY(B7)=4,WEEKDAY(B7)=5,WEEKDAY(B7)=6),1,0)</f>
        <v>1</v>
      </c>
      <c r="B7" s="44"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>E7*$F$4</f>
        <v>20</v>
      </c>
      <c r="G7" s="25">
        <f>$F$4</f>
        <v>20</v>
      </c>
      <c r="H7" s="25">
        <v>20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3">J7-F7</f>
        <v>-20</v>
      </c>
      <c r="M7" s="9">
        <f t="shared" ref="M7:M37" si="4">J7/F7</f>
        <v>0</v>
      </c>
      <c r="O7">
        <f ca="1">IF(B7=TODAY(),1,0)</f>
        <v>0</v>
      </c>
      <c r="R7" s="153"/>
    </row>
    <row r="8" spans="1:18">
      <c r="A8">
        <f t="shared" si="0"/>
        <v>0</v>
      </c>
      <c r="B8" s="113"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ref="F8:F37" si="5">E8*$F$4</f>
        <v>20</v>
      </c>
      <c r="G8" s="27">
        <f t="shared" ref="G8:G37" si="6">$F$4</f>
        <v>20</v>
      </c>
      <c r="H8" s="27">
        <f t="shared" ref="H8:H37" si="7">IF(A8=0,0,$F$4)</f>
        <v>0</v>
      </c>
      <c r="I8" s="48">
        <v>0</v>
      </c>
      <c r="J8" s="48">
        <f t="shared" ref="J8:J37" si="8">J7+I8</f>
        <v>0</v>
      </c>
      <c r="K8" s="11">
        <f t="shared" ref="K8:K37" si="9">(J8-F8)/$F$4</f>
        <v>-1</v>
      </c>
      <c r="L8" s="4">
        <f t="shared" si="3"/>
        <v>-20</v>
      </c>
      <c r="M8" s="9">
        <f t="shared" si="4"/>
        <v>0</v>
      </c>
      <c r="O8">
        <f t="shared" ref="O8:O37" ca="1" si="10">IF(B8=TODAY(),1,0)</f>
        <v>0</v>
      </c>
      <c r="R8" s="153"/>
    </row>
    <row r="9" spans="1:18">
      <c r="A9">
        <f t="shared" si="0"/>
        <v>0</v>
      </c>
      <c r="B9" s="44"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1">IF(A9=1,E8+1,E8)</f>
        <v>1</v>
      </c>
      <c r="F9" s="25">
        <f t="shared" si="5"/>
        <v>20</v>
      </c>
      <c r="G9" s="25">
        <f t="shared" si="6"/>
        <v>20</v>
      </c>
      <c r="H9" s="25">
        <f t="shared" si="7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3"/>
        <v>-20</v>
      </c>
      <c r="M9" s="9">
        <f t="shared" si="4"/>
        <v>0</v>
      </c>
      <c r="O9">
        <f t="shared" ca="1" si="10"/>
        <v>0</v>
      </c>
      <c r="R9" s="153"/>
    </row>
    <row r="10" spans="1:18">
      <c r="A10">
        <f t="shared" si="0"/>
        <v>1</v>
      </c>
      <c r="B10" s="113"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5"/>
        <v>40</v>
      </c>
      <c r="G10" s="27">
        <f t="shared" si="6"/>
        <v>20</v>
      </c>
      <c r="H10" s="27">
        <f t="shared" si="7"/>
        <v>20</v>
      </c>
      <c r="I10" s="48">
        <v>0</v>
      </c>
      <c r="J10" s="48">
        <f t="shared" si="8"/>
        <v>0</v>
      </c>
      <c r="K10" s="11">
        <f t="shared" si="9"/>
        <v>-2</v>
      </c>
      <c r="L10" s="4">
        <f t="shared" si="3"/>
        <v>-40</v>
      </c>
      <c r="M10" s="9">
        <f t="shared" si="4"/>
        <v>0</v>
      </c>
      <c r="O10">
        <f t="shared" ca="1" si="10"/>
        <v>0</v>
      </c>
      <c r="R10" s="153"/>
    </row>
    <row r="11" spans="1:18">
      <c r="A11">
        <f t="shared" si="0"/>
        <v>1</v>
      </c>
      <c r="B11" s="113"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5"/>
        <v>100</v>
      </c>
      <c r="G11" s="27">
        <f t="shared" si="6"/>
        <v>20</v>
      </c>
      <c r="H11" s="27">
        <v>20</v>
      </c>
      <c r="I11" s="48">
        <v>0</v>
      </c>
      <c r="J11" s="48">
        <f t="shared" si="8"/>
        <v>0</v>
      </c>
      <c r="K11" s="11">
        <f t="shared" si="9"/>
        <v>-5</v>
      </c>
      <c r="L11" s="4">
        <f t="shared" si="3"/>
        <v>-100</v>
      </c>
      <c r="M11" s="9">
        <f t="shared" si="4"/>
        <v>0</v>
      </c>
      <c r="O11">
        <f t="shared" ca="1" si="10"/>
        <v>0</v>
      </c>
      <c r="R11" s="153"/>
    </row>
    <row r="12" spans="1:18">
      <c r="A12">
        <f t="shared" si="0"/>
        <v>1</v>
      </c>
      <c r="B12" s="113"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5"/>
        <v>120</v>
      </c>
      <c r="G12" s="27">
        <f t="shared" si="6"/>
        <v>20</v>
      </c>
      <c r="H12" s="27">
        <f t="shared" si="7"/>
        <v>20</v>
      </c>
      <c r="I12" s="48">
        <v>0</v>
      </c>
      <c r="J12" s="48">
        <f t="shared" si="8"/>
        <v>0</v>
      </c>
      <c r="K12" s="11">
        <f t="shared" si="9"/>
        <v>-6</v>
      </c>
      <c r="L12" s="4">
        <f t="shared" si="3"/>
        <v>-120</v>
      </c>
      <c r="M12" s="9">
        <f t="shared" si="4"/>
        <v>0</v>
      </c>
      <c r="O12">
        <f t="shared" ca="1" si="10"/>
        <v>0</v>
      </c>
      <c r="R12" s="154"/>
    </row>
    <row r="13" spans="1:18">
      <c r="A13">
        <f t="shared" si="0"/>
        <v>1</v>
      </c>
      <c r="B13" s="113"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5"/>
        <v>140</v>
      </c>
      <c r="G13" s="27">
        <f t="shared" si="6"/>
        <v>20</v>
      </c>
      <c r="H13" s="27">
        <f t="shared" si="7"/>
        <v>20</v>
      </c>
      <c r="I13" s="48">
        <v>0</v>
      </c>
      <c r="J13" s="48">
        <f t="shared" si="8"/>
        <v>0</v>
      </c>
      <c r="K13" s="11">
        <f t="shared" si="9"/>
        <v>-7</v>
      </c>
      <c r="L13" s="4">
        <f t="shared" si="3"/>
        <v>-140</v>
      </c>
      <c r="M13" s="9">
        <f t="shared" si="4"/>
        <v>0</v>
      </c>
      <c r="O13">
        <f t="shared" ca="1" si="10"/>
        <v>0</v>
      </c>
      <c r="R13" s="153"/>
    </row>
    <row r="14" spans="1:18">
      <c r="A14">
        <f t="shared" si="0"/>
        <v>1</v>
      </c>
      <c r="B14" s="113"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5"/>
        <v>160</v>
      </c>
      <c r="G14" s="27">
        <f t="shared" si="6"/>
        <v>20</v>
      </c>
      <c r="H14" s="27">
        <f t="shared" si="7"/>
        <v>20</v>
      </c>
      <c r="I14" s="48">
        <v>0</v>
      </c>
      <c r="J14" s="48">
        <f t="shared" si="8"/>
        <v>0</v>
      </c>
      <c r="K14" s="11">
        <f t="shared" si="9"/>
        <v>-8</v>
      </c>
      <c r="L14" s="4">
        <f t="shared" si="3"/>
        <v>-160</v>
      </c>
      <c r="M14" s="9">
        <f t="shared" si="4"/>
        <v>0</v>
      </c>
      <c r="O14">
        <f t="shared" ca="1" si="10"/>
        <v>0</v>
      </c>
      <c r="R14" s="153"/>
    </row>
    <row r="15" spans="1:18">
      <c r="A15">
        <f t="shared" si="0"/>
        <v>0</v>
      </c>
      <c r="B15" s="113"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5"/>
        <v>160</v>
      </c>
      <c r="G15" s="27">
        <f t="shared" si="6"/>
        <v>20</v>
      </c>
      <c r="H15" s="27">
        <f t="shared" si="7"/>
        <v>0</v>
      </c>
      <c r="I15" s="48">
        <v>0</v>
      </c>
      <c r="J15" s="48">
        <f t="shared" si="8"/>
        <v>0</v>
      </c>
      <c r="K15" s="11">
        <f t="shared" si="9"/>
        <v>-8</v>
      </c>
      <c r="L15" s="4">
        <f t="shared" si="3"/>
        <v>-160</v>
      </c>
      <c r="M15" s="9">
        <f t="shared" si="4"/>
        <v>0</v>
      </c>
      <c r="O15">
        <f t="shared" ca="1" si="10"/>
        <v>0</v>
      </c>
      <c r="R15" s="153"/>
    </row>
    <row r="16" spans="1:18">
      <c r="A16">
        <f t="shared" si="0"/>
        <v>0</v>
      </c>
      <c r="B16" s="44"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5"/>
        <v>160</v>
      </c>
      <c r="G16" s="25">
        <f t="shared" si="6"/>
        <v>20</v>
      </c>
      <c r="H16" s="25">
        <f t="shared" si="7"/>
        <v>0</v>
      </c>
      <c r="I16" s="47">
        <v>0</v>
      </c>
      <c r="J16" s="47">
        <f t="shared" si="8"/>
        <v>0</v>
      </c>
      <c r="K16" s="11">
        <f t="shared" si="9"/>
        <v>-8</v>
      </c>
      <c r="L16" s="4">
        <f t="shared" si="3"/>
        <v>-160</v>
      </c>
      <c r="M16" s="9">
        <f t="shared" si="4"/>
        <v>0</v>
      </c>
      <c r="O16">
        <f t="shared" ca="1" si="10"/>
        <v>0</v>
      </c>
      <c r="R16" s="153"/>
    </row>
    <row r="17" spans="1:18">
      <c r="A17">
        <f t="shared" si="0"/>
        <v>1</v>
      </c>
      <c r="B17" s="113"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5"/>
        <v>180</v>
      </c>
      <c r="G17" s="27">
        <f t="shared" si="6"/>
        <v>20</v>
      </c>
      <c r="H17" s="27">
        <f t="shared" si="7"/>
        <v>20</v>
      </c>
      <c r="I17" s="48">
        <v>0</v>
      </c>
      <c r="J17" s="48">
        <f t="shared" si="8"/>
        <v>0</v>
      </c>
      <c r="K17" s="11">
        <f t="shared" si="9"/>
        <v>-9</v>
      </c>
      <c r="L17" s="4">
        <f t="shared" si="3"/>
        <v>-180</v>
      </c>
      <c r="M17" s="9">
        <f t="shared" si="4"/>
        <v>0</v>
      </c>
      <c r="O17">
        <f t="shared" ca="1" si="10"/>
        <v>0</v>
      </c>
      <c r="R17" s="153"/>
    </row>
    <row r="18" spans="1:18">
      <c r="A18">
        <f t="shared" si="0"/>
        <v>1</v>
      </c>
      <c r="B18" s="113"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5"/>
        <v>220</v>
      </c>
      <c r="G18" s="27">
        <f t="shared" si="6"/>
        <v>20</v>
      </c>
      <c r="H18" s="27">
        <v>20</v>
      </c>
      <c r="I18" s="48">
        <v>0</v>
      </c>
      <c r="J18" s="48">
        <f t="shared" si="8"/>
        <v>0</v>
      </c>
      <c r="K18" s="11">
        <f t="shared" si="9"/>
        <v>-11</v>
      </c>
      <c r="L18" s="4">
        <f t="shared" si="3"/>
        <v>-220</v>
      </c>
      <c r="M18" s="9">
        <f t="shared" si="4"/>
        <v>0</v>
      </c>
      <c r="O18">
        <f t="shared" ca="1" si="10"/>
        <v>0</v>
      </c>
      <c r="R18" s="153"/>
    </row>
    <row r="19" spans="1:18">
      <c r="A19">
        <f t="shared" si="0"/>
        <v>1</v>
      </c>
      <c r="B19" s="113"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5"/>
        <v>240</v>
      </c>
      <c r="G19" s="27">
        <f t="shared" si="6"/>
        <v>20</v>
      </c>
      <c r="H19" s="27">
        <f t="shared" si="7"/>
        <v>20</v>
      </c>
      <c r="I19" s="48">
        <v>0</v>
      </c>
      <c r="J19" s="48">
        <f t="shared" si="8"/>
        <v>0</v>
      </c>
      <c r="K19" s="11">
        <f t="shared" si="9"/>
        <v>-12</v>
      </c>
      <c r="L19" s="4">
        <f t="shared" si="3"/>
        <v>-240</v>
      </c>
      <c r="M19" s="9">
        <f t="shared" si="4"/>
        <v>0</v>
      </c>
      <c r="O19">
        <f t="shared" ca="1" si="10"/>
        <v>0</v>
      </c>
      <c r="R19" s="154"/>
    </row>
    <row r="20" spans="1:18">
      <c r="A20">
        <f t="shared" si="0"/>
        <v>1</v>
      </c>
      <c r="B20" s="113"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5"/>
        <v>260</v>
      </c>
      <c r="G20" s="27">
        <f t="shared" si="6"/>
        <v>20</v>
      </c>
      <c r="H20" s="27">
        <f t="shared" si="7"/>
        <v>20</v>
      </c>
      <c r="I20" s="48">
        <v>0</v>
      </c>
      <c r="J20" s="48">
        <f t="shared" si="8"/>
        <v>0</v>
      </c>
      <c r="K20" s="11">
        <f t="shared" si="9"/>
        <v>-13</v>
      </c>
      <c r="L20" s="4">
        <f t="shared" si="3"/>
        <v>-260</v>
      </c>
      <c r="M20" s="9">
        <f t="shared" si="4"/>
        <v>0</v>
      </c>
      <c r="O20">
        <f t="shared" ca="1" si="10"/>
        <v>0</v>
      </c>
      <c r="R20" s="153"/>
    </row>
    <row r="21" spans="1:18" ht="15" customHeight="1">
      <c r="A21">
        <f t="shared" si="0"/>
        <v>1</v>
      </c>
      <c r="B21" s="113"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5"/>
        <v>280</v>
      </c>
      <c r="G21" s="27">
        <f t="shared" si="6"/>
        <v>20</v>
      </c>
      <c r="H21" s="27">
        <f t="shared" si="7"/>
        <v>20</v>
      </c>
      <c r="I21" s="48"/>
      <c r="J21" s="48">
        <f t="shared" si="8"/>
        <v>0</v>
      </c>
      <c r="K21" s="11">
        <f t="shared" si="9"/>
        <v>-14</v>
      </c>
      <c r="L21" s="4">
        <f t="shared" si="3"/>
        <v>-280</v>
      </c>
      <c r="M21" s="9">
        <f t="shared" si="4"/>
        <v>0</v>
      </c>
      <c r="O21">
        <f t="shared" ca="1" si="10"/>
        <v>0</v>
      </c>
      <c r="R21" s="153"/>
    </row>
    <row r="22" spans="1:18">
      <c r="A22">
        <f t="shared" si="0"/>
        <v>0</v>
      </c>
      <c r="B22" s="113"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5"/>
        <v>280</v>
      </c>
      <c r="G22" s="27">
        <f t="shared" si="6"/>
        <v>20</v>
      </c>
      <c r="H22" s="27">
        <f t="shared" si="7"/>
        <v>0</v>
      </c>
      <c r="I22" s="48"/>
      <c r="J22" s="48">
        <f t="shared" si="8"/>
        <v>0</v>
      </c>
      <c r="K22" s="11">
        <f t="shared" si="9"/>
        <v>-14</v>
      </c>
      <c r="L22" s="4">
        <f t="shared" si="3"/>
        <v>-280</v>
      </c>
      <c r="M22" s="9">
        <f t="shared" si="4"/>
        <v>0</v>
      </c>
      <c r="O22">
        <f t="shared" ca="1" si="10"/>
        <v>0</v>
      </c>
      <c r="R22" s="153"/>
    </row>
    <row r="23" spans="1:18">
      <c r="A23">
        <f t="shared" si="0"/>
        <v>0</v>
      </c>
      <c r="B23" s="44"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5"/>
        <v>280</v>
      </c>
      <c r="G23" s="25">
        <f t="shared" si="6"/>
        <v>20</v>
      </c>
      <c r="H23" s="25">
        <f t="shared" si="7"/>
        <v>0</v>
      </c>
      <c r="I23" s="47"/>
      <c r="J23" s="47">
        <f t="shared" si="8"/>
        <v>0</v>
      </c>
      <c r="K23" s="11">
        <f t="shared" si="9"/>
        <v>-14</v>
      </c>
      <c r="L23" s="4">
        <f t="shared" si="3"/>
        <v>-280</v>
      </c>
      <c r="M23" s="9">
        <f t="shared" si="4"/>
        <v>0</v>
      </c>
      <c r="O23">
        <f t="shared" ca="1" si="10"/>
        <v>0</v>
      </c>
      <c r="R23" s="153"/>
    </row>
    <row r="24" spans="1:18">
      <c r="A24">
        <f t="shared" si="0"/>
        <v>1</v>
      </c>
      <c r="B24" s="113"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5"/>
        <v>300</v>
      </c>
      <c r="G24" s="27">
        <f t="shared" si="6"/>
        <v>20</v>
      </c>
      <c r="H24" s="27">
        <f t="shared" si="7"/>
        <v>20</v>
      </c>
      <c r="I24" s="48"/>
      <c r="J24" s="48">
        <f t="shared" si="8"/>
        <v>0</v>
      </c>
      <c r="K24" s="11">
        <f t="shared" si="9"/>
        <v>-15</v>
      </c>
      <c r="L24" s="4">
        <f t="shared" si="3"/>
        <v>-300</v>
      </c>
      <c r="M24" s="9">
        <f t="shared" si="4"/>
        <v>0</v>
      </c>
      <c r="O24">
        <f t="shared" ca="1" si="10"/>
        <v>1</v>
      </c>
      <c r="R24" s="153"/>
    </row>
    <row r="25" spans="1:18">
      <c r="A25">
        <f t="shared" si="0"/>
        <v>1</v>
      </c>
      <c r="B25" s="113"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5"/>
        <v>340</v>
      </c>
      <c r="G25" s="27">
        <f t="shared" si="6"/>
        <v>20</v>
      </c>
      <c r="H25" s="27">
        <v>20</v>
      </c>
      <c r="I25" s="48"/>
      <c r="J25" s="48">
        <f t="shared" si="8"/>
        <v>0</v>
      </c>
      <c r="K25" s="11">
        <f t="shared" si="9"/>
        <v>-17</v>
      </c>
      <c r="L25" s="4">
        <f t="shared" si="3"/>
        <v>-340</v>
      </c>
      <c r="M25" s="9">
        <f t="shared" si="4"/>
        <v>0</v>
      </c>
      <c r="O25">
        <f t="shared" ca="1" si="10"/>
        <v>0</v>
      </c>
      <c r="R25" s="153"/>
    </row>
    <row r="26" spans="1:18" ht="15" thickBot="1">
      <c r="A26">
        <f t="shared" si="0"/>
        <v>1</v>
      </c>
      <c r="B26" s="113"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5"/>
        <v>360</v>
      </c>
      <c r="G26" s="27">
        <f t="shared" si="6"/>
        <v>20</v>
      </c>
      <c r="H26" s="27">
        <f t="shared" si="7"/>
        <v>20</v>
      </c>
      <c r="I26" s="48"/>
      <c r="J26" s="48">
        <f t="shared" si="8"/>
        <v>0</v>
      </c>
      <c r="K26" s="11">
        <f t="shared" si="9"/>
        <v>-18</v>
      </c>
      <c r="L26" s="4">
        <f t="shared" si="3"/>
        <v>-360</v>
      </c>
      <c r="M26" s="9">
        <f t="shared" si="4"/>
        <v>0</v>
      </c>
      <c r="O26">
        <f t="shared" ca="1" si="10"/>
        <v>0</v>
      </c>
      <c r="R26" s="150"/>
    </row>
    <row r="27" spans="1:18">
      <c r="A27">
        <f t="shared" si="0"/>
        <v>1</v>
      </c>
      <c r="B27" s="113"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5"/>
        <v>380</v>
      </c>
      <c r="G27" s="27">
        <f t="shared" si="6"/>
        <v>20</v>
      </c>
      <c r="H27" s="27">
        <f t="shared" si="7"/>
        <v>20</v>
      </c>
      <c r="I27" s="48"/>
      <c r="J27" s="48">
        <f t="shared" si="8"/>
        <v>0</v>
      </c>
      <c r="K27" s="11">
        <f t="shared" si="9"/>
        <v>-19</v>
      </c>
      <c r="L27" s="4">
        <f t="shared" si="3"/>
        <v>-380</v>
      </c>
      <c r="M27" s="9">
        <f t="shared" si="4"/>
        <v>0</v>
      </c>
      <c r="O27">
        <f t="shared" ca="1" si="10"/>
        <v>0</v>
      </c>
      <c r="R27" s="153"/>
    </row>
    <row r="28" spans="1:18">
      <c r="A28">
        <f t="shared" si="0"/>
        <v>1</v>
      </c>
      <c r="B28" s="113"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5"/>
        <v>400</v>
      </c>
      <c r="G28" s="27">
        <f t="shared" si="6"/>
        <v>20</v>
      </c>
      <c r="H28" s="27">
        <f t="shared" si="7"/>
        <v>20</v>
      </c>
      <c r="I28" s="48"/>
      <c r="J28" s="48">
        <f t="shared" si="8"/>
        <v>0</v>
      </c>
      <c r="K28" s="11">
        <f t="shared" si="9"/>
        <v>-20</v>
      </c>
      <c r="L28" s="4">
        <f t="shared" si="3"/>
        <v>-400</v>
      </c>
      <c r="M28" s="9">
        <f t="shared" si="4"/>
        <v>0</v>
      </c>
      <c r="O28">
        <f t="shared" ca="1" si="10"/>
        <v>0</v>
      </c>
      <c r="R28" s="153"/>
    </row>
    <row r="29" spans="1:18" ht="15" customHeight="1">
      <c r="A29">
        <f t="shared" si="0"/>
        <v>0</v>
      </c>
      <c r="B29" s="113"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5"/>
        <v>400</v>
      </c>
      <c r="G29" s="27">
        <f t="shared" si="6"/>
        <v>20</v>
      </c>
      <c r="H29" s="27">
        <f t="shared" si="7"/>
        <v>0</v>
      </c>
      <c r="I29" s="48"/>
      <c r="J29" s="48">
        <f t="shared" si="8"/>
        <v>0</v>
      </c>
      <c r="K29" s="11">
        <f t="shared" si="9"/>
        <v>-20</v>
      </c>
      <c r="L29" s="4">
        <f t="shared" si="3"/>
        <v>-400</v>
      </c>
      <c r="M29" s="9">
        <f t="shared" si="4"/>
        <v>0</v>
      </c>
      <c r="O29">
        <f t="shared" ca="1" si="10"/>
        <v>0</v>
      </c>
    </row>
    <row r="30" spans="1:18" ht="14.25" customHeight="1">
      <c r="A30">
        <f t="shared" si="0"/>
        <v>0</v>
      </c>
      <c r="B30" s="44"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5"/>
        <v>400</v>
      </c>
      <c r="G30" s="25">
        <f t="shared" si="6"/>
        <v>20</v>
      </c>
      <c r="H30" s="25">
        <v>0</v>
      </c>
      <c r="I30" s="47"/>
      <c r="J30" s="47">
        <f t="shared" si="8"/>
        <v>0</v>
      </c>
      <c r="K30" s="11">
        <f t="shared" si="9"/>
        <v>-20</v>
      </c>
      <c r="L30" s="4">
        <f t="shared" si="3"/>
        <v>-400</v>
      </c>
      <c r="M30" s="9">
        <f t="shared" si="4"/>
        <v>0</v>
      </c>
      <c r="O30">
        <f t="shared" ca="1" si="10"/>
        <v>0</v>
      </c>
    </row>
    <row r="31" spans="1:18" ht="14.25" customHeight="1">
      <c r="A31">
        <f t="shared" si="0"/>
        <v>1</v>
      </c>
      <c r="B31" s="113"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5"/>
        <v>400</v>
      </c>
      <c r="G31" s="27">
        <f t="shared" si="6"/>
        <v>20</v>
      </c>
      <c r="H31" s="27">
        <v>0</v>
      </c>
      <c r="I31" s="48"/>
      <c r="J31" s="48">
        <f t="shared" si="8"/>
        <v>0</v>
      </c>
      <c r="K31" s="11">
        <f t="shared" si="9"/>
        <v>-20</v>
      </c>
      <c r="L31" s="4">
        <f t="shared" si="3"/>
        <v>-400</v>
      </c>
      <c r="M31" s="9">
        <f t="shared" si="4"/>
        <v>0</v>
      </c>
      <c r="O31">
        <f t="shared" ca="1" si="10"/>
        <v>0</v>
      </c>
    </row>
    <row r="32" spans="1:18" ht="14.25" customHeight="1">
      <c r="A32">
        <f t="shared" si="0"/>
        <v>1</v>
      </c>
      <c r="B32" s="113"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5"/>
        <v>400</v>
      </c>
      <c r="G32" s="27">
        <f t="shared" si="6"/>
        <v>20</v>
      </c>
      <c r="H32" s="27">
        <f t="shared" si="7"/>
        <v>20</v>
      </c>
      <c r="I32" s="48"/>
      <c r="J32" s="48">
        <f t="shared" si="8"/>
        <v>0</v>
      </c>
      <c r="K32" s="11">
        <f t="shared" si="9"/>
        <v>-20</v>
      </c>
      <c r="L32" s="4">
        <f t="shared" si="3"/>
        <v>-400</v>
      </c>
      <c r="M32" s="9">
        <f t="shared" si="4"/>
        <v>0</v>
      </c>
      <c r="O32">
        <f t="shared" ca="1" si="10"/>
        <v>0</v>
      </c>
    </row>
    <row r="33" spans="1:15" ht="14.25" customHeight="1">
      <c r="A33">
        <f t="shared" si="0"/>
        <v>1</v>
      </c>
      <c r="B33" s="113"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21</v>
      </c>
      <c r="F33" s="27">
        <f t="shared" si="5"/>
        <v>420</v>
      </c>
      <c r="G33" s="27">
        <f t="shared" si="6"/>
        <v>20</v>
      </c>
      <c r="H33" s="27">
        <f t="shared" si="7"/>
        <v>20</v>
      </c>
      <c r="I33" s="48"/>
      <c r="J33" s="48">
        <f t="shared" si="8"/>
        <v>0</v>
      </c>
      <c r="K33" s="11">
        <f t="shared" si="9"/>
        <v>-21</v>
      </c>
      <c r="L33" s="4">
        <f t="shared" si="3"/>
        <v>-420</v>
      </c>
      <c r="M33" s="9">
        <f t="shared" si="4"/>
        <v>0</v>
      </c>
      <c r="O33">
        <f t="shared" ca="1" si="10"/>
        <v>0</v>
      </c>
    </row>
    <row r="34" spans="1:15" ht="14.25" customHeight="1">
      <c r="A34">
        <f t="shared" si="0"/>
        <v>1</v>
      </c>
      <c r="B34" s="113"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22</v>
      </c>
      <c r="F34" s="27">
        <f t="shared" si="5"/>
        <v>440</v>
      </c>
      <c r="G34" s="27">
        <f t="shared" si="6"/>
        <v>20</v>
      </c>
      <c r="H34" s="27">
        <f t="shared" si="7"/>
        <v>20</v>
      </c>
      <c r="I34" s="48"/>
      <c r="J34" s="48">
        <f t="shared" si="8"/>
        <v>0</v>
      </c>
      <c r="K34" s="11">
        <f t="shared" si="9"/>
        <v>-22</v>
      </c>
      <c r="L34" s="4">
        <f t="shared" si="3"/>
        <v>-440</v>
      </c>
      <c r="M34" s="9">
        <f t="shared" si="4"/>
        <v>0</v>
      </c>
      <c r="O34">
        <f t="shared" ca="1" si="10"/>
        <v>0</v>
      </c>
    </row>
    <row r="35" spans="1:15" ht="15" customHeight="1">
      <c r="A35">
        <f t="shared" si="0"/>
        <v>1</v>
      </c>
      <c r="B35" s="113"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23</v>
      </c>
      <c r="F35" s="27">
        <f t="shared" si="5"/>
        <v>460</v>
      </c>
      <c r="G35" s="27">
        <f t="shared" si="6"/>
        <v>20</v>
      </c>
      <c r="H35" s="27">
        <f t="shared" si="7"/>
        <v>20</v>
      </c>
      <c r="I35" s="48"/>
      <c r="J35" s="48">
        <f t="shared" si="8"/>
        <v>0</v>
      </c>
      <c r="K35" s="11">
        <f t="shared" si="9"/>
        <v>-23</v>
      </c>
      <c r="L35" s="4">
        <f t="shared" si="3"/>
        <v>-460</v>
      </c>
      <c r="M35" s="9">
        <f t="shared" si="4"/>
        <v>0</v>
      </c>
      <c r="O35">
        <f t="shared" ca="1" si="10"/>
        <v>0</v>
      </c>
    </row>
    <row r="36" spans="1:15" ht="15" customHeight="1">
      <c r="A36">
        <f t="shared" si="0"/>
        <v>0</v>
      </c>
      <c r="B36" s="113">
        <v>42399</v>
      </c>
      <c r="C36" s="144" t="str">
        <f t="shared" si="1"/>
        <v>Sat</v>
      </c>
      <c r="D36" s="26" t="str">
        <f t="shared" si="2"/>
        <v>30</v>
      </c>
      <c r="E36" s="26">
        <f t="shared" si="11"/>
        <v>23</v>
      </c>
      <c r="F36" s="27">
        <f t="shared" si="5"/>
        <v>460</v>
      </c>
      <c r="G36" s="27">
        <f t="shared" si="6"/>
        <v>20</v>
      </c>
      <c r="H36" s="27">
        <f t="shared" si="7"/>
        <v>0</v>
      </c>
      <c r="I36" s="48"/>
      <c r="J36" s="48">
        <f t="shared" si="8"/>
        <v>0</v>
      </c>
      <c r="K36" s="11">
        <f t="shared" si="9"/>
        <v>-23</v>
      </c>
      <c r="L36" s="4">
        <f t="shared" si="3"/>
        <v>-460</v>
      </c>
      <c r="M36" s="9">
        <f t="shared" si="4"/>
        <v>0</v>
      </c>
      <c r="O36">
        <f t="shared" ca="1" si="10"/>
        <v>0</v>
      </c>
    </row>
    <row r="37" spans="1:15">
      <c r="A37">
        <f t="shared" si="0"/>
        <v>0</v>
      </c>
      <c r="B37" s="44">
        <v>42400</v>
      </c>
      <c r="C37" s="155" t="str">
        <f t="shared" si="1"/>
        <v>Sun</v>
      </c>
      <c r="D37" s="156" t="str">
        <f t="shared" si="2"/>
        <v>31</v>
      </c>
      <c r="E37" s="156">
        <f t="shared" si="11"/>
        <v>23</v>
      </c>
      <c r="F37" s="156">
        <f t="shared" si="5"/>
        <v>460</v>
      </c>
      <c r="G37" s="156">
        <f t="shared" si="6"/>
        <v>20</v>
      </c>
      <c r="H37" s="156">
        <f t="shared" si="7"/>
        <v>0</v>
      </c>
      <c r="I37" s="157"/>
      <c r="J37" s="156">
        <f t="shared" si="8"/>
        <v>0</v>
      </c>
      <c r="K37" s="11">
        <f t="shared" si="9"/>
        <v>-23</v>
      </c>
      <c r="L37" s="4">
        <f t="shared" si="3"/>
        <v>-460</v>
      </c>
      <c r="M37" s="9">
        <f t="shared" si="4"/>
        <v>0</v>
      </c>
      <c r="O37">
        <f t="shared" ca="1" si="10"/>
        <v>0</v>
      </c>
    </row>
    <row r="38" spans="1:15" ht="14.25" customHeight="1">
      <c r="A38" t="e">
        <f>IF(OR(WEEKDAY(#REF!)=2,WEEKDAY(#REF!)=3,WEEKDAY(#REF!)=4,WEEKDAY(#REF!)=5,WEEKDAY(#REF!)=6),1,0)</f>
        <v>#REF!</v>
      </c>
      <c r="E38"/>
      <c r="F38"/>
      <c r="H38" s="121">
        <f ca="1">SUMIF(B7:B36,"&lt;="&amp;TODAY(),H7:H36)</f>
        <v>240</v>
      </c>
      <c r="I38" s="120">
        <f>SUM(I7:I37)</f>
        <v>0</v>
      </c>
      <c r="K38" s="11">
        <f ca="1">(I38-H38)/$F$4</f>
        <v>-12</v>
      </c>
      <c r="L38" s="4">
        <f ca="1">I38-H38</f>
        <v>-240</v>
      </c>
      <c r="M38" s="9">
        <f ca="1">(I38)/H38</f>
        <v>0</v>
      </c>
    </row>
    <row r="39" spans="1:15" ht="15" customHeight="1">
      <c r="E39"/>
      <c r="F39"/>
      <c r="H39"/>
      <c r="I39"/>
      <c r="M39">
        <f ca="1">(L39)/H38</f>
        <v>0</v>
      </c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B1" zoomScale="80" zoomScaleNormal="80" workbookViewId="0">
      <selection activeCell="H6" sqref="H6"/>
    </sheetView>
  </sheetViews>
  <sheetFormatPr defaultRowHeight="14.25"/>
  <cols>
    <col min="1" max="1" width="9.625" hidden="1" customWidth="1"/>
    <col min="2" max="2" width="8.25" customWidth="1"/>
    <col min="5" max="5" width="8.875" style="121" customWidth="1"/>
    <col min="6" max="6" width="10.125" style="121" customWidth="1"/>
    <col min="7" max="7" width="9.625" customWidth="1"/>
    <col min="8" max="8" width="7.875" style="121" customWidth="1"/>
    <col min="9" max="9" width="9" style="121" customWidth="1"/>
    <col min="10" max="10" width="10.125" customWidth="1"/>
    <col min="15" max="15" width="10.375" bestFit="1" customWidth="1"/>
  </cols>
  <sheetData>
    <row r="1" spans="1:18" s="1" customFormat="1" ht="14.25" customHeight="1">
      <c r="B1" s="161" t="s">
        <v>79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8" ht="15.75" customHeight="1">
      <c r="B2" s="161"/>
      <c r="C2" s="161"/>
      <c r="D2" s="161"/>
      <c r="E2" s="23">
        <f>'Ramp Plan'!C3</f>
        <v>375</v>
      </c>
      <c r="F2" s="34"/>
      <c r="G2" s="34"/>
      <c r="H2" s="34"/>
      <c r="I2" s="6">
        <v>24</v>
      </c>
      <c r="J2" s="30"/>
    </row>
    <row r="3" spans="1:18" ht="25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8" ht="14.25" customHeight="1">
      <c r="B4" s="30"/>
      <c r="C4" s="30"/>
      <c r="D4" s="30"/>
      <c r="E4" s="31"/>
      <c r="F4" s="32">
        <v>20</v>
      </c>
      <c r="G4" s="32"/>
      <c r="H4" s="33"/>
      <c r="I4" s="34"/>
      <c r="J4" s="30"/>
    </row>
    <row r="5" spans="1:18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8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8">
      <c r="A7">
        <f t="shared" ref="A7:A37" si="0">IF(OR(WEEKDAY(B7)=2,WEEKDAY(B7)=3,WEEKDAY(B7)=4,WEEKDAY(B7)=5,WEEKDAY(B7)=6),1,0)</f>
        <v>1</v>
      </c>
      <c r="B7" s="44"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>E7*$F$4</f>
        <v>20</v>
      </c>
      <c r="G7" s="25">
        <f>$F$4</f>
        <v>20</v>
      </c>
      <c r="H7" s="25">
        <v>20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3">J7-F7</f>
        <v>-20</v>
      </c>
      <c r="M7" s="9">
        <f t="shared" ref="M7:M37" si="4">J7/F7</f>
        <v>0</v>
      </c>
      <c r="O7">
        <f ca="1">IF(B7=TODAY(),1,0)</f>
        <v>0</v>
      </c>
      <c r="Q7" s="151"/>
    </row>
    <row r="8" spans="1:18">
      <c r="A8">
        <f t="shared" si="0"/>
        <v>0</v>
      </c>
      <c r="B8" s="113"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ref="F8:F37" si="5">E8*$F$4</f>
        <v>20</v>
      </c>
      <c r="G8" s="27">
        <f t="shared" ref="G8:G37" si="6">$F$4</f>
        <v>20</v>
      </c>
      <c r="H8" s="27">
        <f t="shared" ref="H8:H37" si="7">IF(A8=0,0,$F$4)</f>
        <v>0</v>
      </c>
      <c r="I8" s="48">
        <v>0</v>
      </c>
      <c r="J8" s="48">
        <f t="shared" ref="J8:J37" si="8">J7+I8</f>
        <v>0</v>
      </c>
      <c r="K8" s="11">
        <f t="shared" ref="K8:K37" si="9">(J8-F8)/$F$4</f>
        <v>-1</v>
      </c>
      <c r="L8" s="4">
        <f t="shared" si="3"/>
        <v>-20</v>
      </c>
      <c r="M8" s="9">
        <f t="shared" si="4"/>
        <v>0</v>
      </c>
      <c r="O8">
        <f t="shared" ref="O8:O37" ca="1" si="10">IF(B8=TODAY(),1,0)</f>
        <v>0</v>
      </c>
      <c r="Q8" s="151"/>
    </row>
    <row r="9" spans="1:18">
      <c r="A9">
        <f t="shared" si="0"/>
        <v>0</v>
      </c>
      <c r="B9" s="44"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1">IF(A9=1,E8+1,E8)</f>
        <v>1</v>
      </c>
      <c r="F9" s="25">
        <f t="shared" si="5"/>
        <v>20</v>
      </c>
      <c r="G9" s="25">
        <f t="shared" si="6"/>
        <v>20</v>
      </c>
      <c r="H9" s="25">
        <f t="shared" si="7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3"/>
        <v>-20</v>
      </c>
      <c r="M9" s="9">
        <f t="shared" si="4"/>
        <v>0</v>
      </c>
      <c r="O9">
        <f t="shared" ca="1" si="10"/>
        <v>0</v>
      </c>
      <c r="Q9" s="151"/>
    </row>
    <row r="10" spans="1:18">
      <c r="A10">
        <f t="shared" si="0"/>
        <v>1</v>
      </c>
      <c r="B10" s="113"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5"/>
        <v>40</v>
      </c>
      <c r="G10" s="27">
        <f t="shared" si="6"/>
        <v>20</v>
      </c>
      <c r="H10" s="27">
        <f t="shared" si="7"/>
        <v>20</v>
      </c>
      <c r="I10" s="48">
        <v>0</v>
      </c>
      <c r="J10" s="48">
        <f t="shared" si="8"/>
        <v>0</v>
      </c>
      <c r="K10" s="11">
        <f t="shared" si="9"/>
        <v>-2</v>
      </c>
      <c r="L10" s="4">
        <f t="shared" si="3"/>
        <v>-40</v>
      </c>
      <c r="M10" s="9">
        <f t="shared" si="4"/>
        <v>0</v>
      </c>
      <c r="O10">
        <f t="shared" ca="1" si="10"/>
        <v>0</v>
      </c>
      <c r="Q10" s="151"/>
    </row>
    <row r="11" spans="1:18">
      <c r="A11">
        <f t="shared" si="0"/>
        <v>1</v>
      </c>
      <c r="B11" s="113"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5"/>
        <v>100</v>
      </c>
      <c r="G11" s="27">
        <f t="shared" si="6"/>
        <v>20</v>
      </c>
      <c r="H11" s="27">
        <v>20</v>
      </c>
      <c r="I11" s="48">
        <v>1</v>
      </c>
      <c r="J11" s="48">
        <f t="shared" si="8"/>
        <v>1</v>
      </c>
      <c r="K11" s="11">
        <f t="shared" si="9"/>
        <v>-4.95</v>
      </c>
      <c r="L11" s="4">
        <f t="shared" si="3"/>
        <v>-99</v>
      </c>
      <c r="M11" s="9">
        <f t="shared" si="4"/>
        <v>0.01</v>
      </c>
      <c r="O11">
        <f t="shared" ca="1" si="10"/>
        <v>0</v>
      </c>
      <c r="Q11" s="151"/>
    </row>
    <row r="12" spans="1:18">
      <c r="A12">
        <f t="shared" si="0"/>
        <v>1</v>
      </c>
      <c r="B12" s="113"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5"/>
        <v>120</v>
      </c>
      <c r="G12" s="27">
        <f t="shared" si="6"/>
        <v>20</v>
      </c>
      <c r="H12" s="27">
        <f t="shared" si="7"/>
        <v>20</v>
      </c>
      <c r="I12" s="48">
        <v>2</v>
      </c>
      <c r="J12" s="48">
        <f t="shared" si="8"/>
        <v>3</v>
      </c>
      <c r="K12" s="11">
        <f t="shared" si="9"/>
        <v>-5.85</v>
      </c>
      <c r="L12" s="4">
        <f t="shared" si="3"/>
        <v>-117</v>
      </c>
      <c r="M12" s="9">
        <f t="shared" si="4"/>
        <v>2.5000000000000001E-2</v>
      </c>
      <c r="O12">
        <f t="shared" ca="1" si="10"/>
        <v>0</v>
      </c>
      <c r="Q12" s="152"/>
    </row>
    <row r="13" spans="1:18">
      <c r="A13">
        <f t="shared" si="0"/>
        <v>1</v>
      </c>
      <c r="B13" s="113"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5"/>
        <v>140</v>
      </c>
      <c r="G13" s="27">
        <f t="shared" si="6"/>
        <v>20</v>
      </c>
      <c r="H13" s="27">
        <f t="shared" si="7"/>
        <v>20</v>
      </c>
      <c r="I13" s="48">
        <v>6</v>
      </c>
      <c r="J13" s="48">
        <f t="shared" si="8"/>
        <v>9</v>
      </c>
      <c r="K13" s="11">
        <f t="shared" si="9"/>
        <v>-6.55</v>
      </c>
      <c r="L13" s="4">
        <f t="shared" si="3"/>
        <v>-131</v>
      </c>
      <c r="M13" s="9">
        <f t="shared" si="4"/>
        <v>6.4285714285714279E-2</v>
      </c>
      <c r="O13">
        <f t="shared" ca="1" si="10"/>
        <v>0</v>
      </c>
      <c r="Q13" s="151"/>
    </row>
    <row r="14" spans="1:18">
      <c r="A14">
        <f t="shared" si="0"/>
        <v>1</v>
      </c>
      <c r="B14" s="113"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5"/>
        <v>160</v>
      </c>
      <c r="G14" s="27">
        <f t="shared" si="6"/>
        <v>20</v>
      </c>
      <c r="H14" s="27">
        <f t="shared" si="7"/>
        <v>20</v>
      </c>
      <c r="I14" s="48">
        <v>4</v>
      </c>
      <c r="J14" s="48">
        <f t="shared" si="8"/>
        <v>13</v>
      </c>
      <c r="K14" s="11">
        <f t="shared" si="9"/>
        <v>-7.35</v>
      </c>
      <c r="L14" s="4">
        <f t="shared" si="3"/>
        <v>-147</v>
      </c>
      <c r="M14" s="9">
        <f t="shared" si="4"/>
        <v>8.1250000000000003E-2</v>
      </c>
      <c r="O14">
        <f t="shared" ca="1" si="10"/>
        <v>0</v>
      </c>
      <c r="Q14" s="151"/>
      <c r="R14" s="88"/>
    </row>
    <row r="15" spans="1:18">
      <c r="A15">
        <f t="shared" si="0"/>
        <v>0</v>
      </c>
      <c r="B15" s="113"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5"/>
        <v>160</v>
      </c>
      <c r="G15" s="27">
        <f t="shared" si="6"/>
        <v>20</v>
      </c>
      <c r="H15" s="27">
        <f t="shared" si="7"/>
        <v>0</v>
      </c>
      <c r="I15" s="48">
        <v>0</v>
      </c>
      <c r="J15" s="48">
        <f t="shared" si="8"/>
        <v>13</v>
      </c>
      <c r="K15" s="11">
        <f t="shared" si="9"/>
        <v>-7.35</v>
      </c>
      <c r="L15" s="4">
        <f t="shared" si="3"/>
        <v>-147</v>
      </c>
      <c r="M15" s="9">
        <f t="shared" si="4"/>
        <v>8.1250000000000003E-2</v>
      </c>
      <c r="O15">
        <f t="shared" ca="1" si="10"/>
        <v>0</v>
      </c>
      <c r="Q15" s="151"/>
    </row>
    <row r="16" spans="1:18">
      <c r="A16">
        <f t="shared" si="0"/>
        <v>0</v>
      </c>
      <c r="B16" s="44"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5"/>
        <v>160</v>
      </c>
      <c r="G16" s="25">
        <f t="shared" si="6"/>
        <v>20</v>
      </c>
      <c r="H16" s="25">
        <f t="shared" si="7"/>
        <v>0</v>
      </c>
      <c r="I16" s="47">
        <v>9</v>
      </c>
      <c r="J16" s="47">
        <f t="shared" si="8"/>
        <v>22</v>
      </c>
      <c r="K16" s="11">
        <f t="shared" si="9"/>
        <v>-6.9</v>
      </c>
      <c r="L16" s="4">
        <f t="shared" si="3"/>
        <v>-138</v>
      </c>
      <c r="M16" s="9">
        <f t="shared" si="4"/>
        <v>0.13750000000000001</v>
      </c>
      <c r="O16">
        <f t="shared" ca="1" si="10"/>
        <v>0</v>
      </c>
      <c r="Q16" s="151"/>
    </row>
    <row r="17" spans="1:17">
      <c r="A17">
        <f t="shared" si="0"/>
        <v>1</v>
      </c>
      <c r="B17" s="113"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5"/>
        <v>180</v>
      </c>
      <c r="G17" s="27">
        <f t="shared" si="6"/>
        <v>20</v>
      </c>
      <c r="H17" s="27">
        <f t="shared" si="7"/>
        <v>20</v>
      </c>
      <c r="I17" s="48">
        <v>12</v>
      </c>
      <c r="J17" s="48">
        <f t="shared" si="8"/>
        <v>34</v>
      </c>
      <c r="K17" s="11">
        <f t="shared" si="9"/>
        <v>-7.3</v>
      </c>
      <c r="L17" s="4">
        <f t="shared" si="3"/>
        <v>-146</v>
      </c>
      <c r="M17" s="9">
        <f t="shared" si="4"/>
        <v>0.18888888888888888</v>
      </c>
      <c r="O17">
        <f t="shared" ca="1" si="10"/>
        <v>0</v>
      </c>
      <c r="Q17" s="151"/>
    </row>
    <row r="18" spans="1:17">
      <c r="A18">
        <f t="shared" si="0"/>
        <v>1</v>
      </c>
      <c r="B18" s="113"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5"/>
        <v>220</v>
      </c>
      <c r="G18" s="27">
        <f t="shared" si="6"/>
        <v>20</v>
      </c>
      <c r="H18" s="27">
        <v>20</v>
      </c>
      <c r="I18" s="48">
        <v>12</v>
      </c>
      <c r="J18" s="48">
        <f t="shared" si="8"/>
        <v>46</v>
      </c>
      <c r="K18" s="11">
        <f t="shared" si="9"/>
        <v>-8.6999999999999993</v>
      </c>
      <c r="L18" s="4">
        <f t="shared" si="3"/>
        <v>-174</v>
      </c>
      <c r="M18" s="9">
        <f t="shared" si="4"/>
        <v>0.20909090909090908</v>
      </c>
      <c r="O18">
        <f t="shared" ca="1" si="10"/>
        <v>0</v>
      </c>
      <c r="Q18" s="151"/>
    </row>
    <row r="19" spans="1:17">
      <c r="A19">
        <f t="shared" si="0"/>
        <v>1</v>
      </c>
      <c r="B19" s="113"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5"/>
        <v>240</v>
      </c>
      <c r="G19" s="27">
        <f t="shared" si="6"/>
        <v>20</v>
      </c>
      <c r="H19" s="27">
        <f t="shared" si="7"/>
        <v>20</v>
      </c>
      <c r="I19" s="48">
        <v>15</v>
      </c>
      <c r="J19" s="48">
        <f t="shared" si="8"/>
        <v>61</v>
      </c>
      <c r="K19" s="11">
        <f t="shared" si="9"/>
        <v>-8.9499999999999993</v>
      </c>
      <c r="L19" s="4">
        <f t="shared" si="3"/>
        <v>-179</v>
      </c>
      <c r="M19" s="9">
        <f t="shared" si="4"/>
        <v>0.25416666666666665</v>
      </c>
      <c r="O19">
        <f t="shared" ca="1" si="10"/>
        <v>0</v>
      </c>
      <c r="Q19" s="152"/>
    </row>
    <row r="20" spans="1:17">
      <c r="A20">
        <f t="shared" si="0"/>
        <v>1</v>
      </c>
      <c r="B20" s="113"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5"/>
        <v>260</v>
      </c>
      <c r="G20" s="27">
        <f t="shared" si="6"/>
        <v>20</v>
      </c>
      <c r="H20" s="27">
        <f t="shared" si="7"/>
        <v>20</v>
      </c>
      <c r="I20" s="48">
        <v>13</v>
      </c>
      <c r="J20" s="48">
        <f t="shared" si="8"/>
        <v>74</v>
      </c>
      <c r="K20" s="11">
        <f t="shared" si="9"/>
        <v>-9.3000000000000007</v>
      </c>
      <c r="L20" s="4">
        <f t="shared" si="3"/>
        <v>-186</v>
      </c>
      <c r="M20" s="9">
        <f t="shared" si="4"/>
        <v>0.2846153846153846</v>
      </c>
      <c r="O20">
        <f t="shared" ca="1" si="10"/>
        <v>0</v>
      </c>
      <c r="Q20" s="151"/>
    </row>
    <row r="21" spans="1:17" ht="15" customHeight="1">
      <c r="A21">
        <f t="shared" si="0"/>
        <v>1</v>
      </c>
      <c r="B21" s="113"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5"/>
        <v>280</v>
      </c>
      <c r="G21" s="27">
        <f t="shared" si="6"/>
        <v>20</v>
      </c>
      <c r="H21" s="27">
        <f t="shared" si="7"/>
        <v>20</v>
      </c>
      <c r="I21" s="48">
        <v>11</v>
      </c>
      <c r="J21" s="48">
        <f t="shared" si="8"/>
        <v>85</v>
      </c>
      <c r="K21" s="11">
        <f t="shared" si="9"/>
        <v>-9.75</v>
      </c>
      <c r="L21" s="4">
        <f t="shared" si="3"/>
        <v>-195</v>
      </c>
      <c r="M21" s="9">
        <f t="shared" si="4"/>
        <v>0.30357142857142855</v>
      </c>
      <c r="O21">
        <f t="shared" ca="1" si="10"/>
        <v>0</v>
      </c>
      <c r="Q21" s="151"/>
    </row>
    <row r="22" spans="1:17">
      <c r="A22">
        <f t="shared" si="0"/>
        <v>0</v>
      </c>
      <c r="B22" s="113"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5"/>
        <v>280</v>
      </c>
      <c r="G22" s="27">
        <f t="shared" si="6"/>
        <v>20</v>
      </c>
      <c r="H22" s="27">
        <f t="shared" si="7"/>
        <v>0</v>
      </c>
      <c r="I22" s="48"/>
      <c r="J22" s="48">
        <f t="shared" si="8"/>
        <v>85</v>
      </c>
      <c r="K22" s="11">
        <f t="shared" si="9"/>
        <v>-9.75</v>
      </c>
      <c r="L22" s="4">
        <f t="shared" si="3"/>
        <v>-195</v>
      </c>
      <c r="M22" s="9">
        <f t="shared" si="4"/>
        <v>0.30357142857142855</v>
      </c>
      <c r="O22">
        <f t="shared" ca="1" si="10"/>
        <v>0</v>
      </c>
      <c r="Q22" s="151"/>
    </row>
    <row r="23" spans="1:17">
      <c r="A23">
        <f t="shared" si="0"/>
        <v>0</v>
      </c>
      <c r="B23" s="44"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5"/>
        <v>280</v>
      </c>
      <c r="G23" s="25">
        <f t="shared" si="6"/>
        <v>20</v>
      </c>
      <c r="H23" s="25">
        <f t="shared" si="7"/>
        <v>0</v>
      </c>
      <c r="I23" s="47"/>
      <c r="J23" s="47">
        <f t="shared" si="8"/>
        <v>85</v>
      </c>
      <c r="K23" s="11">
        <f t="shared" si="9"/>
        <v>-9.75</v>
      </c>
      <c r="L23" s="4">
        <f t="shared" si="3"/>
        <v>-195</v>
      </c>
      <c r="M23" s="9">
        <f t="shared" si="4"/>
        <v>0.30357142857142855</v>
      </c>
      <c r="O23">
        <f t="shared" ca="1" si="10"/>
        <v>0</v>
      </c>
      <c r="Q23" s="151"/>
    </row>
    <row r="24" spans="1:17">
      <c r="A24">
        <f t="shared" si="0"/>
        <v>1</v>
      </c>
      <c r="B24" s="113"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5"/>
        <v>300</v>
      </c>
      <c r="G24" s="27">
        <f t="shared" si="6"/>
        <v>20</v>
      </c>
      <c r="H24" s="27">
        <f t="shared" si="7"/>
        <v>20</v>
      </c>
      <c r="I24" s="48"/>
      <c r="J24" s="48">
        <f t="shared" si="8"/>
        <v>85</v>
      </c>
      <c r="K24" s="11">
        <f t="shared" si="9"/>
        <v>-10.75</v>
      </c>
      <c r="L24" s="4">
        <f t="shared" si="3"/>
        <v>-215</v>
      </c>
      <c r="M24" s="9">
        <f t="shared" si="4"/>
        <v>0.28333333333333333</v>
      </c>
      <c r="O24">
        <f t="shared" ca="1" si="10"/>
        <v>1</v>
      </c>
      <c r="Q24" s="151"/>
    </row>
    <row r="25" spans="1:17">
      <c r="A25">
        <f t="shared" si="0"/>
        <v>1</v>
      </c>
      <c r="B25" s="113"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5"/>
        <v>340</v>
      </c>
      <c r="G25" s="27">
        <f t="shared" si="6"/>
        <v>20</v>
      </c>
      <c r="H25" s="27">
        <v>20</v>
      </c>
      <c r="I25" s="48"/>
      <c r="J25" s="48">
        <f t="shared" si="8"/>
        <v>85</v>
      </c>
      <c r="K25" s="11">
        <f t="shared" si="9"/>
        <v>-12.75</v>
      </c>
      <c r="L25" s="4">
        <f t="shared" si="3"/>
        <v>-255</v>
      </c>
      <c r="M25" s="9">
        <f t="shared" si="4"/>
        <v>0.25</v>
      </c>
      <c r="O25">
        <f t="shared" ca="1" si="10"/>
        <v>0</v>
      </c>
      <c r="Q25" s="151"/>
    </row>
    <row r="26" spans="1:17">
      <c r="A26">
        <f t="shared" si="0"/>
        <v>1</v>
      </c>
      <c r="B26" s="113"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5"/>
        <v>360</v>
      </c>
      <c r="G26" s="27">
        <f t="shared" si="6"/>
        <v>20</v>
      </c>
      <c r="H26" s="27">
        <f t="shared" si="7"/>
        <v>20</v>
      </c>
      <c r="I26" s="48"/>
      <c r="J26" s="48">
        <f t="shared" si="8"/>
        <v>85</v>
      </c>
      <c r="K26" s="11">
        <f t="shared" si="9"/>
        <v>-13.75</v>
      </c>
      <c r="L26" s="4">
        <f t="shared" si="3"/>
        <v>-275</v>
      </c>
      <c r="M26" s="9">
        <f t="shared" si="4"/>
        <v>0.2361111111111111</v>
      </c>
      <c r="O26">
        <f t="shared" ca="1" si="10"/>
        <v>0</v>
      </c>
      <c r="Q26" s="152"/>
    </row>
    <row r="27" spans="1:17">
      <c r="A27">
        <f t="shared" si="0"/>
        <v>1</v>
      </c>
      <c r="B27" s="113"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5"/>
        <v>380</v>
      </c>
      <c r="G27" s="27">
        <f t="shared" si="6"/>
        <v>20</v>
      </c>
      <c r="H27" s="27">
        <f t="shared" si="7"/>
        <v>20</v>
      </c>
      <c r="I27" s="48"/>
      <c r="J27" s="48">
        <f t="shared" si="8"/>
        <v>85</v>
      </c>
      <c r="K27" s="11">
        <f t="shared" si="9"/>
        <v>-14.75</v>
      </c>
      <c r="L27" s="4">
        <f t="shared" si="3"/>
        <v>-295</v>
      </c>
      <c r="M27" s="9">
        <f t="shared" si="4"/>
        <v>0.22368421052631579</v>
      </c>
      <c r="O27">
        <f t="shared" ca="1" si="10"/>
        <v>0</v>
      </c>
      <c r="Q27" s="151"/>
    </row>
    <row r="28" spans="1:17">
      <c r="A28">
        <f t="shared" si="0"/>
        <v>1</v>
      </c>
      <c r="B28" s="113"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5"/>
        <v>400</v>
      </c>
      <c r="G28" s="27">
        <f t="shared" si="6"/>
        <v>20</v>
      </c>
      <c r="H28" s="27">
        <f t="shared" si="7"/>
        <v>20</v>
      </c>
      <c r="I28" s="48"/>
      <c r="J28" s="48">
        <f t="shared" si="8"/>
        <v>85</v>
      </c>
      <c r="K28" s="11">
        <f t="shared" si="9"/>
        <v>-15.75</v>
      </c>
      <c r="L28" s="4">
        <f t="shared" si="3"/>
        <v>-315</v>
      </c>
      <c r="M28" s="9">
        <f t="shared" si="4"/>
        <v>0.21249999999999999</v>
      </c>
      <c r="O28">
        <f t="shared" ca="1" si="10"/>
        <v>0</v>
      </c>
      <c r="Q28" s="151"/>
    </row>
    <row r="29" spans="1:17" ht="15" customHeight="1">
      <c r="A29">
        <f t="shared" si="0"/>
        <v>0</v>
      </c>
      <c r="B29" s="113"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5"/>
        <v>400</v>
      </c>
      <c r="G29" s="27">
        <f t="shared" si="6"/>
        <v>20</v>
      </c>
      <c r="H29" s="27">
        <f t="shared" si="7"/>
        <v>0</v>
      </c>
      <c r="I29" s="48"/>
      <c r="J29" s="48">
        <f t="shared" si="8"/>
        <v>85</v>
      </c>
      <c r="K29" s="11">
        <f t="shared" si="9"/>
        <v>-15.75</v>
      </c>
      <c r="L29" s="4">
        <f t="shared" si="3"/>
        <v>-315</v>
      </c>
      <c r="M29" s="9">
        <f t="shared" si="4"/>
        <v>0.21249999999999999</v>
      </c>
      <c r="O29">
        <f t="shared" ca="1" si="10"/>
        <v>0</v>
      </c>
    </row>
    <row r="30" spans="1:17" ht="14.25" customHeight="1">
      <c r="A30">
        <f t="shared" si="0"/>
        <v>0</v>
      </c>
      <c r="B30" s="44"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5"/>
        <v>400</v>
      </c>
      <c r="G30" s="25">
        <f t="shared" si="6"/>
        <v>20</v>
      </c>
      <c r="H30" s="25">
        <v>0</v>
      </c>
      <c r="I30" s="47"/>
      <c r="J30" s="47">
        <f t="shared" si="8"/>
        <v>85</v>
      </c>
      <c r="K30" s="11">
        <f t="shared" si="9"/>
        <v>-15.75</v>
      </c>
      <c r="L30" s="4">
        <f t="shared" si="3"/>
        <v>-315</v>
      </c>
      <c r="M30" s="9">
        <f t="shared" si="4"/>
        <v>0.21249999999999999</v>
      </c>
      <c r="O30">
        <f t="shared" ca="1" si="10"/>
        <v>0</v>
      </c>
    </row>
    <row r="31" spans="1:17" ht="14.25" customHeight="1">
      <c r="A31">
        <f t="shared" si="0"/>
        <v>1</v>
      </c>
      <c r="B31" s="113"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5"/>
        <v>400</v>
      </c>
      <c r="G31" s="27">
        <f t="shared" si="6"/>
        <v>20</v>
      </c>
      <c r="H31" s="27">
        <v>0</v>
      </c>
      <c r="I31" s="48"/>
      <c r="J31" s="48">
        <f t="shared" si="8"/>
        <v>85</v>
      </c>
      <c r="K31" s="11">
        <f t="shared" si="9"/>
        <v>-15.75</v>
      </c>
      <c r="L31" s="4">
        <f t="shared" si="3"/>
        <v>-315</v>
      </c>
      <c r="M31" s="9">
        <f t="shared" si="4"/>
        <v>0.21249999999999999</v>
      </c>
      <c r="O31">
        <f t="shared" ca="1" si="10"/>
        <v>0</v>
      </c>
    </row>
    <row r="32" spans="1:17" ht="14.25" customHeight="1">
      <c r="A32">
        <f t="shared" si="0"/>
        <v>1</v>
      </c>
      <c r="B32" s="113"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5"/>
        <v>400</v>
      </c>
      <c r="G32" s="27">
        <f t="shared" si="6"/>
        <v>20</v>
      </c>
      <c r="H32" s="27">
        <f t="shared" si="7"/>
        <v>20</v>
      </c>
      <c r="I32" s="48"/>
      <c r="J32" s="48">
        <f t="shared" si="8"/>
        <v>85</v>
      </c>
      <c r="K32" s="11">
        <f t="shared" si="9"/>
        <v>-15.75</v>
      </c>
      <c r="L32" s="4">
        <f t="shared" si="3"/>
        <v>-315</v>
      </c>
      <c r="M32" s="9">
        <f t="shared" si="4"/>
        <v>0.21249999999999999</v>
      </c>
      <c r="O32">
        <f t="shared" ca="1" si="10"/>
        <v>0</v>
      </c>
    </row>
    <row r="33" spans="1:15" ht="14.25" customHeight="1">
      <c r="A33">
        <f t="shared" si="0"/>
        <v>1</v>
      </c>
      <c r="B33" s="113"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21</v>
      </c>
      <c r="F33" s="27">
        <f t="shared" si="5"/>
        <v>420</v>
      </c>
      <c r="G33" s="27">
        <f t="shared" si="6"/>
        <v>20</v>
      </c>
      <c r="H33" s="27">
        <f t="shared" si="7"/>
        <v>20</v>
      </c>
      <c r="I33" s="48"/>
      <c r="J33" s="48">
        <f t="shared" si="8"/>
        <v>85</v>
      </c>
      <c r="K33" s="11">
        <f t="shared" si="9"/>
        <v>-16.75</v>
      </c>
      <c r="L33" s="4">
        <f t="shared" si="3"/>
        <v>-335</v>
      </c>
      <c r="M33" s="9">
        <f t="shared" si="4"/>
        <v>0.20238095238095238</v>
      </c>
      <c r="O33">
        <f t="shared" ca="1" si="10"/>
        <v>0</v>
      </c>
    </row>
    <row r="34" spans="1:15" ht="14.25" customHeight="1">
      <c r="A34">
        <f t="shared" si="0"/>
        <v>1</v>
      </c>
      <c r="B34" s="113"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22</v>
      </c>
      <c r="F34" s="27">
        <f t="shared" si="5"/>
        <v>440</v>
      </c>
      <c r="G34" s="27">
        <f t="shared" si="6"/>
        <v>20</v>
      </c>
      <c r="H34" s="27">
        <f t="shared" si="7"/>
        <v>20</v>
      </c>
      <c r="I34" s="48"/>
      <c r="J34" s="48">
        <f t="shared" si="8"/>
        <v>85</v>
      </c>
      <c r="K34" s="11">
        <f t="shared" si="9"/>
        <v>-17.75</v>
      </c>
      <c r="L34" s="4">
        <f t="shared" si="3"/>
        <v>-355</v>
      </c>
      <c r="M34" s="9">
        <f t="shared" si="4"/>
        <v>0.19318181818181818</v>
      </c>
      <c r="O34">
        <f t="shared" ca="1" si="10"/>
        <v>0</v>
      </c>
    </row>
    <row r="35" spans="1:15" ht="15" customHeight="1">
      <c r="A35">
        <f t="shared" si="0"/>
        <v>1</v>
      </c>
      <c r="B35" s="113"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23</v>
      </c>
      <c r="F35" s="27">
        <f t="shared" si="5"/>
        <v>460</v>
      </c>
      <c r="G35" s="27">
        <f t="shared" si="6"/>
        <v>20</v>
      </c>
      <c r="H35" s="27">
        <f t="shared" si="7"/>
        <v>20</v>
      </c>
      <c r="I35" s="48"/>
      <c r="J35" s="48">
        <f t="shared" si="8"/>
        <v>85</v>
      </c>
      <c r="K35" s="11">
        <f t="shared" si="9"/>
        <v>-18.75</v>
      </c>
      <c r="L35" s="4">
        <f t="shared" si="3"/>
        <v>-375</v>
      </c>
      <c r="M35" s="9">
        <f t="shared" si="4"/>
        <v>0.18478260869565216</v>
      </c>
      <c r="O35">
        <f t="shared" ca="1" si="10"/>
        <v>0</v>
      </c>
    </row>
    <row r="36" spans="1:15" ht="15" customHeight="1">
      <c r="A36">
        <f t="shared" si="0"/>
        <v>0</v>
      </c>
      <c r="B36" s="113">
        <v>42399</v>
      </c>
      <c r="C36" s="144" t="str">
        <f t="shared" si="1"/>
        <v>Sat</v>
      </c>
      <c r="D36" s="26" t="str">
        <f t="shared" si="2"/>
        <v>30</v>
      </c>
      <c r="E36" s="26">
        <f t="shared" si="11"/>
        <v>23</v>
      </c>
      <c r="F36" s="27">
        <f t="shared" si="5"/>
        <v>460</v>
      </c>
      <c r="G36" s="27">
        <f t="shared" si="6"/>
        <v>20</v>
      </c>
      <c r="H36" s="27">
        <f t="shared" si="7"/>
        <v>0</v>
      </c>
      <c r="I36" s="48"/>
      <c r="J36" s="48">
        <f t="shared" si="8"/>
        <v>85</v>
      </c>
      <c r="K36" s="11">
        <f t="shared" si="9"/>
        <v>-18.75</v>
      </c>
      <c r="L36" s="4">
        <f t="shared" si="3"/>
        <v>-375</v>
      </c>
      <c r="M36" s="9">
        <f t="shared" si="4"/>
        <v>0.18478260869565216</v>
      </c>
      <c r="O36">
        <f t="shared" ca="1" si="10"/>
        <v>0</v>
      </c>
    </row>
    <row r="37" spans="1:15">
      <c r="A37">
        <f t="shared" si="0"/>
        <v>0</v>
      </c>
      <c r="B37" s="44">
        <v>42400</v>
      </c>
      <c r="C37" s="155" t="str">
        <f t="shared" si="1"/>
        <v>Sun</v>
      </c>
      <c r="D37" s="156" t="str">
        <f t="shared" si="2"/>
        <v>31</v>
      </c>
      <c r="E37" s="156">
        <f t="shared" si="11"/>
        <v>23</v>
      </c>
      <c r="F37" s="156">
        <f t="shared" si="5"/>
        <v>460</v>
      </c>
      <c r="G37" s="156">
        <f t="shared" si="6"/>
        <v>20</v>
      </c>
      <c r="H37" s="156">
        <f t="shared" si="7"/>
        <v>0</v>
      </c>
      <c r="I37" s="157"/>
      <c r="J37" s="156">
        <f t="shared" si="8"/>
        <v>85</v>
      </c>
      <c r="K37" s="11">
        <f t="shared" si="9"/>
        <v>-18.75</v>
      </c>
      <c r="L37" s="4">
        <f t="shared" si="3"/>
        <v>-375</v>
      </c>
      <c r="M37" s="9">
        <f t="shared" si="4"/>
        <v>0.18478260869565216</v>
      </c>
      <c r="O37">
        <f t="shared" ca="1" si="10"/>
        <v>0</v>
      </c>
    </row>
    <row r="38" spans="1:15" ht="14.25" customHeight="1">
      <c r="A38" t="e">
        <f>IF(OR(WEEKDAY(#REF!)=2,WEEKDAY(#REF!)=3,WEEKDAY(#REF!)=4,WEEKDAY(#REF!)=5,WEEKDAY(#REF!)=6),1,0)</f>
        <v>#REF!</v>
      </c>
      <c r="E38"/>
      <c r="F38"/>
      <c r="H38" s="121">
        <f ca="1">SUMIF(B7:B36,"&lt;="&amp;TODAY(),H7:H36)</f>
        <v>240</v>
      </c>
      <c r="I38" s="120">
        <f>SUM(I7:I37)</f>
        <v>85</v>
      </c>
      <c r="K38" s="11">
        <f ca="1">(I38-H38)/$F$4</f>
        <v>-7.75</v>
      </c>
      <c r="L38" s="4">
        <f ca="1">I38-H38</f>
        <v>-155</v>
      </c>
      <c r="M38" s="9">
        <f ca="1">(I38)/H38</f>
        <v>0.35416666666666669</v>
      </c>
    </row>
    <row r="39" spans="1:15" ht="15" customHeight="1">
      <c r="E39"/>
      <c r="F39"/>
      <c r="H39"/>
      <c r="I39"/>
      <c r="M39">
        <f ca="1">(L39)/H38</f>
        <v>0</v>
      </c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5"/>
  <sheetViews>
    <sheetView topLeftCell="B1" zoomScale="80" zoomScaleNormal="80" workbookViewId="0">
      <selection activeCell="J7" sqref="J7"/>
    </sheetView>
  </sheetViews>
  <sheetFormatPr defaultRowHeight="14.25"/>
  <cols>
    <col min="1" max="1" width="8" hidden="1" customWidth="1"/>
    <col min="2" max="2" width="8.25" customWidth="1"/>
    <col min="5" max="5" width="8.875" style="2" customWidth="1"/>
    <col min="6" max="6" width="10.125" style="2" customWidth="1"/>
    <col min="7" max="7" width="10.375" customWidth="1"/>
    <col min="8" max="8" width="7.875" style="2" customWidth="1"/>
    <col min="9" max="9" width="9" style="2" customWidth="1"/>
    <col min="10" max="10" width="10.125" customWidth="1"/>
    <col min="15" max="15" width="10.375" bestFit="1" customWidth="1"/>
  </cols>
  <sheetData>
    <row r="1" spans="1:17" s="1" customFormat="1" ht="14.25" customHeight="1">
      <c r="B1" s="161" t="s">
        <v>80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7" ht="15.75" customHeight="1">
      <c r="B2" s="161"/>
      <c r="C2" s="161"/>
      <c r="D2" s="161"/>
      <c r="E2" s="23">
        <f>'Ramp Plan'!C3</f>
        <v>375</v>
      </c>
      <c r="F2" s="34"/>
      <c r="G2" s="34"/>
      <c r="H2" s="34"/>
      <c r="I2" s="6">
        <v>24</v>
      </c>
      <c r="J2" s="30"/>
    </row>
    <row r="3" spans="1:17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7" ht="14.25" customHeight="1">
      <c r="B4" s="30"/>
      <c r="C4" s="30"/>
      <c r="D4" s="30"/>
      <c r="E4" s="31"/>
      <c r="F4" s="32">
        <v>20</v>
      </c>
      <c r="G4" s="32"/>
      <c r="H4" s="33"/>
      <c r="I4" s="34"/>
      <c r="J4" s="30"/>
    </row>
    <row r="5" spans="1:17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7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7">
      <c r="A7">
        <f t="shared" ref="A7:A37" si="0">IF(OR(WEEKDAY(B7)=2,WEEKDAY(B7)=3,WEEKDAY(B7)=4,WEEKDAY(B7)=5,WEEKDAY(B7)=6),1,0)</f>
        <v>1</v>
      </c>
      <c r="B7" s="44"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>E7*$F$4</f>
        <v>20</v>
      </c>
      <c r="G7" s="25">
        <f>$F$4</f>
        <v>20</v>
      </c>
      <c r="H7" s="25">
        <v>20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3">J7-F7</f>
        <v>-20</v>
      </c>
      <c r="M7" s="8">
        <f t="shared" ref="M7:M37" si="4">J7/F7</f>
        <v>0</v>
      </c>
      <c r="O7">
        <f ca="1">IF(B7=TODAY(),1,0)</f>
        <v>0</v>
      </c>
      <c r="Q7" s="153"/>
    </row>
    <row r="8" spans="1:17">
      <c r="A8">
        <f t="shared" si="0"/>
        <v>0</v>
      </c>
      <c r="B8" s="113"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ref="F8:F37" si="5">E8*$F$4</f>
        <v>20</v>
      </c>
      <c r="G8" s="27">
        <f t="shared" ref="G8:G37" si="6">$F$4</f>
        <v>20</v>
      </c>
      <c r="H8" s="27">
        <f t="shared" ref="H8:H37" si="7">IF(A8=0,0,$F$4)</f>
        <v>0</v>
      </c>
      <c r="I8" s="48">
        <v>0</v>
      </c>
      <c r="J8" s="48">
        <f t="shared" ref="J8:J37" si="8">J7+I8</f>
        <v>0</v>
      </c>
      <c r="K8" s="11">
        <f t="shared" ref="K8:K37" si="9">(J8-F8)/$F$4</f>
        <v>-1</v>
      </c>
      <c r="L8" s="4">
        <f t="shared" si="3"/>
        <v>-20</v>
      </c>
      <c r="M8" s="8">
        <f t="shared" si="4"/>
        <v>0</v>
      </c>
      <c r="O8">
        <f t="shared" ref="O8:O37" ca="1" si="10">IF(B8=TODAY(),1,0)</f>
        <v>0</v>
      </c>
      <c r="Q8" s="153"/>
    </row>
    <row r="9" spans="1:17">
      <c r="A9">
        <f t="shared" si="0"/>
        <v>0</v>
      </c>
      <c r="B9" s="44"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1">IF(A9=1,E8+1,E8)</f>
        <v>1</v>
      </c>
      <c r="F9" s="25">
        <f t="shared" si="5"/>
        <v>20</v>
      </c>
      <c r="G9" s="25">
        <f t="shared" si="6"/>
        <v>20</v>
      </c>
      <c r="H9" s="25">
        <f t="shared" si="7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3"/>
        <v>-20</v>
      </c>
      <c r="M9" s="8">
        <f t="shared" si="4"/>
        <v>0</v>
      </c>
      <c r="O9">
        <f t="shared" ca="1" si="10"/>
        <v>0</v>
      </c>
      <c r="Q9" s="153"/>
    </row>
    <row r="10" spans="1:17">
      <c r="A10">
        <f t="shared" si="0"/>
        <v>1</v>
      </c>
      <c r="B10" s="113"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5"/>
        <v>40</v>
      </c>
      <c r="G10" s="27">
        <f t="shared" si="6"/>
        <v>20</v>
      </c>
      <c r="H10" s="27">
        <f t="shared" si="7"/>
        <v>20</v>
      </c>
      <c r="I10" s="48">
        <v>13</v>
      </c>
      <c r="J10" s="48">
        <f t="shared" si="8"/>
        <v>13</v>
      </c>
      <c r="K10" s="11">
        <f t="shared" si="9"/>
        <v>-1.35</v>
      </c>
      <c r="L10" s="4">
        <f t="shared" si="3"/>
        <v>-27</v>
      </c>
      <c r="M10" s="8">
        <f t="shared" si="4"/>
        <v>0.32500000000000001</v>
      </c>
      <c r="O10">
        <f t="shared" ca="1" si="10"/>
        <v>0</v>
      </c>
      <c r="Q10" s="153"/>
    </row>
    <row r="11" spans="1:17">
      <c r="A11">
        <f t="shared" si="0"/>
        <v>1</v>
      </c>
      <c r="B11" s="113"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5"/>
        <v>100</v>
      </c>
      <c r="G11" s="27">
        <f t="shared" si="6"/>
        <v>20</v>
      </c>
      <c r="H11" s="27">
        <v>20</v>
      </c>
      <c r="I11" s="48">
        <v>15</v>
      </c>
      <c r="J11" s="48">
        <f t="shared" si="8"/>
        <v>28</v>
      </c>
      <c r="K11" s="11">
        <f t="shared" si="9"/>
        <v>-3.6</v>
      </c>
      <c r="L11" s="4">
        <f t="shared" si="3"/>
        <v>-72</v>
      </c>
      <c r="M11" s="8">
        <f t="shared" si="4"/>
        <v>0.28000000000000003</v>
      </c>
      <c r="O11">
        <f t="shared" ca="1" si="10"/>
        <v>0</v>
      </c>
      <c r="Q11" s="153"/>
    </row>
    <row r="12" spans="1:17">
      <c r="A12">
        <f t="shared" si="0"/>
        <v>1</v>
      </c>
      <c r="B12" s="113"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5"/>
        <v>120</v>
      </c>
      <c r="G12" s="27">
        <f t="shared" si="6"/>
        <v>20</v>
      </c>
      <c r="H12" s="27">
        <f t="shared" si="7"/>
        <v>20</v>
      </c>
      <c r="I12" s="48">
        <v>4</v>
      </c>
      <c r="J12" s="48">
        <f t="shared" si="8"/>
        <v>32</v>
      </c>
      <c r="K12" s="11">
        <f t="shared" si="9"/>
        <v>-4.4000000000000004</v>
      </c>
      <c r="L12" s="4">
        <f t="shared" si="3"/>
        <v>-88</v>
      </c>
      <c r="M12" s="8">
        <f t="shared" si="4"/>
        <v>0.26666666666666666</v>
      </c>
      <c r="O12">
        <f t="shared" ca="1" si="10"/>
        <v>0</v>
      </c>
      <c r="Q12" s="154"/>
    </row>
    <row r="13" spans="1:17">
      <c r="A13">
        <f t="shared" si="0"/>
        <v>1</v>
      </c>
      <c r="B13" s="113"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5"/>
        <v>140</v>
      </c>
      <c r="G13" s="27">
        <f t="shared" si="6"/>
        <v>20</v>
      </c>
      <c r="H13" s="27">
        <f t="shared" si="7"/>
        <v>20</v>
      </c>
      <c r="I13" s="48">
        <v>0</v>
      </c>
      <c r="J13" s="48">
        <f t="shared" si="8"/>
        <v>32</v>
      </c>
      <c r="K13" s="11">
        <f t="shared" si="9"/>
        <v>-5.4</v>
      </c>
      <c r="L13" s="4">
        <f t="shared" si="3"/>
        <v>-108</v>
      </c>
      <c r="M13" s="8">
        <f t="shared" si="4"/>
        <v>0.22857142857142856</v>
      </c>
      <c r="O13">
        <f t="shared" ca="1" si="10"/>
        <v>0</v>
      </c>
      <c r="Q13" s="153"/>
    </row>
    <row r="14" spans="1:17">
      <c r="A14">
        <f t="shared" si="0"/>
        <v>1</v>
      </c>
      <c r="B14" s="113"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5"/>
        <v>160</v>
      </c>
      <c r="G14" s="27">
        <f t="shared" si="6"/>
        <v>20</v>
      </c>
      <c r="H14" s="27">
        <f t="shared" si="7"/>
        <v>20</v>
      </c>
      <c r="I14" s="48">
        <v>15</v>
      </c>
      <c r="J14" s="48">
        <f t="shared" si="8"/>
        <v>47</v>
      </c>
      <c r="K14" s="11">
        <f t="shared" si="9"/>
        <v>-5.65</v>
      </c>
      <c r="L14" s="4">
        <f t="shared" si="3"/>
        <v>-113</v>
      </c>
      <c r="M14" s="8">
        <f t="shared" si="4"/>
        <v>0.29375000000000001</v>
      </c>
      <c r="O14">
        <f t="shared" ca="1" si="10"/>
        <v>0</v>
      </c>
      <c r="Q14" s="153"/>
    </row>
    <row r="15" spans="1:17">
      <c r="A15">
        <f t="shared" si="0"/>
        <v>0</v>
      </c>
      <c r="B15" s="113"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5"/>
        <v>160</v>
      </c>
      <c r="G15" s="27">
        <f t="shared" si="6"/>
        <v>20</v>
      </c>
      <c r="H15" s="27">
        <f t="shared" si="7"/>
        <v>0</v>
      </c>
      <c r="I15" s="48">
        <v>0</v>
      </c>
      <c r="J15" s="48">
        <f t="shared" si="8"/>
        <v>47</v>
      </c>
      <c r="K15" s="11">
        <f t="shared" si="9"/>
        <v>-5.65</v>
      </c>
      <c r="L15" s="4">
        <f t="shared" si="3"/>
        <v>-113</v>
      </c>
      <c r="M15" s="8">
        <f t="shared" si="4"/>
        <v>0.29375000000000001</v>
      </c>
      <c r="O15">
        <f t="shared" ca="1" si="10"/>
        <v>0</v>
      </c>
      <c r="Q15" s="153"/>
    </row>
    <row r="16" spans="1:17">
      <c r="A16">
        <f t="shared" si="0"/>
        <v>0</v>
      </c>
      <c r="B16" s="44"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5"/>
        <v>160</v>
      </c>
      <c r="G16" s="25">
        <f t="shared" si="6"/>
        <v>20</v>
      </c>
      <c r="H16" s="25">
        <f t="shared" si="7"/>
        <v>0</v>
      </c>
      <c r="I16" s="47">
        <v>0</v>
      </c>
      <c r="J16" s="47">
        <f t="shared" si="8"/>
        <v>47</v>
      </c>
      <c r="K16" s="11">
        <f t="shared" si="9"/>
        <v>-5.65</v>
      </c>
      <c r="L16" s="4">
        <f t="shared" si="3"/>
        <v>-113</v>
      </c>
      <c r="M16" s="8">
        <f t="shared" si="4"/>
        <v>0.29375000000000001</v>
      </c>
      <c r="O16">
        <f t="shared" ca="1" si="10"/>
        <v>0</v>
      </c>
      <c r="Q16" s="153"/>
    </row>
    <row r="17" spans="1:17">
      <c r="A17">
        <f t="shared" si="0"/>
        <v>1</v>
      </c>
      <c r="B17" s="113"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5"/>
        <v>180</v>
      </c>
      <c r="G17" s="27">
        <f t="shared" si="6"/>
        <v>20</v>
      </c>
      <c r="H17" s="27">
        <f t="shared" si="7"/>
        <v>20</v>
      </c>
      <c r="I17" s="48">
        <v>13</v>
      </c>
      <c r="J17" s="48">
        <f t="shared" si="8"/>
        <v>60</v>
      </c>
      <c r="K17" s="11">
        <f t="shared" si="9"/>
        <v>-6</v>
      </c>
      <c r="L17" s="4">
        <f t="shared" si="3"/>
        <v>-120</v>
      </c>
      <c r="M17" s="8">
        <f t="shared" si="4"/>
        <v>0.33333333333333331</v>
      </c>
      <c r="O17">
        <f t="shared" ca="1" si="10"/>
        <v>0</v>
      </c>
      <c r="Q17" s="153"/>
    </row>
    <row r="18" spans="1:17">
      <c r="A18">
        <f t="shared" si="0"/>
        <v>1</v>
      </c>
      <c r="B18" s="113"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5"/>
        <v>220</v>
      </c>
      <c r="G18" s="27">
        <f t="shared" si="6"/>
        <v>20</v>
      </c>
      <c r="H18" s="27">
        <v>20</v>
      </c>
      <c r="I18" s="48">
        <v>10</v>
      </c>
      <c r="J18" s="48">
        <f t="shared" si="8"/>
        <v>70</v>
      </c>
      <c r="K18" s="11">
        <f t="shared" si="9"/>
        <v>-7.5</v>
      </c>
      <c r="L18" s="4">
        <f t="shared" si="3"/>
        <v>-150</v>
      </c>
      <c r="M18" s="8">
        <f t="shared" si="4"/>
        <v>0.31818181818181818</v>
      </c>
      <c r="O18">
        <f t="shared" ca="1" si="10"/>
        <v>0</v>
      </c>
      <c r="Q18" s="153"/>
    </row>
    <row r="19" spans="1:17">
      <c r="A19">
        <f t="shared" si="0"/>
        <v>1</v>
      </c>
      <c r="B19" s="113"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5"/>
        <v>240</v>
      </c>
      <c r="G19" s="27">
        <f t="shared" si="6"/>
        <v>20</v>
      </c>
      <c r="H19" s="27">
        <f t="shared" si="7"/>
        <v>20</v>
      </c>
      <c r="I19" s="48">
        <v>11</v>
      </c>
      <c r="J19" s="48">
        <f t="shared" si="8"/>
        <v>81</v>
      </c>
      <c r="K19" s="11">
        <f t="shared" si="9"/>
        <v>-7.95</v>
      </c>
      <c r="L19" s="4">
        <f t="shared" si="3"/>
        <v>-159</v>
      </c>
      <c r="M19" s="8">
        <f t="shared" si="4"/>
        <v>0.33750000000000002</v>
      </c>
      <c r="O19">
        <f t="shared" ca="1" si="10"/>
        <v>0</v>
      </c>
      <c r="Q19" s="154"/>
    </row>
    <row r="20" spans="1:17">
      <c r="A20">
        <f t="shared" si="0"/>
        <v>1</v>
      </c>
      <c r="B20" s="113"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5"/>
        <v>260</v>
      </c>
      <c r="G20" s="27">
        <f t="shared" si="6"/>
        <v>20</v>
      </c>
      <c r="H20" s="27">
        <f t="shared" si="7"/>
        <v>20</v>
      </c>
      <c r="I20" s="48">
        <v>12</v>
      </c>
      <c r="J20" s="48">
        <f t="shared" si="8"/>
        <v>93</v>
      </c>
      <c r="K20" s="11">
        <f t="shared" si="9"/>
        <v>-8.35</v>
      </c>
      <c r="L20" s="4">
        <f t="shared" si="3"/>
        <v>-167</v>
      </c>
      <c r="M20" s="8">
        <f t="shared" si="4"/>
        <v>0.3576923076923077</v>
      </c>
      <c r="O20">
        <f t="shared" ca="1" si="10"/>
        <v>0</v>
      </c>
      <c r="Q20" s="153"/>
    </row>
    <row r="21" spans="1:17" ht="15" customHeight="1">
      <c r="A21">
        <f t="shared" si="0"/>
        <v>1</v>
      </c>
      <c r="B21" s="113"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5"/>
        <v>280</v>
      </c>
      <c r="G21" s="27">
        <f t="shared" si="6"/>
        <v>20</v>
      </c>
      <c r="H21" s="27">
        <f t="shared" si="7"/>
        <v>20</v>
      </c>
      <c r="I21" s="48">
        <v>10</v>
      </c>
      <c r="J21" s="48">
        <f t="shared" si="8"/>
        <v>103</v>
      </c>
      <c r="K21" s="11">
        <f t="shared" si="9"/>
        <v>-8.85</v>
      </c>
      <c r="L21" s="4">
        <f t="shared" si="3"/>
        <v>-177</v>
      </c>
      <c r="M21" s="8">
        <f t="shared" si="4"/>
        <v>0.36785714285714288</v>
      </c>
      <c r="O21">
        <f t="shared" ca="1" si="10"/>
        <v>0</v>
      </c>
      <c r="Q21" s="153"/>
    </row>
    <row r="22" spans="1:17">
      <c r="A22">
        <f t="shared" si="0"/>
        <v>0</v>
      </c>
      <c r="B22" s="113"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5"/>
        <v>280</v>
      </c>
      <c r="G22" s="27">
        <f t="shared" si="6"/>
        <v>20</v>
      </c>
      <c r="H22" s="27">
        <f t="shared" si="7"/>
        <v>0</v>
      </c>
      <c r="I22" s="48"/>
      <c r="J22" s="48">
        <f t="shared" si="8"/>
        <v>103</v>
      </c>
      <c r="K22" s="11">
        <f t="shared" si="9"/>
        <v>-8.85</v>
      </c>
      <c r="L22" s="4">
        <f t="shared" si="3"/>
        <v>-177</v>
      </c>
      <c r="M22" s="8">
        <f t="shared" si="4"/>
        <v>0.36785714285714288</v>
      </c>
      <c r="O22">
        <f t="shared" ca="1" si="10"/>
        <v>0</v>
      </c>
      <c r="Q22" s="153"/>
    </row>
    <row r="23" spans="1:17">
      <c r="A23">
        <f t="shared" si="0"/>
        <v>0</v>
      </c>
      <c r="B23" s="44"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5"/>
        <v>280</v>
      </c>
      <c r="G23" s="25">
        <f t="shared" si="6"/>
        <v>20</v>
      </c>
      <c r="H23" s="25">
        <f t="shared" si="7"/>
        <v>0</v>
      </c>
      <c r="I23" s="47"/>
      <c r="J23" s="47">
        <f t="shared" si="8"/>
        <v>103</v>
      </c>
      <c r="K23" s="11">
        <f t="shared" si="9"/>
        <v>-8.85</v>
      </c>
      <c r="L23" s="4">
        <f t="shared" si="3"/>
        <v>-177</v>
      </c>
      <c r="M23" s="8">
        <f t="shared" si="4"/>
        <v>0.36785714285714288</v>
      </c>
      <c r="O23">
        <f t="shared" ca="1" si="10"/>
        <v>0</v>
      </c>
      <c r="Q23" s="153"/>
    </row>
    <row r="24" spans="1:17">
      <c r="A24">
        <f t="shared" si="0"/>
        <v>1</v>
      </c>
      <c r="B24" s="113"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5"/>
        <v>300</v>
      </c>
      <c r="G24" s="27">
        <f t="shared" si="6"/>
        <v>20</v>
      </c>
      <c r="H24" s="27">
        <f t="shared" si="7"/>
        <v>20</v>
      </c>
      <c r="I24" s="48"/>
      <c r="J24" s="48">
        <f t="shared" si="8"/>
        <v>103</v>
      </c>
      <c r="K24" s="11">
        <f t="shared" si="9"/>
        <v>-9.85</v>
      </c>
      <c r="L24" s="4">
        <f t="shared" si="3"/>
        <v>-197</v>
      </c>
      <c r="M24" s="8">
        <f t="shared" si="4"/>
        <v>0.34333333333333332</v>
      </c>
      <c r="O24">
        <f t="shared" ca="1" si="10"/>
        <v>1</v>
      </c>
      <c r="Q24" s="153"/>
    </row>
    <row r="25" spans="1:17">
      <c r="A25">
        <f t="shared" si="0"/>
        <v>1</v>
      </c>
      <c r="B25" s="113"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5"/>
        <v>340</v>
      </c>
      <c r="G25" s="27">
        <f t="shared" si="6"/>
        <v>20</v>
      </c>
      <c r="H25" s="27">
        <v>20</v>
      </c>
      <c r="I25" s="48"/>
      <c r="J25" s="48">
        <f t="shared" si="8"/>
        <v>103</v>
      </c>
      <c r="K25" s="11">
        <f t="shared" si="9"/>
        <v>-11.85</v>
      </c>
      <c r="L25" s="4">
        <f t="shared" si="3"/>
        <v>-237</v>
      </c>
      <c r="M25" s="8">
        <f t="shared" si="4"/>
        <v>0.30294117647058821</v>
      </c>
      <c r="O25">
        <f t="shared" ca="1" si="10"/>
        <v>0</v>
      </c>
      <c r="Q25" s="153"/>
    </row>
    <row r="26" spans="1:17">
      <c r="A26">
        <f t="shared" si="0"/>
        <v>1</v>
      </c>
      <c r="B26" s="113"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5"/>
        <v>360</v>
      </c>
      <c r="G26" s="27">
        <f t="shared" si="6"/>
        <v>20</v>
      </c>
      <c r="H26" s="27">
        <f t="shared" si="7"/>
        <v>20</v>
      </c>
      <c r="I26" s="48"/>
      <c r="J26" s="48">
        <f t="shared" si="8"/>
        <v>103</v>
      </c>
      <c r="K26" s="11">
        <f t="shared" si="9"/>
        <v>-12.85</v>
      </c>
      <c r="L26" s="4">
        <f t="shared" si="3"/>
        <v>-257</v>
      </c>
      <c r="M26" s="8">
        <f t="shared" si="4"/>
        <v>0.28611111111111109</v>
      </c>
      <c r="O26">
        <f t="shared" ca="1" si="10"/>
        <v>0</v>
      </c>
      <c r="Q26" s="154"/>
    </row>
    <row r="27" spans="1:17">
      <c r="A27">
        <f t="shared" si="0"/>
        <v>1</v>
      </c>
      <c r="B27" s="113"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5"/>
        <v>380</v>
      </c>
      <c r="G27" s="27">
        <f t="shared" si="6"/>
        <v>20</v>
      </c>
      <c r="H27" s="27">
        <f t="shared" si="7"/>
        <v>20</v>
      </c>
      <c r="I27" s="48"/>
      <c r="J27" s="48">
        <f t="shared" si="8"/>
        <v>103</v>
      </c>
      <c r="K27" s="11">
        <f t="shared" si="9"/>
        <v>-13.85</v>
      </c>
      <c r="L27" s="4">
        <f t="shared" si="3"/>
        <v>-277</v>
      </c>
      <c r="M27" s="8">
        <f t="shared" si="4"/>
        <v>0.27105263157894738</v>
      </c>
      <c r="O27">
        <f t="shared" ca="1" si="10"/>
        <v>0</v>
      </c>
      <c r="Q27" s="153"/>
    </row>
    <row r="28" spans="1:17">
      <c r="A28">
        <f t="shared" si="0"/>
        <v>1</v>
      </c>
      <c r="B28" s="113"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5"/>
        <v>400</v>
      </c>
      <c r="G28" s="27">
        <f t="shared" si="6"/>
        <v>20</v>
      </c>
      <c r="H28" s="27">
        <f t="shared" si="7"/>
        <v>20</v>
      </c>
      <c r="I28" s="48"/>
      <c r="J28" s="48">
        <f t="shared" si="8"/>
        <v>103</v>
      </c>
      <c r="K28" s="11">
        <f t="shared" si="9"/>
        <v>-14.85</v>
      </c>
      <c r="L28" s="4">
        <f t="shared" si="3"/>
        <v>-297</v>
      </c>
      <c r="M28" s="8">
        <f t="shared" si="4"/>
        <v>0.25750000000000001</v>
      </c>
      <c r="O28">
        <f t="shared" ca="1" si="10"/>
        <v>0</v>
      </c>
      <c r="Q28" s="153"/>
    </row>
    <row r="29" spans="1:17" ht="15" customHeight="1">
      <c r="A29">
        <f t="shared" si="0"/>
        <v>0</v>
      </c>
      <c r="B29" s="113"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5"/>
        <v>400</v>
      </c>
      <c r="G29" s="27">
        <f t="shared" si="6"/>
        <v>20</v>
      </c>
      <c r="H29" s="27">
        <f t="shared" si="7"/>
        <v>0</v>
      </c>
      <c r="I29" s="48"/>
      <c r="J29" s="48">
        <f t="shared" si="8"/>
        <v>103</v>
      </c>
      <c r="K29" s="11">
        <f t="shared" si="9"/>
        <v>-14.85</v>
      </c>
      <c r="L29" s="4">
        <f t="shared" si="3"/>
        <v>-297</v>
      </c>
      <c r="M29" s="8">
        <f t="shared" si="4"/>
        <v>0.25750000000000001</v>
      </c>
      <c r="O29">
        <f t="shared" ca="1" si="10"/>
        <v>0</v>
      </c>
      <c r="Q29" s="153"/>
    </row>
    <row r="30" spans="1:17" ht="14.25" customHeight="1">
      <c r="A30">
        <f t="shared" si="0"/>
        <v>0</v>
      </c>
      <c r="B30" s="44"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5"/>
        <v>400</v>
      </c>
      <c r="G30" s="25">
        <f t="shared" si="6"/>
        <v>20</v>
      </c>
      <c r="H30" s="25">
        <v>0</v>
      </c>
      <c r="I30" s="47"/>
      <c r="J30" s="47">
        <f t="shared" si="8"/>
        <v>103</v>
      </c>
      <c r="K30" s="11">
        <f t="shared" si="9"/>
        <v>-14.85</v>
      </c>
      <c r="L30" s="4">
        <f t="shared" si="3"/>
        <v>-297</v>
      </c>
      <c r="M30" s="8">
        <f t="shared" si="4"/>
        <v>0.25750000000000001</v>
      </c>
      <c r="O30">
        <f t="shared" ca="1" si="10"/>
        <v>0</v>
      </c>
    </row>
    <row r="31" spans="1:17" ht="14.25" customHeight="1">
      <c r="A31">
        <f t="shared" si="0"/>
        <v>1</v>
      </c>
      <c r="B31" s="113"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5"/>
        <v>400</v>
      </c>
      <c r="G31" s="27">
        <f t="shared" si="6"/>
        <v>20</v>
      </c>
      <c r="H31" s="27">
        <v>0</v>
      </c>
      <c r="I31" s="48"/>
      <c r="J31" s="48">
        <f t="shared" si="8"/>
        <v>103</v>
      </c>
      <c r="K31" s="11">
        <f t="shared" si="9"/>
        <v>-14.85</v>
      </c>
      <c r="L31" s="4">
        <f t="shared" si="3"/>
        <v>-297</v>
      </c>
      <c r="M31" s="8">
        <f t="shared" si="4"/>
        <v>0.25750000000000001</v>
      </c>
      <c r="O31">
        <f t="shared" ca="1" si="10"/>
        <v>0</v>
      </c>
    </row>
    <row r="32" spans="1:17" ht="14.25" customHeight="1">
      <c r="A32">
        <f t="shared" si="0"/>
        <v>1</v>
      </c>
      <c r="B32" s="113"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5"/>
        <v>400</v>
      </c>
      <c r="G32" s="27">
        <f t="shared" si="6"/>
        <v>20</v>
      </c>
      <c r="H32" s="27">
        <f t="shared" si="7"/>
        <v>20</v>
      </c>
      <c r="I32" s="48"/>
      <c r="J32" s="48">
        <f t="shared" si="8"/>
        <v>103</v>
      </c>
      <c r="K32" s="11">
        <f t="shared" si="9"/>
        <v>-14.85</v>
      </c>
      <c r="L32" s="4">
        <f t="shared" si="3"/>
        <v>-297</v>
      </c>
      <c r="M32" s="8">
        <f t="shared" si="4"/>
        <v>0.25750000000000001</v>
      </c>
      <c r="O32">
        <f t="shared" ca="1" si="10"/>
        <v>0</v>
      </c>
    </row>
    <row r="33" spans="1:15" ht="14.25" customHeight="1">
      <c r="A33">
        <f t="shared" si="0"/>
        <v>1</v>
      </c>
      <c r="B33" s="113"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21</v>
      </c>
      <c r="F33" s="27">
        <f t="shared" si="5"/>
        <v>420</v>
      </c>
      <c r="G33" s="27">
        <f t="shared" si="6"/>
        <v>20</v>
      </c>
      <c r="H33" s="27">
        <f t="shared" si="7"/>
        <v>20</v>
      </c>
      <c r="I33" s="48"/>
      <c r="J33" s="48">
        <f t="shared" si="8"/>
        <v>103</v>
      </c>
      <c r="K33" s="11">
        <f t="shared" si="9"/>
        <v>-15.85</v>
      </c>
      <c r="L33" s="4">
        <f t="shared" si="3"/>
        <v>-317</v>
      </c>
      <c r="M33" s="8">
        <f t="shared" si="4"/>
        <v>0.24523809523809523</v>
      </c>
      <c r="O33">
        <f t="shared" ca="1" si="10"/>
        <v>0</v>
      </c>
    </row>
    <row r="34" spans="1:15" ht="14.25" customHeight="1">
      <c r="A34">
        <f t="shared" si="0"/>
        <v>1</v>
      </c>
      <c r="B34" s="113"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22</v>
      </c>
      <c r="F34" s="27">
        <f t="shared" si="5"/>
        <v>440</v>
      </c>
      <c r="G34" s="27">
        <f t="shared" si="6"/>
        <v>20</v>
      </c>
      <c r="H34" s="27">
        <f t="shared" si="7"/>
        <v>20</v>
      </c>
      <c r="I34" s="48"/>
      <c r="J34" s="48">
        <f t="shared" si="8"/>
        <v>103</v>
      </c>
      <c r="K34" s="11">
        <f t="shared" si="9"/>
        <v>-16.850000000000001</v>
      </c>
      <c r="L34" s="4">
        <f t="shared" si="3"/>
        <v>-337</v>
      </c>
      <c r="M34" s="8">
        <f t="shared" si="4"/>
        <v>0.2340909090909091</v>
      </c>
      <c r="O34">
        <f t="shared" ca="1" si="10"/>
        <v>0</v>
      </c>
    </row>
    <row r="35" spans="1:15" ht="15" customHeight="1">
      <c r="A35">
        <f t="shared" si="0"/>
        <v>1</v>
      </c>
      <c r="B35" s="113"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23</v>
      </c>
      <c r="F35" s="27">
        <f t="shared" si="5"/>
        <v>460</v>
      </c>
      <c r="G35" s="27">
        <f t="shared" si="6"/>
        <v>20</v>
      </c>
      <c r="H35" s="27">
        <f t="shared" si="7"/>
        <v>20</v>
      </c>
      <c r="I35" s="48"/>
      <c r="J35" s="48">
        <f t="shared" si="8"/>
        <v>103</v>
      </c>
      <c r="K35" s="11">
        <f t="shared" si="9"/>
        <v>-17.850000000000001</v>
      </c>
      <c r="L35" s="4">
        <f t="shared" si="3"/>
        <v>-357</v>
      </c>
      <c r="M35" s="8">
        <f t="shared" si="4"/>
        <v>0.22391304347826088</v>
      </c>
      <c r="O35">
        <f t="shared" ca="1" si="10"/>
        <v>0</v>
      </c>
    </row>
    <row r="36" spans="1:15" ht="15" customHeight="1">
      <c r="A36">
        <f t="shared" si="0"/>
        <v>0</v>
      </c>
      <c r="B36" s="113">
        <v>42399</v>
      </c>
      <c r="C36" s="158" t="str">
        <f t="shared" si="1"/>
        <v>Sat</v>
      </c>
      <c r="D36" s="26" t="str">
        <f t="shared" si="2"/>
        <v>30</v>
      </c>
      <c r="E36" s="26">
        <f t="shared" si="11"/>
        <v>23</v>
      </c>
      <c r="F36" s="27">
        <f t="shared" si="5"/>
        <v>460</v>
      </c>
      <c r="G36" s="27">
        <f t="shared" si="6"/>
        <v>20</v>
      </c>
      <c r="H36" s="27">
        <f t="shared" si="7"/>
        <v>0</v>
      </c>
      <c r="I36" s="142"/>
      <c r="J36" s="142">
        <f t="shared" si="8"/>
        <v>103</v>
      </c>
      <c r="K36" s="11">
        <f t="shared" si="9"/>
        <v>-17.850000000000001</v>
      </c>
      <c r="L36" s="4">
        <f t="shared" si="3"/>
        <v>-357</v>
      </c>
      <c r="M36" s="8">
        <f t="shared" si="4"/>
        <v>0.22391304347826088</v>
      </c>
      <c r="O36">
        <f t="shared" ca="1" si="10"/>
        <v>0</v>
      </c>
    </row>
    <row r="37" spans="1:15">
      <c r="A37">
        <f t="shared" si="0"/>
        <v>0</v>
      </c>
      <c r="B37" s="44">
        <v>42400</v>
      </c>
      <c r="C37" s="159" t="str">
        <f t="shared" si="1"/>
        <v>Sun</v>
      </c>
      <c r="D37" s="156" t="str">
        <f t="shared" si="2"/>
        <v>31</v>
      </c>
      <c r="E37" s="156">
        <f t="shared" si="11"/>
        <v>23</v>
      </c>
      <c r="F37" s="156">
        <f t="shared" si="5"/>
        <v>460</v>
      </c>
      <c r="G37" s="156">
        <f t="shared" si="6"/>
        <v>20</v>
      </c>
      <c r="H37" s="156">
        <f t="shared" si="7"/>
        <v>0</v>
      </c>
      <c r="I37" s="157"/>
      <c r="J37" s="156">
        <f t="shared" si="8"/>
        <v>103</v>
      </c>
      <c r="K37" s="11">
        <f t="shared" si="9"/>
        <v>-17.850000000000001</v>
      </c>
      <c r="L37" s="4">
        <f t="shared" si="3"/>
        <v>-357</v>
      </c>
      <c r="M37" s="9">
        <f t="shared" si="4"/>
        <v>0.22391304347826088</v>
      </c>
      <c r="O37">
        <f t="shared" ca="1" si="10"/>
        <v>0</v>
      </c>
    </row>
    <row r="38" spans="1:15" ht="14.25" customHeight="1">
      <c r="A38" t="e">
        <f>IF(OR(WEEKDAY(#REF!)=2,WEEKDAY(#REF!)=3,WEEKDAY(#REF!)=4,WEEKDAY(#REF!)=5,WEEKDAY(#REF!)=6),1,0)</f>
        <v>#REF!</v>
      </c>
      <c r="E38"/>
      <c r="F38"/>
      <c r="H38" s="121">
        <f ca="1">SUMIF(B7:B36,"&lt;="&amp;TODAY(),H7:H36)</f>
        <v>240</v>
      </c>
      <c r="I38" s="120">
        <f>SUM(I7:I37)</f>
        <v>103</v>
      </c>
      <c r="K38" s="11">
        <f ca="1">(I38-H38)/$F$4</f>
        <v>-6.85</v>
      </c>
      <c r="L38" s="4">
        <f ca="1">I38-H38</f>
        <v>-137</v>
      </c>
      <c r="M38" s="9">
        <f ca="1">(I38)/H38</f>
        <v>0.42916666666666664</v>
      </c>
    </row>
    <row r="39" spans="1:15" ht="15" customHeight="1">
      <c r="E39"/>
      <c r="F39"/>
      <c r="H39"/>
      <c r="I39"/>
      <c r="M39">
        <f ca="1">(L39)/H38</f>
        <v>0</v>
      </c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customSheetViews>
    <customSheetView guid="{780BC3BA-B1A5-4771-A923-8F4029CC6B6A}" scale="90" fitToPage="1" topLeftCell="A16">
      <pane xSplit="1" topLeftCell="B1" activePane="topRight" state="frozen"/>
      <selection pane="topRight" activeCell="H38" sqref="H38"/>
      <pageMargins left="0.22" right="0.2" top="0.75" bottom="0.75" header="0.3" footer="0.3"/>
      <pageSetup scale="52" orientation="landscape" r:id="rId1"/>
    </customSheetView>
    <customSheetView guid="{B2479B73-E7E1-4EAE-8205-625330E63D27}" scale="70" fitToPage="1" topLeftCell="A32">
      <pane xSplit="1" topLeftCell="B1" activePane="topRight" state="frozen"/>
      <selection pane="topRight" activeCell="B8" sqref="B8:I66"/>
      <pageMargins left="0.22" right="0.2" top="0.75" bottom="0.75" header="0.3" footer="0.3"/>
      <pageSetup scale="51" orientation="landscape" r:id="rId2"/>
    </customSheetView>
    <customSheetView guid="{23713CF2-28F5-4284-901D-A2DB044C1B48}" scale="70" showPageBreaks="1" fitToPage="1">
      <pane xSplit="1" topLeftCell="B1" activePane="topRight" state="frozen"/>
      <selection pane="topRight" activeCell="M51" sqref="M51"/>
      <pageMargins left="0.22" right="0.2" top="0.75" bottom="0.75" header="0.3" footer="0.3"/>
      <pageSetup scale="52" orientation="landscape" r:id="rId3"/>
    </customSheetView>
    <customSheetView guid="{1EFCEAF0-576A-4FF5-AB7E-3E798ECFF3C7}" scale="70" fitToPage="1" hiddenRows="1">
      <pane xSplit="1" topLeftCell="B1" activePane="topRight" state="frozen"/>
      <selection pane="topRight" activeCell="P24" sqref="P24"/>
      <pageMargins left="0.22" right="0.2" top="0.75" bottom="0.75" header="0.3" footer="0.3"/>
      <pageSetup scale="51" orientation="landscape" r:id="rId4"/>
    </customSheetView>
    <customSheetView guid="{10F304D1-146A-401D-B497-B13CB8DE2F1F}" scale="70" fitToPage="1">
      <pane xSplit="1" topLeftCell="B1" activePane="topRight" state="frozen"/>
      <selection pane="topRight" activeCell="O23" sqref="O23"/>
      <pageMargins left="0.22" right="0.2" top="0.75" bottom="0.75" header="0.3" footer="0.3"/>
      <pageSetup scale="51" orientation="landscape" r:id="rId5"/>
    </customSheetView>
    <customSheetView guid="{F1FB3CC2-C1C2-4CB0-9242-4AA63B42EB27}" scale="70" fitToPage="1" showRuler="0">
      <pane xSplit="1" topLeftCell="B1" activePane="topRight" state="frozen"/>
      <selection pane="topRight" activeCell="H13" sqref="H13"/>
      <pageMargins left="0.22" right="0.2" top="0.75" bottom="0.75" header="0.3" footer="0.3"/>
      <pageSetup scale="51" orientation="landscape" r:id="rId6"/>
      <headerFooter alignWithMargins="0"/>
    </customSheetView>
    <customSheetView guid="{4F0CFF59-0482-4929-B10E-7FE36A83B8BF}" scale="70" showPageBreaks="1" fitToPage="1" showRuler="0">
      <pane xSplit="1" topLeftCell="B1" activePane="topRight" state="frozen"/>
      <selection pane="topRight" activeCell="Q1" sqref="Q1:U52"/>
      <pageMargins left="0.22" right="0.2" top="0.75" bottom="0.75" header="0.3" footer="0.3"/>
      <pageSetup scale="52" orientation="landscape" r:id="rId7"/>
      <headerFooter alignWithMargins="0"/>
    </customSheetView>
    <customSheetView guid="{E8140175-8B6A-4349-89A2-C1D87F209095}" scale="70" fitToPage="1">
      <pane xSplit="1" topLeftCell="B1" activePane="topRight" state="frozen"/>
      <selection pane="topRight" activeCell="D3" sqref="D3"/>
      <pageMargins left="0.22" right="0.2" top="0.75" bottom="0.75" header="0.3" footer="0.3"/>
      <pageSetup scale="52" orientation="landscape" r:id="rId8"/>
    </customSheetView>
    <customSheetView guid="{30994B38-46B4-4B21-A382-C25CA040FC00}" fitToPage="1" hiddenRows="1" topLeftCell="A13">
      <pane xSplit="1" topLeftCell="B1" activePane="topRight" state="frozen"/>
      <selection pane="topRight" activeCell="O33" sqref="O33"/>
      <pageMargins left="0.22" right="0.2" top="0.75" bottom="0.75" header="0.3" footer="0.3"/>
      <pageSetup scale="53" orientation="landscape" r:id="rId9"/>
    </customSheetView>
  </customSheetViews>
  <mergeCells count="1">
    <mergeCell ref="B1:D3"/>
  </mergeCells>
  <phoneticPr fontId="0" type="noConversion"/>
  <pageMargins left="0.22" right="0.2" top="0.75" bottom="0.75" header="0.3" footer="0.3"/>
  <pageSetup scale="53" orientation="landscape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5"/>
  <sheetViews>
    <sheetView topLeftCell="B12" zoomScale="80" zoomScaleNormal="80" workbookViewId="0">
      <selection activeCell="J16" sqref="J16"/>
    </sheetView>
  </sheetViews>
  <sheetFormatPr defaultRowHeight="14.25"/>
  <cols>
    <col min="1" max="1" width="8" hidden="1" customWidth="1"/>
    <col min="2" max="2" width="8.25" customWidth="1"/>
    <col min="5" max="5" width="8.875" style="121" customWidth="1"/>
    <col min="6" max="6" width="10.125" style="121" customWidth="1"/>
    <col min="7" max="7" width="10.375" customWidth="1"/>
    <col min="8" max="8" width="7.875" style="121" customWidth="1"/>
    <col min="9" max="9" width="9" style="121" customWidth="1"/>
    <col min="10" max="10" width="10.125" customWidth="1"/>
    <col min="15" max="15" width="10.375" bestFit="1" customWidth="1"/>
  </cols>
  <sheetData>
    <row r="1" spans="1:17" s="1" customFormat="1" ht="14.25" customHeight="1">
      <c r="B1" s="161" t="s">
        <v>89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7" ht="15.75" customHeight="1">
      <c r="B2" s="161"/>
      <c r="C2" s="161"/>
      <c r="D2" s="161"/>
      <c r="E2" s="23">
        <f>'Ramp Plan'!C3</f>
        <v>375</v>
      </c>
      <c r="F2" s="34"/>
      <c r="G2" s="34"/>
      <c r="H2" s="34"/>
      <c r="I2" s="6">
        <v>24</v>
      </c>
      <c r="J2" s="30"/>
    </row>
    <row r="3" spans="1:17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7" ht="14.25" customHeight="1">
      <c r="B4" s="30"/>
      <c r="C4" s="30"/>
      <c r="D4" s="30"/>
      <c r="E4" s="31"/>
      <c r="F4" s="32">
        <v>20</v>
      </c>
      <c r="G4" s="32"/>
      <c r="H4" s="33"/>
      <c r="I4" s="34"/>
      <c r="J4" s="30"/>
    </row>
    <row r="5" spans="1:17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7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95</v>
      </c>
      <c r="I6" s="29" t="s">
        <v>96</v>
      </c>
      <c r="J6" s="40" t="s">
        <v>97</v>
      </c>
      <c r="K6" t="s">
        <v>9</v>
      </c>
      <c r="L6" t="s">
        <v>41</v>
      </c>
      <c r="M6" t="s">
        <v>10</v>
      </c>
      <c r="O6" t="s">
        <v>64</v>
      </c>
    </row>
    <row r="7" spans="1:17">
      <c r="A7">
        <f t="shared" ref="A7:A37" si="0">IF(OR(WEEKDAY(B7)=2,WEEKDAY(B7)=3,WEEKDAY(B7)=4,WEEKDAY(B7)=5,WEEKDAY(B7)=6),1,0)</f>
        <v>1</v>
      </c>
      <c r="B7" s="44"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>E7*$F$4</f>
        <v>20</v>
      </c>
      <c r="G7" s="25">
        <f>$F$4</f>
        <v>20</v>
      </c>
      <c r="H7" s="25">
        <v>20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3">J7-F7</f>
        <v>-20</v>
      </c>
      <c r="M7" s="9">
        <f t="shared" ref="M7:M37" si="4">J7/F7</f>
        <v>0</v>
      </c>
      <c r="O7">
        <f ca="1">IF(B7=TODAY(),1,0)</f>
        <v>0</v>
      </c>
      <c r="Q7" s="153"/>
    </row>
    <row r="8" spans="1:17">
      <c r="A8">
        <f t="shared" si="0"/>
        <v>0</v>
      </c>
      <c r="B8" s="113"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ref="F8:F37" si="5">E8*$F$4</f>
        <v>20</v>
      </c>
      <c r="G8" s="27">
        <f t="shared" ref="G8:G37" si="6">$F$4</f>
        <v>20</v>
      </c>
      <c r="H8" s="27">
        <f t="shared" ref="H8:H37" si="7">IF(A8=0,0,$F$4)</f>
        <v>0</v>
      </c>
      <c r="I8" s="48">
        <v>0</v>
      </c>
      <c r="J8" s="48">
        <f t="shared" ref="J8:J37" si="8">J7+I8</f>
        <v>0</v>
      </c>
      <c r="K8" s="11">
        <f t="shared" ref="K8:K37" si="9">(J8-F8)/$F$4</f>
        <v>-1</v>
      </c>
      <c r="L8" s="4">
        <f t="shared" si="3"/>
        <v>-20</v>
      </c>
      <c r="M8" s="9">
        <f t="shared" si="4"/>
        <v>0</v>
      </c>
      <c r="O8">
        <f t="shared" ref="O8:O37" ca="1" si="10">IF(B8=TODAY(),1,0)</f>
        <v>0</v>
      </c>
      <c r="Q8" s="153"/>
    </row>
    <row r="9" spans="1:17">
      <c r="A9">
        <f t="shared" si="0"/>
        <v>0</v>
      </c>
      <c r="B9" s="44"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1">IF(A9=1,E8+1,E8)</f>
        <v>1</v>
      </c>
      <c r="F9" s="25">
        <f t="shared" si="5"/>
        <v>20</v>
      </c>
      <c r="G9" s="25">
        <f t="shared" si="6"/>
        <v>20</v>
      </c>
      <c r="H9" s="25">
        <f t="shared" si="7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3"/>
        <v>-20</v>
      </c>
      <c r="M9" s="9">
        <f t="shared" si="4"/>
        <v>0</v>
      </c>
      <c r="O9">
        <f t="shared" ca="1" si="10"/>
        <v>0</v>
      </c>
      <c r="Q9" s="153"/>
    </row>
    <row r="10" spans="1:17">
      <c r="A10">
        <f t="shared" si="0"/>
        <v>1</v>
      </c>
      <c r="B10" s="113"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5"/>
        <v>40</v>
      </c>
      <c r="G10" s="27">
        <f t="shared" si="6"/>
        <v>20</v>
      </c>
      <c r="H10" s="27">
        <f t="shared" si="7"/>
        <v>20</v>
      </c>
      <c r="I10" s="48">
        <v>0</v>
      </c>
      <c r="J10" s="48">
        <f t="shared" si="8"/>
        <v>0</v>
      </c>
      <c r="K10" s="11">
        <f t="shared" si="9"/>
        <v>-2</v>
      </c>
      <c r="L10" s="4">
        <f t="shared" si="3"/>
        <v>-40</v>
      </c>
      <c r="M10" s="9">
        <f t="shared" si="4"/>
        <v>0</v>
      </c>
      <c r="O10">
        <f t="shared" ca="1" si="10"/>
        <v>0</v>
      </c>
      <c r="Q10" s="153"/>
    </row>
    <row r="11" spans="1:17">
      <c r="A11">
        <f t="shared" si="0"/>
        <v>1</v>
      </c>
      <c r="B11" s="113"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5"/>
        <v>100</v>
      </c>
      <c r="G11" s="27">
        <f t="shared" si="6"/>
        <v>20</v>
      </c>
      <c r="H11" s="27">
        <v>20</v>
      </c>
      <c r="I11" s="48">
        <v>0</v>
      </c>
      <c r="J11" s="48">
        <f t="shared" si="8"/>
        <v>0</v>
      </c>
      <c r="K11" s="11">
        <f t="shared" si="9"/>
        <v>-5</v>
      </c>
      <c r="L11" s="4">
        <f t="shared" si="3"/>
        <v>-100</v>
      </c>
      <c r="M11" s="9">
        <f t="shared" si="4"/>
        <v>0</v>
      </c>
      <c r="O11">
        <f t="shared" ca="1" si="10"/>
        <v>0</v>
      </c>
      <c r="Q11" s="153"/>
    </row>
    <row r="12" spans="1:17">
      <c r="A12">
        <f t="shared" si="0"/>
        <v>1</v>
      </c>
      <c r="B12" s="113"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5"/>
        <v>120</v>
      </c>
      <c r="G12" s="27">
        <f t="shared" si="6"/>
        <v>20</v>
      </c>
      <c r="H12" s="27">
        <f t="shared" si="7"/>
        <v>20</v>
      </c>
      <c r="I12" s="48">
        <v>8</v>
      </c>
      <c r="J12" s="48">
        <f t="shared" si="8"/>
        <v>8</v>
      </c>
      <c r="K12" s="11">
        <f t="shared" si="9"/>
        <v>-5.6</v>
      </c>
      <c r="L12" s="4">
        <f t="shared" si="3"/>
        <v>-112</v>
      </c>
      <c r="M12" s="9">
        <f t="shared" si="4"/>
        <v>6.6666666666666666E-2</v>
      </c>
      <c r="O12">
        <f t="shared" ca="1" si="10"/>
        <v>0</v>
      </c>
      <c r="Q12" s="154"/>
    </row>
    <row r="13" spans="1:17">
      <c r="A13">
        <f t="shared" si="0"/>
        <v>1</v>
      </c>
      <c r="B13" s="113"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5"/>
        <v>140</v>
      </c>
      <c r="G13" s="27">
        <f t="shared" si="6"/>
        <v>20</v>
      </c>
      <c r="H13" s="27">
        <f t="shared" si="7"/>
        <v>20</v>
      </c>
      <c r="I13" s="48">
        <v>0</v>
      </c>
      <c r="J13" s="48">
        <f t="shared" si="8"/>
        <v>8</v>
      </c>
      <c r="K13" s="11">
        <f t="shared" si="9"/>
        <v>-6.6</v>
      </c>
      <c r="L13" s="4">
        <f t="shared" si="3"/>
        <v>-132</v>
      </c>
      <c r="M13" s="9">
        <f t="shared" si="4"/>
        <v>5.7142857142857141E-2</v>
      </c>
      <c r="O13">
        <f t="shared" ca="1" si="10"/>
        <v>0</v>
      </c>
      <c r="Q13" s="153"/>
    </row>
    <row r="14" spans="1:17">
      <c r="A14">
        <f t="shared" si="0"/>
        <v>1</v>
      </c>
      <c r="B14" s="113"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5"/>
        <v>160</v>
      </c>
      <c r="G14" s="27">
        <f t="shared" si="6"/>
        <v>20</v>
      </c>
      <c r="H14" s="27">
        <f t="shared" si="7"/>
        <v>20</v>
      </c>
      <c r="I14" s="48">
        <v>0</v>
      </c>
      <c r="J14" s="48">
        <f t="shared" si="8"/>
        <v>8</v>
      </c>
      <c r="K14" s="11">
        <f t="shared" si="9"/>
        <v>-7.6</v>
      </c>
      <c r="L14" s="4">
        <f t="shared" si="3"/>
        <v>-152</v>
      </c>
      <c r="M14" s="9">
        <f t="shared" si="4"/>
        <v>0.05</v>
      </c>
      <c r="O14">
        <f t="shared" ca="1" si="10"/>
        <v>0</v>
      </c>
      <c r="Q14" s="153"/>
    </row>
    <row r="15" spans="1:17">
      <c r="A15">
        <f t="shared" si="0"/>
        <v>0</v>
      </c>
      <c r="B15" s="113"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5"/>
        <v>160</v>
      </c>
      <c r="G15" s="27">
        <f t="shared" si="6"/>
        <v>20</v>
      </c>
      <c r="H15" s="27">
        <f t="shared" si="7"/>
        <v>0</v>
      </c>
      <c r="I15" s="48">
        <v>0</v>
      </c>
      <c r="J15" s="48">
        <f t="shared" si="8"/>
        <v>8</v>
      </c>
      <c r="K15" s="11">
        <f t="shared" si="9"/>
        <v>-7.6</v>
      </c>
      <c r="L15" s="4">
        <f t="shared" si="3"/>
        <v>-152</v>
      </c>
      <c r="M15" s="9">
        <f t="shared" si="4"/>
        <v>0.05</v>
      </c>
      <c r="O15">
        <f t="shared" ca="1" si="10"/>
        <v>0</v>
      </c>
      <c r="Q15" s="153"/>
    </row>
    <row r="16" spans="1:17">
      <c r="A16">
        <f t="shared" si="0"/>
        <v>0</v>
      </c>
      <c r="B16" s="44"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5"/>
        <v>160</v>
      </c>
      <c r="G16" s="25">
        <f t="shared" si="6"/>
        <v>20</v>
      </c>
      <c r="H16" s="25">
        <f t="shared" si="7"/>
        <v>0</v>
      </c>
      <c r="I16" s="47">
        <v>0</v>
      </c>
      <c r="J16" s="47">
        <f t="shared" si="8"/>
        <v>8</v>
      </c>
      <c r="K16" s="11">
        <f t="shared" si="9"/>
        <v>-7.6</v>
      </c>
      <c r="L16" s="4">
        <f t="shared" si="3"/>
        <v>-152</v>
      </c>
      <c r="M16" s="9">
        <f t="shared" si="4"/>
        <v>0.05</v>
      </c>
      <c r="O16">
        <f t="shared" ca="1" si="10"/>
        <v>0</v>
      </c>
      <c r="Q16" s="153"/>
    </row>
    <row r="17" spans="1:17">
      <c r="A17">
        <f t="shared" si="0"/>
        <v>1</v>
      </c>
      <c r="B17" s="113"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5"/>
        <v>180</v>
      </c>
      <c r="G17" s="27">
        <f t="shared" si="6"/>
        <v>20</v>
      </c>
      <c r="H17" s="27">
        <f t="shared" si="7"/>
        <v>20</v>
      </c>
      <c r="I17" s="48">
        <v>0</v>
      </c>
      <c r="J17" s="48">
        <f t="shared" si="8"/>
        <v>8</v>
      </c>
      <c r="K17" s="11">
        <f t="shared" si="9"/>
        <v>-8.6</v>
      </c>
      <c r="L17" s="4">
        <f t="shared" si="3"/>
        <v>-172</v>
      </c>
      <c r="M17" s="9">
        <f t="shared" si="4"/>
        <v>4.4444444444444446E-2</v>
      </c>
      <c r="O17">
        <f t="shared" ca="1" si="10"/>
        <v>0</v>
      </c>
      <c r="Q17" s="153"/>
    </row>
    <row r="18" spans="1:17">
      <c r="A18">
        <f t="shared" si="0"/>
        <v>1</v>
      </c>
      <c r="B18" s="113"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5"/>
        <v>220</v>
      </c>
      <c r="G18" s="27">
        <f t="shared" si="6"/>
        <v>20</v>
      </c>
      <c r="H18" s="27">
        <v>20</v>
      </c>
      <c r="I18" s="48">
        <v>0</v>
      </c>
      <c r="J18" s="48">
        <f t="shared" si="8"/>
        <v>8</v>
      </c>
      <c r="K18" s="11">
        <f t="shared" si="9"/>
        <v>-10.6</v>
      </c>
      <c r="L18" s="4">
        <f t="shared" si="3"/>
        <v>-212</v>
      </c>
      <c r="M18" s="9">
        <f t="shared" si="4"/>
        <v>3.6363636363636362E-2</v>
      </c>
      <c r="O18">
        <f t="shared" ca="1" si="10"/>
        <v>0</v>
      </c>
      <c r="Q18" s="153"/>
    </row>
    <row r="19" spans="1:17">
      <c r="A19">
        <f t="shared" si="0"/>
        <v>1</v>
      </c>
      <c r="B19" s="113"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5"/>
        <v>240</v>
      </c>
      <c r="G19" s="27">
        <f t="shared" si="6"/>
        <v>20</v>
      </c>
      <c r="H19" s="27">
        <f t="shared" si="7"/>
        <v>20</v>
      </c>
      <c r="I19" s="48">
        <v>0</v>
      </c>
      <c r="J19" s="48">
        <f t="shared" si="8"/>
        <v>8</v>
      </c>
      <c r="K19" s="11">
        <f t="shared" si="9"/>
        <v>-11.6</v>
      </c>
      <c r="L19" s="4">
        <f t="shared" si="3"/>
        <v>-232</v>
      </c>
      <c r="M19" s="9">
        <f t="shared" si="4"/>
        <v>3.3333333333333333E-2</v>
      </c>
      <c r="O19">
        <f t="shared" ca="1" si="10"/>
        <v>0</v>
      </c>
      <c r="Q19" s="154"/>
    </row>
    <row r="20" spans="1:17">
      <c r="A20">
        <f t="shared" si="0"/>
        <v>1</v>
      </c>
      <c r="B20" s="113"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5"/>
        <v>260</v>
      </c>
      <c r="G20" s="27">
        <f t="shared" si="6"/>
        <v>20</v>
      </c>
      <c r="H20" s="27">
        <f t="shared" si="7"/>
        <v>20</v>
      </c>
      <c r="I20" s="48">
        <v>3</v>
      </c>
      <c r="J20" s="48">
        <f t="shared" si="8"/>
        <v>11</v>
      </c>
      <c r="K20" s="11">
        <f t="shared" si="9"/>
        <v>-12.45</v>
      </c>
      <c r="L20" s="4">
        <f t="shared" si="3"/>
        <v>-249</v>
      </c>
      <c r="M20" s="9">
        <f t="shared" si="4"/>
        <v>4.230769230769231E-2</v>
      </c>
      <c r="O20">
        <f t="shared" ca="1" si="10"/>
        <v>0</v>
      </c>
      <c r="Q20" s="153"/>
    </row>
    <row r="21" spans="1:17" ht="15" customHeight="1">
      <c r="A21">
        <f t="shared" si="0"/>
        <v>1</v>
      </c>
      <c r="B21" s="113"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5"/>
        <v>280</v>
      </c>
      <c r="G21" s="27">
        <f t="shared" si="6"/>
        <v>20</v>
      </c>
      <c r="H21" s="27">
        <f t="shared" si="7"/>
        <v>20</v>
      </c>
      <c r="I21" s="48"/>
      <c r="J21" s="48">
        <f t="shared" si="8"/>
        <v>11</v>
      </c>
      <c r="K21" s="11">
        <f t="shared" si="9"/>
        <v>-13.45</v>
      </c>
      <c r="L21" s="4">
        <f t="shared" si="3"/>
        <v>-269</v>
      </c>
      <c r="M21" s="9">
        <f t="shared" si="4"/>
        <v>3.9285714285714285E-2</v>
      </c>
      <c r="O21">
        <f t="shared" ca="1" si="10"/>
        <v>0</v>
      </c>
      <c r="Q21" s="153"/>
    </row>
    <row r="22" spans="1:17">
      <c r="A22">
        <f t="shared" si="0"/>
        <v>0</v>
      </c>
      <c r="B22" s="113"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5"/>
        <v>280</v>
      </c>
      <c r="G22" s="27">
        <f t="shared" si="6"/>
        <v>20</v>
      </c>
      <c r="H22" s="27">
        <f t="shared" si="7"/>
        <v>0</v>
      </c>
      <c r="I22" s="48"/>
      <c r="J22" s="48">
        <f t="shared" si="8"/>
        <v>11</v>
      </c>
      <c r="K22" s="11">
        <f t="shared" si="9"/>
        <v>-13.45</v>
      </c>
      <c r="L22" s="4">
        <f t="shared" si="3"/>
        <v>-269</v>
      </c>
      <c r="M22" s="9">
        <f t="shared" si="4"/>
        <v>3.9285714285714285E-2</v>
      </c>
      <c r="O22">
        <f t="shared" ca="1" si="10"/>
        <v>0</v>
      </c>
      <c r="Q22" s="153"/>
    </row>
    <row r="23" spans="1:17">
      <c r="A23">
        <f t="shared" si="0"/>
        <v>0</v>
      </c>
      <c r="B23" s="44"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5"/>
        <v>280</v>
      </c>
      <c r="G23" s="25">
        <f t="shared" si="6"/>
        <v>20</v>
      </c>
      <c r="H23" s="25">
        <f t="shared" si="7"/>
        <v>0</v>
      </c>
      <c r="I23" s="47"/>
      <c r="J23" s="47">
        <f t="shared" si="8"/>
        <v>11</v>
      </c>
      <c r="K23" s="11">
        <f t="shared" si="9"/>
        <v>-13.45</v>
      </c>
      <c r="L23" s="4">
        <f t="shared" si="3"/>
        <v>-269</v>
      </c>
      <c r="M23" s="9">
        <f t="shared" si="4"/>
        <v>3.9285714285714285E-2</v>
      </c>
      <c r="O23">
        <f t="shared" ca="1" si="10"/>
        <v>0</v>
      </c>
      <c r="Q23" s="153"/>
    </row>
    <row r="24" spans="1:17">
      <c r="A24">
        <f t="shared" si="0"/>
        <v>1</v>
      </c>
      <c r="B24" s="113"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5"/>
        <v>300</v>
      </c>
      <c r="G24" s="27">
        <f t="shared" si="6"/>
        <v>20</v>
      </c>
      <c r="H24" s="27">
        <f t="shared" si="7"/>
        <v>20</v>
      </c>
      <c r="I24" s="48"/>
      <c r="J24" s="48">
        <f t="shared" si="8"/>
        <v>11</v>
      </c>
      <c r="K24" s="11">
        <f t="shared" si="9"/>
        <v>-14.45</v>
      </c>
      <c r="L24" s="4">
        <f t="shared" si="3"/>
        <v>-289</v>
      </c>
      <c r="M24" s="9">
        <f t="shared" si="4"/>
        <v>3.6666666666666667E-2</v>
      </c>
      <c r="O24">
        <f t="shared" ca="1" si="10"/>
        <v>1</v>
      </c>
      <c r="Q24" s="153"/>
    </row>
    <row r="25" spans="1:17">
      <c r="A25">
        <f t="shared" si="0"/>
        <v>1</v>
      </c>
      <c r="B25" s="113"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5"/>
        <v>340</v>
      </c>
      <c r="G25" s="27">
        <f t="shared" si="6"/>
        <v>20</v>
      </c>
      <c r="H25" s="27">
        <v>20</v>
      </c>
      <c r="I25" s="48"/>
      <c r="J25" s="48">
        <f t="shared" si="8"/>
        <v>11</v>
      </c>
      <c r="K25" s="11">
        <f t="shared" si="9"/>
        <v>-16.45</v>
      </c>
      <c r="L25" s="4">
        <f t="shared" si="3"/>
        <v>-329</v>
      </c>
      <c r="M25" s="9">
        <f t="shared" si="4"/>
        <v>3.2352941176470591E-2</v>
      </c>
      <c r="O25">
        <f t="shared" ca="1" si="10"/>
        <v>0</v>
      </c>
      <c r="Q25" s="153"/>
    </row>
    <row r="26" spans="1:17">
      <c r="A26">
        <f t="shared" si="0"/>
        <v>1</v>
      </c>
      <c r="B26" s="113"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5"/>
        <v>360</v>
      </c>
      <c r="G26" s="27">
        <f t="shared" si="6"/>
        <v>20</v>
      </c>
      <c r="H26" s="27">
        <f t="shared" si="7"/>
        <v>20</v>
      </c>
      <c r="I26" s="48"/>
      <c r="J26" s="48">
        <f t="shared" si="8"/>
        <v>11</v>
      </c>
      <c r="K26" s="11">
        <f t="shared" si="9"/>
        <v>-17.45</v>
      </c>
      <c r="L26" s="4">
        <f t="shared" si="3"/>
        <v>-349</v>
      </c>
      <c r="M26" s="9">
        <f t="shared" si="4"/>
        <v>3.0555555555555555E-2</v>
      </c>
      <c r="O26">
        <f t="shared" ca="1" si="10"/>
        <v>0</v>
      </c>
      <c r="Q26" s="154"/>
    </row>
    <row r="27" spans="1:17">
      <c r="A27">
        <f t="shared" si="0"/>
        <v>1</v>
      </c>
      <c r="B27" s="113"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5"/>
        <v>380</v>
      </c>
      <c r="G27" s="27">
        <f t="shared" si="6"/>
        <v>20</v>
      </c>
      <c r="H27" s="27">
        <f t="shared" si="7"/>
        <v>20</v>
      </c>
      <c r="I27" s="48"/>
      <c r="J27" s="48">
        <f t="shared" si="8"/>
        <v>11</v>
      </c>
      <c r="K27" s="11">
        <f t="shared" si="9"/>
        <v>-18.45</v>
      </c>
      <c r="L27" s="4">
        <f t="shared" si="3"/>
        <v>-369</v>
      </c>
      <c r="M27" s="9">
        <f t="shared" si="4"/>
        <v>2.8947368421052631E-2</v>
      </c>
      <c r="O27">
        <f t="shared" ca="1" si="10"/>
        <v>0</v>
      </c>
      <c r="Q27" s="153"/>
    </row>
    <row r="28" spans="1:17">
      <c r="A28">
        <f t="shared" si="0"/>
        <v>1</v>
      </c>
      <c r="B28" s="113"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5"/>
        <v>400</v>
      </c>
      <c r="G28" s="27">
        <f t="shared" si="6"/>
        <v>20</v>
      </c>
      <c r="H28" s="27">
        <f t="shared" si="7"/>
        <v>20</v>
      </c>
      <c r="I28" s="48"/>
      <c r="J28" s="48">
        <f t="shared" si="8"/>
        <v>11</v>
      </c>
      <c r="K28" s="11">
        <f t="shared" si="9"/>
        <v>-19.45</v>
      </c>
      <c r="L28" s="4">
        <f t="shared" si="3"/>
        <v>-389</v>
      </c>
      <c r="M28" s="9">
        <f t="shared" si="4"/>
        <v>2.75E-2</v>
      </c>
      <c r="O28">
        <f t="shared" ca="1" si="10"/>
        <v>0</v>
      </c>
      <c r="Q28" s="153"/>
    </row>
    <row r="29" spans="1:17" ht="15" customHeight="1">
      <c r="A29">
        <f t="shared" si="0"/>
        <v>0</v>
      </c>
      <c r="B29" s="113"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5"/>
        <v>400</v>
      </c>
      <c r="G29" s="27">
        <f t="shared" si="6"/>
        <v>20</v>
      </c>
      <c r="H29" s="27">
        <f t="shared" si="7"/>
        <v>0</v>
      </c>
      <c r="I29" s="48"/>
      <c r="J29" s="48">
        <f t="shared" si="8"/>
        <v>11</v>
      </c>
      <c r="K29" s="11">
        <f t="shared" si="9"/>
        <v>-19.45</v>
      </c>
      <c r="L29" s="4">
        <f t="shared" si="3"/>
        <v>-389</v>
      </c>
      <c r="M29" s="9">
        <f t="shared" si="4"/>
        <v>2.75E-2</v>
      </c>
      <c r="O29">
        <f t="shared" ca="1" si="10"/>
        <v>0</v>
      </c>
      <c r="Q29" s="153"/>
    </row>
    <row r="30" spans="1:17" ht="14.25" customHeight="1">
      <c r="A30">
        <f t="shared" si="0"/>
        <v>0</v>
      </c>
      <c r="B30" s="44"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5"/>
        <v>400</v>
      </c>
      <c r="G30" s="25">
        <f t="shared" si="6"/>
        <v>20</v>
      </c>
      <c r="H30" s="25">
        <v>0</v>
      </c>
      <c r="I30" s="47"/>
      <c r="J30" s="47">
        <f t="shared" si="8"/>
        <v>11</v>
      </c>
      <c r="K30" s="11">
        <f t="shared" si="9"/>
        <v>-19.45</v>
      </c>
      <c r="L30" s="4">
        <f t="shared" si="3"/>
        <v>-389</v>
      </c>
      <c r="M30" s="9">
        <f t="shared" si="4"/>
        <v>2.75E-2</v>
      </c>
      <c r="O30">
        <f t="shared" ca="1" si="10"/>
        <v>0</v>
      </c>
    </row>
    <row r="31" spans="1:17" ht="14.25" customHeight="1">
      <c r="A31">
        <f t="shared" si="0"/>
        <v>1</v>
      </c>
      <c r="B31" s="113"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5"/>
        <v>400</v>
      </c>
      <c r="G31" s="27">
        <f t="shared" si="6"/>
        <v>20</v>
      </c>
      <c r="H31" s="27">
        <v>0</v>
      </c>
      <c r="I31" s="48"/>
      <c r="J31" s="48">
        <f t="shared" si="8"/>
        <v>11</v>
      </c>
      <c r="K31" s="11">
        <f t="shared" si="9"/>
        <v>-19.45</v>
      </c>
      <c r="L31" s="4">
        <f t="shared" si="3"/>
        <v>-389</v>
      </c>
      <c r="M31" s="9">
        <f t="shared" si="4"/>
        <v>2.75E-2</v>
      </c>
      <c r="O31">
        <f t="shared" ca="1" si="10"/>
        <v>0</v>
      </c>
    </row>
    <row r="32" spans="1:17" ht="14.25" customHeight="1">
      <c r="A32">
        <f t="shared" si="0"/>
        <v>1</v>
      </c>
      <c r="B32" s="113"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5"/>
        <v>400</v>
      </c>
      <c r="G32" s="27">
        <f t="shared" si="6"/>
        <v>20</v>
      </c>
      <c r="H32" s="27">
        <f t="shared" si="7"/>
        <v>20</v>
      </c>
      <c r="I32" s="48"/>
      <c r="J32" s="48">
        <f t="shared" si="8"/>
        <v>11</v>
      </c>
      <c r="K32" s="11">
        <f t="shared" si="9"/>
        <v>-19.45</v>
      </c>
      <c r="L32" s="4">
        <f t="shared" si="3"/>
        <v>-389</v>
      </c>
      <c r="M32" s="9">
        <f t="shared" si="4"/>
        <v>2.75E-2</v>
      </c>
      <c r="O32">
        <f t="shared" ca="1" si="10"/>
        <v>0</v>
      </c>
    </row>
    <row r="33" spans="1:15" ht="14.25" customHeight="1">
      <c r="A33">
        <f t="shared" si="0"/>
        <v>1</v>
      </c>
      <c r="B33" s="113"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21</v>
      </c>
      <c r="F33" s="27">
        <f t="shared" si="5"/>
        <v>420</v>
      </c>
      <c r="G33" s="27">
        <f t="shared" si="6"/>
        <v>20</v>
      </c>
      <c r="H33" s="27">
        <f t="shared" si="7"/>
        <v>20</v>
      </c>
      <c r="I33" s="48"/>
      <c r="J33" s="48">
        <f t="shared" si="8"/>
        <v>11</v>
      </c>
      <c r="K33" s="11">
        <f t="shared" si="9"/>
        <v>-20.45</v>
      </c>
      <c r="L33" s="4">
        <f t="shared" si="3"/>
        <v>-409</v>
      </c>
      <c r="M33" s="9">
        <f t="shared" si="4"/>
        <v>2.6190476190476191E-2</v>
      </c>
      <c r="O33">
        <f t="shared" ca="1" si="10"/>
        <v>0</v>
      </c>
    </row>
    <row r="34" spans="1:15" ht="14.25" customHeight="1">
      <c r="A34">
        <f t="shared" si="0"/>
        <v>1</v>
      </c>
      <c r="B34" s="113"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22</v>
      </c>
      <c r="F34" s="27">
        <f t="shared" si="5"/>
        <v>440</v>
      </c>
      <c r="G34" s="27">
        <f t="shared" si="6"/>
        <v>20</v>
      </c>
      <c r="H34" s="27">
        <f t="shared" si="7"/>
        <v>20</v>
      </c>
      <c r="I34" s="48"/>
      <c r="J34" s="48">
        <f t="shared" si="8"/>
        <v>11</v>
      </c>
      <c r="K34" s="11">
        <f t="shared" si="9"/>
        <v>-21.45</v>
      </c>
      <c r="L34" s="4">
        <f t="shared" si="3"/>
        <v>-429</v>
      </c>
      <c r="M34" s="9">
        <f t="shared" si="4"/>
        <v>2.5000000000000001E-2</v>
      </c>
      <c r="O34">
        <f t="shared" ca="1" si="10"/>
        <v>0</v>
      </c>
    </row>
    <row r="35" spans="1:15" ht="15" customHeight="1">
      <c r="A35">
        <f t="shared" si="0"/>
        <v>1</v>
      </c>
      <c r="B35" s="113"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23</v>
      </c>
      <c r="F35" s="27">
        <f t="shared" si="5"/>
        <v>460</v>
      </c>
      <c r="G35" s="27">
        <f t="shared" si="6"/>
        <v>20</v>
      </c>
      <c r="H35" s="27">
        <f t="shared" si="7"/>
        <v>20</v>
      </c>
      <c r="I35" s="48"/>
      <c r="J35" s="48">
        <f t="shared" si="8"/>
        <v>11</v>
      </c>
      <c r="K35" s="11">
        <f t="shared" si="9"/>
        <v>-22.45</v>
      </c>
      <c r="L35" s="4">
        <f t="shared" si="3"/>
        <v>-449</v>
      </c>
      <c r="M35" s="9">
        <f t="shared" si="4"/>
        <v>2.391304347826087E-2</v>
      </c>
      <c r="O35">
        <f t="shared" ca="1" si="10"/>
        <v>0</v>
      </c>
    </row>
    <row r="36" spans="1:15" ht="15" customHeight="1">
      <c r="A36">
        <f t="shared" si="0"/>
        <v>0</v>
      </c>
      <c r="B36" s="113">
        <v>42399</v>
      </c>
      <c r="C36" s="158" t="str">
        <f t="shared" si="1"/>
        <v>Sat</v>
      </c>
      <c r="D36" s="26" t="str">
        <f t="shared" si="2"/>
        <v>30</v>
      </c>
      <c r="E36" s="26">
        <f t="shared" si="11"/>
        <v>23</v>
      </c>
      <c r="F36" s="27">
        <f t="shared" si="5"/>
        <v>460</v>
      </c>
      <c r="G36" s="27">
        <f t="shared" si="6"/>
        <v>20</v>
      </c>
      <c r="H36" s="27">
        <f t="shared" si="7"/>
        <v>0</v>
      </c>
      <c r="I36" s="142"/>
      <c r="J36" s="142">
        <f t="shared" si="8"/>
        <v>11</v>
      </c>
      <c r="K36" s="11">
        <f t="shared" si="9"/>
        <v>-22.45</v>
      </c>
      <c r="L36" s="4">
        <f t="shared" si="3"/>
        <v>-449</v>
      </c>
      <c r="M36" s="9">
        <f t="shared" si="4"/>
        <v>2.391304347826087E-2</v>
      </c>
      <c r="O36">
        <f t="shared" ca="1" si="10"/>
        <v>0</v>
      </c>
    </row>
    <row r="37" spans="1:15">
      <c r="A37">
        <f t="shared" si="0"/>
        <v>0</v>
      </c>
      <c r="B37" s="44">
        <v>42400</v>
      </c>
      <c r="C37" s="159" t="str">
        <f t="shared" si="1"/>
        <v>Sun</v>
      </c>
      <c r="D37" s="156" t="str">
        <f t="shared" si="2"/>
        <v>31</v>
      </c>
      <c r="E37" s="156">
        <f t="shared" si="11"/>
        <v>23</v>
      </c>
      <c r="F37" s="156">
        <f t="shared" si="5"/>
        <v>460</v>
      </c>
      <c r="G37" s="156">
        <f t="shared" si="6"/>
        <v>20</v>
      </c>
      <c r="H37" s="156">
        <f t="shared" si="7"/>
        <v>0</v>
      </c>
      <c r="I37" s="157"/>
      <c r="J37" s="156">
        <f t="shared" si="8"/>
        <v>11</v>
      </c>
      <c r="K37" s="11">
        <f t="shared" si="9"/>
        <v>-22.45</v>
      </c>
      <c r="L37" s="4">
        <f t="shared" si="3"/>
        <v>-449</v>
      </c>
      <c r="M37" s="9">
        <f t="shared" si="4"/>
        <v>2.391304347826087E-2</v>
      </c>
      <c r="O37">
        <f t="shared" ca="1" si="10"/>
        <v>0</v>
      </c>
    </row>
    <row r="38" spans="1:15" ht="14.25" customHeight="1">
      <c r="A38" t="e">
        <f>IF(OR(WEEKDAY(#REF!)=2,WEEKDAY(#REF!)=3,WEEKDAY(#REF!)=4,WEEKDAY(#REF!)=5,WEEKDAY(#REF!)=6),1,0)</f>
        <v>#REF!</v>
      </c>
      <c r="E38"/>
      <c r="F38"/>
      <c r="H38" s="121">
        <f ca="1">SUMIF(B7:B36,"&lt;="&amp;TODAY(),H7:H36)</f>
        <v>240</v>
      </c>
      <c r="I38" s="120">
        <f>SUM(I7:I37)</f>
        <v>11</v>
      </c>
      <c r="K38" s="11">
        <f ca="1">(I38-H38)/$F$4</f>
        <v>-11.45</v>
      </c>
      <c r="L38" s="4">
        <f ca="1">I38-H38</f>
        <v>-229</v>
      </c>
      <c r="M38" s="9">
        <f ca="1">(I38)/H38</f>
        <v>4.583333333333333E-2</v>
      </c>
    </row>
    <row r="39" spans="1:15" ht="15" customHeight="1">
      <c r="E39"/>
      <c r="F39"/>
      <c r="H39"/>
      <c r="I39"/>
      <c r="M39">
        <f ca="1">(L39)/H38</f>
        <v>0</v>
      </c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opLeftCell="B1" zoomScale="90" zoomScaleNormal="90" workbookViewId="0">
      <selection activeCell="M15" sqref="M15"/>
    </sheetView>
  </sheetViews>
  <sheetFormatPr defaultRowHeight="14.25"/>
  <cols>
    <col min="1" max="1" width="4.75" hidden="1" customWidth="1"/>
    <col min="2" max="2" width="8.25" customWidth="1"/>
    <col min="5" max="5" width="8.875" style="41" customWidth="1"/>
    <col min="6" max="6" width="10.125" style="41" customWidth="1"/>
    <col min="7" max="7" width="8.875" customWidth="1"/>
    <col min="8" max="8" width="7.875" style="41" customWidth="1"/>
    <col min="9" max="9" width="9" style="106" customWidth="1"/>
    <col min="10" max="10" width="10.125" customWidth="1"/>
    <col min="15" max="15" width="10.375" bestFit="1" customWidth="1"/>
  </cols>
  <sheetData>
    <row r="1" spans="1:15" s="1" customFormat="1" ht="14.25" customHeight="1">
      <c r="B1" s="161" t="s">
        <v>90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5" ht="15.75" customHeight="1">
      <c r="B2" s="161"/>
      <c r="C2" s="161"/>
      <c r="D2" s="161"/>
      <c r="E2" s="23">
        <f>'Ramp Plan'!C9</f>
        <v>375</v>
      </c>
      <c r="F2" s="34"/>
      <c r="G2" s="34"/>
      <c r="H2" s="34"/>
      <c r="I2" s="6">
        <v>24</v>
      </c>
      <c r="J2" s="30"/>
    </row>
    <row r="3" spans="1:15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5" ht="14.25" customHeight="1">
      <c r="B4" s="30"/>
      <c r="C4" s="30"/>
      <c r="D4" s="30"/>
      <c r="E4" s="31"/>
      <c r="F4" s="32">
        <f>'Ramp Plan'!D9</f>
        <v>18.75</v>
      </c>
      <c r="G4" s="32"/>
      <c r="H4" s="33"/>
      <c r="I4" s="34"/>
      <c r="J4" s="30"/>
    </row>
    <row r="5" spans="1:15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5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5">
      <c r="A7">
        <f t="shared" ref="A7:A36" si="0">IF(OR(WEEKDAY(B7)=2,WEEKDAY(B7)=3,WEEKDAY(B7)=4,WEEKDAY(B7)=5,WEEKDAY(B7)=6),1,0)</f>
        <v>1</v>
      </c>
      <c r="B7" s="44">
        <f>'30K Launch'!B7</f>
        <v>42370</v>
      </c>
      <c r="C7" s="45" t="str">
        <f t="shared" ref="C7:C36" si="1">TEXT(B7,"ddd")</f>
        <v>Fri</v>
      </c>
      <c r="D7" s="24" t="str">
        <f t="shared" ref="D7:D36" si="2">TEXT(B7,"dd")</f>
        <v>01</v>
      </c>
      <c r="E7" s="24">
        <v>1</v>
      </c>
      <c r="F7" s="25">
        <f t="shared" ref="F7:F35" si="3">E7*$F$4</f>
        <v>18.75</v>
      </c>
      <c r="G7" s="25">
        <f>$F$4</f>
        <v>18.75</v>
      </c>
      <c r="H7" s="25">
        <f t="shared" ref="H7:H36" si="4">IF(A7=0,0,$F$4)</f>
        <v>18.75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5">J7-F7</f>
        <v>-18.75</v>
      </c>
      <c r="M7" s="9">
        <f t="shared" ref="M7:M37" si="6">J7/F7</f>
        <v>0</v>
      </c>
      <c r="O7">
        <f ca="1">IF(B7=TODAY(),1,0)</f>
        <v>0</v>
      </c>
    </row>
    <row r="8" spans="1:15">
      <c r="A8">
        <f t="shared" si="0"/>
        <v>0</v>
      </c>
      <c r="B8" s="113">
        <f>'30K Launch'!B8</f>
        <v>42371</v>
      </c>
      <c r="C8" s="46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18.75</v>
      </c>
      <c r="G8" s="27">
        <f t="shared" ref="G8:G37" si="7">$F$4</f>
        <v>18.75</v>
      </c>
      <c r="H8" s="27">
        <f t="shared" si="4"/>
        <v>0</v>
      </c>
      <c r="I8" s="48">
        <v>0</v>
      </c>
      <c r="J8" s="48">
        <f>J7+I8</f>
        <v>0</v>
      </c>
      <c r="K8" s="11">
        <f t="shared" ref="K8:K37" si="8">(J8-F8)/$F$4</f>
        <v>-1</v>
      </c>
      <c r="L8" s="4">
        <f t="shared" si="5"/>
        <v>-18.75</v>
      </c>
      <c r="M8" s="9">
        <f t="shared" si="6"/>
        <v>0</v>
      </c>
      <c r="O8">
        <f t="shared" ref="O8:O36" ca="1" si="9">IF(B8=TODAY(),1,0)</f>
        <v>0</v>
      </c>
    </row>
    <row r="9" spans="1:15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36" si="10">IF(A9=1,E8+1,E8)</f>
        <v>1</v>
      </c>
      <c r="F9" s="25">
        <f t="shared" si="3"/>
        <v>18.75</v>
      </c>
      <c r="G9" s="25">
        <v>19</v>
      </c>
      <c r="H9" s="25">
        <f t="shared" si="4"/>
        <v>0</v>
      </c>
      <c r="I9" s="47">
        <v>0</v>
      </c>
      <c r="J9" s="47">
        <f t="shared" ref="J9:J36" si="11">J8+I9</f>
        <v>0</v>
      </c>
      <c r="K9" s="11">
        <f t="shared" si="8"/>
        <v>-1</v>
      </c>
      <c r="L9" s="4">
        <f t="shared" si="5"/>
        <v>-18.75</v>
      </c>
      <c r="M9" s="9">
        <f t="shared" si="6"/>
        <v>0</v>
      </c>
      <c r="O9">
        <f t="shared" ca="1" si="9"/>
        <v>0</v>
      </c>
    </row>
    <row r="10" spans="1:15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0"/>
        <v>2</v>
      </c>
      <c r="F10" s="27">
        <f t="shared" si="3"/>
        <v>37.5</v>
      </c>
      <c r="G10" s="27">
        <v>19</v>
      </c>
      <c r="H10" s="27">
        <f t="shared" si="4"/>
        <v>18.75</v>
      </c>
      <c r="I10" s="48">
        <v>30</v>
      </c>
      <c r="J10" s="48">
        <f t="shared" si="11"/>
        <v>30</v>
      </c>
      <c r="K10" s="11">
        <f t="shared" si="8"/>
        <v>-0.4</v>
      </c>
      <c r="L10" s="4">
        <f t="shared" si="5"/>
        <v>-7.5</v>
      </c>
      <c r="M10" s="9">
        <f t="shared" si="6"/>
        <v>0.8</v>
      </c>
      <c r="O10">
        <f t="shared" ca="1" si="9"/>
        <v>0</v>
      </c>
    </row>
    <row r="11" spans="1:15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3"/>
        <v>93.75</v>
      </c>
      <c r="G11" s="27">
        <f t="shared" si="7"/>
        <v>18.75</v>
      </c>
      <c r="H11" s="27">
        <f t="shared" si="4"/>
        <v>18.75</v>
      </c>
      <c r="I11" s="48">
        <v>18</v>
      </c>
      <c r="J11" s="48">
        <f t="shared" si="11"/>
        <v>48</v>
      </c>
      <c r="K11" s="11">
        <f t="shared" si="8"/>
        <v>-2.44</v>
      </c>
      <c r="L11" s="4">
        <f t="shared" si="5"/>
        <v>-45.75</v>
      </c>
      <c r="M11" s="9">
        <f t="shared" si="6"/>
        <v>0.51200000000000001</v>
      </c>
      <c r="O11">
        <f t="shared" ca="1" si="9"/>
        <v>0</v>
      </c>
    </row>
    <row r="12" spans="1:15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f t="shared" si="10"/>
        <v>6</v>
      </c>
      <c r="F12" s="27">
        <f t="shared" si="3"/>
        <v>112.5</v>
      </c>
      <c r="G12" s="27">
        <f t="shared" si="7"/>
        <v>18.75</v>
      </c>
      <c r="H12" s="27">
        <f t="shared" si="4"/>
        <v>18.75</v>
      </c>
      <c r="I12" s="48">
        <v>18</v>
      </c>
      <c r="J12" s="48">
        <f t="shared" si="11"/>
        <v>66</v>
      </c>
      <c r="K12" s="11">
        <f t="shared" si="8"/>
        <v>-2.48</v>
      </c>
      <c r="L12" s="4">
        <f t="shared" si="5"/>
        <v>-46.5</v>
      </c>
      <c r="M12" s="9">
        <f t="shared" si="6"/>
        <v>0.58666666666666667</v>
      </c>
      <c r="O12">
        <f t="shared" ca="1" si="9"/>
        <v>0</v>
      </c>
    </row>
    <row r="13" spans="1:15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f t="shared" si="10"/>
        <v>7</v>
      </c>
      <c r="F13" s="27">
        <f t="shared" si="3"/>
        <v>131.25</v>
      </c>
      <c r="G13" s="27">
        <f t="shared" si="7"/>
        <v>18.75</v>
      </c>
      <c r="H13" s="27">
        <f t="shared" si="4"/>
        <v>18.75</v>
      </c>
      <c r="I13" s="48">
        <v>5</v>
      </c>
      <c r="J13" s="48">
        <f t="shared" si="11"/>
        <v>71</v>
      </c>
      <c r="K13" s="11">
        <f t="shared" si="8"/>
        <v>-3.2133333333333334</v>
      </c>
      <c r="L13" s="4">
        <f t="shared" si="5"/>
        <v>-60.25</v>
      </c>
      <c r="M13" s="9">
        <f t="shared" si="6"/>
        <v>0.54095238095238096</v>
      </c>
      <c r="O13">
        <f t="shared" ca="1" si="9"/>
        <v>0</v>
      </c>
    </row>
    <row r="14" spans="1:15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f t="shared" si="10"/>
        <v>8</v>
      </c>
      <c r="F14" s="27">
        <f t="shared" si="3"/>
        <v>150</v>
      </c>
      <c r="G14" s="27">
        <f t="shared" si="7"/>
        <v>18.75</v>
      </c>
      <c r="H14" s="27">
        <f t="shared" si="4"/>
        <v>18.75</v>
      </c>
      <c r="I14" s="48">
        <v>5</v>
      </c>
      <c r="J14" s="48">
        <f t="shared" si="11"/>
        <v>76</v>
      </c>
      <c r="K14" s="11">
        <f t="shared" si="8"/>
        <v>-3.9466666666666668</v>
      </c>
      <c r="L14" s="4">
        <f t="shared" si="5"/>
        <v>-74</v>
      </c>
      <c r="M14" s="9">
        <f t="shared" si="6"/>
        <v>0.50666666666666671</v>
      </c>
      <c r="O14">
        <f t="shared" ca="1" si="9"/>
        <v>0</v>
      </c>
    </row>
    <row r="15" spans="1:15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f t="shared" si="10"/>
        <v>8</v>
      </c>
      <c r="F15" s="27">
        <f t="shared" si="3"/>
        <v>150</v>
      </c>
      <c r="G15" s="27">
        <f t="shared" si="7"/>
        <v>18.75</v>
      </c>
      <c r="H15" s="27">
        <f t="shared" si="4"/>
        <v>0</v>
      </c>
      <c r="I15" s="48">
        <v>0</v>
      </c>
      <c r="J15" s="48">
        <f t="shared" si="11"/>
        <v>76</v>
      </c>
      <c r="K15" s="11">
        <f t="shared" si="8"/>
        <v>-3.9466666666666668</v>
      </c>
      <c r="L15" s="4">
        <f t="shared" si="5"/>
        <v>-74</v>
      </c>
      <c r="M15" s="9">
        <f t="shared" si="6"/>
        <v>0.50666666666666671</v>
      </c>
      <c r="O15">
        <f t="shared" ca="1" si="9"/>
        <v>0</v>
      </c>
    </row>
    <row r="16" spans="1:15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f t="shared" si="10"/>
        <v>8</v>
      </c>
      <c r="F16" s="25">
        <f t="shared" si="3"/>
        <v>150</v>
      </c>
      <c r="G16" s="25">
        <v>19</v>
      </c>
      <c r="H16" s="25">
        <f t="shared" si="4"/>
        <v>0</v>
      </c>
      <c r="I16" s="47">
        <v>0</v>
      </c>
      <c r="J16" s="47">
        <f t="shared" si="11"/>
        <v>76</v>
      </c>
      <c r="K16" s="11">
        <f t="shared" si="8"/>
        <v>-3.9466666666666668</v>
      </c>
      <c r="L16" s="4">
        <f t="shared" si="5"/>
        <v>-74</v>
      </c>
      <c r="M16" s="9">
        <f t="shared" si="6"/>
        <v>0.50666666666666671</v>
      </c>
      <c r="O16">
        <f t="shared" ca="1" si="9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f t="shared" si="10"/>
        <v>9</v>
      </c>
      <c r="F17" s="27">
        <f t="shared" si="3"/>
        <v>168.75</v>
      </c>
      <c r="G17" s="27">
        <v>19</v>
      </c>
      <c r="H17" s="27">
        <f t="shared" si="4"/>
        <v>18.75</v>
      </c>
      <c r="I17" s="48">
        <v>18</v>
      </c>
      <c r="J17" s="48">
        <f t="shared" si="11"/>
        <v>94</v>
      </c>
      <c r="K17" s="11">
        <f t="shared" si="8"/>
        <v>-3.9866666666666668</v>
      </c>
      <c r="L17" s="4">
        <f t="shared" si="5"/>
        <v>-74.75</v>
      </c>
      <c r="M17" s="9">
        <f t="shared" si="6"/>
        <v>0.557037037037037</v>
      </c>
      <c r="O17">
        <f t="shared" ca="1" si="9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3"/>
        <v>206.25</v>
      </c>
      <c r="G18" s="27">
        <f t="shared" si="7"/>
        <v>18.75</v>
      </c>
      <c r="H18" s="27">
        <f t="shared" si="4"/>
        <v>18.75</v>
      </c>
      <c r="I18" s="48">
        <v>12</v>
      </c>
      <c r="J18" s="48">
        <f t="shared" si="11"/>
        <v>106</v>
      </c>
      <c r="K18" s="11">
        <f t="shared" si="8"/>
        <v>-5.3466666666666667</v>
      </c>
      <c r="L18" s="4">
        <f t="shared" si="5"/>
        <v>-100.25</v>
      </c>
      <c r="M18" s="9">
        <f t="shared" si="6"/>
        <v>0.51393939393939392</v>
      </c>
      <c r="O18"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f t="shared" si="10"/>
        <v>12</v>
      </c>
      <c r="F19" s="27">
        <f t="shared" si="3"/>
        <v>225</v>
      </c>
      <c r="G19" s="27">
        <f t="shared" si="7"/>
        <v>18.75</v>
      </c>
      <c r="H19" s="27">
        <f t="shared" si="4"/>
        <v>18.75</v>
      </c>
      <c r="I19" s="48">
        <v>12</v>
      </c>
      <c r="J19" s="48">
        <f t="shared" si="11"/>
        <v>118</v>
      </c>
      <c r="K19" s="11">
        <f t="shared" si="8"/>
        <v>-5.706666666666667</v>
      </c>
      <c r="L19" s="4">
        <f t="shared" si="5"/>
        <v>-107</v>
      </c>
      <c r="M19" s="9">
        <f t="shared" si="6"/>
        <v>0.52444444444444449</v>
      </c>
      <c r="O19">
        <f t="shared" ca="1" si="9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f t="shared" si="10"/>
        <v>13</v>
      </c>
      <c r="F20" s="27">
        <f t="shared" si="3"/>
        <v>243.75</v>
      </c>
      <c r="G20" s="27">
        <f t="shared" si="7"/>
        <v>18.75</v>
      </c>
      <c r="H20" s="27">
        <f t="shared" si="4"/>
        <v>18.75</v>
      </c>
      <c r="I20" s="48">
        <v>0</v>
      </c>
      <c r="J20" s="48">
        <f t="shared" si="11"/>
        <v>118</v>
      </c>
      <c r="K20" s="11">
        <f t="shared" si="8"/>
        <v>-6.706666666666667</v>
      </c>
      <c r="L20" s="4">
        <f t="shared" si="5"/>
        <v>-125.75</v>
      </c>
      <c r="M20" s="9">
        <f t="shared" si="6"/>
        <v>0.48410256410256408</v>
      </c>
      <c r="O20">
        <f t="shared" ca="1" si="9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f t="shared" si="10"/>
        <v>14</v>
      </c>
      <c r="F21" s="27">
        <f t="shared" si="3"/>
        <v>262.5</v>
      </c>
      <c r="G21" s="27">
        <f t="shared" si="7"/>
        <v>18.75</v>
      </c>
      <c r="H21" s="27">
        <f t="shared" si="4"/>
        <v>18.75</v>
      </c>
      <c r="I21" s="48">
        <v>20</v>
      </c>
      <c r="J21" s="48">
        <f t="shared" si="11"/>
        <v>138</v>
      </c>
      <c r="K21" s="11">
        <f t="shared" si="8"/>
        <v>-6.64</v>
      </c>
      <c r="L21" s="4">
        <f t="shared" si="5"/>
        <v>-124.5</v>
      </c>
      <c r="M21" s="9">
        <f t="shared" si="6"/>
        <v>0.52571428571428569</v>
      </c>
      <c r="O21">
        <f t="shared" ca="1" si="9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f t="shared" si="10"/>
        <v>14</v>
      </c>
      <c r="F22" s="27">
        <f t="shared" si="3"/>
        <v>262.5</v>
      </c>
      <c r="G22" s="27">
        <f t="shared" si="7"/>
        <v>18.75</v>
      </c>
      <c r="H22" s="27">
        <f t="shared" si="4"/>
        <v>0</v>
      </c>
      <c r="I22" s="48"/>
      <c r="J22" s="48">
        <f t="shared" si="11"/>
        <v>138</v>
      </c>
      <c r="K22" s="11">
        <f t="shared" si="8"/>
        <v>-6.64</v>
      </c>
      <c r="L22" s="4">
        <f t="shared" si="5"/>
        <v>-124.5</v>
      </c>
      <c r="M22" s="9">
        <f t="shared" si="6"/>
        <v>0.52571428571428569</v>
      </c>
      <c r="O22">
        <f t="shared" ca="1" si="9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f t="shared" si="10"/>
        <v>14</v>
      </c>
      <c r="F23" s="25">
        <f t="shared" si="3"/>
        <v>262.5</v>
      </c>
      <c r="G23" s="25">
        <v>19</v>
      </c>
      <c r="H23" s="25">
        <f t="shared" si="4"/>
        <v>0</v>
      </c>
      <c r="I23" s="47"/>
      <c r="J23" s="47">
        <f t="shared" si="11"/>
        <v>138</v>
      </c>
      <c r="K23" s="11">
        <f t="shared" si="8"/>
        <v>-6.64</v>
      </c>
      <c r="L23" s="4">
        <f t="shared" si="5"/>
        <v>-124.5</v>
      </c>
      <c r="M23" s="9">
        <f t="shared" si="6"/>
        <v>0.52571428571428569</v>
      </c>
      <c r="O23">
        <f t="shared" ca="1" si="9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f t="shared" si="10"/>
        <v>15</v>
      </c>
      <c r="F24" s="27">
        <f t="shared" si="3"/>
        <v>281.25</v>
      </c>
      <c r="G24" s="27">
        <v>19</v>
      </c>
      <c r="H24" s="27">
        <f t="shared" si="4"/>
        <v>18.75</v>
      </c>
      <c r="I24" s="48"/>
      <c r="J24" s="48">
        <f t="shared" si="11"/>
        <v>138</v>
      </c>
      <c r="K24" s="11">
        <f t="shared" si="8"/>
        <v>-7.64</v>
      </c>
      <c r="L24" s="4">
        <f t="shared" si="5"/>
        <v>-143.25</v>
      </c>
      <c r="M24" s="9">
        <f t="shared" si="6"/>
        <v>0.49066666666666664</v>
      </c>
      <c r="O24">
        <f t="shared" ca="1" si="9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3"/>
        <v>318.75</v>
      </c>
      <c r="G25" s="27">
        <f t="shared" si="7"/>
        <v>18.75</v>
      </c>
      <c r="H25" s="27">
        <f t="shared" si="4"/>
        <v>18.75</v>
      </c>
      <c r="I25" s="48"/>
      <c r="J25" s="48">
        <f t="shared" si="11"/>
        <v>138</v>
      </c>
      <c r="K25" s="11">
        <f t="shared" si="8"/>
        <v>-9.64</v>
      </c>
      <c r="L25" s="4">
        <f t="shared" si="5"/>
        <v>-180.75</v>
      </c>
      <c r="M25" s="9">
        <f t="shared" si="6"/>
        <v>0.43294117647058822</v>
      </c>
      <c r="O25">
        <f t="shared" ca="1" si="9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f t="shared" si="10"/>
        <v>18</v>
      </c>
      <c r="F26" s="27">
        <f t="shared" si="3"/>
        <v>337.5</v>
      </c>
      <c r="G26" s="27">
        <f t="shared" si="7"/>
        <v>18.75</v>
      </c>
      <c r="H26" s="27">
        <f t="shared" si="4"/>
        <v>18.75</v>
      </c>
      <c r="I26" s="48"/>
      <c r="J26" s="48">
        <f t="shared" si="11"/>
        <v>138</v>
      </c>
      <c r="K26" s="11">
        <f t="shared" si="8"/>
        <v>-10.64</v>
      </c>
      <c r="L26" s="4">
        <f t="shared" si="5"/>
        <v>-199.5</v>
      </c>
      <c r="M26" s="9">
        <f t="shared" si="6"/>
        <v>0.40888888888888891</v>
      </c>
      <c r="O26">
        <f t="shared" ca="1" si="9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f t="shared" si="10"/>
        <v>19</v>
      </c>
      <c r="F27" s="27">
        <f t="shared" si="3"/>
        <v>356.25</v>
      </c>
      <c r="G27" s="27">
        <f t="shared" si="7"/>
        <v>18.75</v>
      </c>
      <c r="H27" s="27">
        <f t="shared" si="4"/>
        <v>18.75</v>
      </c>
      <c r="I27" s="48"/>
      <c r="J27" s="48">
        <f>J26+I27</f>
        <v>138</v>
      </c>
      <c r="K27" s="11">
        <f t="shared" si="8"/>
        <v>-11.64</v>
      </c>
      <c r="L27" s="4">
        <f t="shared" si="5"/>
        <v>-218.25</v>
      </c>
      <c r="M27" s="9">
        <f t="shared" si="6"/>
        <v>0.38736842105263158</v>
      </c>
      <c r="O27">
        <f t="shared" ca="1" si="9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f t="shared" si="10"/>
        <v>20</v>
      </c>
      <c r="F28" s="27">
        <f t="shared" si="3"/>
        <v>375</v>
      </c>
      <c r="G28" s="27">
        <f t="shared" si="7"/>
        <v>18.75</v>
      </c>
      <c r="H28" s="27">
        <f t="shared" si="4"/>
        <v>18.75</v>
      </c>
      <c r="I28" s="48"/>
      <c r="J28" s="48">
        <f t="shared" si="11"/>
        <v>138</v>
      </c>
      <c r="K28" s="11">
        <f t="shared" si="8"/>
        <v>-12.64</v>
      </c>
      <c r="L28" s="4">
        <f t="shared" si="5"/>
        <v>-237</v>
      </c>
      <c r="M28" s="9">
        <f t="shared" si="6"/>
        <v>0.36799999999999999</v>
      </c>
      <c r="O28">
        <f t="shared" ca="1" si="9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f t="shared" si="10"/>
        <v>20</v>
      </c>
      <c r="F29" s="27">
        <f t="shared" si="3"/>
        <v>375</v>
      </c>
      <c r="G29" s="27">
        <f t="shared" si="7"/>
        <v>18.75</v>
      </c>
      <c r="H29" s="27">
        <f t="shared" si="4"/>
        <v>0</v>
      </c>
      <c r="I29" s="48"/>
      <c r="J29" s="48">
        <f t="shared" si="11"/>
        <v>138</v>
      </c>
      <c r="K29" s="11">
        <f t="shared" si="8"/>
        <v>-12.64</v>
      </c>
      <c r="L29" s="4">
        <f t="shared" si="5"/>
        <v>-237</v>
      </c>
      <c r="M29" s="9">
        <f t="shared" si="6"/>
        <v>0.36799999999999999</v>
      </c>
      <c r="O29">
        <f t="shared" ca="1" si="9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3"/>
        <v>375</v>
      </c>
      <c r="G30" s="25">
        <v>19</v>
      </c>
      <c r="H30" s="25">
        <f t="shared" si="4"/>
        <v>0</v>
      </c>
      <c r="I30" s="47"/>
      <c r="J30" s="47">
        <f t="shared" si="11"/>
        <v>138</v>
      </c>
      <c r="K30" s="11">
        <f t="shared" si="8"/>
        <v>-12.64</v>
      </c>
      <c r="L30" s="4">
        <f t="shared" si="5"/>
        <v>-237</v>
      </c>
      <c r="M30" s="9">
        <f t="shared" si="6"/>
        <v>0.36799999999999999</v>
      </c>
      <c r="O30">
        <f t="shared" ca="1" si="9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3"/>
        <v>375</v>
      </c>
      <c r="G31" s="27">
        <v>19</v>
      </c>
      <c r="H31" s="27">
        <f t="shared" si="4"/>
        <v>18.75</v>
      </c>
      <c r="I31" s="48"/>
      <c r="J31" s="48">
        <f t="shared" si="11"/>
        <v>138</v>
      </c>
      <c r="K31" s="11">
        <f t="shared" si="8"/>
        <v>-12.64</v>
      </c>
      <c r="L31" s="4">
        <f t="shared" si="5"/>
        <v>-237</v>
      </c>
      <c r="M31" s="9">
        <f t="shared" si="6"/>
        <v>0.36799999999999999</v>
      </c>
      <c r="O31">
        <f t="shared" ca="1" si="9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f t="shared" si="10"/>
        <v>21</v>
      </c>
      <c r="F32" s="27">
        <f t="shared" si="3"/>
        <v>393.75</v>
      </c>
      <c r="G32" s="27">
        <f t="shared" si="7"/>
        <v>18.75</v>
      </c>
      <c r="H32" s="27">
        <f t="shared" si="4"/>
        <v>18.75</v>
      </c>
      <c r="I32" s="48"/>
      <c r="J32" s="48">
        <f t="shared" si="11"/>
        <v>138</v>
      </c>
      <c r="K32" s="11">
        <f t="shared" si="8"/>
        <v>-13.64</v>
      </c>
      <c r="L32" s="4">
        <f t="shared" si="5"/>
        <v>-255.75</v>
      </c>
      <c r="M32" s="9">
        <f t="shared" si="6"/>
        <v>0.3504761904761905</v>
      </c>
      <c r="O32">
        <f t="shared" ca="1" si="9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f t="shared" si="10"/>
        <v>22</v>
      </c>
      <c r="F33" s="27">
        <f t="shared" si="3"/>
        <v>412.5</v>
      </c>
      <c r="G33" s="27">
        <f t="shared" si="7"/>
        <v>18.75</v>
      </c>
      <c r="H33" s="27">
        <f t="shared" si="4"/>
        <v>18.75</v>
      </c>
      <c r="I33" s="48"/>
      <c r="J33" s="48">
        <f t="shared" si="11"/>
        <v>138</v>
      </c>
      <c r="K33" s="11">
        <f t="shared" si="8"/>
        <v>-14.64</v>
      </c>
      <c r="L33" s="4">
        <f t="shared" si="5"/>
        <v>-274.5</v>
      </c>
      <c r="M33" s="9">
        <f t="shared" si="6"/>
        <v>0.33454545454545453</v>
      </c>
      <c r="O33">
        <f t="shared" ca="1" si="9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f t="shared" si="10"/>
        <v>23</v>
      </c>
      <c r="F34" s="27">
        <f t="shared" si="3"/>
        <v>431.25</v>
      </c>
      <c r="G34" s="27">
        <f t="shared" si="7"/>
        <v>18.75</v>
      </c>
      <c r="H34" s="27">
        <f t="shared" si="4"/>
        <v>18.75</v>
      </c>
      <c r="I34" s="48"/>
      <c r="J34" s="48">
        <f t="shared" si="11"/>
        <v>138</v>
      </c>
      <c r="K34" s="11">
        <f t="shared" si="8"/>
        <v>-15.64</v>
      </c>
      <c r="L34" s="4">
        <f t="shared" si="5"/>
        <v>-293.25</v>
      </c>
      <c r="M34" s="9">
        <f t="shared" si="6"/>
        <v>0.32</v>
      </c>
      <c r="O34">
        <f t="shared" ca="1" si="9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 t="shared" si="1"/>
        <v>Fri</v>
      </c>
      <c r="D35" s="26" t="str">
        <f t="shared" si="2"/>
        <v>29</v>
      </c>
      <c r="E35" s="26">
        <f t="shared" si="10"/>
        <v>24</v>
      </c>
      <c r="F35" s="27">
        <f t="shared" si="3"/>
        <v>450</v>
      </c>
      <c r="G35" s="27">
        <f t="shared" si="7"/>
        <v>18.75</v>
      </c>
      <c r="H35" s="27">
        <f t="shared" si="4"/>
        <v>18.75</v>
      </c>
      <c r="I35" s="48"/>
      <c r="J35" s="48">
        <f t="shared" si="11"/>
        <v>138</v>
      </c>
      <c r="K35" s="11">
        <f t="shared" si="8"/>
        <v>-16.64</v>
      </c>
      <c r="L35" s="4">
        <f t="shared" si="5"/>
        <v>-312</v>
      </c>
      <c r="M35" s="9">
        <f t="shared" si="6"/>
        <v>0.30666666666666664</v>
      </c>
      <c r="O35">
        <f t="shared" ca="1" si="9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f t="shared" si="10"/>
        <v>24</v>
      </c>
      <c r="F36" s="27">
        <f>E36*$F$4</f>
        <v>450</v>
      </c>
      <c r="G36" s="27">
        <f t="shared" si="7"/>
        <v>18.75</v>
      </c>
      <c r="H36" s="27">
        <f t="shared" si="4"/>
        <v>0</v>
      </c>
      <c r="I36" s="48"/>
      <c r="J36" s="48">
        <f t="shared" si="11"/>
        <v>138</v>
      </c>
      <c r="K36" s="11">
        <f t="shared" si="8"/>
        <v>-16.64</v>
      </c>
      <c r="L36" s="4">
        <f t="shared" si="5"/>
        <v>-312</v>
      </c>
      <c r="M36" s="9">
        <f t="shared" si="6"/>
        <v>0.30666666666666664</v>
      </c>
      <c r="O36">
        <f t="shared" ca="1" si="9"/>
        <v>0</v>
      </c>
    </row>
    <row r="37" spans="1:15" ht="15" customHeight="1">
      <c r="A37">
        <f t="shared" ref="A37" si="12">IF(OR(WEEKDAY(B37)=2,WEEKDAY(B37)=3,WEEKDAY(B37)=4,WEEKDAY(B37)=5,WEEKDAY(B37)=6),1,0)</f>
        <v>0</v>
      </c>
      <c r="B37" s="44">
        <f>'30K Launch'!B37</f>
        <v>42400</v>
      </c>
      <c r="C37" s="45" t="str">
        <f t="shared" ref="C37" si="13">TEXT(B37,"ddd")</f>
        <v>Sun</v>
      </c>
      <c r="D37" s="24" t="str">
        <f t="shared" ref="D37" si="14">TEXT(B37,"dd")</f>
        <v>31</v>
      </c>
      <c r="E37" s="24">
        <f t="shared" ref="E37" si="15">IF(A37=1,E36+1,E36)</f>
        <v>24</v>
      </c>
      <c r="F37" s="25">
        <f>E37*$F$4</f>
        <v>450</v>
      </c>
      <c r="G37" s="25">
        <f t="shared" si="7"/>
        <v>18.75</v>
      </c>
      <c r="H37" s="25">
        <f t="shared" ref="H37" si="16">IF(A37=0,0,$F$4)</f>
        <v>0</v>
      </c>
      <c r="I37" s="47"/>
      <c r="J37" s="47">
        <f t="shared" ref="J37" si="17">J36+I37</f>
        <v>138</v>
      </c>
      <c r="K37" s="11">
        <f t="shared" si="8"/>
        <v>-16.64</v>
      </c>
      <c r="L37" s="4">
        <f t="shared" si="5"/>
        <v>-312</v>
      </c>
      <c r="M37" s="9">
        <f t="shared" si="6"/>
        <v>0.30666666666666664</v>
      </c>
      <c r="O37">
        <f t="shared" ref="O37" ca="1" si="18">IF(B37=TODAY(),1,0)</f>
        <v>0</v>
      </c>
    </row>
    <row r="38" spans="1:15">
      <c r="E38"/>
      <c r="F38"/>
      <c r="H38" s="121">
        <f ca="1">SUMIF(B7:B36,"&lt;="&amp;TODAY(),H7:H36)</f>
        <v>225</v>
      </c>
      <c r="I38" s="120">
        <f>SUM(I7:I37)</f>
        <v>138</v>
      </c>
      <c r="K38" s="11">
        <f ca="1">(I38-H38)/$F$4</f>
        <v>-4.6399999999999997</v>
      </c>
      <c r="L38" s="4">
        <f ca="1">I38-H38</f>
        <v>-87</v>
      </c>
      <c r="M38" s="9">
        <f ca="1">(I38)/H38</f>
        <v>0.61333333333333329</v>
      </c>
    </row>
    <row r="39" spans="1:15" ht="14.25" customHeight="1">
      <c r="E39"/>
      <c r="F39"/>
      <c r="H39"/>
      <c r="I39"/>
    </row>
    <row r="40" spans="1:15" ht="15" customHeight="1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opLeftCell="B14" zoomScale="90" zoomScaleNormal="90" workbookViewId="0">
      <selection activeCell="J7" sqref="J7"/>
    </sheetView>
  </sheetViews>
  <sheetFormatPr defaultRowHeight="14.25"/>
  <cols>
    <col min="1" max="1" width="4.75" hidden="1" customWidth="1"/>
    <col min="2" max="2" width="8.25" customWidth="1"/>
    <col min="5" max="5" width="8.875" style="121" customWidth="1"/>
    <col min="6" max="6" width="10.125" style="121" customWidth="1"/>
    <col min="7" max="7" width="8.875" customWidth="1"/>
    <col min="8" max="8" width="7.875" style="121" customWidth="1"/>
    <col min="9" max="9" width="9" style="121" customWidth="1"/>
    <col min="10" max="10" width="10.125" customWidth="1"/>
    <col min="15" max="15" width="10.375" bestFit="1" customWidth="1"/>
  </cols>
  <sheetData>
    <row r="1" spans="1:15" s="1" customFormat="1" ht="14.25" customHeight="1">
      <c r="B1" s="161" t="s">
        <v>91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5" ht="15.75" customHeight="1">
      <c r="B2" s="161"/>
      <c r="C2" s="161"/>
      <c r="D2" s="161"/>
      <c r="E2" s="23">
        <f>'Ramp Plan'!C9</f>
        <v>375</v>
      </c>
      <c r="F2" s="34"/>
      <c r="G2" s="34"/>
      <c r="H2" s="34"/>
      <c r="I2" s="6">
        <v>24</v>
      </c>
      <c r="J2" s="30"/>
    </row>
    <row r="3" spans="1:15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5" ht="14.25" customHeight="1">
      <c r="B4" s="30"/>
      <c r="C4" s="30"/>
      <c r="D4" s="30"/>
      <c r="E4" s="31"/>
      <c r="F4" s="32">
        <f>'Ramp Plan'!D9</f>
        <v>18.75</v>
      </c>
      <c r="G4" s="32"/>
      <c r="H4" s="33"/>
      <c r="I4" s="34"/>
      <c r="J4" s="30"/>
    </row>
    <row r="5" spans="1:15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5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95</v>
      </c>
      <c r="I6" s="29" t="s">
        <v>96</v>
      </c>
      <c r="J6" s="40" t="s">
        <v>97</v>
      </c>
      <c r="K6" t="s">
        <v>9</v>
      </c>
      <c r="L6" t="s">
        <v>41</v>
      </c>
      <c r="M6" t="s">
        <v>10</v>
      </c>
      <c r="O6" t="s">
        <v>64</v>
      </c>
    </row>
    <row r="7" spans="1:15">
      <c r="A7">
        <f t="shared" ref="A7:A37" si="0">IF(OR(WEEKDAY(B7)=2,WEEKDAY(B7)=3,WEEKDAY(B7)=4,WEEKDAY(B7)=5,WEEKDAY(B7)=6),1,0)</f>
        <v>1</v>
      </c>
      <c r="B7" s="44">
        <f>'30K Launch'!B7</f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 t="shared" ref="F7:F35" si="3">E7*$F$4</f>
        <v>18.75</v>
      </c>
      <c r="G7" s="25">
        <f>$F$4</f>
        <v>18.75</v>
      </c>
      <c r="H7" s="25">
        <f t="shared" ref="H7:H37" si="4">IF(A7=0,0,$F$4)</f>
        <v>18.75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5">J7-F7</f>
        <v>-18.75</v>
      </c>
      <c r="M7" s="9">
        <f t="shared" ref="M7:M37" si="6">J7/F7</f>
        <v>0</v>
      </c>
      <c r="O7">
        <f ca="1">IF(B7=TODAY(),1,0)</f>
        <v>0</v>
      </c>
    </row>
    <row r="8" spans="1:15">
      <c r="A8">
        <f t="shared" si="0"/>
        <v>0</v>
      </c>
      <c r="B8" s="113">
        <f>'30K Launch'!B8</f>
        <v>42371</v>
      </c>
      <c r="C8" s="46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18.75</v>
      </c>
      <c r="G8" s="27">
        <f t="shared" ref="G8:G37" si="7">$F$4</f>
        <v>18.75</v>
      </c>
      <c r="H8" s="27">
        <f t="shared" si="4"/>
        <v>0</v>
      </c>
      <c r="I8" s="48">
        <v>0</v>
      </c>
      <c r="J8" s="48">
        <f>J7+I8</f>
        <v>0</v>
      </c>
      <c r="K8" s="11">
        <f t="shared" ref="K8:K37" si="8">(J8-F8)/$F$4</f>
        <v>-1</v>
      </c>
      <c r="L8" s="4">
        <f t="shared" si="5"/>
        <v>-18.75</v>
      </c>
      <c r="M8" s="9">
        <f t="shared" si="6"/>
        <v>0</v>
      </c>
      <c r="O8">
        <f t="shared" ref="O8:O37" ca="1" si="9">IF(B8=TODAY(),1,0)</f>
        <v>0</v>
      </c>
    </row>
    <row r="9" spans="1:15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0">IF(A9=1,E8+1,E8)</f>
        <v>1</v>
      </c>
      <c r="F9" s="25">
        <f t="shared" si="3"/>
        <v>18.75</v>
      </c>
      <c r="G9" s="25">
        <v>19</v>
      </c>
      <c r="H9" s="25">
        <f t="shared" si="4"/>
        <v>0</v>
      </c>
      <c r="I9" s="47">
        <v>0</v>
      </c>
      <c r="J9" s="47">
        <f t="shared" ref="J9:J37" si="11">J8+I9</f>
        <v>0</v>
      </c>
      <c r="K9" s="11">
        <f t="shared" si="8"/>
        <v>-1</v>
      </c>
      <c r="L9" s="4">
        <f t="shared" si="5"/>
        <v>-18.75</v>
      </c>
      <c r="M9" s="9">
        <f t="shared" si="6"/>
        <v>0</v>
      </c>
      <c r="O9">
        <f t="shared" ca="1" si="9"/>
        <v>0</v>
      </c>
    </row>
    <row r="10" spans="1:15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0"/>
        <v>2</v>
      </c>
      <c r="F10" s="27">
        <f t="shared" si="3"/>
        <v>37.5</v>
      </c>
      <c r="G10" s="27">
        <v>19</v>
      </c>
      <c r="H10" s="27">
        <f t="shared" si="4"/>
        <v>18.75</v>
      </c>
      <c r="I10" s="48">
        <v>0</v>
      </c>
      <c r="J10" s="48">
        <f t="shared" si="11"/>
        <v>0</v>
      </c>
      <c r="K10" s="11">
        <f t="shared" si="8"/>
        <v>-2</v>
      </c>
      <c r="L10" s="4">
        <f t="shared" si="5"/>
        <v>-37.5</v>
      </c>
      <c r="M10" s="9">
        <f t="shared" si="6"/>
        <v>0</v>
      </c>
      <c r="O10">
        <f t="shared" ca="1" si="9"/>
        <v>0</v>
      </c>
    </row>
    <row r="11" spans="1:15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3"/>
        <v>93.75</v>
      </c>
      <c r="G11" s="27">
        <f t="shared" si="7"/>
        <v>18.75</v>
      </c>
      <c r="H11" s="27">
        <f t="shared" si="4"/>
        <v>18.75</v>
      </c>
      <c r="I11" s="48">
        <v>6</v>
      </c>
      <c r="J11" s="48">
        <f t="shared" si="11"/>
        <v>6</v>
      </c>
      <c r="K11" s="11">
        <f t="shared" si="8"/>
        <v>-4.68</v>
      </c>
      <c r="L11" s="4">
        <f t="shared" si="5"/>
        <v>-87.75</v>
      </c>
      <c r="M11" s="9">
        <f t="shared" si="6"/>
        <v>6.4000000000000001E-2</v>
      </c>
      <c r="O11">
        <f t="shared" ca="1" si="9"/>
        <v>0</v>
      </c>
    </row>
    <row r="12" spans="1:15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f t="shared" si="10"/>
        <v>6</v>
      </c>
      <c r="F12" s="27">
        <f t="shared" si="3"/>
        <v>112.5</v>
      </c>
      <c r="G12" s="27">
        <f t="shared" si="7"/>
        <v>18.75</v>
      </c>
      <c r="H12" s="27">
        <f t="shared" si="4"/>
        <v>18.75</v>
      </c>
      <c r="I12" s="48">
        <v>0</v>
      </c>
      <c r="J12" s="48">
        <f t="shared" si="11"/>
        <v>6</v>
      </c>
      <c r="K12" s="11">
        <f t="shared" si="8"/>
        <v>-5.68</v>
      </c>
      <c r="L12" s="4">
        <f t="shared" si="5"/>
        <v>-106.5</v>
      </c>
      <c r="M12" s="9">
        <f t="shared" si="6"/>
        <v>5.3333333333333337E-2</v>
      </c>
      <c r="O12">
        <f t="shared" ca="1" si="9"/>
        <v>0</v>
      </c>
    </row>
    <row r="13" spans="1:15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f t="shared" si="10"/>
        <v>7</v>
      </c>
      <c r="F13" s="27">
        <f t="shared" si="3"/>
        <v>131.25</v>
      </c>
      <c r="G13" s="27">
        <f t="shared" si="7"/>
        <v>18.75</v>
      </c>
      <c r="H13" s="27">
        <f t="shared" si="4"/>
        <v>18.75</v>
      </c>
      <c r="I13" s="48">
        <v>7</v>
      </c>
      <c r="J13" s="48">
        <f t="shared" si="11"/>
        <v>13</v>
      </c>
      <c r="K13" s="11">
        <f t="shared" si="8"/>
        <v>-6.3066666666666666</v>
      </c>
      <c r="L13" s="4">
        <f t="shared" si="5"/>
        <v>-118.25</v>
      </c>
      <c r="M13" s="9">
        <f t="shared" si="6"/>
        <v>9.9047619047619051E-2</v>
      </c>
      <c r="O13">
        <f t="shared" ca="1" si="9"/>
        <v>0</v>
      </c>
    </row>
    <row r="14" spans="1:15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f t="shared" si="10"/>
        <v>8</v>
      </c>
      <c r="F14" s="27">
        <f t="shared" si="3"/>
        <v>150</v>
      </c>
      <c r="G14" s="27">
        <f t="shared" si="7"/>
        <v>18.75</v>
      </c>
      <c r="H14" s="27">
        <f t="shared" si="4"/>
        <v>18.75</v>
      </c>
      <c r="I14" s="48">
        <v>0</v>
      </c>
      <c r="J14" s="48">
        <f t="shared" si="11"/>
        <v>13</v>
      </c>
      <c r="K14" s="11">
        <f t="shared" si="8"/>
        <v>-7.3066666666666666</v>
      </c>
      <c r="L14" s="4">
        <f t="shared" si="5"/>
        <v>-137</v>
      </c>
      <c r="M14" s="9">
        <f t="shared" si="6"/>
        <v>8.666666666666667E-2</v>
      </c>
      <c r="O14">
        <f t="shared" ca="1" si="9"/>
        <v>0</v>
      </c>
    </row>
    <row r="15" spans="1:15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f t="shared" si="10"/>
        <v>8</v>
      </c>
      <c r="F15" s="27">
        <f t="shared" si="3"/>
        <v>150</v>
      </c>
      <c r="G15" s="27">
        <f t="shared" si="7"/>
        <v>18.75</v>
      </c>
      <c r="H15" s="27">
        <f t="shared" si="4"/>
        <v>0</v>
      </c>
      <c r="I15" s="48">
        <v>0</v>
      </c>
      <c r="J15" s="48">
        <f t="shared" si="11"/>
        <v>13</v>
      </c>
      <c r="K15" s="11">
        <f t="shared" si="8"/>
        <v>-7.3066666666666666</v>
      </c>
      <c r="L15" s="4">
        <f t="shared" si="5"/>
        <v>-137</v>
      </c>
      <c r="M15" s="9">
        <f t="shared" si="6"/>
        <v>8.666666666666667E-2</v>
      </c>
      <c r="O15">
        <f t="shared" ca="1" si="9"/>
        <v>0</v>
      </c>
    </row>
    <row r="16" spans="1:15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f t="shared" si="10"/>
        <v>8</v>
      </c>
      <c r="F16" s="25">
        <f t="shared" si="3"/>
        <v>150</v>
      </c>
      <c r="G16" s="25">
        <v>19</v>
      </c>
      <c r="H16" s="25">
        <f t="shared" si="4"/>
        <v>0</v>
      </c>
      <c r="I16" s="47">
        <v>0</v>
      </c>
      <c r="J16" s="47">
        <f t="shared" si="11"/>
        <v>13</v>
      </c>
      <c r="K16" s="11">
        <f t="shared" si="8"/>
        <v>-7.3066666666666666</v>
      </c>
      <c r="L16" s="4">
        <f t="shared" si="5"/>
        <v>-137</v>
      </c>
      <c r="M16" s="9">
        <f t="shared" si="6"/>
        <v>8.666666666666667E-2</v>
      </c>
      <c r="O16">
        <f t="shared" ca="1" si="9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f t="shared" si="10"/>
        <v>9</v>
      </c>
      <c r="F17" s="27">
        <f t="shared" si="3"/>
        <v>168.75</v>
      </c>
      <c r="G17" s="27">
        <v>19</v>
      </c>
      <c r="H17" s="27">
        <f t="shared" si="4"/>
        <v>18.75</v>
      </c>
      <c r="I17" s="48">
        <v>0</v>
      </c>
      <c r="J17" s="48">
        <f t="shared" si="11"/>
        <v>13</v>
      </c>
      <c r="K17" s="11">
        <f t="shared" si="8"/>
        <v>-8.3066666666666666</v>
      </c>
      <c r="L17" s="4">
        <f t="shared" si="5"/>
        <v>-155.75</v>
      </c>
      <c r="M17" s="9">
        <f t="shared" si="6"/>
        <v>7.7037037037037043E-2</v>
      </c>
      <c r="O17">
        <f t="shared" ca="1" si="9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3"/>
        <v>206.25</v>
      </c>
      <c r="G18" s="27">
        <f t="shared" si="7"/>
        <v>18.75</v>
      </c>
      <c r="H18" s="27">
        <f t="shared" si="4"/>
        <v>18.75</v>
      </c>
      <c r="I18" s="48">
        <v>0</v>
      </c>
      <c r="J18" s="48">
        <f t="shared" si="11"/>
        <v>13</v>
      </c>
      <c r="K18" s="11">
        <f t="shared" si="8"/>
        <v>-10.306666666666667</v>
      </c>
      <c r="L18" s="4">
        <f t="shared" si="5"/>
        <v>-193.25</v>
      </c>
      <c r="M18" s="9">
        <f t="shared" si="6"/>
        <v>6.3030303030303034E-2</v>
      </c>
      <c r="O18"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f t="shared" si="10"/>
        <v>12</v>
      </c>
      <c r="F19" s="27">
        <f t="shared" si="3"/>
        <v>225</v>
      </c>
      <c r="G19" s="27">
        <f t="shared" si="7"/>
        <v>18.75</v>
      </c>
      <c r="H19" s="27">
        <f t="shared" si="4"/>
        <v>18.75</v>
      </c>
      <c r="I19" s="48">
        <v>0</v>
      </c>
      <c r="J19" s="48">
        <f t="shared" si="11"/>
        <v>13</v>
      </c>
      <c r="K19" s="11">
        <f t="shared" si="8"/>
        <v>-11.306666666666667</v>
      </c>
      <c r="L19" s="4">
        <f t="shared" si="5"/>
        <v>-212</v>
      </c>
      <c r="M19" s="9">
        <f t="shared" si="6"/>
        <v>5.7777777777777775E-2</v>
      </c>
      <c r="O19">
        <f t="shared" ca="1" si="9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f t="shared" si="10"/>
        <v>13</v>
      </c>
      <c r="F20" s="27">
        <f t="shared" si="3"/>
        <v>243.75</v>
      </c>
      <c r="G20" s="27">
        <f t="shared" si="7"/>
        <v>18.75</v>
      </c>
      <c r="H20" s="27">
        <f t="shared" si="4"/>
        <v>18.75</v>
      </c>
      <c r="I20" s="48">
        <v>0</v>
      </c>
      <c r="J20" s="48">
        <f t="shared" si="11"/>
        <v>13</v>
      </c>
      <c r="K20" s="11">
        <f t="shared" si="8"/>
        <v>-12.306666666666667</v>
      </c>
      <c r="L20" s="4">
        <f t="shared" si="5"/>
        <v>-230.75</v>
      </c>
      <c r="M20" s="9">
        <f t="shared" si="6"/>
        <v>5.3333333333333337E-2</v>
      </c>
      <c r="O20">
        <f t="shared" ca="1" si="9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f t="shared" si="10"/>
        <v>14</v>
      </c>
      <c r="F21" s="27">
        <f t="shared" si="3"/>
        <v>262.5</v>
      </c>
      <c r="G21" s="27">
        <f t="shared" si="7"/>
        <v>18.75</v>
      </c>
      <c r="H21" s="27">
        <f t="shared" si="4"/>
        <v>18.75</v>
      </c>
      <c r="I21" s="48"/>
      <c r="J21" s="48">
        <f t="shared" si="11"/>
        <v>13</v>
      </c>
      <c r="K21" s="11">
        <f t="shared" si="8"/>
        <v>-13.306666666666667</v>
      </c>
      <c r="L21" s="4">
        <f t="shared" si="5"/>
        <v>-249.5</v>
      </c>
      <c r="M21" s="9">
        <f t="shared" si="6"/>
        <v>4.9523809523809526E-2</v>
      </c>
      <c r="O21">
        <f t="shared" ca="1" si="9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f t="shared" si="10"/>
        <v>14</v>
      </c>
      <c r="F22" s="27">
        <f t="shared" si="3"/>
        <v>262.5</v>
      </c>
      <c r="G22" s="27">
        <f t="shared" si="7"/>
        <v>18.75</v>
      </c>
      <c r="H22" s="27">
        <f t="shared" si="4"/>
        <v>0</v>
      </c>
      <c r="I22" s="48"/>
      <c r="J22" s="48">
        <f t="shared" si="11"/>
        <v>13</v>
      </c>
      <c r="K22" s="11">
        <f t="shared" si="8"/>
        <v>-13.306666666666667</v>
      </c>
      <c r="L22" s="4">
        <f t="shared" si="5"/>
        <v>-249.5</v>
      </c>
      <c r="M22" s="9">
        <f t="shared" si="6"/>
        <v>4.9523809523809526E-2</v>
      </c>
      <c r="O22">
        <f t="shared" ca="1" si="9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f t="shared" si="10"/>
        <v>14</v>
      </c>
      <c r="F23" s="25">
        <f t="shared" si="3"/>
        <v>262.5</v>
      </c>
      <c r="G23" s="25">
        <v>19</v>
      </c>
      <c r="H23" s="25">
        <f t="shared" si="4"/>
        <v>0</v>
      </c>
      <c r="I23" s="47"/>
      <c r="J23" s="47">
        <f t="shared" si="11"/>
        <v>13</v>
      </c>
      <c r="K23" s="11">
        <f t="shared" si="8"/>
        <v>-13.306666666666667</v>
      </c>
      <c r="L23" s="4">
        <f t="shared" si="5"/>
        <v>-249.5</v>
      </c>
      <c r="M23" s="9">
        <f t="shared" si="6"/>
        <v>4.9523809523809526E-2</v>
      </c>
      <c r="O23">
        <f t="shared" ca="1" si="9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f t="shared" si="10"/>
        <v>15</v>
      </c>
      <c r="F24" s="27">
        <f t="shared" si="3"/>
        <v>281.25</v>
      </c>
      <c r="G24" s="27">
        <v>19</v>
      </c>
      <c r="H24" s="27">
        <f t="shared" si="4"/>
        <v>18.75</v>
      </c>
      <c r="I24" s="48"/>
      <c r="J24" s="48">
        <f t="shared" si="11"/>
        <v>13</v>
      </c>
      <c r="K24" s="11">
        <f t="shared" si="8"/>
        <v>-14.306666666666667</v>
      </c>
      <c r="L24" s="4">
        <f t="shared" si="5"/>
        <v>-268.25</v>
      </c>
      <c r="M24" s="9">
        <f t="shared" si="6"/>
        <v>4.622222222222222E-2</v>
      </c>
      <c r="O24">
        <f t="shared" ca="1" si="9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3"/>
        <v>318.75</v>
      </c>
      <c r="G25" s="27">
        <f t="shared" si="7"/>
        <v>18.75</v>
      </c>
      <c r="H25" s="27">
        <f t="shared" si="4"/>
        <v>18.75</v>
      </c>
      <c r="I25" s="48"/>
      <c r="J25" s="48">
        <f t="shared" si="11"/>
        <v>13</v>
      </c>
      <c r="K25" s="11">
        <f t="shared" si="8"/>
        <v>-16.306666666666668</v>
      </c>
      <c r="L25" s="4">
        <f t="shared" si="5"/>
        <v>-305.75</v>
      </c>
      <c r="M25" s="9">
        <f t="shared" si="6"/>
        <v>4.0784313725490198E-2</v>
      </c>
      <c r="O25">
        <f t="shared" ca="1" si="9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f t="shared" si="10"/>
        <v>18</v>
      </c>
      <c r="F26" s="27">
        <f t="shared" si="3"/>
        <v>337.5</v>
      </c>
      <c r="G26" s="27">
        <f t="shared" si="7"/>
        <v>18.75</v>
      </c>
      <c r="H26" s="27">
        <f t="shared" si="4"/>
        <v>18.75</v>
      </c>
      <c r="I26" s="48"/>
      <c r="J26" s="48">
        <f t="shared" si="11"/>
        <v>13</v>
      </c>
      <c r="K26" s="11">
        <f t="shared" si="8"/>
        <v>-17.306666666666668</v>
      </c>
      <c r="L26" s="4">
        <f t="shared" si="5"/>
        <v>-324.5</v>
      </c>
      <c r="M26" s="9">
        <f t="shared" si="6"/>
        <v>3.8518518518518521E-2</v>
      </c>
      <c r="O26">
        <f t="shared" ca="1" si="9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f t="shared" si="10"/>
        <v>19</v>
      </c>
      <c r="F27" s="27">
        <f t="shared" si="3"/>
        <v>356.25</v>
      </c>
      <c r="G27" s="27">
        <f t="shared" si="7"/>
        <v>18.75</v>
      </c>
      <c r="H27" s="27">
        <f t="shared" si="4"/>
        <v>18.75</v>
      </c>
      <c r="I27" s="48"/>
      <c r="J27" s="48">
        <f>J26+I27</f>
        <v>13</v>
      </c>
      <c r="K27" s="11">
        <f t="shared" si="8"/>
        <v>-18.306666666666668</v>
      </c>
      <c r="L27" s="4">
        <f t="shared" si="5"/>
        <v>-343.25</v>
      </c>
      <c r="M27" s="9">
        <f t="shared" si="6"/>
        <v>3.6491228070175435E-2</v>
      </c>
      <c r="O27">
        <f t="shared" ca="1" si="9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f t="shared" si="10"/>
        <v>20</v>
      </c>
      <c r="F28" s="27">
        <f t="shared" si="3"/>
        <v>375</v>
      </c>
      <c r="G28" s="27">
        <f t="shared" si="7"/>
        <v>18.75</v>
      </c>
      <c r="H28" s="27">
        <f t="shared" si="4"/>
        <v>18.75</v>
      </c>
      <c r="I28" s="48"/>
      <c r="J28" s="48">
        <f t="shared" si="11"/>
        <v>13</v>
      </c>
      <c r="K28" s="11">
        <f t="shared" si="8"/>
        <v>-19.306666666666668</v>
      </c>
      <c r="L28" s="4">
        <f t="shared" si="5"/>
        <v>-362</v>
      </c>
      <c r="M28" s="9">
        <f t="shared" si="6"/>
        <v>3.4666666666666665E-2</v>
      </c>
      <c r="O28">
        <f t="shared" ca="1" si="9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f t="shared" si="10"/>
        <v>20</v>
      </c>
      <c r="F29" s="27">
        <f t="shared" si="3"/>
        <v>375</v>
      </c>
      <c r="G29" s="27">
        <f t="shared" si="7"/>
        <v>18.75</v>
      </c>
      <c r="H29" s="27">
        <f t="shared" si="4"/>
        <v>0</v>
      </c>
      <c r="I29" s="48"/>
      <c r="J29" s="48">
        <f t="shared" si="11"/>
        <v>13</v>
      </c>
      <c r="K29" s="11">
        <f t="shared" si="8"/>
        <v>-19.306666666666668</v>
      </c>
      <c r="L29" s="4">
        <f t="shared" si="5"/>
        <v>-362</v>
      </c>
      <c r="M29" s="9">
        <f t="shared" si="6"/>
        <v>3.4666666666666665E-2</v>
      </c>
      <c r="O29">
        <f t="shared" ca="1" si="9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3"/>
        <v>375</v>
      </c>
      <c r="G30" s="25">
        <v>19</v>
      </c>
      <c r="H30" s="25">
        <f t="shared" si="4"/>
        <v>0</v>
      </c>
      <c r="I30" s="47"/>
      <c r="J30" s="47">
        <f t="shared" si="11"/>
        <v>13</v>
      </c>
      <c r="K30" s="11">
        <f t="shared" si="8"/>
        <v>-19.306666666666668</v>
      </c>
      <c r="L30" s="4">
        <f t="shared" si="5"/>
        <v>-362</v>
      </c>
      <c r="M30" s="9">
        <f t="shared" si="6"/>
        <v>3.4666666666666665E-2</v>
      </c>
      <c r="O30">
        <f t="shared" ca="1" si="9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3"/>
        <v>375</v>
      </c>
      <c r="G31" s="27">
        <v>19</v>
      </c>
      <c r="H31" s="27">
        <f t="shared" si="4"/>
        <v>18.75</v>
      </c>
      <c r="I31" s="48"/>
      <c r="J31" s="48">
        <f t="shared" si="11"/>
        <v>13</v>
      </c>
      <c r="K31" s="11">
        <f t="shared" si="8"/>
        <v>-19.306666666666668</v>
      </c>
      <c r="L31" s="4">
        <f t="shared" si="5"/>
        <v>-362</v>
      </c>
      <c r="M31" s="9">
        <f t="shared" si="6"/>
        <v>3.4666666666666665E-2</v>
      </c>
      <c r="O31">
        <f t="shared" ca="1" si="9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f t="shared" si="10"/>
        <v>21</v>
      </c>
      <c r="F32" s="27">
        <f t="shared" si="3"/>
        <v>393.75</v>
      </c>
      <c r="G32" s="27">
        <f t="shared" si="7"/>
        <v>18.75</v>
      </c>
      <c r="H32" s="27">
        <f t="shared" si="4"/>
        <v>18.75</v>
      </c>
      <c r="I32" s="48"/>
      <c r="J32" s="48">
        <f t="shared" si="11"/>
        <v>13</v>
      </c>
      <c r="K32" s="11">
        <f t="shared" si="8"/>
        <v>-20.306666666666668</v>
      </c>
      <c r="L32" s="4">
        <f t="shared" si="5"/>
        <v>-380.75</v>
      </c>
      <c r="M32" s="9">
        <f t="shared" si="6"/>
        <v>3.3015873015873019E-2</v>
      </c>
      <c r="O32">
        <f t="shared" ca="1" si="9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f t="shared" si="10"/>
        <v>22</v>
      </c>
      <c r="F33" s="27">
        <f t="shared" si="3"/>
        <v>412.5</v>
      </c>
      <c r="G33" s="27">
        <f t="shared" si="7"/>
        <v>18.75</v>
      </c>
      <c r="H33" s="27">
        <f t="shared" si="4"/>
        <v>18.75</v>
      </c>
      <c r="I33" s="48"/>
      <c r="J33" s="48">
        <f t="shared" si="11"/>
        <v>13</v>
      </c>
      <c r="K33" s="11">
        <f t="shared" si="8"/>
        <v>-21.306666666666668</v>
      </c>
      <c r="L33" s="4">
        <f t="shared" si="5"/>
        <v>-399.5</v>
      </c>
      <c r="M33" s="9">
        <f t="shared" si="6"/>
        <v>3.1515151515151517E-2</v>
      </c>
      <c r="O33">
        <f t="shared" ca="1" si="9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f t="shared" si="10"/>
        <v>23</v>
      </c>
      <c r="F34" s="27">
        <f t="shared" si="3"/>
        <v>431.25</v>
      </c>
      <c r="G34" s="27">
        <f t="shared" si="7"/>
        <v>18.75</v>
      </c>
      <c r="H34" s="27">
        <f t="shared" si="4"/>
        <v>18.75</v>
      </c>
      <c r="I34" s="48"/>
      <c r="J34" s="48">
        <f t="shared" si="11"/>
        <v>13</v>
      </c>
      <c r="K34" s="11">
        <f t="shared" si="8"/>
        <v>-22.306666666666668</v>
      </c>
      <c r="L34" s="4">
        <f t="shared" si="5"/>
        <v>-418.25</v>
      </c>
      <c r="M34" s="9">
        <f t="shared" si="6"/>
        <v>3.0144927536231884E-2</v>
      </c>
      <c r="O34">
        <f t="shared" ca="1" si="9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 t="shared" si="1"/>
        <v>Fri</v>
      </c>
      <c r="D35" s="26" t="str">
        <f t="shared" si="2"/>
        <v>29</v>
      </c>
      <c r="E35" s="26">
        <f t="shared" si="10"/>
        <v>24</v>
      </c>
      <c r="F35" s="27">
        <f t="shared" si="3"/>
        <v>450</v>
      </c>
      <c r="G35" s="27">
        <f t="shared" si="7"/>
        <v>18.75</v>
      </c>
      <c r="H35" s="27">
        <f t="shared" si="4"/>
        <v>18.75</v>
      </c>
      <c r="I35" s="48"/>
      <c r="J35" s="48">
        <f t="shared" si="11"/>
        <v>13</v>
      </c>
      <c r="K35" s="11">
        <f t="shared" si="8"/>
        <v>-23.306666666666668</v>
      </c>
      <c r="L35" s="4">
        <f t="shared" si="5"/>
        <v>-437</v>
      </c>
      <c r="M35" s="9">
        <f t="shared" si="6"/>
        <v>2.8888888888888888E-2</v>
      </c>
      <c r="O35">
        <f t="shared" ca="1" si="9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f t="shared" si="10"/>
        <v>24</v>
      </c>
      <c r="F36" s="27">
        <f>E36*$F$4</f>
        <v>450</v>
      </c>
      <c r="G36" s="27">
        <f t="shared" si="7"/>
        <v>18.75</v>
      </c>
      <c r="H36" s="27">
        <f t="shared" si="4"/>
        <v>0</v>
      </c>
      <c r="I36" s="48"/>
      <c r="J36" s="48">
        <f t="shared" si="11"/>
        <v>13</v>
      </c>
      <c r="K36" s="11">
        <f t="shared" si="8"/>
        <v>-23.306666666666668</v>
      </c>
      <c r="L36" s="4">
        <f t="shared" si="5"/>
        <v>-437</v>
      </c>
      <c r="M36" s="9">
        <f t="shared" si="6"/>
        <v>2.8888888888888888E-2</v>
      </c>
      <c r="O36">
        <f t="shared" ca="1" si="9"/>
        <v>0</v>
      </c>
    </row>
    <row r="37" spans="1:15" ht="15" customHeight="1">
      <c r="A37">
        <f t="shared" si="0"/>
        <v>0</v>
      </c>
      <c r="B37" s="44">
        <f>'30K Launch'!B37</f>
        <v>42400</v>
      </c>
      <c r="C37" s="45" t="str">
        <f t="shared" si="1"/>
        <v>Sun</v>
      </c>
      <c r="D37" s="24" t="str">
        <f t="shared" si="2"/>
        <v>31</v>
      </c>
      <c r="E37" s="24">
        <f t="shared" si="10"/>
        <v>24</v>
      </c>
      <c r="F37" s="25">
        <f>E37*$F$4</f>
        <v>450</v>
      </c>
      <c r="G37" s="25">
        <f t="shared" si="7"/>
        <v>18.75</v>
      </c>
      <c r="H37" s="25">
        <f t="shared" si="4"/>
        <v>0</v>
      </c>
      <c r="I37" s="47"/>
      <c r="J37" s="47">
        <f t="shared" si="11"/>
        <v>13</v>
      </c>
      <c r="K37" s="11">
        <f t="shared" si="8"/>
        <v>-23.306666666666668</v>
      </c>
      <c r="L37" s="4">
        <f t="shared" si="5"/>
        <v>-437</v>
      </c>
      <c r="M37" s="9">
        <f t="shared" si="6"/>
        <v>2.8888888888888888E-2</v>
      </c>
      <c r="O37">
        <f t="shared" ca="1" si="9"/>
        <v>0</v>
      </c>
    </row>
    <row r="38" spans="1:15">
      <c r="E38"/>
      <c r="F38"/>
      <c r="H38" s="121">
        <f ca="1">SUMIF(B7:B36,"&lt;="&amp;TODAY(),H7:H36)</f>
        <v>225</v>
      </c>
      <c r="I38" s="120">
        <f>SUM(I7:I37)</f>
        <v>13</v>
      </c>
      <c r="K38" s="11">
        <f ca="1">(I38-H38)/$F$4</f>
        <v>-11.306666666666667</v>
      </c>
      <c r="L38" s="4">
        <f ca="1">I38-H38</f>
        <v>-212</v>
      </c>
      <c r="M38" s="9">
        <f ca="1">(I38)/H38</f>
        <v>5.7777777777777775E-2</v>
      </c>
    </row>
    <row r="39" spans="1:15" ht="14.25" customHeight="1">
      <c r="E39"/>
      <c r="F39"/>
      <c r="H39"/>
      <c r="I39"/>
    </row>
    <row r="40" spans="1:15" ht="15" customHeight="1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opLeftCell="B1" zoomScale="80" zoomScaleNormal="80" workbookViewId="0">
      <selection activeCell="J11" sqref="J11"/>
    </sheetView>
  </sheetViews>
  <sheetFormatPr defaultRowHeight="14.25"/>
  <cols>
    <col min="1" max="1" width="9.625" hidden="1" customWidth="1"/>
    <col min="2" max="2" width="8.25" customWidth="1"/>
    <col min="5" max="5" width="8.875" style="41" customWidth="1"/>
    <col min="6" max="6" width="10.125" style="41" customWidth="1"/>
    <col min="7" max="7" width="9.625" customWidth="1"/>
    <col min="8" max="8" width="7.875" style="41" customWidth="1"/>
    <col min="9" max="9" width="9" style="41" customWidth="1"/>
    <col min="10" max="10" width="10.125" customWidth="1"/>
    <col min="15" max="15" width="10.375" bestFit="1" customWidth="1"/>
  </cols>
  <sheetData>
    <row r="1" spans="1:18" s="1" customFormat="1" ht="14.25" customHeight="1">
      <c r="B1" s="161" t="s">
        <v>83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8" ht="15.75" customHeight="1">
      <c r="B2" s="161"/>
      <c r="C2" s="161"/>
      <c r="D2" s="161"/>
      <c r="E2" s="23">
        <f>'Ramp Plan'!C7</f>
        <v>375</v>
      </c>
      <c r="F2" s="34"/>
      <c r="G2" s="34"/>
      <c r="H2" s="34"/>
      <c r="I2" s="6">
        <v>24</v>
      </c>
      <c r="J2" s="30"/>
    </row>
    <row r="3" spans="1:18" ht="25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8" ht="14.25" customHeight="1">
      <c r="B4" s="30"/>
      <c r="C4" s="30"/>
      <c r="D4" s="30"/>
      <c r="E4" s="31"/>
      <c r="F4" s="32">
        <v>15</v>
      </c>
      <c r="G4" s="32"/>
      <c r="H4" s="33"/>
      <c r="I4" s="34"/>
      <c r="J4" s="30"/>
    </row>
    <row r="5" spans="1:18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8" ht="29.25" customHeight="1">
      <c r="A6" t="s">
        <v>62</v>
      </c>
      <c r="B6" s="28" t="s">
        <v>58</v>
      </c>
      <c r="C6" s="28" t="s">
        <v>13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8">
      <c r="A7">
        <f t="shared" ref="A7:A36" si="0">IF(OR(WEEKDAY(B7)=2,WEEKDAY(B7)=3,WEEKDAY(B7)=4,WEEKDAY(B7)=5,WEEKDAY(B7)=6),1,0)</f>
        <v>1</v>
      </c>
      <c r="B7" s="44">
        <f>'30K Launch'!B7</f>
        <v>42370</v>
      </c>
      <c r="C7" s="45" t="str">
        <f t="shared" ref="C7:C36" si="1">TEXT(B7,"ddd")</f>
        <v>Fri</v>
      </c>
      <c r="D7" s="24" t="str">
        <f t="shared" ref="D7:D36" si="2">TEXT(B7,"dd")</f>
        <v>01</v>
      </c>
      <c r="E7" s="24">
        <v>1</v>
      </c>
      <c r="F7" s="25">
        <f t="shared" ref="F7:F36" si="3">E7*$F$4</f>
        <v>15</v>
      </c>
      <c r="G7" s="25">
        <f>$F$4</f>
        <v>15</v>
      </c>
      <c r="H7" s="25">
        <f t="shared" ref="H7:H36" si="4">IF(A7=0,0,$F$4)</f>
        <v>15</v>
      </c>
      <c r="I7" s="47">
        <v>0</v>
      </c>
      <c r="J7" s="47">
        <f>I7</f>
        <v>0</v>
      </c>
      <c r="K7" s="11">
        <f>(J7-F7)/$F$4</f>
        <v>-1</v>
      </c>
      <c r="L7" s="4">
        <f t="shared" ref="L7:L36" si="5">J7-F7</f>
        <v>-15</v>
      </c>
      <c r="M7" s="9">
        <f t="shared" ref="M7:M36" si="6">J7/F7</f>
        <v>0</v>
      </c>
      <c r="O7">
        <f ca="1">IF(B7=TODAY(),1,0)</f>
        <v>0</v>
      </c>
    </row>
    <row r="8" spans="1:18">
      <c r="A8">
        <f t="shared" si="0"/>
        <v>0</v>
      </c>
      <c r="B8" s="143">
        <f>'30K Launch'!B8</f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15</v>
      </c>
      <c r="G8" s="27">
        <f t="shared" ref="G8:G37" si="7">$F$4</f>
        <v>15</v>
      </c>
      <c r="H8" s="27">
        <f t="shared" si="4"/>
        <v>0</v>
      </c>
      <c r="I8" s="48">
        <v>0</v>
      </c>
      <c r="J8" s="48">
        <f>J7+I8</f>
        <v>0</v>
      </c>
      <c r="K8" s="11">
        <f t="shared" ref="K8:K36" si="8">(J8-F8)/$F$4</f>
        <v>-1</v>
      </c>
      <c r="L8" s="4">
        <f t="shared" si="5"/>
        <v>-15</v>
      </c>
      <c r="M8" s="9">
        <f t="shared" si="6"/>
        <v>0</v>
      </c>
      <c r="O8">
        <f t="shared" ref="O8:O36" ca="1" si="9">IF(B8=TODAY(),1,0)</f>
        <v>0</v>
      </c>
    </row>
    <row r="9" spans="1:18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36" si="10">IF(A9=1,E8+1,E8)</f>
        <v>1</v>
      </c>
      <c r="F9" s="25">
        <f t="shared" si="3"/>
        <v>15</v>
      </c>
      <c r="G9" s="25">
        <f t="shared" si="7"/>
        <v>15</v>
      </c>
      <c r="H9" s="25">
        <f t="shared" si="4"/>
        <v>0</v>
      </c>
      <c r="I9" s="47">
        <v>0</v>
      </c>
      <c r="J9" s="47">
        <f t="shared" ref="J9:J36" si="11">J8+I9</f>
        <v>0</v>
      </c>
      <c r="K9" s="11">
        <f t="shared" si="8"/>
        <v>-1</v>
      </c>
      <c r="L9" s="4">
        <f t="shared" si="5"/>
        <v>-15</v>
      </c>
      <c r="M9" s="9">
        <f t="shared" si="6"/>
        <v>0</v>
      </c>
      <c r="O9">
        <f t="shared" ca="1" si="9"/>
        <v>0</v>
      </c>
    </row>
    <row r="10" spans="1:18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0"/>
        <v>2</v>
      </c>
      <c r="F10" s="27">
        <f t="shared" si="3"/>
        <v>30</v>
      </c>
      <c r="G10" s="27">
        <f t="shared" si="7"/>
        <v>15</v>
      </c>
      <c r="H10" s="27">
        <f t="shared" si="4"/>
        <v>15</v>
      </c>
      <c r="I10" s="48">
        <v>23</v>
      </c>
      <c r="J10" s="48">
        <f t="shared" si="11"/>
        <v>23</v>
      </c>
      <c r="K10" s="11">
        <f t="shared" si="8"/>
        <v>-0.46666666666666667</v>
      </c>
      <c r="L10" s="4">
        <f t="shared" si="5"/>
        <v>-7</v>
      </c>
      <c r="M10" s="9">
        <f t="shared" si="6"/>
        <v>0.76666666666666672</v>
      </c>
      <c r="O10">
        <f t="shared" ca="1" si="9"/>
        <v>0</v>
      </c>
    </row>
    <row r="11" spans="1:18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3"/>
        <v>75</v>
      </c>
      <c r="G11" s="27">
        <f t="shared" si="7"/>
        <v>15</v>
      </c>
      <c r="H11" s="27">
        <f t="shared" si="4"/>
        <v>15</v>
      </c>
      <c r="I11" s="48">
        <v>7</v>
      </c>
      <c r="J11" s="48">
        <f t="shared" si="11"/>
        <v>30</v>
      </c>
      <c r="K11" s="11">
        <f t="shared" si="8"/>
        <v>-3</v>
      </c>
      <c r="L11" s="4">
        <f t="shared" si="5"/>
        <v>-45</v>
      </c>
      <c r="M11" s="9">
        <f t="shared" si="6"/>
        <v>0.4</v>
      </c>
      <c r="O11">
        <f t="shared" ca="1" si="9"/>
        <v>0</v>
      </c>
    </row>
    <row r="12" spans="1:18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f t="shared" si="10"/>
        <v>6</v>
      </c>
      <c r="F12" s="27">
        <f t="shared" si="3"/>
        <v>90</v>
      </c>
      <c r="G12" s="27">
        <f t="shared" si="7"/>
        <v>15</v>
      </c>
      <c r="H12" s="27">
        <f t="shared" si="4"/>
        <v>15</v>
      </c>
      <c r="I12" s="48">
        <v>11</v>
      </c>
      <c r="J12" s="48">
        <f t="shared" si="11"/>
        <v>41</v>
      </c>
      <c r="K12" s="11">
        <f t="shared" si="8"/>
        <v>-3.2666666666666666</v>
      </c>
      <c r="L12" s="4">
        <f t="shared" si="5"/>
        <v>-49</v>
      </c>
      <c r="M12" s="9">
        <f t="shared" si="6"/>
        <v>0.45555555555555555</v>
      </c>
      <c r="O12">
        <f t="shared" ca="1" si="9"/>
        <v>0</v>
      </c>
    </row>
    <row r="13" spans="1:18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f t="shared" si="10"/>
        <v>7</v>
      </c>
      <c r="F13" s="27">
        <f t="shared" si="3"/>
        <v>105</v>
      </c>
      <c r="G13" s="27">
        <f t="shared" si="7"/>
        <v>15</v>
      </c>
      <c r="H13" s="27">
        <f t="shared" si="4"/>
        <v>15</v>
      </c>
      <c r="I13" s="48">
        <v>12</v>
      </c>
      <c r="J13" s="48">
        <f t="shared" si="11"/>
        <v>53</v>
      </c>
      <c r="K13" s="11">
        <f t="shared" si="8"/>
        <v>-3.4666666666666668</v>
      </c>
      <c r="L13" s="4">
        <f t="shared" si="5"/>
        <v>-52</v>
      </c>
      <c r="M13" s="9">
        <f t="shared" si="6"/>
        <v>0.50476190476190474</v>
      </c>
      <c r="O13">
        <f t="shared" ca="1" si="9"/>
        <v>0</v>
      </c>
    </row>
    <row r="14" spans="1:18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f t="shared" si="10"/>
        <v>8</v>
      </c>
      <c r="F14" s="27">
        <f t="shared" si="3"/>
        <v>120</v>
      </c>
      <c r="G14" s="27">
        <f t="shared" si="7"/>
        <v>15</v>
      </c>
      <c r="H14" s="27">
        <f t="shared" si="4"/>
        <v>15</v>
      </c>
      <c r="I14" s="48">
        <v>14</v>
      </c>
      <c r="J14" s="48">
        <f t="shared" si="11"/>
        <v>67</v>
      </c>
      <c r="K14" s="11">
        <f t="shared" si="8"/>
        <v>-3.5333333333333332</v>
      </c>
      <c r="L14" s="4">
        <f t="shared" si="5"/>
        <v>-53</v>
      </c>
      <c r="M14" s="9">
        <f t="shared" si="6"/>
        <v>0.55833333333333335</v>
      </c>
      <c r="O14">
        <f t="shared" ca="1" si="9"/>
        <v>0</v>
      </c>
      <c r="R14" s="88"/>
    </row>
    <row r="15" spans="1:18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f t="shared" si="10"/>
        <v>8</v>
      </c>
      <c r="F15" s="27">
        <f t="shared" si="3"/>
        <v>120</v>
      </c>
      <c r="G15" s="27">
        <f t="shared" si="7"/>
        <v>15</v>
      </c>
      <c r="H15" s="27">
        <f t="shared" si="4"/>
        <v>0</v>
      </c>
      <c r="I15" s="48">
        <v>12</v>
      </c>
      <c r="J15" s="48">
        <f t="shared" si="11"/>
        <v>79</v>
      </c>
      <c r="K15" s="11">
        <f t="shared" si="8"/>
        <v>-2.7333333333333334</v>
      </c>
      <c r="L15" s="4">
        <f t="shared" si="5"/>
        <v>-41</v>
      </c>
      <c r="M15" s="9">
        <f t="shared" si="6"/>
        <v>0.65833333333333333</v>
      </c>
      <c r="O15">
        <f t="shared" ca="1" si="9"/>
        <v>0</v>
      </c>
    </row>
    <row r="16" spans="1:18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f t="shared" si="10"/>
        <v>8</v>
      </c>
      <c r="F16" s="25">
        <f t="shared" si="3"/>
        <v>120</v>
      </c>
      <c r="G16" s="25">
        <f t="shared" si="7"/>
        <v>15</v>
      </c>
      <c r="H16" s="25">
        <f t="shared" si="4"/>
        <v>0</v>
      </c>
      <c r="I16" s="47">
        <v>12</v>
      </c>
      <c r="J16" s="47">
        <f t="shared" si="11"/>
        <v>91</v>
      </c>
      <c r="K16" s="11">
        <f t="shared" si="8"/>
        <v>-1.9333333333333333</v>
      </c>
      <c r="L16" s="4">
        <f t="shared" si="5"/>
        <v>-29</v>
      </c>
      <c r="M16" s="9">
        <f t="shared" si="6"/>
        <v>0.7583333333333333</v>
      </c>
      <c r="O16">
        <f t="shared" ca="1" si="9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f t="shared" si="10"/>
        <v>9</v>
      </c>
      <c r="F17" s="27">
        <f t="shared" si="3"/>
        <v>135</v>
      </c>
      <c r="G17" s="27">
        <f t="shared" si="7"/>
        <v>15</v>
      </c>
      <c r="H17" s="27">
        <f t="shared" si="4"/>
        <v>15</v>
      </c>
      <c r="I17" s="48">
        <v>6</v>
      </c>
      <c r="J17" s="48">
        <f t="shared" si="11"/>
        <v>97</v>
      </c>
      <c r="K17" s="11">
        <f t="shared" si="8"/>
        <v>-2.5333333333333332</v>
      </c>
      <c r="L17" s="4">
        <f t="shared" si="5"/>
        <v>-38</v>
      </c>
      <c r="M17" s="9">
        <f t="shared" si="6"/>
        <v>0.71851851851851856</v>
      </c>
      <c r="O17">
        <f t="shared" ca="1" si="9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3"/>
        <v>165</v>
      </c>
      <c r="G18" s="27">
        <f t="shared" si="7"/>
        <v>15</v>
      </c>
      <c r="H18" s="27">
        <f t="shared" si="4"/>
        <v>15</v>
      </c>
      <c r="I18" s="48">
        <v>18</v>
      </c>
      <c r="J18" s="48">
        <f t="shared" si="11"/>
        <v>115</v>
      </c>
      <c r="K18" s="11">
        <f t="shared" si="8"/>
        <v>-3.3333333333333335</v>
      </c>
      <c r="L18" s="4">
        <f t="shared" si="5"/>
        <v>-50</v>
      </c>
      <c r="M18" s="9">
        <f t="shared" si="6"/>
        <v>0.69696969696969702</v>
      </c>
      <c r="O18">
        <f t="shared" ca="1" si="9"/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f t="shared" si="10"/>
        <v>12</v>
      </c>
      <c r="F19" s="27">
        <f t="shared" si="3"/>
        <v>180</v>
      </c>
      <c r="G19" s="27">
        <f t="shared" si="7"/>
        <v>15</v>
      </c>
      <c r="H19" s="27">
        <f t="shared" si="4"/>
        <v>15</v>
      </c>
      <c r="I19" s="48">
        <v>14</v>
      </c>
      <c r="J19" s="48">
        <f t="shared" si="11"/>
        <v>129</v>
      </c>
      <c r="K19" s="11">
        <f t="shared" si="8"/>
        <v>-3.4</v>
      </c>
      <c r="L19" s="4">
        <f t="shared" si="5"/>
        <v>-51</v>
      </c>
      <c r="M19" s="9">
        <f t="shared" si="6"/>
        <v>0.71666666666666667</v>
      </c>
      <c r="O19">
        <f t="shared" ca="1" si="9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f t="shared" si="10"/>
        <v>13</v>
      </c>
      <c r="F20" s="27">
        <f t="shared" si="3"/>
        <v>195</v>
      </c>
      <c r="G20" s="27">
        <f t="shared" si="7"/>
        <v>15</v>
      </c>
      <c r="H20" s="27">
        <f t="shared" si="4"/>
        <v>15</v>
      </c>
      <c r="I20" s="48">
        <v>5</v>
      </c>
      <c r="J20" s="48">
        <f t="shared" si="11"/>
        <v>134</v>
      </c>
      <c r="K20" s="11">
        <f t="shared" si="8"/>
        <v>-4.0666666666666664</v>
      </c>
      <c r="L20" s="4">
        <f t="shared" si="5"/>
        <v>-61</v>
      </c>
      <c r="M20" s="9">
        <f t="shared" si="6"/>
        <v>0.68717948717948718</v>
      </c>
      <c r="O20">
        <f t="shared" ca="1" si="9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f t="shared" si="10"/>
        <v>14</v>
      </c>
      <c r="F21" s="27">
        <f t="shared" si="3"/>
        <v>210</v>
      </c>
      <c r="G21" s="27">
        <f t="shared" si="7"/>
        <v>15</v>
      </c>
      <c r="H21" s="27">
        <f t="shared" si="4"/>
        <v>15</v>
      </c>
      <c r="I21" s="48">
        <v>16</v>
      </c>
      <c r="J21" s="48">
        <f t="shared" si="11"/>
        <v>150</v>
      </c>
      <c r="K21" s="11">
        <f t="shared" si="8"/>
        <v>-4</v>
      </c>
      <c r="L21" s="4">
        <f t="shared" si="5"/>
        <v>-60</v>
      </c>
      <c r="M21" s="9">
        <f t="shared" si="6"/>
        <v>0.7142857142857143</v>
      </c>
      <c r="O21">
        <f t="shared" ca="1" si="9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f t="shared" si="10"/>
        <v>14</v>
      </c>
      <c r="F22" s="27">
        <f t="shared" si="3"/>
        <v>210</v>
      </c>
      <c r="G22" s="27">
        <f t="shared" si="7"/>
        <v>15</v>
      </c>
      <c r="H22" s="27">
        <f t="shared" si="4"/>
        <v>0</v>
      </c>
      <c r="I22" s="48"/>
      <c r="J22" s="48">
        <f t="shared" si="11"/>
        <v>150</v>
      </c>
      <c r="K22" s="11">
        <f t="shared" si="8"/>
        <v>-4</v>
      </c>
      <c r="L22" s="4">
        <f t="shared" si="5"/>
        <v>-60</v>
      </c>
      <c r="M22" s="9">
        <f t="shared" si="6"/>
        <v>0.7142857142857143</v>
      </c>
      <c r="O22">
        <f t="shared" ca="1" si="9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f t="shared" si="10"/>
        <v>14</v>
      </c>
      <c r="F23" s="25">
        <f t="shared" si="3"/>
        <v>210</v>
      </c>
      <c r="G23" s="25">
        <f t="shared" si="7"/>
        <v>15</v>
      </c>
      <c r="H23" s="25">
        <f t="shared" si="4"/>
        <v>0</v>
      </c>
      <c r="I23" s="47"/>
      <c r="J23" s="47">
        <f t="shared" si="11"/>
        <v>150</v>
      </c>
      <c r="K23" s="11">
        <f t="shared" si="8"/>
        <v>-4</v>
      </c>
      <c r="L23" s="4">
        <f t="shared" si="5"/>
        <v>-60</v>
      </c>
      <c r="M23" s="9">
        <f t="shared" si="6"/>
        <v>0.7142857142857143</v>
      </c>
      <c r="O23">
        <f t="shared" ca="1" si="9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f t="shared" si="10"/>
        <v>15</v>
      </c>
      <c r="F24" s="27">
        <f t="shared" si="3"/>
        <v>225</v>
      </c>
      <c r="G24" s="27">
        <f t="shared" si="7"/>
        <v>15</v>
      </c>
      <c r="H24" s="27">
        <f t="shared" si="4"/>
        <v>15</v>
      </c>
      <c r="I24" s="48"/>
      <c r="J24" s="48">
        <f t="shared" si="11"/>
        <v>150</v>
      </c>
      <c r="K24" s="11">
        <f t="shared" si="8"/>
        <v>-5</v>
      </c>
      <c r="L24" s="4">
        <f t="shared" si="5"/>
        <v>-75</v>
      </c>
      <c r="M24" s="9">
        <f t="shared" si="6"/>
        <v>0.66666666666666663</v>
      </c>
      <c r="O24">
        <f t="shared" ca="1" si="9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3"/>
        <v>255</v>
      </c>
      <c r="G25" s="27">
        <f t="shared" si="7"/>
        <v>15</v>
      </c>
      <c r="H25" s="27">
        <f t="shared" si="4"/>
        <v>15</v>
      </c>
      <c r="I25" s="48"/>
      <c r="J25" s="48">
        <f t="shared" si="11"/>
        <v>150</v>
      </c>
      <c r="K25" s="11">
        <f t="shared" si="8"/>
        <v>-7</v>
      </c>
      <c r="L25" s="4">
        <f t="shared" si="5"/>
        <v>-105</v>
      </c>
      <c r="M25" s="9">
        <f t="shared" si="6"/>
        <v>0.58823529411764708</v>
      </c>
      <c r="O25">
        <f t="shared" ca="1" si="9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f t="shared" si="10"/>
        <v>18</v>
      </c>
      <c r="F26" s="27">
        <f t="shared" si="3"/>
        <v>270</v>
      </c>
      <c r="G26" s="27">
        <f t="shared" si="7"/>
        <v>15</v>
      </c>
      <c r="H26" s="27">
        <f t="shared" si="4"/>
        <v>15</v>
      </c>
      <c r="I26" s="48"/>
      <c r="J26" s="48">
        <f t="shared" si="11"/>
        <v>150</v>
      </c>
      <c r="K26" s="11">
        <f t="shared" si="8"/>
        <v>-8</v>
      </c>
      <c r="L26" s="4">
        <f t="shared" si="5"/>
        <v>-120</v>
      </c>
      <c r="M26" s="9">
        <f t="shared" si="6"/>
        <v>0.55555555555555558</v>
      </c>
      <c r="O26">
        <f t="shared" ca="1" si="9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f t="shared" si="10"/>
        <v>19</v>
      </c>
      <c r="F27" s="27">
        <f t="shared" si="3"/>
        <v>285</v>
      </c>
      <c r="G27" s="27">
        <f t="shared" si="7"/>
        <v>15</v>
      </c>
      <c r="H27" s="27">
        <f t="shared" si="4"/>
        <v>15</v>
      </c>
      <c r="I27" s="48"/>
      <c r="J27" s="48">
        <f t="shared" si="11"/>
        <v>150</v>
      </c>
      <c r="K27" s="11">
        <f t="shared" si="8"/>
        <v>-9</v>
      </c>
      <c r="L27" s="4">
        <f t="shared" si="5"/>
        <v>-135</v>
      </c>
      <c r="M27" s="9">
        <f t="shared" si="6"/>
        <v>0.52631578947368418</v>
      </c>
      <c r="O27">
        <f t="shared" ca="1" si="9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f t="shared" si="10"/>
        <v>20</v>
      </c>
      <c r="F28" s="27">
        <f t="shared" si="3"/>
        <v>300</v>
      </c>
      <c r="G28" s="27">
        <f t="shared" si="7"/>
        <v>15</v>
      </c>
      <c r="H28" s="27">
        <f t="shared" si="4"/>
        <v>15</v>
      </c>
      <c r="I28" s="48"/>
      <c r="J28" s="48">
        <f t="shared" si="11"/>
        <v>150</v>
      </c>
      <c r="K28" s="11">
        <f t="shared" si="8"/>
        <v>-10</v>
      </c>
      <c r="L28" s="4">
        <f t="shared" si="5"/>
        <v>-150</v>
      </c>
      <c r="M28" s="9">
        <f t="shared" si="6"/>
        <v>0.5</v>
      </c>
      <c r="O28">
        <f t="shared" ca="1" si="9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f t="shared" si="10"/>
        <v>20</v>
      </c>
      <c r="F29" s="27">
        <f t="shared" si="3"/>
        <v>300</v>
      </c>
      <c r="G29" s="27">
        <f t="shared" si="7"/>
        <v>15</v>
      </c>
      <c r="H29" s="27">
        <f t="shared" si="4"/>
        <v>0</v>
      </c>
      <c r="I29" s="48"/>
      <c r="J29" s="48">
        <f t="shared" si="11"/>
        <v>150</v>
      </c>
      <c r="K29" s="11">
        <f t="shared" si="8"/>
        <v>-10</v>
      </c>
      <c r="L29" s="4">
        <f t="shared" si="5"/>
        <v>-150</v>
      </c>
      <c r="M29" s="9">
        <f t="shared" si="6"/>
        <v>0.5</v>
      </c>
      <c r="O29">
        <f t="shared" ca="1" si="9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3"/>
        <v>300</v>
      </c>
      <c r="G30" s="25">
        <f t="shared" si="7"/>
        <v>15</v>
      </c>
      <c r="H30" s="25">
        <f t="shared" si="4"/>
        <v>0</v>
      </c>
      <c r="I30" s="47"/>
      <c r="J30" s="47">
        <f t="shared" si="11"/>
        <v>150</v>
      </c>
      <c r="K30" s="11">
        <f t="shared" si="8"/>
        <v>-10</v>
      </c>
      <c r="L30" s="4">
        <f t="shared" si="5"/>
        <v>-150</v>
      </c>
      <c r="M30" s="9">
        <f t="shared" si="6"/>
        <v>0.5</v>
      </c>
      <c r="O30">
        <f t="shared" ca="1" si="9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3"/>
        <v>300</v>
      </c>
      <c r="G31" s="27">
        <f t="shared" si="7"/>
        <v>15</v>
      </c>
      <c r="H31" s="27">
        <f t="shared" si="4"/>
        <v>15</v>
      </c>
      <c r="I31" s="48"/>
      <c r="J31" s="48">
        <f t="shared" si="11"/>
        <v>150</v>
      </c>
      <c r="K31" s="11">
        <f t="shared" si="8"/>
        <v>-10</v>
      </c>
      <c r="L31" s="4">
        <f t="shared" si="5"/>
        <v>-150</v>
      </c>
      <c r="M31" s="9">
        <f t="shared" si="6"/>
        <v>0.5</v>
      </c>
      <c r="O31">
        <f t="shared" ca="1" si="9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f t="shared" si="10"/>
        <v>21</v>
      </c>
      <c r="F32" s="27">
        <f t="shared" si="3"/>
        <v>315</v>
      </c>
      <c r="G32" s="27">
        <f t="shared" si="7"/>
        <v>15</v>
      </c>
      <c r="H32" s="27">
        <f t="shared" si="4"/>
        <v>15</v>
      </c>
      <c r="I32" s="48"/>
      <c r="J32" s="48">
        <f t="shared" si="11"/>
        <v>150</v>
      </c>
      <c r="K32" s="11">
        <f t="shared" si="8"/>
        <v>-11</v>
      </c>
      <c r="L32" s="4">
        <f t="shared" si="5"/>
        <v>-165</v>
      </c>
      <c r="M32" s="9">
        <f t="shared" si="6"/>
        <v>0.47619047619047616</v>
      </c>
      <c r="O32">
        <f t="shared" ca="1" si="9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f t="shared" si="10"/>
        <v>22</v>
      </c>
      <c r="F33" s="27">
        <f t="shared" si="3"/>
        <v>330</v>
      </c>
      <c r="G33" s="27">
        <f t="shared" si="7"/>
        <v>15</v>
      </c>
      <c r="H33" s="27">
        <f t="shared" si="4"/>
        <v>15</v>
      </c>
      <c r="I33" s="48"/>
      <c r="J33" s="48">
        <f t="shared" si="11"/>
        <v>150</v>
      </c>
      <c r="K33" s="11">
        <f t="shared" si="8"/>
        <v>-12</v>
      </c>
      <c r="L33" s="4">
        <f t="shared" si="5"/>
        <v>-180</v>
      </c>
      <c r="M33" s="9">
        <f t="shared" si="6"/>
        <v>0.45454545454545453</v>
      </c>
      <c r="O33">
        <f t="shared" ca="1" si="9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f t="shared" si="10"/>
        <v>23</v>
      </c>
      <c r="F34" s="27">
        <f t="shared" si="3"/>
        <v>345</v>
      </c>
      <c r="G34" s="27">
        <f t="shared" si="7"/>
        <v>15</v>
      </c>
      <c r="H34" s="27">
        <f t="shared" si="4"/>
        <v>15</v>
      </c>
      <c r="I34" s="48"/>
      <c r="J34" s="48">
        <f t="shared" si="11"/>
        <v>150</v>
      </c>
      <c r="K34" s="11">
        <f t="shared" si="8"/>
        <v>-13</v>
      </c>
      <c r="L34" s="4">
        <f t="shared" si="5"/>
        <v>-195</v>
      </c>
      <c r="M34" s="9">
        <f t="shared" si="6"/>
        <v>0.43478260869565216</v>
      </c>
      <c r="O34">
        <f t="shared" ca="1" si="9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>TEXT(B35,"ddd")</f>
        <v>Fri</v>
      </c>
      <c r="D35" s="26" t="str">
        <f t="shared" si="2"/>
        <v>29</v>
      </c>
      <c r="E35" s="26">
        <f t="shared" si="10"/>
        <v>24</v>
      </c>
      <c r="F35" s="27">
        <f t="shared" si="3"/>
        <v>360</v>
      </c>
      <c r="G35" s="27">
        <f t="shared" si="7"/>
        <v>15</v>
      </c>
      <c r="H35" s="27">
        <f t="shared" si="4"/>
        <v>15</v>
      </c>
      <c r="I35" s="48"/>
      <c r="J35" s="48">
        <f t="shared" si="11"/>
        <v>150</v>
      </c>
      <c r="K35" s="11">
        <f t="shared" si="8"/>
        <v>-14</v>
      </c>
      <c r="L35" s="4">
        <f t="shared" si="5"/>
        <v>-210</v>
      </c>
      <c r="M35" s="9">
        <f t="shared" si="6"/>
        <v>0.41666666666666669</v>
      </c>
      <c r="O35">
        <f t="shared" ca="1" si="9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f t="shared" si="10"/>
        <v>24</v>
      </c>
      <c r="F36" s="27">
        <f t="shared" si="3"/>
        <v>360</v>
      </c>
      <c r="G36" s="27">
        <f t="shared" si="7"/>
        <v>15</v>
      </c>
      <c r="H36" s="27">
        <f t="shared" si="4"/>
        <v>0</v>
      </c>
      <c r="I36" s="48"/>
      <c r="J36" s="48">
        <f t="shared" si="11"/>
        <v>150</v>
      </c>
      <c r="K36" s="11">
        <f t="shared" si="8"/>
        <v>-14</v>
      </c>
      <c r="L36" s="4">
        <f t="shared" si="5"/>
        <v>-210</v>
      </c>
      <c r="M36" s="9">
        <f t="shared" si="6"/>
        <v>0.41666666666666669</v>
      </c>
      <c r="O36">
        <f t="shared" ca="1" si="9"/>
        <v>0</v>
      </c>
    </row>
    <row r="37" spans="1:15" ht="15" customHeight="1">
      <c r="A37">
        <f t="shared" ref="A37" si="12">IF(OR(WEEKDAY(B37)=2,WEEKDAY(B37)=3,WEEKDAY(B37)=4,WEEKDAY(B37)=5,WEEKDAY(B37)=6),1,0)</f>
        <v>0</v>
      </c>
      <c r="B37" s="44">
        <f>'30K Launch'!B37</f>
        <v>42400</v>
      </c>
      <c r="C37" s="45" t="str">
        <f t="shared" ref="C37" si="13">TEXT(B37,"ddd")</f>
        <v>Sun</v>
      </c>
      <c r="D37" s="24" t="str">
        <f t="shared" ref="D37" si="14">TEXT(B37,"dd")</f>
        <v>31</v>
      </c>
      <c r="E37" s="24">
        <f t="shared" ref="E37" si="15">IF(A37=1,E36+1,E36)</f>
        <v>24</v>
      </c>
      <c r="F37" s="25">
        <f t="shared" ref="F37" si="16">E37*$F$4</f>
        <v>360</v>
      </c>
      <c r="G37" s="25">
        <f t="shared" si="7"/>
        <v>15</v>
      </c>
      <c r="H37" s="25">
        <f t="shared" ref="H37" si="17">IF(A37=0,0,$F$4)</f>
        <v>0</v>
      </c>
      <c r="I37" s="47"/>
      <c r="J37" s="47">
        <f t="shared" ref="J37" si="18">J36+I37</f>
        <v>150</v>
      </c>
      <c r="K37" s="11">
        <f t="shared" ref="K37" si="19">(J37-F37)/$F$4</f>
        <v>-14</v>
      </c>
      <c r="L37" s="4">
        <f t="shared" ref="L37" si="20">J37-F37</f>
        <v>-210</v>
      </c>
      <c r="M37" s="9">
        <f t="shared" ref="M37" si="21">J37/F37</f>
        <v>0.41666666666666669</v>
      </c>
      <c r="O37">
        <f t="shared" ref="O37" ca="1" si="22">IF(B37=TODAY(),1,0)</f>
        <v>0</v>
      </c>
    </row>
    <row r="38" spans="1:15">
      <c r="E38"/>
      <c r="F38"/>
      <c r="H38" s="121">
        <f ca="1">SUMIF(B7:B36,"&lt;="&amp;TODAY(),H7:H36)</f>
        <v>180</v>
      </c>
      <c r="I38" s="120">
        <f>SUM(I7:I37)</f>
        <v>150</v>
      </c>
      <c r="K38" s="11">
        <f ca="1">(I38-H38)/$F$4</f>
        <v>-2</v>
      </c>
      <c r="L38" s="4">
        <f ca="1">I38-H38</f>
        <v>-30</v>
      </c>
      <c r="M38" s="9">
        <f ca="1">(I38)/H38</f>
        <v>0.83333333333333337</v>
      </c>
    </row>
    <row r="39" spans="1:15" ht="14.25" customHeight="1">
      <c r="E39"/>
      <c r="F39"/>
      <c r="H39"/>
      <c r="I39"/>
    </row>
    <row r="40" spans="1:15" ht="15" customHeight="1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opLeftCell="B1" zoomScale="90" zoomScaleNormal="90" workbookViewId="0">
      <selection activeCell="J21" sqref="J21"/>
    </sheetView>
  </sheetViews>
  <sheetFormatPr defaultRowHeight="14.25"/>
  <cols>
    <col min="1" max="1" width="4" hidden="1" customWidth="1"/>
    <col min="2" max="2" width="8.25" customWidth="1"/>
    <col min="5" max="5" width="8.875" style="41" customWidth="1"/>
    <col min="6" max="6" width="10.125" style="41" customWidth="1"/>
    <col min="7" max="7" width="8.5" customWidth="1"/>
    <col min="8" max="8" width="7.875" style="41" customWidth="1"/>
    <col min="9" max="9" width="9" style="106" customWidth="1"/>
    <col min="10" max="10" width="10.125" customWidth="1"/>
    <col min="15" max="15" width="10.375" bestFit="1" customWidth="1"/>
  </cols>
  <sheetData>
    <row r="1" spans="1:15" s="1" customFormat="1" ht="14.25" customHeight="1">
      <c r="B1" s="161" t="s">
        <v>49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5" ht="15.75" customHeight="1">
      <c r="B2" s="161"/>
      <c r="C2" s="161"/>
      <c r="D2" s="161"/>
      <c r="E2" s="23">
        <f>'Ramp Plan'!C10</f>
        <v>300</v>
      </c>
      <c r="F2" s="34"/>
      <c r="G2" s="34"/>
      <c r="H2" s="34"/>
      <c r="I2" s="6">
        <v>24</v>
      </c>
      <c r="J2" s="30"/>
    </row>
    <row r="3" spans="1:15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5" ht="14.25" customHeight="1">
      <c r="B4" s="30"/>
      <c r="C4" s="30"/>
      <c r="D4" s="30"/>
      <c r="E4" s="31"/>
      <c r="F4" s="32">
        <f>'Ramp Plan'!D10</f>
        <v>15</v>
      </c>
      <c r="G4" s="32"/>
      <c r="H4" s="33"/>
      <c r="I4" s="34"/>
      <c r="J4" s="30"/>
    </row>
    <row r="5" spans="1:15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5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5">
      <c r="A7">
        <f t="shared" ref="A7:A36" si="0">IF(OR(WEEKDAY(B7)=2,WEEKDAY(B7)=3,WEEKDAY(B7)=4,WEEKDAY(B7)=5,WEEKDAY(B7)=6),1,0)</f>
        <v>1</v>
      </c>
      <c r="B7" s="44">
        <f>'30K Launch'!B7</f>
        <v>42370</v>
      </c>
      <c r="C7" s="45" t="str">
        <f t="shared" ref="C7:C36" si="1">TEXT(B7,"ddd")</f>
        <v>Fri</v>
      </c>
      <c r="D7" s="24" t="str">
        <f t="shared" ref="D7:D36" si="2">TEXT(B7,"dd")</f>
        <v>01</v>
      </c>
      <c r="E7" s="24">
        <v>1</v>
      </c>
      <c r="F7" s="25">
        <f t="shared" ref="F7:F36" si="3">E7*$F$4</f>
        <v>15</v>
      </c>
      <c r="G7" s="25">
        <f>$F$4</f>
        <v>15</v>
      </c>
      <c r="H7" s="25">
        <f t="shared" ref="H7:H35" si="4">IF(A7=0,0,$F$4)</f>
        <v>15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5">J7-F7</f>
        <v>-15</v>
      </c>
      <c r="M7" s="9">
        <f t="shared" ref="M7:M37" si="6">J7/F7</f>
        <v>0</v>
      </c>
      <c r="O7">
        <f ca="1">IF(B7=TODAY(),1,0)</f>
        <v>0</v>
      </c>
    </row>
    <row r="8" spans="1:15">
      <c r="A8">
        <f t="shared" si="0"/>
        <v>0</v>
      </c>
      <c r="B8" s="143">
        <f>'30K Launch'!B8</f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15</v>
      </c>
      <c r="G8" s="27">
        <f t="shared" ref="G8:G37" si="7">$F$4</f>
        <v>15</v>
      </c>
      <c r="H8" s="27">
        <f t="shared" si="4"/>
        <v>0</v>
      </c>
      <c r="I8" s="48">
        <v>12</v>
      </c>
      <c r="J8" s="48">
        <f>J7+I8</f>
        <v>12</v>
      </c>
      <c r="K8" s="11">
        <f t="shared" ref="K8:K37" si="8">(J8-F8)/$F$4</f>
        <v>-0.2</v>
      </c>
      <c r="L8" s="4">
        <f t="shared" si="5"/>
        <v>-3</v>
      </c>
      <c r="M8" s="9">
        <f t="shared" si="6"/>
        <v>0.8</v>
      </c>
      <c r="O8">
        <f t="shared" ref="O8:O36" ca="1" si="9">IF(B8=TODAY(),1,0)</f>
        <v>0</v>
      </c>
    </row>
    <row r="9" spans="1:15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36" si="10">IF(A9=1,E8+1,E8)</f>
        <v>1</v>
      </c>
      <c r="F9" s="25">
        <f t="shared" si="3"/>
        <v>15</v>
      </c>
      <c r="G9" s="25">
        <f t="shared" si="7"/>
        <v>15</v>
      </c>
      <c r="H9" s="25">
        <f t="shared" si="4"/>
        <v>0</v>
      </c>
      <c r="I9" s="47">
        <v>0</v>
      </c>
      <c r="J9" s="47">
        <f>J8+I9</f>
        <v>12</v>
      </c>
      <c r="K9" s="11">
        <f t="shared" si="8"/>
        <v>-0.2</v>
      </c>
      <c r="L9" s="4">
        <f t="shared" si="5"/>
        <v>-3</v>
      </c>
      <c r="M9" s="9">
        <f t="shared" si="6"/>
        <v>0.8</v>
      </c>
      <c r="O9">
        <f t="shared" ca="1" si="9"/>
        <v>0</v>
      </c>
    </row>
    <row r="10" spans="1:15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0"/>
        <v>2</v>
      </c>
      <c r="F10" s="27">
        <f t="shared" si="3"/>
        <v>30</v>
      </c>
      <c r="G10" s="27">
        <f t="shared" si="7"/>
        <v>15</v>
      </c>
      <c r="H10" s="27">
        <f t="shared" si="4"/>
        <v>15</v>
      </c>
      <c r="I10" s="48">
        <v>30</v>
      </c>
      <c r="J10" s="48">
        <f t="shared" ref="J10:J15" si="11">J9+I10</f>
        <v>42</v>
      </c>
      <c r="K10" s="11">
        <f t="shared" si="8"/>
        <v>0.8</v>
      </c>
      <c r="L10" s="4">
        <f t="shared" si="5"/>
        <v>12</v>
      </c>
      <c r="M10" s="9">
        <f t="shared" si="6"/>
        <v>1.4</v>
      </c>
      <c r="O10">
        <f t="shared" ca="1" si="9"/>
        <v>0</v>
      </c>
    </row>
    <row r="11" spans="1:15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3"/>
        <v>75</v>
      </c>
      <c r="G11" s="27">
        <f t="shared" si="7"/>
        <v>15</v>
      </c>
      <c r="H11" s="27">
        <f t="shared" si="4"/>
        <v>15</v>
      </c>
      <c r="I11" s="48">
        <v>0</v>
      </c>
      <c r="J11" s="48">
        <f t="shared" si="11"/>
        <v>42</v>
      </c>
      <c r="K11" s="11">
        <f t="shared" si="8"/>
        <v>-2.2000000000000002</v>
      </c>
      <c r="L11" s="4">
        <f t="shared" si="5"/>
        <v>-33</v>
      </c>
      <c r="M11" s="9">
        <f t="shared" si="6"/>
        <v>0.56000000000000005</v>
      </c>
      <c r="O11">
        <f t="shared" ca="1" si="9"/>
        <v>0</v>
      </c>
    </row>
    <row r="12" spans="1:15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f t="shared" si="10"/>
        <v>6</v>
      </c>
      <c r="F12" s="27">
        <f t="shared" si="3"/>
        <v>90</v>
      </c>
      <c r="G12" s="27">
        <f t="shared" si="7"/>
        <v>15</v>
      </c>
      <c r="H12" s="27">
        <f t="shared" si="4"/>
        <v>15</v>
      </c>
      <c r="I12" s="48">
        <v>4</v>
      </c>
      <c r="J12" s="48">
        <f t="shared" si="11"/>
        <v>46</v>
      </c>
      <c r="K12" s="11">
        <f t="shared" si="8"/>
        <v>-2.9333333333333331</v>
      </c>
      <c r="L12" s="4">
        <f t="shared" si="5"/>
        <v>-44</v>
      </c>
      <c r="M12" s="9">
        <f t="shared" si="6"/>
        <v>0.51111111111111107</v>
      </c>
      <c r="O12">
        <f t="shared" ca="1" si="9"/>
        <v>0</v>
      </c>
    </row>
    <row r="13" spans="1:15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f t="shared" si="10"/>
        <v>7</v>
      </c>
      <c r="F13" s="27">
        <f t="shared" si="3"/>
        <v>105</v>
      </c>
      <c r="G13" s="27">
        <f t="shared" si="7"/>
        <v>15</v>
      </c>
      <c r="H13" s="27">
        <f t="shared" si="4"/>
        <v>15</v>
      </c>
      <c r="I13" s="48">
        <v>0</v>
      </c>
      <c r="J13" s="48">
        <f t="shared" si="11"/>
        <v>46</v>
      </c>
      <c r="K13" s="11">
        <f t="shared" si="8"/>
        <v>-3.9333333333333331</v>
      </c>
      <c r="L13" s="4">
        <f t="shared" si="5"/>
        <v>-59</v>
      </c>
      <c r="M13" s="9">
        <f t="shared" si="6"/>
        <v>0.43809523809523809</v>
      </c>
      <c r="O13">
        <f t="shared" ca="1" si="9"/>
        <v>0</v>
      </c>
    </row>
    <row r="14" spans="1:15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f t="shared" si="10"/>
        <v>8</v>
      </c>
      <c r="F14" s="27">
        <f t="shared" si="3"/>
        <v>120</v>
      </c>
      <c r="G14" s="27">
        <f t="shared" si="7"/>
        <v>15</v>
      </c>
      <c r="H14" s="27">
        <f t="shared" si="4"/>
        <v>15</v>
      </c>
      <c r="I14" s="48">
        <v>14</v>
      </c>
      <c r="J14" s="48">
        <f t="shared" si="11"/>
        <v>60</v>
      </c>
      <c r="K14" s="11">
        <f t="shared" si="8"/>
        <v>-4</v>
      </c>
      <c r="L14" s="4">
        <f t="shared" si="5"/>
        <v>-60</v>
      </c>
      <c r="M14" s="9">
        <f t="shared" si="6"/>
        <v>0.5</v>
      </c>
      <c r="O14">
        <f t="shared" ca="1" si="9"/>
        <v>0</v>
      </c>
    </row>
    <row r="15" spans="1:15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f t="shared" si="10"/>
        <v>8</v>
      </c>
      <c r="F15" s="27">
        <f t="shared" si="3"/>
        <v>120</v>
      </c>
      <c r="G15" s="27">
        <f t="shared" si="7"/>
        <v>15</v>
      </c>
      <c r="H15" s="27">
        <f t="shared" si="4"/>
        <v>0</v>
      </c>
      <c r="I15" s="48">
        <v>11</v>
      </c>
      <c r="J15" s="48">
        <f t="shared" si="11"/>
        <v>71</v>
      </c>
      <c r="K15" s="11">
        <f t="shared" si="8"/>
        <v>-3.2666666666666666</v>
      </c>
      <c r="L15" s="4">
        <f t="shared" si="5"/>
        <v>-49</v>
      </c>
      <c r="M15" s="9">
        <f t="shared" si="6"/>
        <v>0.59166666666666667</v>
      </c>
      <c r="O15">
        <f t="shared" ca="1" si="9"/>
        <v>0</v>
      </c>
    </row>
    <row r="16" spans="1:15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f t="shared" si="10"/>
        <v>8</v>
      </c>
      <c r="F16" s="25">
        <f t="shared" si="3"/>
        <v>120</v>
      </c>
      <c r="G16" s="25">
        <f t="shared" si="7"/>
        <v>15</v>
      </c>
      <c r="H16" s="25">
        <f t="shared" si="4"/>
        <v>0</v>
      </c>
      <c r="I16" s="47">
        <v>0</v>
      </c>
      <c r="J16" s="47">
        <f>J15+I16</f>
        <v>71</v>
      </c>
      <c r="K16" s="11">
        <f t="shared" si="8"/>
        <v>-3.2666666666666666</v>
      </c>
      <c r="L16" s="4">
        <f t="shared" si="5"/>
        <v>-49</v>
      </c>
      <c r="M16" s="9">
        <f t="shared" si="6"/>
        <v>0.59166666666666667</v>
      </c>
      <c r="O16">
        <f t="shared" ca="1" si="9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f t="shared" si="10"/>
        <v>9</v>
      </c>
      <c r="F17" s="27">
        <f t="shared" si="3"/>
        <v>135</v>
      </c>
      <c r="G17" s="27">
        <f t="shared" si="7"/>
        <v>15</v>
      </c>
      <c r="H17" s="27">
        <f t="shared" si="4"/>
        <v>15</v>
      </c>
      <c r="I17" s="48">
        <v>0</v>
      </c>
      <c r="J17" s="48">
        <f t="shared" ref="J17:J36" si="12">J16+I17</f>
        <v>71</v>
      </c>
      <c r="K17" s="11">
        <f t="shared" si="8"/>
        <v>-4.2666666666666666</v>
      </c>
      <c r="L17" s="4">
        <f t="shared" si="5"/>
        <v>-64</v>
      </c>
      <c r="M17" s="9">
        <f t="shared" si="6"/>
        <v>0.52592592592592591</v>
      </c>
      <c r="O17">
        <f t="shared" ca="1" si="9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3"/>
        <v>165</v>
      </c>
      <c r="G18" s="27">
        <f t="shared" si="7"/>
        <v>15</v>
      </c>
      <c r="H18" s="27">
        <f t="shared" si="4"/>
        <v>15</v>
      </c>
      <c r="I18" s="48">
        <v>0</v>
      </c>
      <c r="J18" s="48">
        <f t="shared" si="12"/>
        <v>71</v>
      </c>
      <c r="K18" s="11">
        <f t="shared" si="8"/>
        <v>-6.2666666666666666</v>
      </c>
      <c r="L18" s="4">
        <f t="shared" si="5"/>
        <v>-94</v>
      </c>
      <c r="M18" s="9">
        <f t="shared" si="6"/>
        <v>0.4303030303030303</v>
      </c>
      <c r="O18">
        <f t="shared" ca="1" si="9"/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f t="shared" si="10"/>
        <v>12</v>
      </c>
      <c r="F19" s="27">
        <f t="shared" si="3"/>
        <v>180</v>
      </c>
      <c r="G19" s="27">
        <f t="shared" si="7"/>
        <v>15</v>
      </c>
      <c r="H19" s="27">
        <f t="shared" si="4"/>
        <v>15</v>
      </c>
      <c r="I19" s="48">
        <v>30</v>
      </c>
      <c r="J19" s="48">
        <f t="shared" si="12"/>
        <v>101</v>
      </c>
      <c r="K19" s="11">
        <f t="shared" si="8"/>
        <v>-5.2666666666666666</v>
      </c>
      <c r="L19" s="4">
        <f t="shared" si="5"/>
        <v>-79</v>
      </c>
      <c r="M19" s="9">
        <f t="shared" si="6"/>
        <v>0.56111111111111112</v>
      </c>
      <c r="O19">
        <f t="shared" ca="1" si="9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f t="shared" si="10"/>
        <v>13</v>
      </c>
      <c r="F20" s="27">
        <f t="shared" si="3"/>
        <v>195</v>
      </c>
      <c r="G20" s="27">
        <f t="shared" si="7"/>
        <v>15</v>
      </c>
      <c r="H20" s="27">
        <f t="shared" si="4"/>
        <v>15</v>
      </c>
      <c r="I20" s="48">
        <v>12</v>
      </c>
      <c r="J20" s="48">
        <f t="shared" si="12"/>
        <v>113</v>
      </c>
      <c r="K20" s="11">
        <f t="shared" si="8"/>
        <v>-5.4666666666666668</v>
      </c>
      <c r="L20" s="4">
        <f t="shared" si="5"/>
        <v>-82</v>
      </c>
      <c r="M20" s="9">
        <f t="shared" si="6"/>
        <v>0.57948717948717954</v>
      </c>
      <c r="O20">
        <f t="shared" ca="1" si="9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f t="shared" si="10"/>
        <v>14</v>
      </c>
      <c r="F21" s="27">
        <f t="shared" si="3"/>
        <v>210</v>
      </c>
      <c r="G21" s="27">
        <f t="shared" si="7"/>
        <v>15</v>
      </c>
      <c r="H21" s="27">
        <f t="shared" si="4"/>
        <v>15</v>
      </c>
      <c r="I21" s="48">
        <v>5</v>
      </c>
      <c r="J21" s="48">
        <f t="shared" si="12"/>
        <v>118</v>
      </c>
      <c r="K21" s="11">
        <f t="shared" si="8"/>
        <v>-6.1333333333333337</v>
      </c>
      <c r="L21" s="4">
        <f t="shared" si="5"/>
        <v>-92</v>
      </c>
      <c r="M21" s="9">
        <f t="shared" si="6"/>
        <v>0.56190476190476191</v>
      </c>
      <c r="O21">
        <f t="shared" ca="1" si="9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f t="shared" si="10"/>
        <v>14</v>
      </c>
      <c r="F22" s="27">
        <f t="shared" si="3"/>
        <v>210</v>
      </c>
      <c r="G22" s="27">
        <f t="shared" si="7"/>
        <v>15</v>
      </c>
      <c r="H22" s="27">
        <f t="shared" si="4"/>
        <v>0</v>
      </c>
      <c r="I22" s="48"/>
      <c r="J22" s="48">
        <f t="shared" si="12"/>
        <v>118</v>
      </c>
      <c r="K22" s="11">
        <f t="shared" si="8"/>
        <v>-6.1333333333333337</v>
      </c>
      <c r="L22" s="4">
        <f t="shared" si="5"/>
        <v>-92</v>
      </c>
      <c r="M22" s="9">
        <f t="shared" si="6"/>
        <v>0.56190476190476191</v>
      </c>
      <c r="O22">
        <f t="shared" ca="1" si="9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f t="shared" si="10"/>
        <v>14</v>
      </c>
      <c r="F23" s="25">
        <f t="shared" si="3"/>
        <v>210</v>
      </c>
      <c r="G23" s="25">
        <f t="shared" si="7"/>
        <v>15</v>
      </c>
      <c r="H23" s="25">
        <f t="shared" si="4"/>
        <v>0</v>
      </c>
      <c r="I23" s="47"/>
      <c r="J23" s="47">
        <f>J22+I23</f>
        <v>118</v>
      </c>
      <c r="K23" s="11">
        <f t="shared" si="8"/>
        <v>-6.1333333333333337</v>
      </c>
      <c r="L23" s="4">
        <f t="shared" si="5"/>
        <v>-92</v>
      </c>
      <c r="M23" s="9">
        <f t="shared" si="6"/>
        <v>0.56190476190476191</v>
      </c>
      <c r="O23">
        <f t="shared" ca="1" si="9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f t="shared" si="10"/>
        <v>15</v>
      </c>
      <c r="F24" s="27">
        <f t="shared" si="3"/>
        <v>225</v>
      </c>
      <c r="G24" s="27">
        <f t="shared" si="7"/>
        <v>15</v>
      </c>
      <c r="H24" s="27">
        <f t="shared" si="4"/>
        <v>15</v>
      </c>
      <c r="I24" s="48"/>
      <c r="J24" s="48">
        <f t="shared" si="12"/>
        <v>118</v>
      </c>
      <c r="K24" s="11">
        <f t="shared" si="8"/>
        <v>-7.1333333333333337</v>
      </c>
      <c r="L24" s="4">
        <f t="shared" si="5"/>
        <v>-107</v>
      </c>
      <c r="M24" s="9">
        <f t="shared" si="6"/>
        <v>0.52444444444444449</v>
      </c>
      <c r="O24">
        <f t="shared" ca="1" si="9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3"/>
        <v>255</v>
      </c>
      <c r="G25" s="27">
        <f t="shared" si="7"/>
        <v>15</v>
      </c>
      <c r="H25" s="27">
        <f t="shared" si="4"/>
        <v>15</v>
      </c>
      <c r="I25" s="48"/>
      <c r="J25" s="48">
        <f t="shared" si="12"/>
        <v>118</v>
      </c>
      <c r="K25" s="11">
        <f t="shared" si="8"/>
        <v>-9.1333333333333329</v>
      </c>
      <c r="L25" s="4">
        <f t="shared" si="5"/>
        <v>-137</v>
      </c>
      <c r="M25" s="9">
        <f t="shared" si="6"/>
        <v>0.46274509803921571</v>
      </c>
      <c r="O25">
        <f t="shared" ca="1" si="9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f t="shared" si="10"/>
        <v>18</v>
      </c>
      <c r="F26" s="27">
        <f t="shared" si="3"/>
        <v>270</v>
      </c>
      <c r="G26" s="27">
        <f t="shared" si="7"/>
        <v>15</v>
      </c>
      <c r="H26" s="27">
        <f t="shared" si="4"/>
        <v>15</v>
      </c>
      <c r="I26" s="48"/>
      <c r="J26" s="48">
        <f t="shared" si="12"/>
        <v>118</v>
      </c>
      <c r="K26" s="11">
        <f t="shared" si="8"/>
        <v>-10.133333333333333</v>
      </c>
      <c r="L26" s="4">
        <f t="shared" si="5"/>
        <v>-152</v>
      </c>
      <c r="M26" s="9">
        <f t="shared" si="6"/>
        <v>0.43703703703703706</v>
      </c>
      <c r="O26">
        <f t="shared" ca="1" si="9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f t="shared" si="10"/>
        <v>19</v>
      </c>
      <c r="F27" s="27">
        <f t="shared" si="3"/>
        <v>285</v>
      </c>
      <c r="G27" s="27">
        <f t="shared" si="7"/>
        <v>15</v>
      </c>
      <c r="H27" s="27">
        <f t="shared" si="4"/>
        <v>15</v>
      </c>
      <c r="I27" s="48"/>
      <c r="J27" s="48">
        <f t="shared" si="12"/>
        <v>118</v>
      </c>
      <c r="K27" s="11">
        <f t="shared" si="8"/>
        <v>-11.133333333333333</v>
      </c>
      <c r="L27" s="4">
        <f t="shared" si="5"/>
        <v>-167</v>
      </c>
      <c r="M27" s="9">
        <f t="shared" si="6"/>
        <v>0.41403508771929826</v>
      </c>
      <c r="O27">
        <f t="shared" ca="1" si="9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f t="shared" si="10"/>
        <v>20</v>
      </c>
      <c r="F28" s="27">
        <f t="shared" si="3"/>
        <v>300</v>
      </c>
      <c r="G28" s="27">
        <f t="shared" si="7"/>
        <v>15</v>
      </c>
      <c r="H28" s="27">
        <f t="shared" si="4"/>
        <v>15</v>
      </c>
      <c r="I28" s="48"/>
      <c r="J28" s="48">
        <f t="shared" si="12"/>
        <v>118</v>
      </c>
      <c r="K28" s="11">
        <f t="shared" si="8"/>
        <v>-12.133333333333333</v>
      </c>
      <c r="L28" s="4">
        <f t="shared" si="5"/>
        <v>-182</v>
      </c>
      <c r="M28" s="9">
        <f t="shared" si="6"/>
        <v>0.39333333333333331</v>
      </c>
      <c r="O28">
        <f t="shared" ca="1" si="9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f t="shared" si="10"/>
        <v>20</v>
      </c>
      <c r="F29" s="27">
        <f t="shared" si="3"/>
        <v>300</v>
      </c>
      <c r="G29" s="27">
        <f t="shared" si="7"/>
        <v>15</v>
      </c>
      <c r="H29" s="27">
        <f t="shared" si="4"/>
        <v>0</v>
      </c>
      <c r="I29" s="48"/>
      <c r="J29" s="48">
        <f t="shared" si="12"/>
        <v>118</v>
      </c>
      <c r="K29" s="11">
        <f t="shared" si="8"/>
        <v>-12.133333333333333</v>
      </c>
      <c r="L29" s="4">
        <f t="shared" si="5"/>
        <v>-182</v>
      </c>
      <c r="M29" s="9">
        <f t="shared" si="6"/>
        <v>0.39333333333333331</v>
      </c>
      <c r="O29">
        <f t="shared" ca="1" si="9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3"/>
        <v>300</v>
      </c>
      <c r="G30" s="25">
        <f t="shared" si="7"/>
        <v>15</v>
      </c>
      <c r="H30" s="25">
        <f t="shared" si="4"/>
        <v>0</v>
      </c>
      <c r="I30" s="47"/>
      <c r="J30" s="47">
        <f>J29+I30</f>
        <v>118</v>
      </c>
      <c r="K30" s="11">
        <f t="shared" si="8"/>
        <v>-12.133333333333333</v>
      </c>
      <c r="L30" s="4">
        <f t="shared" si="5"/>
        <v>-182</v>
      </c>
      <c r="M30" s="9">
        <f t="shared" si="6"/>
        <v>0.39333333333333331</v>
      </c>
      <c r="O30">
        <f t="shared" ca="1" si="9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3"/>
        <v>300</v>
      </c>
      <c r="G31" s="27">
        <f t="shared" si="7"/>
        <v>15</v>
      </c>
      <c r="H31" s="27">
        <f t="shared" si="4"/>
        <v>15</v>
      </c>
      <c r="I31" s="48"/>
      <c r="J31" s="48">
        <f t="shared" si="12"/>
        <v>118</v>
      </c>
      <c r="K31" s="11">
        <f t="shared" si="8"/>
        <v>-12.133333333333333</v>
      </c>
      <c r="L31" s="4">
        <f t="shared" si="5"/>
        <v>-182</v>
      </c>
      <c r="M31" s="9">
        <f t="shared" si="6"/>
        <v>0.39333333333333331</v>
      </c>
      <c r="O31">
        <f t="shared" ca="1" si="9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f t="shared" si="10"/>
        <v>21</v>
      </c>
      <c r="F32" s="27">
        <f t="shared" si="3"/>
        <v>315</v>
      </c>
      <c r="G32" s="27">
        <f t="shared" si="7"/>
        <v>15</v>
      </c>
      <c r="H32" s="27">
        <f t="shared" si="4"/>
        <v>15</v>
      </c>
      <c r="I32" s="48"/>
      <c r="J32" s="48">
        <f t="shared" si="12"/>
        <v>118</v>
      </c>
      <c r="K32" s="11">
        <f t="shared" si="8"/>
        <v>-13.133333333333333</v>
      </c>
      <c r="L32" s="4">
        <f t="shared" si="5"/>
        <v>-197</v>
      </c>
      <c r="M32" s="9">
        <f t="shared" si="6"/>
        <v>0.3746031746031746</v>
      </c>
      <c r="O32">
        <f t="shared" ca="1" si="9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f t="shared" si="10"/>
        <v>22</v>
      </c>
      <c r="F33" s="27">
        <f t="shared" si="3"/>
        <v>330</v>
      </c>
      <c r="G33" s="27">
        <f t="shared" si="7"/>
        <v>15</v>
      </c>
      <c r="H33" s="27">
        <f t="shared" si="4"/>
        <v>15</v>
      </c>
      <c r="I33" s="48"/>
      <c r="J33" s="48">
        <f t="shared" si="12"/>
        <v>118</v>
      </c>
      <c r="K33" s="11">
        <f t="shared" si="8"/>
        <v>-14.133333333333333</v>
      </c>
      <c r="L33" s="4">
        <f t="shared" si="5"/>
        <v>-212</v>
      </c>
      <c r="M33" s="9">
        <f t="shared" si="6"/>
        <v>0.3575757575757576</v>
      </c>
      <c r="O33">
        <f t="shared" ca="1" si="9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f t="shared" si="10"/>
        <v>23</v>
      </c>
      <c r="F34" s="27">
        <f t="shared" si="3"/>
        <v>345</v>
      </c>
      <c r="G34" s="27">
        <f t="shared" si="7"/>
        <v>15</v>
      </c>
      <c r="H34" s="27">
        <f t="shared" si="4"/>
        <v>15</v>
      </c>
      <c r="I34" s="48"/>
      <c r="J34" s="48">
        <f t="shared" si="12"/>
        <v>118</v>
      </c>
      <c r="K34" s="11">
        <f t="shared" si="8"/>
        <v>-15.133333333333333</v>
      </c>
      <c r="L34" s="4">
        <f t="shared" si="5"/>
        <v>-227</v>
      </c>
      <c r="M34" s="9">
        <f t="shared" si="6"/>
        <v>0.34202898550724636</v>
      </c>
      <c r="O34">
        <f t="shared" ca="1" si="9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 t="shared" si="1"/>
        <v>Fri</v>
      </c>
      <c r="D35" s="26" t="str">
        <f t="shared" si="2"/>
        <v>29</v>
      </c>
      <c r="E35" s="26">
        <f t="shared" si="10"/>
        <v>24</v>
      </c>
      <c r="F35" s="27">
        <f t="shared" si="3"/>
        <v>360</v>
      </c>
      <c r="G35" s="27">
        <f t="shared" si="7"/>
        <v>15</v>
      </c>
      <c r="H35" s="27">
        <f t="shared" si="4"/>
        <v>15</v>
      </c>
      <c r="I35" s="48"/>
      <c r="J35" s="48">
        <f t="shared" si="12"/>
        <v>118</v>
      </c>
      <c r="K35" s="11">
        <f t="shared" si="8"/>
        <v>-16.133333333333333</v>
      </c>
      <c r="L35" s="4">
        <f t="shared" si="5"/>
        <v>-242</v>
      </c>
      <c r="M35" s="9">
        <f t="shared" si="6"/>
        <v>0.32777777777777778</v>
      </c>
      <c r="O35">
        <f t="shared" ca="1" si="9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f t="shared" si="10"/>
        <v>24</v>
      </c>
      <c r="F36" s="27">
        <f t="shared" si="3"/>
        <v>360</v>
      </c>
      <c r="G36" s="27">
        <f t="shared" si="7"/>
        <v>15</v>
      </c>
      <c r="H36" s="27">
        <v>13</v>
      </c>
      <c r="I36" s="48"/>
      <c r="J36" s="48">
        <f t="shared" si="12"/>
        <v>118</v>
      </c>
      <c r="K36" s="11">
        <f t="shared" si="8"/>
        <v>-16.133333333333333</v>
      </c>
      <c r="L36" s="4">
        <f t="shared" si="5"/>
        <v>-242</v>
      </c>
      <c r="M36" s="9">
        <f t="shared" si="6"/>
        <v>0.32777777777777778</v>
      </c>
      <c r="O36">
        <f t="shared" ca="1" si="9"/>
        <v>0</v>
      </c>
    </row>
    <row r="37" spans="1:15" ht="14.25" customHeight="1">
      <c r="A37">
        <f t="shared" ref="A37" si="13">IF(OR(WEEKDAY(B37)=2,WEEKDAY(B37)=3,WEEKDAY(B37)=4,WEEKDAY(B37)=5,WEEKDAY(B37)=6),1,0)</f>
        <v>0</v>
      </c>
      <c r="B37" s="160">
        <v>42400</v>
      </c>
      <c r="C37" s="159" t="s">
        <v>88</v>
      </c>
      <c r="D37" s="156" t="str">
        <f t="shared" ref="D37" si="14">TEXT(B37,"dd")</f>
        <v>31</v>
      </c>
      <c r="E37" s="156">
        <f t="shared" ref="E37" si="15">IF(A37=1,E36+1,E36)</f>
        <v>24</v>
      </c>
      <c r="F37" s="156">
        <f t="shared" ref="F37" si="16">E37*$F$4</f>
        <v>360</v>
      </c>
      <c r="G37" s="156">
        <f t="shared" si="7"/>
        <v>15</v>
      </c>
      <c r="H37" s="156">
        <v>13</v>
      </c>
      <c r="I37" s="157"/>
      <c r="J37" s="156">
        <f t="shared" ref="J37" si="17">J36+I37</f>
        <v>118</v>
      </c>
      <c r="K37" s="11">
        <f t="shared" si="8"/>
        <v>-16.133333333333333</v>
      </c>
      <c r="L37" s="4">
        <f t="shared" si="5"/>
        <v>-242</v>
      </c>
      <c r="M37" s="9">
        <f t="shared" si="6"/>
        <v>0.32777777777777778</v>
      </c>
      <c r="O37">
        <f t="shared" ref="O37" ca="1" si="18">IF(B37=TODAY(),1,0)</f>
        <v>0</v>
      </c>
    </row>
    <row r="38" spans="1:15" ht="15" customHeight="1">
      <c r="E38"/>
      <c r="F38"/>
      <c r="H38" s="121">
        <f ca="1">SUMIF(B7:B36,"&lt;="&amp;TODAY(),H7:H36)</f>
        <v>180</v>
      </c>
      <c r="I38" s="120">
        <f>SUM(I7:I37)</f>
        <v>118</v>
      </c>
      <c r="K38" s="11">
        <f ca="1">(I38-H38)/$F$4</f>
        <v>-4.1333333333333337</v>
      </c>
      <c r="L38" s="4">
        <f ca="1">I38-H38</f>
        <v>-62</v>
      </c>
      <c r="M38" s="9">
        <f ca="1">(I38)/H38</f>
        <v>0.65555555555555556</v>
      </c>
    </row>
    <row r="39" spans="1:15">
      <c r="E39"/>
      <c r="F39"/>
      <c r="H39"/>
      <c r="I39"/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opLeftCell="B14" zoomScale="90" zoomScaleNormal="90" workbookViewId="0">
      <selection activeCell="J6" sqref="J6"/>
    </sheetView>
  </sheetViews>
  <sheetFormatPr defaultRowHeight="14.25"/>
  <cols>
    <col min="1" max="1" width="4" hidden="1" customWidth="1"/>
    <col min="2" max="2" width="8.25" customWidth="1"/>
    <col min="5" max="5" width="8.875" style="121" customWidth="1"/>
    <col min="6" max="6" width="10.125" style="121" customWidth="1"/>
    <col min="7" max="7" width="8.5" customWidth="1"/>
    <col min="8" max="8" width="7.875" style="121" customWidth="1"/>
    <col min="9" max="9" width="9" style="121" customWidth="1"/>
    <col min="10" max="10" width="10.125" customWidth="1"/>
    <col min="15" max="15" width="10.375" bestFit="1" customWidth="1"/>
  </cols>
  <sheetData>
    <row r="1" spans="1:15" s="1" customFormat="1" ht="14.25" customHeight="1">
      <c r="B1" s="161" t="s">
        <v>49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5" ht="15.75" customHeight="1">
      <c r="B2" s="161"/>
      <c r="C2" s="161"/>
      <c r="D2" s="161"/>
      <c r="E2" s="23">
        <f>'Ramp Plan'!C10</f>
        <v>300</v>
      </c>
      <c r="F2" s="34"/>
      <c r="G2" s="34"/>
      <c r="H2" s="34"/>
      <c r="I2" s="6">
        <v>24</v>
      </c>
      <c r="J2" s="30"/>
    </row>
    <row r="3" spans="1:15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5" ht="14.25" customHeight="1">
      <c r="B4" s="30"/>
      <c r="C4" s="30"/>
      <c r="D4" s="30"/>
      <c r="E4" s="31"/>
      <c r="F4" s="32">
        <f>'Ramp Plan'!D10</f>
        <v>15</v>
      </c>
      <c r="G4" s="32"/>
      <c r="H4" s="33"/>
      <c r="I4" s="34"/>
      <c r="J4" s="30"/>
    </row>
    <row r="5" spans="1:15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5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95</v>
      </c>
      <c r="I6" s="29" t="s">
        <v>96</v>
      </c>
      <c r="J6" s="40" t="s">
        <v>97</v>
      </c>
      <c r="K6" t="s">
        <v>9</v>
      </c>
      <c r="L6" t="s">
        <v>41</v>
      </c>
      <c r="M6" t="s">
        <v>10</v>
      </c>
      <c r="O6" t="s">
        <v>64</v>
      </c>
    </row>
    <row r="7" spans="1:15">
      <c r="A7">
        <f t="shared" ref="A7:A37" si="0">IF(OR(WEEKDAY(B7)=2,WEEKDAY(B7)=3,WEEKDAY(B7)=4,WEEKDAY(B7)=5,WEEKDAY(B7)=6),1,0)</f>
        <v>1</v>
      </c>
      <c r="B7" s="44">
        <f>'30K Launch'!B7</f>
        <v>42370</v>
      </c>
      <c r="C7" s="45" t="str">
        <f t="shared" ref="C7:C36" si="1">TEXT(B7,"ddd")</f>
        <v>Fri</v>
      </c>
      <c r="D7" s="24" t="str">
        <f t="shared" ref="D7:D37" si="2">TEXT(B7,"dd")</f>
        <v>01</v>
      </c>
      <c r="E7" s="24">
        <v>1</v>
      </c>
      <c r="F7" s="25">
        <f t="shared" ref="F7:F37" si="3">E7*$F$4</f>
        <v>15</v>
      </c>
      <c r="G7" s="25">
        <f>$F$4</f>
        <v>15</v>
      </c>
      <c r="H7" s="25">
        <f t="shared" ref="H7:H35" si="4">IF(A7=0,0,$F$4)</f>
        <v>15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5">J7-F7</f>
        <v>-15</v>
      </c>
      <c r="M7" s="9">
        <f t="shared" ref="M7:M37" si="6">J7/F7</f>
        <v>0</v>
      </c>
      <c r="O7">
        <f ca="1">IF(B7=TODAY(),1,0)</f>
        <v>0</v>
      </c>
    </row>
    <row r="8" spans="1:15">
      <c r="A8">
        <f t="shared" si="0"/>
        <v>0</v>
      </c>
      <c r="B8" s="143">
        <f>'30K Launch'!B8</f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15</v>
      </c>
      <c r="G8" s="27">
        <f t="shared" ref="G8:G37" si="7">$F$4</f>
        <v>15</v>
      </c>
      <c r="H8" s="27">
        <f t="shared" si="4"/>
        <v>0</v>
      </c>
      <c r="I8" s="48">
        <v>0</v>
      </c>
      <c r="J8" s="48">
        <f>J7+I8</f>
        <v>0</v>
      </c>
      <c r="K8" s="11">
        <f t="shared" ref="K8:K37" si="8">(J8-F8)/$F$4</f>
        <v>-1</v>
      </c>
      <c r="L8" s="4">
        <f t="shared" si="5"/>
        <v>-15</v>
      </c>
      <c r="M8" s="9">
        <f t="shared" si="6"/>
        <v>0</v>
      </c>
      <c r="O8">
        <f t="shared" ref="O8:O37" ca="1" si="9">IF(B8=TODAY(),1,0)</f>
        <v>0</v>
      </c>
    </row>
    <row r="9" spans="1:15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0">IF(A9=1,E8+1,E8)</f>
        <v>1</v>
      </c>
      <c r="F9" s="25">
        <f t="shared" si="3"/>
        <v>15</v>
      </c>
      <c r="G9" s="25">
        <f t="shared" si="7"/>
        <v>15</v>
      </c>
      <c r="H9" s="25">
        <f t="shared" si="4"/>
        <v>0</v>
      </c>
      <c r="I9" s="47">
        <v>0</v>
      </c>
      <c r="J9" s="47">
        <f>J8+I9</f>
        <v>0</v>
      </c>
      <c r="K9" s="11">
        <f t="shared" si="8"/>
        <v>-1</v>
      </c>
      <c r="L9" s="4">
        <f t="shared" si="5"/>
        <v>-15</v>
      </c>
      <c r="M9" s="9">
        <f t="shared" si="6"/>
        <v>0</v>
      </c>
      <c r="O9">
        <f t="shared" ca="1" si="9"/>
        <v>0</v>
      </c>
    </row>
    <row r="10" spans="1:15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0"/>
        <v>2</v>
      </c>
      <c r="F10" s="27">
        <f t="shared" si="3"/>
        <v>30</v>
      </c>
      <c r="G10" s="27">
        <f t="shared" si="7"/>
        <v>15</v>
      </c>
      <c r="H10" s="27">
        <f t="shared" si="4"/>
        <v>15</v>
      </c>
      <c r="I10" s="48">
        <v>0</v>
      </c>
      <c r="J10" s="48">
        <f t="shared" ref="J10:J15" si="11">J9+I10</f>
        <v>0</v>
      </c>
      <c r="K10" s="11">
        <f t="shared" si="8"/>
        <v>-2</v>
      </c>
      <c r="L10" s="4">
        <f t="shared" si="5"/>
        <v>-30</v>
      </c>
      <c r="M10" s="9">
        <f t="shared" si="6"/>
        <v>0</v>
      </c>
      <c r="O10">
        <f t="shared" ca="1" si="9"/>
        <v>0</v>
      </c>
    </row>
    <row r="11" spans="1:15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3"/>
        <v>75</v>
      </c>
      <c r="G11" s="27">
        <f t="shared" si="7"/>
        <v>15</v>
      </c>
      <c r="H11" s="27">
        <f t="shared" si="4"/>
        <v>15</v>
      </c>
      <c r="I11" s="48">
        <v>0</v>
      </c>
      <c r="J11" s="48">
        <f t="shared" si="11"/>
        <v>0</v>
      </c>
      <c r="K11" s="11">
        <f t="shared" si="8"/>
        <v>-5</v>
      </c>
      <c r="L11" s="4">
        <f t="shared" si="5"/>
        <v>-75</v>
      </c>
      <c r="M11" s="9">
        <f t="shared" si="6"/>
        <v>0</v>
      </c>
      <c r="O11">
        <f t="shared" ca="1" si="9"/>
        <v>0</v>
      </c>
    </row>
    <row r="12" spans="1:15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f t="shared" si="10"/>
        <v>6</v>
      </c>
      <c r="F12" s="27">
        <f t="shared" si="3"/>
        <v>90</v>
      </c>
      <c r="G12" s="27">
        <f t="shared" si="7"/>
        <v>15</v>
      </c>
      <c r="H12" s="27">
        <f t="shared" si="4"/>
        <v>15</v>
      </c>
      <c r="I12" s="48">
        <v>0</v>
      </c>
      <c r="J12" s="48">
        <f t="shared" si="11"/>
        <v>0</v>
      </c>
      <c r="K12" s="11">
        <f t="shared" si="8"/>
        <v>-6</v>
      </c>
      <c r="L12" s="4">
        <f t="shared" si="5"/>
        <v>-90</v>
      </c>
      <c r="M12" s="9">
        <f t="shared" si="6"/>
        <v>0</v>
      </c>
      <c r="O12">
        <f t="shared" ca="1" si="9"/>
        <v>0</v>
      </c>
    </row>
    <row r="13" spans="1:15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f t="shared" si="10"/>
        <v>7</v>
      </c>
      <c r="F13" s="27">
        <f t="shared" si="3"/>
        <v>105</v>
      </c>
      <c r="G13" s="27">
        <f t="shared" si="7"/>
        <v>15</v>
      </c>
      <c r="H13" s="27">
        <f t="shared" si="4"/>
        <v>15</v>
      </c>
      <c r="I13" s="48">
        <v>0</v>
      </c>
      <c r="J13" s="48">
        <f t="shared" si="11"/>
        <v>0</v>
      </c>
      <c r="K13" s="11">
        <f t="shared" si="8"/>
        <v>-7</v>
      </c>
      <c r="L13" s="4">
        <f t="shared" si="5"/>
        <v>-105</v>
      </c>
      <c r="M13" s="9">
        <f t="shared" si="6"/>
        <v>0</v>
      </c>
      <c r="O13">
        <f t="shared" ca="1" si="9"/>
        <v>0</v>
      </c>
    </row>
    <row r="14" spans="1:15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f t="shared" si="10"/>
        <v>8</v>
      </c>
      <c r="F14" s="27">
        <f t="shared" si="3"/>
        <v>120</v>
      </c>
      <c r="G14" s="27">
        <f t="shared" si="7"/>
        <v>15</v>
      </c>
      <c r="H14" s="27">
        <f t="shared" si="4"/>
        <v>15</v>
      </c>
      <c r="I14" s="48">
        <v>1</v>
      </c>
      <c r="J14" s="48">
        <f t="shared" si="11"/>
        <v>1</v>
      </c>
      <c r="K14" s="11">
        <f t="shared" si="8"/>
        <v>-7.9333333333333336</v>
      </c>
      <c r="L14" s="4">
        <f t="shared" si="5"/>
        <v>-119</v>
      </c>
      <c r="M14" s="9">
        <f t="shared" si="6"/>
        <v>8.3333333333333332E-3</v>
      </c>
      <c r="O14">
        <f t="shared" ca="1" si="9"/>
        <v>0</v>
      </c>
    </row>
    <row r="15" spans="1:15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f t="shared" si="10"/>
        <v>8</v>
      </c>
      <c r="F15" s="27">
        <f t="shared" si="3"/>
        <v>120</v>
      </c>
      <c r="G15" s="27">
        <f t="shared" si="7"/>
        <v>15</v>
      </c>
      <c r="H15" s="27">
        <f t="shared" si="4"/>
        <v>0</v>
      </c>
      <c r="I15" s="48">
        <v>0</v>
      </c>
      <c r="J15" s="48">
        <f t="shared" si="11"/>
        <v>1</v>
      </c>
      <c r="K15" s="11">
        <f t="shared" si="8"/>
        <v>-7.9333333333333336</v>
      </c>
      <c r="L15" s="4">
        <f t="shared" si="5"/>
        <v>-119</v>
      </c>
      <c r="M15" s="9">
        <f t="shared" si="6"/>
        <v>8.3333333333333332E-3</v>
      </c>
      <c r="O15">
        <f t="shared" ca="1" si="9"/>
        <v>0</v>
      </c>
    </row>
    <row r="16" spans="1:15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f t="shared" si="10"/>
        <v>8</v>
      </c>
      <c r="F16" s="25">
        <f t="shared" si="3"/>
        <v>120</v>
      </c>
      <c r="G16" s="25">
        <f t="shared" si="7"/>
        <v>15</v>
      </c>
      <c r="H16" s="25">
        <f t="shared" si="4"/>
        <v>0</v>
      </c>
      <c r="I16" s="47">
        <v>0</v>
      </c>
      <c r="J16" s="47">
        <f>J15+I16</f>
        <v>1</v>
      </c>
      <c r="K16" s="11">
        <f t="shared" si="8"/>
        <v>-7.9333333333333336</v>
      </c>
      <c r="L16" s="4">
        <f t="shared" si="5"/>
        <v>-119</v>
      </c>
      <c r="M16" s="9">
        <f t="shared" si="6"/>
        <v>8.3333333333333332E-3</v>
      </c>
      <c r="O16">
        <f t="shared" ca="1" si="9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f t="shared" si="10"/>
        <v>9</v>
      </c>
      <c r="F17" s="27">
        <f t="shared" si="3"/>
        <v>135</v>
      </c>
      <c r="G17" s="27">
        <f t="shared" si="7"/>
        <v>15</v>
      </c>
      <c r="H17" s="27">
        <f t="shared" si="4"/>
        <v>15</v>
      </c>
      <c r="I17" s="48">
        <v>0</v>
      </c>
      <c r="J17" s="48">
        <f t="shared" ref="J17:J37" si="12">J16+I17</f>
        <v>1</v>
      </c>
      <c r="K17" s="11">
        <f t="shared" si="8"/>
        <v>-8.9333333333333336</v>
      </c>
      <c r="L17" s="4">
        <f t="shared" si="5"/>
        <v>-134</v>
      </c>
      <c r="M17" s="9">
        <f t="shared" si="6"/>
        <v>7.4074074074074077E-3</v>
      </c>
      <c r="O17">
        <f t="shared" ca="1" si="9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3"/>
        <v>165</v>
      </c>
      <c r="G18" s="27">
        <f t="shared" si="7"/>
        <v>15</v>
      </c>
      <c r="H18" s="27">
        <f t="shared" si="4"/>
        <v>15</v>
      </c>
      <c r="I18" s="48">
        <v>0</v>
      </c>
      <c r="J18" s="48">
        <f t="shared" si="12"/>
        <v>1</v>
      </c>
      <c r="K18" s="11">
        <f t="shared" si="8"/>
        <v>-10.933333333333334</v>
      </c>
      <c r="L18" s="4">
        <f t="shared" si="5"/>
        <v>-164</v>
      </c>
      <c r="M18" s="9">
        <f t="shared" si="6"/>
        <v>6.0606060606060606E-3</v>
      </c>
      <c r="O18">
        <f t="shared" ca="1" si="9"/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f t="shared" si="10"/>
        <v>12</v>
      </c>
      <c r="F19" s="27">
        <f t="shared" si="3"/>
        <v>180</v>
      </c>
      <c r="G19" s="27">
        <f t="shared" si="7"/>
        <v>15</v>
      </c>
      <c r="H19" s="27">
        <f t="shared" si="4"/>
        <v>15</v>
      </c>
      <c r="I19" s="48">
        <v>1</v>
      </c>
      <c r="J19" s="48">
        <f t="shared" si="12"/>
        <v>2</v>
      </c>
      <c r="K19" s="11">
        <f t="shared" si="8"/>
        <v>-11.866666666666667</v>
      </c>
      <c r="L19" s="4">
        <f t="shared" si="5"/>
        <v>-178</v>
      </c>
      <c r="M19" s="9">
        <f t="shared" si="6"/>
        <v>1.1111111111111112E-2</v>
      </c>
      <c r="O19">
        <f t="shared" ca="1" si="9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f t="shared" si="10"/>
        <v>13</v>
      </c>
      <c r="F20" s="27">
        <f t="shared" si="3"/>
        <v>195</v>
      </c>
      <c r="G20" s="27">
        <f t="shared" si="7"/>
        <v>15</v>
      </c>
      <c r="H20" s="27">
        <f t="shared" si="4"/>
        <v>15</v>
      </c>
      <c r="I20" s="48">
        <v>0</v>
      </c>
      <c r="J20" s="48">
        <f t="shared" si="12"/>
        <v>2</v>
      </c>
      <c r="K20" s="11">
        <f t="shared" si="8"/>
        <v>-12.866666666666667</v>
      </c>
      <c r="L20" s="4">
        <f t="shared" si="5"/>
        <v>-193</v>
      </c>
      <c r="M20" s="9">
        <f t="shared" si="6"/>
        <v>1.0256410256410256E-2</v>
      </c>
      <c r="O20">
        <f t="shared" ca="1" si="9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f t="shared" si="10"/>
        <v>14</v>
      </c>
      <c r="F21" s="27">
        <f t="shared" si="3"/>
        <v>210</v>
      </c>
      <c r="G21" s="27">
        <f t="shared" si="7"/>
        <v>15</v>
      </c>
      <c r="H21" s="27">
        <f t="shared" si="4"/>
        <v>15</v>
      </c>
      <c r="I21" s="48"/>
      <c r="J21" s="48">
        <f t="shared" si="12"/>
        <v>2</v>
      </c>
      <c r="K21" s="11">
        <f t="shared" si="8"/>
        <v>-13.866666666666667</v>
      </c>
      <c r="L21" s="4">
        <f t="shared" si="5"/>
        <v>-208</v>
      </c>
      <c r="M21" s="9">
        <f t="shared" si="6"/>
        <v>9.5238095238095247E-3</v>
      </c>
      <c r="O21">
        <f t="shared" ca="1" si="9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f t="shared" si="10"/>
        <v>14</v>
      </c>
      <c r="F22" s="27">
        <f t="shared" si="3"/>
        <v>210</v>
      </c>
      <c r="G22" s="27">
        <f t="shared" si="7"/>
        <v>15</v>
      </c>
      <c r="H22" s="27">
        <f t="shared" si="4"/>
        <v>0</v>
      </c>
      <c r="I22" s="48"/>
      <c r="J22" s="48">
        <f t="shared" si="12"/>
        <v>2</v>
      </c>
      <c r="K22" s="11">
        <f t="shared" si="8"/>
        <v>-13.866666666666667</v>
      </c>
      <c r="L22" s="4">
        <f t="shared" si="5"/>
        <v>-208</v>
      </c>
      <c r="M22" s="9">
        <f t="shared" si="6"/>
        <v>9.5238095238095247E-3</v>
      </c>
      <c r="O22">
        <f t="shared" ca="1" si="9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f t="shared" si="10"/>
        <v>14</v>
      </c>
      <c r="F23" s="25">
        <f t="shared" si="3"/>
        <v>210</v>
      </c>
      <c r="G23" s="25">
        <f t="shared" si="7"/>
        <v>15</v>
      </c>
      <c r="H23" s="25">
        <f t="shared" si="4"/>
        <v>0</v>
      </c>
      <c r="I23" s="47"/>
      <c r="J23" s="47">
        <f>J22+I23</f>
        <v>2</v>
      </c>
      <c r="K23" s="11">
        <f t="shared" si="8"/>
        <v>-13.866666666666667</v>
      </c>
      <c r="L23" s="4">
        <f t="shared" si="5"/>
        <v>-208</v>
      </c>
      <c r="M23" s="9">
        <f t="shared" si="6"/>
        <v>9.5238095238095247E-3</v>
      </c>
      <c r="O23">
        <f t="shared" ca="1" si="9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f t="shared" si="10"/>
        <v>15</v>
      </c>
      <c r="F24" s="27">
        <f t="shared" si="3"/>
        <v>225</v>
      </c>
      <c r="G24" s="27">
        <f t="shared" si="7"/>
        <v>15</v>
      </c>
      <c r="H24" s="27">
        <f t="shared" si="4"/>
        <v>15</v>
      </c>
      <c r="I24" s="48"/>
      <c r="J24" s="48">
        <f t="shared" si="12"/>
        <v>2</v>
      </c>
      <c r="K24" s="11">
        <f t="shared" si="8"/>
        <v>-14.866666666666667</v>
      </c>
      <c r="L24" s="4">
        <f t="shared" si="5"/>
        <v>-223</v>
      </c>
      <c r="M24" s="9">
        <f t="shared" si="6"/>
        <v>8.8888888888888889E-3</v>
      </c>
      <c r="O24">
        <f t="shared" ca="1" si="9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3"/>
        <v>255</v>
      </c>
      <c r="G25" s="27">
        <f t="shared" si="7"/>
        <v>15</v>
      </c>
      <c r="H25" s="27">
        <f t="shared" si="4"/>
        <v>15</v>
      </c>
      <c r="I25" s="48"/>
      <c r="J25" s="48">
        <f t="shared" si="12"/>
        <v>2</v>
      </c>
      <c r="K25" s="11">
        <f t="shared" si="8"/>
        <v>-16.866666666666667</v>
      </c>
      <c r="L25" s="4">
        <f t="shared" si="5"/>
        <v>-253</v>
      </c>
      <c r="M25" s="9">
        <f t="shared" si="6"/>
        <v>7.8431372549019607E-3</v>
      </c>
      <c r="O25">
        <f t="shared" ca="1" si="9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f t="shared" si="10"/>
        <v>18</v>
      </c>
      <c r="F26" s="27">
        <f t="shared" si="3"/>
        <v>270</v>
      </c>
      <c r="G26" s="27">
        <f t="shared" si="7"/>
        <v>15</v>
      </c>
      <c r="H26" s="27">
        <f t="shared" si="4"/>
        <v>15</v>
      </c>
      <c r="I26" s="48"/>
      <c r="J26" s="48">
        <f t="shared" si="12"/>
        <v>2</v>
      </c>
      <c r="K26" s="11">
        <f t="shared" si="8"/>
        <v>-17.866666666666667</v>
      </c>
      <c r="L26" s="4">
        <f t="shared" si="5"/>
        <v>-268</v>
      </c>
      <c r="M26" s="9">
        <f t="shared" si="6"/>
        <v>7.4074074074074077E-3</v>
      </c>
      <c r="O26">
        <f t="shared" ca="1" si="9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f t="shared" si="10"/>
        <v>19</v>
      </c>
      <c r="F27" s="27">
        <f t="shared" si="3"/>
        <v>285</v>
      </c>
      <c r="G27" s="27">
        <f t="shared" si="7"/>
        <v>15</v>
      </c>
      <c r="H27" s="27">
        <f t="shared" si="4"/>
        <v>15</v>
      </c>
      <c r="I27" s="48"/>
      <c r="J27" s="48">
        <f t="shared" si="12"/>
        <v>2</v>
      </c>
      <c r="K27" s="11">
        <f t="shared" si="8"/>
        <v>-18.866666666666667</v>
      </c>
      <c r="L27" s="4">
        <f t="shared" si="5"/>
        <v>-283</v>
      </c>
      <c r="M27" s="9">
        <f t="shared" si="6"/>
        <v>7.0175438596491229E-3</v>
      </c>
      <c r="O27">
        <f t="shared" ca="1" si="9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f t="shared" si="10"/>
        <v>20</v>
      </c>
      <c r="F28" s="27">
        <f t="shared" si="3"/>
        <v>300</v>
      </c>
      <c r="G28" s="27">
        <f t="shared" si="7"/>
        <v>15</v>
      </c>
      <c r="H28" s="27">
        <f t="shared" si="4"/>
        <v>15</v>
      </c>
      <c r="I28" s="48"/>
      <c r="J28" s="48">
        <f t="shared" si="12"/>
        <v>2</v>
      </c>
      <c r="K28" s="11">
        <f t="shared" si="8"/>
        <v>-19.866666666666667</v>
      </c>
      <c r="L28" s="4">
        <f t="shared" si="5"/>
        <v>-298</v>
      </c>
      <c r="M28" s="9">
        <f t="shared" si="6"/>
        <v>6.6666666666666671E-3</v>
      </c>
      <c r="O28">
        <f t="shared" ca="1" si="9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f t="shared" si="10"/>
        <v>20</v>
      </c>
      <c r="F29" s="27">
        <f t="shared" si="3"/>
        <v>300</v>
      </c>
      <c r="G29" s="27">
        <f t="shared" si="7"/>
        <v>15</v>
      </c>
      <c r="H29" s="27">
        <f t="shared" si="4"/>
        <v>0</v>
      </c>
      <c r="I29" s="48"/>
      <c r="J29" s="48">
        <f t="shared" si="12"/>
        <v>2</v>
      </c>
      <c r="K29" s="11">
        <f t="shared" si="8"/>
        <v>-19.866666666666667</v>
      </c>
      <c r="L29" s="4">
        <f t="shared" si="5"/>
        <v>-298</v>
      </c>
      <c r="M29" s="9">
        <f t="shared" si="6"/>
        <v>6.6666666666666671E-3</v>
      </c>
      <c r="O29">
        <f t="shared" ca="1" si="9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3"/>
        <v>300</v>
      </c>
      <c r="G30" s="25">
        <f t="shared" si="7"/>
        <v>15</v>
      </c>
      <c r="H30" s="25">
        <f t="shared" si="4"/>
        <v>0</v>
      </c>
      <c r="I30" s="47"/>
      <c r="J30" s="47">
        <f>J29+I30</f>
        <v>2</v>
      </c>
      <c r="K30" s="11">
        <f t="shared" si="8"/>
        <v>-19.866666666666667</v>
      </c>
      <c r="L30" s="4">
        <f t="shared" si="5"/>
        <v>-298</v>
      </c>
      <c r="M30" s="9">
        <f t="shared" si="6"/>
        <v>6.6666666666666671E-3</v>
      </c>
      <c r="O30">
        <f t="shared" ca="1" si="9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3"/>
        <v>300</v>
      </c>
      <c r="G31" s="27">
        <f t="shared" si="7"/>
        <v>15</v>
      </c>
      <c r="H31" s="27">
        <f t="shared" si="4"/>
        <v>15</v>
      </c>
      <c r="I31" s="48"/>
      <c r="J31" s="48">
        <f t="shared" si="12"/>
        <v>2</v>
      </c>
      <c r="K31" s="11">
        <f t="shared" si="8"/>
        <v>-19.866666666666667</v>
      </c>
      <c r="L31" s="4">
        <f t="shared" si="5"/>
        <v>-298</v>
      </c>
      <c r="M31" s="9">
        <f t="shared" si="6"/>
        <v>6.6666666666666671E-3</v>
      </c>
      <c r="O31">
        <f t="shared" ca="1" si="9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f t="shared" si="10"/>
        <v>21</v>
      </c>
      <c r="F32" s="27">
        <f t="shared" si="3"/>
        <v>315</v>
      </c>
      <c r="G32" s="27">
        <f t="shared" si="7"/>
        <v>15</v>
      </c>
      <c r="H32" s="27">
        <f t="shared" si="4"/>
        <v>15</v>
      </c>
      <c r="I32" s="48"/>
      <c r="J32" s="48">
        <f t="shared" si="12"/>
        <v>2</v>
      </c>
      <c r="K32" s="11">
        <f t="shared" si="8"/>
        <v>-20.866666666666667</v>
      </c>
      <c r="L32" s="4">
        <f t="shared" si="5"/>
        <v>-313</v>
      </c>
      <c r="M32" s="9">
        <f t="shared" si="6"/>
        <v>6.3492063492063492E-3</v>
      </c>
      <c r="O32">
        <f t="shared" ca="1" si="9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f t="shared" si="10"/>
        <v>22</v>
      </c>
      <c r="F33" s="27">
        <f t="shared" si="3"/>
        <v>330</v>
      </c>
      <c r="G33" s="27">
        <f t="shared" si="7"/>
        <v>15</v>
      </c>
      <c r="H33" s="27">
        <f t="shared" si="4"/>
        <v>15</v>
      </c>
      <c r="I33" s="48"/>
      <c r="J33" s="48">
        <f t="shared" si="12"/>
        <v>2</v>
      </c>
      <c r="K33" s="11">
        <f t="shared" si="8"/>
        <v>-21.866666666666667</v>
      </c>
      <c r="L33" s="4">
        <f t="shared" si="5"/>
        <v>-328</v>
      </c>
      <c r="M33" s="9">
        <f t="shared" si="6"/>
        <v>6.0606060606060606E-3</v>
      </c>
      <c r="O33">
        <f t="shared" ca="1" si="9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f t="shared" si="10"/>
        <v>23</v>
      </c>
      <c r="F34" s="27">
        <f t="shared" si="3"/>
        <v>345</v>
      </c>
      <c r="G34" s="27">
        <f t="shared" si="7"/>
        <v>15</v>
      </c>
      <c r="H34" s="27">
        <f t="shared" si="4"/>
        <v>15</v>
      </c>
      <c r="I34" s="48"/>
      <c r="J34" s="48">
        <f t="shared" si="12"/>
        <v>2</v>
      </c>
      <c r="K34" s="11">
        <f t="shared" si="8"/>
        <v>-22.866666666666667</v>
      </c>
      <c r="L34" s="4">
        <f t="shared" si="5"/>
        <v>-343</v>
      </c>
      <c r="M34" s="9">
        <f t="shared" si="6"/>
        <v>5.7971014492753624E-3</v>
      </c>
      <c r="O34">
        <f t="shared" ca="1" si="9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 t="shared" si="1"/>
        <v>Fri</v>
      </c>
      <c r="D35" s="26" t="str">
        <f t="shared" si="2"/>
        <v>29</v>
      </c>
      <c r="E35" s="26">
        <f t="shared" si="10"/>
        <v>24</v>
      </c>
      <c r="F35" s="27">
        <f t="shared" si="3"/>
        <v>360</v>
      </c>
      <c r="G35" s="27">
        <f t="shared" si="7"/>
        <v>15</v>
      </c>
      <c r="H35" s="27">
        <f t="shared" si="4"/>
        <v>15</v>
      </c>
      <c r="I35" s="48"/>
      <c r="J35" s="48">
        <f t="shared" si="12"/>
        <v>2</v>
      </c>
      <c r="K35" s="11">
        <f t="shared" si="8"/>
        <v>-23.866666666666667</v>
      </c>
      <c r="L35" s="4">
        <f t="shared" si="5"/>
        <v>-358</v>
      </c>
      <c r="M35" s="9">
        <f t="shared" si="6"/>
        <v>5.5555555555555558E-3</v>
      </c>
      <c r="O35">
        <f t="shared" ca="1" si="9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f t="shared" si="10"/>
        <v>24</v>
      </c>
      <c r="F36" s="27">
        <f t="shared" si="3"/>
        <v>360</v>
      </c>
      <c r="G36" s="27">
        <f t="shared" si="7"/>
        <v>15</v>
      </c>
      <c r="H36" s="27">
        <v>13</v>
      </c>
      <c r="I36" s="48"/>
      <c r="J36" s="48">
        <f t="shared" si="12"/>
        <v>2</v>
      </c>
      <c r="K36" s="11">
        <f t="shared" si="8"/>
        <v>-23.866666666666667</v>
      </c>
      <c r="L36" s="4">
        <f t="shared" si="5"/>
        <v>-358</v>
      </c>
      <c r="M36" s="9">
        <f t="shared" si="6"/>
        <v>5.5555555555555558E-3</v>
      </c>
      <c r="O36">
        <f t="shared" ca="1" si="9"/>
        <v>0</v>
      </c>
    </row>
    <row r="37" spans="1:15" ht="14.25" customHeight="1">
      <c r="A37">
        <f t="shared" si="0"/>
        <v>0</v>
      </c>
      <c r="B37" s="160">
        <v>42400</v>
      </c>
      <c r="C37" s="159" t="s">
        <v>88</v>
      </c>
      <c r="D37" s="156" t="str">
        <f t="shared" si="2"/>
        <v>31</v>
      </c>
      <c r="E37" s="156">
        <f t="shared" si="10"/>
        <v>24</v>
      </c>
      <c r="F37" s="156">
        <f t="shared" si="3"/>
        <v>360</v>
      </c>
      <c r="G37" s="156">
        <f t="shared" si="7"/>
        <v>15</v>
      </c>
      <c r="H37" s="156">
        <v>13</v>
      </c>
      <c r="I37" s="157"/>
      <c r="J37" s="156">
        <f t="shared" si="12"/>
        <v>2</v>
      </c>
      <c r="K37" s="11">
        <f t="shared" si="8"/>
        <v>-23.866666666666667</v>
      </c>
      <c r="L37" s="4">
        <f t="shared" si="5"/>
        <v>-358</v>
      </c>
      <c r="M37" s="9">
        <f t="shared" si="6"/>
        <v>5.5555555555555558E-3</v>
      </c>
      <c r="O37">
        <f t="shared" ca="1" si="9"/>
        <v>0</v>
      </c>
    </row>
    <row r="38" spans="1:15" ht="15" customHeight="1">
      <c r="E38"/>
      <c r="F38"/>
      <c r="H38" s="121">
        <f ca="1">SUMIF(B7:B36,"&lt;="&amp;TODAY(),H7:H36)</f>
        <v>180</v>
      </c>
      <c r="I38" s="120">
        <f>SUM(I7:I37)</f>
        <v>2</v>
      </c>
      <c r="K38" s="11">
        <f ca="1">(I38-H38)/$F$4</f>
        <v>-11.866666666666667</v>
      </c>
      <c r="L38" s="4">
        <f ca="1">I38-H38</f>
        <v>-178</v>
      </c>
      <c r="M38" s="9">
        <f ca="1">(I38)/H38</f>
        <v>1.1111111111111112E-2</v>
      </c>
    </row>
    <row r="39" spans="1:15">
      <c r="E39"/>
      <c r="F39"/>
      <c r="H39"/>
      <c r="I39"/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opLeftCell="B1" zoomScale="80" zoomScaleNormal="80" workbookViewId="0">
      <selection activeCell="J14" sqref="J14"/>
    </sheetView>
  </sheetViews>
  <sheetFormatPr defaultRowHeight="14.25"/>
  <cols>
    <col min="1" max="1" width="7.125" hidden="1" customWidth="1"/>
    <col min="2" max="2" width="8.25" customWidth="1"/>
    <col min="5" max="5" width="8.875" style="41" customWidth="1"/>
    <col min="6" max="6" width="10.125" style="41" customWidth="1"/>
    <col min="7" max="7" width="9.75" customWidth="1"/>
    <col min="8" max="8" width="7.875" style="41" customWidth="1"/>
    <col min="9" max="9" width="9" style="41" customWidth="1"/>
    <col min="10" max="10" width="10.125" customWidth="1"/>
    <col min="15" max="15" width="10.375" bestFit="1" customWidth="1"/>
  </cols>
  <sheetData>
    <row r="1" spans="1:15" s="1" customFormat="1" ht="14.25" customHeight="1">
      <c r="B1" s="161" t="s">
        <v>81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5" ht="15.75" customHeight="1">
      <c r="B2" s="161"/>
      <c r="C2" s="161"/>
      <c r="D2" s="161"/>
      <c r="E2" s="23">
        <f>'Ramp Plan'!C5</f>
        <v>375</v>
      </c>
      <c r="F2" s="34"/>
      <c r="G2" s="34"/>
      <c r="H2" s="34"/>
      <c r="I2" s="6">
        <v>24</v>
      </c>
      <c r="J2" s="30"/>
    </row>
    <row r="3" spans="1:15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5" ht="14.25" customHeight="1">
      <c r="B4" s="30"/>
      <c r="C4" s="30"/>
      <c r="D4" s="30"/>
      <c r="E4" s="31"/>
      <c r="F4" s="32">
        <f>'Ramp Plan'!D11</f>
        <v>15</v>
      </c>
      <c r="G4" s="32"/>
      <c r="H4" s="33"/>
      <c r="I4" s="34"/>
      <c r="J4" s="30"/>
    </row>
    <row r="5" spans="1:15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5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5">
      <c r="A7">
        <f t="shared" ref="A7:A36" si="0">IF(OR(WEEKDAY(B7)=2,WEEKDAY(B7)=3,WEEKDAY(B7)=4,WEEKDAY(B7)=5,WEEKDAY(B7)=6),1,0)</f>
        <v>1</v>
      </c>
      <c r="B7" s="44">
        <f>'30K Launch'!B7</f>
        <v>42370</v>
      </c>
      <c r="C7" s="45" t="str">
        <f t="shared" ref="C7:C36" si="1">TEXT(B7,"ddd")</f>
        <v>Fri</v>
      </c>
      <c r="D7" s="24" t="str">
        <f t="shared" ref="D7:D36" si="2">TEXT(B7,"dd")</f>
        <v>01</v>
      </c>
      <c r="E7" s="24">
        <v>1</v>
      </c>
      <c r="F7" s="25">
        <f t="shared" ref="F7:F36" si="3">E7*$F$4</f>
        <v>15</v>
      </c>
      <c r="G7" s="25">
        <f>$F$4</f>
        <v>15</v>
      </c>
      <c r="H7" s="25">
        <f t="shared" ref="H7:H36" si="4">IF(A7=0,0,$F$4)</f>
        <v>15</v>
      </c>
      <c r="I7" s="47">
        <v>19</v>
      </c>
      <c r="J7" s="47">
        <f>I7</f>
        <v>19</v>
      </c>
      <c r="K7" s="11">
        <f>(J7-F7)/$F$4</f>
        <v>0.26666666666666666</v>
      </c>
      <c r="L7" s="4">
        <f t="shared" ref="L7:L36" si="5">J7-F7</f>
        <v>4</v>
      </c>
      <c r="M7" s="9">
        <f t="shared" ref="M7:M36" si="6">J7/F7</f>
        <v>1.2666666666666666</v>
      </c>
      <c r="O7">
        <f ca="1">IF(B7=TODAY(),1,0)</f>
        <v>0</v>
      </c>
    </row>
    <row r="8" spans="1:15">
      <c r="A8">
        <f t="shared" si="0"/>
        <v>0</v>
      </c>
      <c r="B8" s="113">
        <f>'30K Launch'!B8</f>
        <v>42371</v>
      </c>
      <c r="C8" s="46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15</v>
      </c>
      <c r="G8" s="27">
        <f t="shared" ref="G8:G37" si="7">$F$4</f>
        <v>15</v>
      </c>
      <c r="H8" s="27">
        <f t="shared" si="4"/>
        <v>0</v>
      </c>
      <c r="I8" s="48">
        <v>11</v>
      </c>
      <c r="J8" s="48">
        <f t="shared" ref="J8:J36" si="8">J7+I8</f>
        <v>30</v>
      </c>
      <c r="K8" s="11">
        <f t="shared" ref="K8:K36" si="9">(J8-F8)/$F$4</f>
        <v>1</v>
      </c>
      <c r="L8" s="4">
        <f t="shared" si="5"/>
        <v>15</v>
      </c>
      <c r="M8" s="9">
        <f t="shared" si="6"/>
        <v>2</v>
      </c>
      <c r="O8">
        <f t="shared" ref="O8:O36" ca="1" si="10">IF(B8=TODAY(),1,0)</f>
        <v>0</v>
      </c>
    </row>
    <row r="9" spans="1:15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36" si="11">IF(A9=1,E8+1,E8)</f>
        <v>1</v>
      </c>
      <c r="F9" s="25">
        <f t="shared" si="3"/>
        <v>15</v>
      </c>
      <c r="G9" s="25">
        <f t="shared" si="7"/>
        <v>15</v>
      </c>
      <c r="H9" s="25">
        <f t="shared" si="4"/>
        <v>0</v>
      </c>
      <c r="I9" s="47"/>
      <c r="J9" s="47">
        <f t="shared" si="8"/>
        <v>30</v>
      </c>
      <c r="K9" s="11">
        <f t="shared" si="9"/>
        <v>1</v>
      </c>
      <c r="L9" s="4">
        <f t="shared" si="5"/>
        <v>15</v>
      </c>
      <c r="M9" s="9">
        <f t="shared" si="6"/>
        <v>2</v>
      </c>
      <c r="O9">
        <f t="shared" ca="1" si="10"/>
        <v>0</v>
      </c>
    </row>
    <row r="10" spans="1:15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3"/>
        <v>30</v>
      </c>
      <c r="G10" s="27">
        <f t="shared" si="7"/>
        <v>15</v>
      </c>
      <c r="H10" s="27">
        <f t="shared" si="4"/>
        <v>15</v>
      </c>
      <c r="I10" s="48">
        <v>1</v>
      </c>
      <c r="J10" s="48">
        <f t="shared" si="8"/>
        <v>31</v>
      </c>
      <c r="K10" s="11">
        <f t="shared" si="9"/>
        <v>6.6666666666666666E-2</v>
      </c>
      <c r="L10" s="4">
        <f t="shared" si="5"/>
        <v>1</v>
      </c>
      <c r="M10" s="9">
        <f t="shared" si="6"/>
        <v>1.0333333333333334</v>
      </c>
      <c r="O10">
        <f t="shared" ca="1" si="10"/>
        <v>0</v>
      </c>
    </row>
    <row r="11" spans="1:15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3"/>
        <v>75</v>
      </c>
      <c r="G11" s="27">
        <f t="shared" si="7"/>
        <v>15</v>
      </c>
      <c r="H11" s="27">
        <f t="shared" si="4"/>
        <v>15</v>
      </c>
      <c r="I11" s="48">
        <v>3</v>
      </c>
      <c r="J11" s="48">
        <f t="shared" si="8"/>
        <v>34</v>
      </c>
      <c r="K11" s="11">
        <f t="shared" si="9"/>
        <v>-2.7333333333333334</v>
      </c>
      <c r="L11" s="4">
        <f t="shared" si="5"/>
        <v>-41</v>
      </c>
      <c r="M11" s="9">
        <f t="shared" si="6"/>
        <v>0.45333333333333331</v>
      </c>
      <c r="O11">
        <f t="shared" ca="1" si="10"/>
        <v>0</v>
      </c>
    </row>
    <row r="12" spans="1:15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3"/>
        <v>90</v>
      </c>
      <c r="G12" s="27">
        <f t="shared" si="7"/>
        <v>15</v>
      </c>
      <c r="H12" s="27">
        <f t="shared" si="4"/>
        <v>15</v>
      </c>
      <c r="I12" s="48">
        <v>10</v>
      </c>
      <c r="J12" s="48">
        <f t="shared" si="8"/>
        <v>44</v>
      </c>
      <c r="K12" s="11">
        <f t="shared" si="9"/>
        <v>-3.0666666666666669</v>
      </c>
      <c r="L12" s="4">
        <f t="shared" si="5"/>
        <v>-46</v>
      </c>
      <c r="M12" s="9">
        <f t="shared" si="6"/>
        <v>0.48888888888888887</v>
      </c>
      <c r="O12">
        <f t="shared" ca="1" si="10"/>
        <v>0</v>
      </c>
    </row>
    <row r="13" spans="1:15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3"/>
        <v>105</v>
      </c>
      <c r="G13" s="27">
        <f t="shared" si="7"/>
        <v>15</v>
      </c>
      <c r="H13" s="27">
        <f t="shared" si="4"/>
        <v>15</v>
      </c>
      <c r="I13" s="48">
        <v>6</v>
      </c>
      <c r="J13" s="48">
        <f t="shared" si="8"/>
        <v>50</v>
      </c>
      <c r="K13" s="11">
        <f t="shared" si="9"/>
        <v>-3.6666666666666665</v>
      </c>
      <c r="L13" s="4">
        <f t="shared" si="5"/>
        <v>-55</v>
      </c>
      <c r="M13" s="9">
        <f t="shared" si="6"/>
        <v>0.47619047619047616</v>
      </c>
      <c r="O13">
        <f t="shared" ca="1" si="10"/>
        <v>0</v>
      </c>
    </row>
    <row r="14" spans="1:15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3"/>
        <v>120</v>
      </c>
      <c r="G14" s="27">
        <f t="shared" si="7"/>
        <v>15</v>
      </c>
      <c r="H14" s="27">
        <f t="shared" si="4"/>
        <v>15</v>
      </c>
      <c r="I14" s="48">
        <v>12</v>
      </c>
      <c r="J14" s="48">
        <f t="shared" si="8"/>
        <v>62</v>
      </c>
      <c r="K14" s="11">
        <f t="shared" si="9"/>
        <v>-3.8666666666666667</v>
      </c>
      <c r="L14" s="4">
        <f t="shared" si="5"/>
        <v>-58</v>
      </c>
      <c r="M14" s="9">
        <f t="shared" si="6"/>
        <v>0.51666666666666672</v>
      </c>
      <c r="O14">
        <f t="shared" ca="1" si="10"/>
        <v>0</v>
      </c>
    </row>
    <row r="15" spans="1:15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3"/>
        <v>120</v>
      </c>
      <c r="G15" s="27">
        <f t="shared" si="7"/>
        <v>15</v>
      </c>
      <c r="H15" s="27">
        <f t="shared" si="4"/>
        <v>0</v>
      </c>
      <c r="I15" s="48">
        <v>22</v>
      </c>
      <c r="J15" s="48">
        <f t="shared" si="8"/>
        <v>84</v>
      </c>
      <c r="K15" s="11">
        <f t="shared" si="9"/>
        <v>-2.4</v>
      </c>
      <c r="L15" s="4">
        <f t="shared" si="5"/>
        <v>-36</v>
      </c>
      <c r="M15" s="9">
        <f t="shared" si="6"/>
        <v>0.7</v>
      </c>
      <c r="O15">
        <f t="shared" ca="1" si="10"/>
        <v>0</v>
      </c>
    </row>
    <row r="16" spans="1:15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3"/>
        <v>120</v>
      </c>
      <c r="G16" s="25">
        <f t="shared" si="7"/>
        <v>15</v>
      </c>
      <c r="H16" s="25">
        <f t="shared" si="4"/>
        <v>0</v>
      </c>
      <c r="I16" s="47">
        <v>5</v>
      </c>
      <c r="J16" s="47">
        <f t="shared" si="8"/>
        <v>89</v>
      </c>
      <c r="K16" s="11">
        <f t="shared" si="9"/>
        <v>-2.0666666666666669</v>
      </c>
      <c r="L16" s="4">
        <f t="shared" si="5"/>
        <v>-31</v>
      </c>
      <c r="M16" s="9">
        <f t="shared" si="6"/>
        <v>0.7416666666666667</v>
      </c>
      <c r="O16">
        <f t="shared" ca="1" si="10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3"/>
        <v>135</v>
      </c>
      <c r="G17" s="27">
        <f t="shared" si="7"/>
        <v>15</v>
      </c>
      <c r="H17" s="27">
        <f t="shared" si="4"/>
        <v>15</v>
      </c>
      <c r="I17" s="48">
        <v>1</v>
      </c>
      <c r="J17" s="48">
        <f t="shared" si="8"/>
        <v>90</v>
      </c>
      <c r="K17" s="11">
        <f t="shared" si="9"/>
        <v>-3</v>
      </c>
      <c r="L17" s="4">
        <f t="shared" si="5"/>
        <v>-45</v>
      </c>
      <c r="M17" s="9">
        <f t="shared" si="6"/>
        <v>0.66666666666666663</v>
      </c>
      <c r="O17">
        <f t="shared" ca="1" si="10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3"/>
        <v>165</v>
      </c>
      <c r="G18" s="27">
        <f t="shared" si="7"/>
        <v>15</v>
      </c>
      <c r="H18" s="27">
        <f t="shared" si="4"/>
        <v>15</v>
      </c>
      <c r="I18" s="48">
        <v>0</v>
      </c>
      <c r="J18" s="48">
        <f t="shared" si="8"/>
        <v>90</v>
      </c>
      <c r="K18" s="11">
        <f t="shared" si="9"/>
        <v>-5</v>
      </c>
      <c r="L18" s="4">
        <f t="shared" si="5"/>
        <v>-75</v>
      </c>
      <c r="M18" s="9">
        <f t="shared" si="6"/>
        <v>0.54545454545454541</v>
      </c>
      <c r="O18">
        <f t="shared" ca="1" si="10"/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3"/>
        <v>180</v>
      </c>
      <c r="G19" s="27">
        <f t="shared" si="7"/>
        <v>15</v>
      </c>
      <c r="H19" s="27">
        <f t="shared" si="4"/>
        <v>15</v>
      </c>
      <c r="I19" s="48">
        <v>19</v>
      </c>
      <c r="J19" s="48">
        <f t="shared" si="8"/>
        <v>109</v>
      </c>
      <c r="K19" s="11">
        <f t="shared" si="9"/>
        <v>-4.7333333333333334</v>
      </c>
      <c r="L19" s="4">
        <f t="shared" si="5"/>
        <v>-71</v>
      </c>
      <c r="M19" s="9">
        <f t="shared" si="6"/>
        <v>0.60555555555555551</v>
      </c>
      <c r="O19">
        <f t="shared" ca="1" si="10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3"/>
        <v>195</v>
      </c>
      <c r="G20" s="27">
        <f t="shared" si="7"/>
        <v>15</v>
      </c>
      <c r="H20" s="27">
        <f t="shared" si="4"/>
        <v>15</v>
      </c>
      <c r="I20" s="48">
        <v>12</v>
      </c>
      <c r="J20" s="48">
        <f t="shared" si="8"/>
        <v>121</v>
      </c>
      <c r="K20" s="11">
        <f t="shared" si="9"/>
        <v>-4.9333333333333336</v>
      </c>
      <c r="L20" s="4">
        <f t="shared" si="5"/>
        <v>-74</v>
      </c>
      <c r="M20" s="9">
        <f t="shared" si="6"/>
        <v>0.62051282051282053</v>
      </c>
      <c r="O20">
        <f t="shared" ca="1" si="10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3"/>
        <v>210</v>
      </c>
      <c r="G21" s="27">
        <f t="shared" si="7"/>
        <v>15</v>
      </c>
      <c r="H21" s="27">
        <f t="shared" si="4"/>
        <v>15</v>
      </c>
      <c r="I21" s="48">
        <v>8</v>
      </c>
      <c r="J21" s="48">
        <f t="shared" si="8"/>
        <v>129</v>
      </c>
      <c r="K21" s="11">
        <f t="shared" si="9"/>
        <v>-5.4</v>
      </c>
      <c r="L21" s="4">
        <f t="shared" si="5"/>
        <v>-81</v>
      </c>
      <c r="M21" s="9">
        <f t="shared" si="6"/>
        <v>0.61428571428571432</v>
      </c>
      <c r="O21">
        <f t="shared" ca="1" si="10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3"/>
        <v>210</v>
      </c>
      <c r="G22" s="27">
        <f t="shared" si="7"/>
        <v>15</v>
      </c>
      <c r="H22" s="27">
        <f t="shared" si="4"/>
        <v>0</v>
      </c>
      <c r="I22" s="48"/>
      <c r="J22" s="48">
        <f t="shared" si="8"/>
        <v>129</v>
      </c>
      <c r="K22" s="11">
        <f t="shared" si="9"/>
        <v>-5.4</v>
      </c>
      <c r="L22" s="4">
        <f t="shared" si="5"/>
        <v>-81</v>
      </c>
      <c r="M22" s="9">
        <f t="shared" si="6"/>
        <v>0.61428571428571432</v>
      </c>
      <c r="O22">
        <f t="shared" ca="1" si="10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3"/>
        <v>210</v>
      </c>
      <c r="G23" s="25">
        <f t="shared" si="7"/>
        <v>15</v>
      </c>
      <c r="H23" s="25">
        <f t="shared" si="4"/>
        <v>0</v>
      </c>
      <c r="I23" s="47"/>
      <c r="J23" s="47">
        <f t="shared" si="8"/>
        <v>129</v>
      </c>
      <c r="K23" s="11">
        <f t="shared" si="9"/>
        <v>-5.4</v>
      </c>
      <c r="L23" s="4">
        <f t="shared" si="5"/>
        <v>-81</v>
      </c>
      <c r="M23" s="9">
        <f t="shared" si="6"/>
        <v>0.61428571428571432</v>
      </c>
      <c r="O23">
        <f t="shared" ca="1" si="10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3"/>
        <v>225</v>
      </c>
      <c r="G24" s="27">
        <f t="shared" si="7"/>
        <v>15</v>
      </c>
      <c r="H24" s="27">
        <f t="shared" si="4"/>
        <v>15</v>
      </c>
      <c r="I24" s="48"/>
      <c r="J24" s="48">
        <f t="shared" si="8"/>
        <v>129</v>
      </c>
      <c r="K24" s="11">
        <f t="shared" si="9"/>
        <v>-6.4</v>
      </c>
      <c r="L24" s="4">
        <f t="shared" si="5"/>
        <v>-96</v>
      </c>
      <c r="M24" s="9">
        <f t="shared" si="6"/>
        <v>0.57333333333333336</v>
      </c>
      <c r="O24">
        <f t="shared" ca="1" si="10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3"/>
        <v>255</v>
      </c>
      <c r="G25" s="27">
        <f t="shared" si="7"/>
        <v>15</v>
      </c>
      <c r="H25" s="27">
        <f t="shared" si="4"/>
        <v>15</v>
      </c>
      <c r="I25" s="48"/>
      <c r="J25" s="48">
        <f t="shared" si="8"/>
        <v>129</v>
      </c>
      <c r="K25" s="11">
        <f t="shared" si="9"/>
        <v>-8.4</v>
      </c>
      <c r="L25" s="4">
        <f t="shared" si="5"/>
        <v>-126</v>
      </c>
      <c r="M25" s="9">
        <f t="shared" si="6"/>
        <v>0.50588235294117645</v>
      </c>
      <c r="O25">
        <f t="shared" ca="1" si="10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3"/>
        <v>270</v>
      </c>
      <c r="G26" s="27">
        <f t="shared" si="7"/>
        <v>15</v>
      </c>
      <c r="H26" s="27">
        <f t="shared" si="4"/>
        <v>15</v>
      </c>
      <c r="I26" s="48"/>
      <c r="J26" s="48">
        <f t="shared" si="8"/>
        <v>129</v>
      </c>
      <c r="K26" s="11">
        <f t="shared" si="9"/>
        <v>-9.4</v>
      </c>
      <c r="L26" s="4">
        <f t="shared" si="5"/>
        <v>-141</v>
      </c>
      <c r="M26" s="9">
        <f t="shared" si="6"/>
        <v>0.4777777777777778</v>
      </c>
      <c r="O26">
        <f t="shared" ca="1" si="10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3"/>
        <v>285</v>
      </c>
      <c r="G27" s="27">
        <f t="shared" si="7"/>
        <v>15</v>
      </c>
      <c r="H27" s="27">
        <f t="shared" si="4"/>
        <v>15</v>
      </c>
      <c r="I27" s="48"/>
      <c r="J27" s="48">
        <f t="shared" si="8"/>
        <v>129</v>
      </c>
      <c r="K27" s="11">
        <f t="shared" si="9"/>
        <v>-10.4</v>
      </c>
      <c r="L27" s="4">
        <f t="shared" si="5"/>
        <v>-156</v>
      </c>
      <c r="M27" s="9">
        <f t="shared" si="6"/>
        <v>0.45263157894736844</v>
      </c>
      <c r="O27">
        <f t="shared" ca="1" si="10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3"/>
        <v>300</v>
      </c>
      <c r="G28" s="27">
        <f t="shared" si="7"/>
        <v>15</v>
      </c>
      <c r="H28" s="27">
        <f t="shared" si="4"/>
        <v>15</v>
      </c>
      <c r="I28" s="48"/>
      <c r="J28" s="48">
        <f t="shared" si="8"/>
        <v>129</v>
      </c>
      <c r="K28" s="11">
        <f t="shared" si="9"/>
        <v>-11.4</v>
      </c>
      <c r="L28" s="4">
        <f t="shared" si="5"/>
        <v>-171</v>
      </c>
      <c r="M28" s="9">
        <f t="shared" si="6"/>
        <v>0.43</v>
      </c>
      <c r="O28">
        <f t="shared" ca="1" si="10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3"/>
        <v>300</v>
      </c>
      <c r="G29" s="27">
        <f t="shared" si="7"/>
        <v>15</v>
      </c>
      <c r="H29" s="27">
        <f t="shared" si="4"/>
        <v>0</v>
      </c>
      <c r="I29" s="48"/>
      <c r="J29" s="48">
        <f t="shared" si="8"/>
        <v>129</v>
      </c>
      <c r="K29" s="11">
        <f t="shared" si="9"/>
        <v>-11.4</v>
      </c>
      <c r="L29" s="4">
        <f t="shared" si="5"/>
        <v>-171</v>
      </c>
      <c r="M29" s="9">
        <f t="shared" si="6"/>
        <v>0.43</v>
      </c>
      <c r="O29">
        <f t="shared" ca="1" si="10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3"/>
        <v>300</v>
      </c>
      <c r="G30" s="25">
        <f t="shared" si="7"/>
        <v>15</v>
      </c>
      <c r="H30" s="25">
        <f t="shared" si="4"/>
        <v>0</v>
      </c>
      <c r="I30" s="47"/>
      <c r="J30" s="47">
        <f t="shared" si="8"/>
        <v>129</v>
      </c>
      <c r="K30" s="11">
        <f t="shared" si="9"/>
        <v>-11.4</v>
      </c>
      <c r="L30" s="4">
        <f t="shared" si="5"/>
        <v>-171</v>
      </c>
      <c r="M30" s="9">
        <f t="shared" si="6"/>
        <v>0.43</v>
      </c>
      <c r="O30">
        <f t="shared" ca="1" si="10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3"/>
        <v>300</v>
      </c>
      <c r="G31" s="27">
        <f t="shared" si="7"/>
        <v>15</v>
      </c>
      <c r="H31" s="27">
        <f t="shared" si="4"/>
        <v>15</v>
      </c>
      <c r="I31" s="48"/>
      <c r="J31" s="48">
        <f t="shared" si="8"/>
        <v>129</v>
      </c>
      <c r="K31" s="11">
        <f t="shared" si="9"/>
        <v>-11.4</v>
      </c>
      <c r="L31" s="4">
        <f t="shared" si="5"/>
        <v>-171</v>
      </c>
      <c r="M31" s="9">
        <f t="shared" si="6"/>
        <v>0.43</v>
      </c>
      <c r="O31">
        <f t="shared" ca="1" si="10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f t="shared" si="11"/>
        <v>21</v>
      </c>
      <c r="F32" s="27">
        <f t="shared" si="3"/>
        <v>315</v>
      </c>
      <c r="G32" s="27">
        <f t="shared" si="7"/>
        <v>15</v>
      </c>
      <c r="H32" s="27">
        <f t="shared" si="4"/>
        <v>15</v>
      </c>
      <c r="I32" s="48"/>
      <c r="J32" s="48">
        <f t="shared" si="8"/>
        <v>129</v>
      </c>
      <c r="K32" s="11">
        <f t="shared" si="9"/>
        <v>-12.4</v>
      </c>
      <c r="L32" s="4">
        <f t="shared" si="5"/>
        <v>-186</v>
      </c>
      <c r="M32" s="9">
        <f t="shared" si="6"/>
        <v>0.40952380952380951</v>
      </c>
      <c r="O32">
        <f t="shared" ca="1" si="10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22</v>
      </c>
      <c r="F33" s="27">
        <f t="shared" si="3"/>
        <v>330</v>
      </c>
      <c r="G33" s="27">
        <f t="shared" si="7"/>
        <v>15</v>
      </c>
      <c r="H33" s="27">
        <f t="shared" si="4"/>
        <v>15</v>
      </c>
      <c r="I33" s="48"/>
      <c r="J33" s="48">
        <f t="shared" si="8"/>
        <v>129</v>
      </c>
      <c r="K33" s="11">
        <f t="shared" si="9"/>
        <v>-13.4</v>
      </c>
      <c r="L33" s="4">
        <f t="shared" si="5"/>
        <v>-201</v>
      </c>
      <c r="M33" s="9">
        <f t="shared" si="6"/>
        <v>0.39090909090909093</v>
      </c>
      <c r="O33">
        <f t="shared" ca="1" si="10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23</v>
      </c>
      <c r="F34" s="27">
        <f t="shared" si="3"/>
        <v>345</v>
      </c>
      <c r="G34" s="27">
        <f t="shared" si="7"/>
        <v>15</v>
      </c>
      <c r="H34" s="27">
        <f t="shared" si="4"/>
        <v>15</v>
      </c>
      <c r="I34" s="48"/>
      <c r="J34" s="48">
        <f t="shared" si="8"/>
        <v>129</v>
      </c>
      <c r="K34" s="11">
        <f t="shared" si="9"/>
        <v>-14.4</v>
      </c>
      <c r="L34" s="4">
        <f t="shared" si="5"/>
        <v>-216</v>
      </c>
      <c r="M34" s="9">
        <f t="shared" si="6"/>
        <v>0.37391304347826088</v>
      </c>
      <c r="O34">
        <f t="shared" ca="1" si="10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24</v>
      </c>
      <c r="F35" s="27">
        <f t="shared" si="3"/>
        <v>360</v>
      </c>
      <c r="G35" s="27">
        <f t="shared" si="7"/>
        <v>15</v>
      </c>
      <c r="H35" s="27">
        <f t="shared" si="4"/>
        <v>15</v>
      </c>
      <c r="I35" s="48"/>
      <c r="J35" s="48">
        <f t="shared" si="8"/>
        <v>129</v>
      </c>
      <c r="K35" s="11">
        <f t="shared" si="9"/>
        <v>-15.4</v>
      </c>
      <c r="L35" s="4">
        <f t="shared" si="5"/>
        <v>-231</v>
      </c>
      <c r="M35" s="9">
        <f t="shared" si="6"/>
        <v>0.35833333333333334</v>
      </c>
      <c r="O35">
        <f t="shared" ca="1" si="10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f t="shared" si="11"/>
        <v>24</v>
      </c>
      <c r="F36" s="27">
        <f t="shared" si="3"/>
        <v>360</v>
      </c>
      <c r="G36" s="27">
        <f t="shared" si="7"/>
        <v>15</v>
      </c>
      <c r="H36" s="27">
        <f t="shared" si="4"/>
        <v>0</v>
      </c>
      <c r="I36" s="48"/>
      <c r="J36" s="48">
        <f t="shared" si="8"/>
        <v>129</v>
      </c>
      <c r="K36" s="11">
        <f t="shared" si="9"/>
        <v>-15.4</v>
      </c>
      <c r="L36" s="4">
        <f t="shared" si="5"/>
        <v>-231</v>
      </c>
      <c r="M36" s="9">
        <f t="shared" si="6"/>
        <v>0.35833333333333334</v>
      </c>
      <c r="O36">
        <f t="shared" ca="1" si="10"/>
        <v>0</v>
      </c>
    </row>
    <row r="37" spans="1:15" ht="15" customHeight="1">
      <c r="A37">
        <f t="shared" ref="A37" si="12">IF(OR(WEEKDAY(B37)=2,WEEKDAY(B37)=3,WEEKDAY(B37)=4,WEEKDAY(B37)=5,WEEKDAY(B37)=6),1,0)</f>
        <v>0</v>
      </c>
      <c r="B37" s="44">
        <f>'30K Launch'!B37</f>
        <v>42400</v>
      </c>
      <c r="C37" s="45" t="str">
        <f t="shared" ref="C37" si="13">TEXT(B37,"ddd")</f>
        <v>Sun</v>
      </c>
      <c r="D37" s="24" t="str">
        <f t="shared" ref="D37" si="14">TEXT(B37,"dd")</f>
        <v>31</v>
      </c>
      <c r="E37" s="24">
        <f t="shared" ref="E37" si="15">IF(A37=1,E36+1,E36)</f>
        <v>24</v>
      </c>
      <c r="F37" s="25">
        <f t="shared" ref="F37" si="16">E37*$F$4</f>
        <v>360</v>
      </c>
      <c r="G37" s="25">
        <f t="shared" si="7"/>
        <v>15</v>
      </c>
      <c r="H37" s="25">
        <f t="shared" ref="H37" si="17">IF(A37=0,0,$F$4)</f>
        <v>0</v>
      </c>
      <c r="I37" s="47"/>
      <c r="J37" s="47">
        <f t="shared" ref="J37" si="18">J36+I37</f>
        <v>129</v>
      </c>
      <c r="K37" s="11">
        <f t="shared" ref="K37" si="19">(J37-F37)/$F$4</f>
        <v>-15.4</v>
      </c>
      <c r="L37" s="4">
        <f t="shared" ref="L37" si="20">J37-F37</f>
        <v>-231</v>
      </c>
      <c r="M37" s="9">
        <f t="shared" ref="M37" si="21">J37/F37</f>
        <v>0.35833333333333334</v>
      </c>
      <c r="O37">
        <f t="shared" ref="O37" ca="1" si="22">IF(B37=TODAY(),1,0)</f>
        <v>0</v>
      </c>
    </row>
    <row r="38" spans="1:15">
      <c r="E38"/>
      <c r="F38"/>
      <c r="H38" s="121">
        <f ca="1">SUMIF(B7:B36,"&lt;="&amp;TODAY(),H7:H36)</f>
        <v>180</v>
      </c>
      <c r="I38" s="120">
        <f>SUM(I7:I37)</f>
        <v>129</v>
      </c>
      <c r="K38" s="11">
        <f ca="1">(I38-H38)/$F$4</f>
        <v>-3.4</v>
      </c>
      <c r="L38" s="4">
        <f ca="1">I38-H38</f>
        <v>-51</v>
      </c>
      <c r="M38" s="9">
        <f ca="1">(I38)/H38</f>
        <v>0.71666666666666667</v>
      </c>
    </row>
    <row r="39" spans="1:15" ht="14.25" customHeight="1">
      <c r="E39"/>
      <c r="F39"/>
      <c r="H39" s="4">
        <f>SUM(H7:H37)</f>
        <v>315</v>
      </c>
      <c r="I39"/>
    </row>
    <row r="40" spans="1:15" ht="15" customHeight="1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opLeftCell="B11" zoomScale="80" zoomScaleNormal="80" workbookViewId="0">
      <selection activeCell="K15" sqref="K15"/>
    </sheetView>
  </sheetViews>
  <sheetFormatPr defaultRowHeight="14.25"/>
  <cols>
    <col min="1" max="1" width="7.125" hidden="1" customWidth="1"/>
    <col min="2" max="2" width="8.25" customWidth="1"/>
    <col min="5" max="5" width="8.875" style="121" customWidth="1"/>
    <col min="6" max="6" width="10.125" style="121" customWidth="1"/>
    <col min="7" max="7" width="9.75" customWidth="1"/>
    <col min="8" max="8" width="7.875" style="121" customWidth="1"/>
    <col min="9" max="9" width="9" style="121" customWidth="1"/>
    <col min="10" max="10" width="10.125" customWidth="1"/>
    <col min="15" max="15" width="10.375" bestFit="1" customWidth="1"/>
  </cols>
  <sheetData>
    <row r="1" spans="1:15" s="1" customFormat="1" ht="14.25" customHeight="1">
      <c r="B1" s="161" t="s">
        <v>81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5" ht="15.75" customHeight="1">
      <c r="B2" s="161"/>
      <c r="C2" s="161"/>
      <c r="D2" s="161"/>
      <c r="E2" s="23">
        <f>'Ramp Plan'!C5</f>
        <v>375</v>
      </c>
      <c r="F2" s="34"/>
      <c r="G2" s="34"/>
      <c r="H2" s="34"/>
      <c r="I2" s="6">
        <v>24</v>
      </c>
      <c r="J2" s="30"/>
    </row>
    <row r="3" spans="1:15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5" ht="14.25" customHeight="1">
      <c r="B4" s="30"/>
      <c r="C4" s="30"/>
      <c r="D4" s="30"/>
      <c r="E4" s="31"/>
      <c r="F4" s="32">
        <f>'Ramp Plan'!D11</f>
        <v>15</v>
      </c>
      <c r="G4" s="32"/>
      <c r="H4" s="33"/>
      <c r="I4" s="34"/>
      <c r="J4" s="30"/>
    </row>
    <row r="5" spans="1:15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5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95</v>
      </c>
      <c r="I6" s="29" t="s">
        <v>96</v>
      </c>
      <c r="J6" s="40" t="s">
        <v>97</v>
      </c>
      <c r="K6" t="s">
        <v>9</v>
      </c>
      <c r="L6" t="s">
        <v>41</v>
      </c>
      <c r="M6" t="s">
        <v>10</v>
      </c>
      <c r="O6" t="s">
        <v>64</v>
      </c>
    </row>
    <row r="7" spans="1:15">
      <c r="A7">
        <f t="shared" ref="A7:A37" si="0">IF(OR(WEEKDAY(B7)=2,WEEKDAY(B7)=3,WEEKDAY(B7)=4,WEEKDAY(B7)=5,WEEKDAY(B7)=6),1,0)</f>
        <v>1</v>
      </c>
      <c r="B7" s="44">
        <f>'30K Launch'!B7</f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 t="shared" ref="F7:F37" si="3">E7*$F$4</f>
        <v>15</v>
      </c>
      <c r="G7" s="25">
        <f>$F$4</f>
        <v>15</v>
      </c>
      <c r="H7" s="25">
        <f t="shared" ref="H7:H37" si="4">IF(A7=0,0,$F$4)</f>
        <v>15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5">J7-F7</f>
        <v>-15</v>
      </c>
      <c r="M7" s="9">
        <f t="shared" ref="M7:M37" si="6">J7/F7</f>
        <v>0</v>
      </c>
      <c r="O7">
        <f ca="1">IF(B7=TODAY(),1,0)</f>
        <v>0</v>
      </c>
    </row>
    <row r="8" spans="1:15">
      <c r="A8">
        <f t="shared" si="0"/>
        <v>0</v>
      </c>
      <c r="B8" s="113">
        <f>'30K Launch'!B8</f>
        <v>42371</v>
      </c>
      <c r="C8" s="46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15</v>
      </c>
      <c r="G8" s="27">
        <f t="shared" ref="G8:G37" si="7">$F$4</f>
        <v>15</v>
      </c>
      <c r="H8" s="27">
        <f t="shared" si="4"/>
        <v>0</v>
      </c>
      <c r="I8" s="48">
        <v>0</v>
      </c>
      <c r="J8" s="48">
        <f t="shared" ref="J8:J37" si="8">J7+I8</f>
        <v>0</v>
      </c>
      <c r="K8" s="11">
        <f t="shared" ref="K8:K37" si="9">(J8-F8)/$F$4</f>
        <v>-1</v>
      </c>
      <c r="L8" s="4">
        <f t="shared" si="5"/>
        <v>-15</v>
      </c>
      <c r="M8" s="9">
        <f t="shared" si="6"/>
        <v>0</v>
      </c>
      <c r="O8">
        <f t="shared" ref="O8:O37" ca="1" si="10">IF(B8=TODAY(),1,0)</f>
        <v>0</v>
      </c>
    </row>
    <row r="9" spans="1:15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1">IF(A9=1,E8+1,E8)</f>
        <v>1</v>
      </c>
      <c r="F9" s="25">
        <f t="shared" si="3"/>
        <v>15</v>
      </c>
      <c r="G9" s="25">
        <f t="shared" si="7"/>
        <v>15</v>
      </c>
      <c r="H9" s="25">
        <f t="shared" si="4"/>
        <v>0</v>
      </c>
      <c r="I9" s="47">
        <v>0</v>
      </c>
      <c r="J9" s="47">
        <f t="shared" si="8"/>
        <v>0</v>
      </c>
      <c r="K9" s="11">
        <f t="shared" si="9"/>
        <v>-1</v>
      </c>
      <c r="L9" s="4">
        <f t="shared" si="5"/>
        <v>-15</v>
      </c>
      <c r="M9" s="9">
        <f t="shared" si="6"/>
        <v>0</v>
      </c>
      <c r="O9">
        <f t="shared" ca="1" si="10"/>
        <v>0</v>
      </c>
    </row>
    <row r="10" spans="1:15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1"/>
        <v>2</v>
      </c>
      <c r="F10" s="27">
        <f t="shared" si="3"/>
        <v>30</v>
      </c>
      <c r="G10" s="27">
        <f t="shared" si="7"/>
        <v>15</v>
      </c>
      <c r="H10" s="27">
        <f t="shared" si="4"/>
        <v>15</v>
      </c>
      <c r="I10" s="48">
        <v>0</v>
      </c>
      <c r="J10" s="48">
        <f t="shared" si="8"/>
        <v>0</v>
      </c>
      <c r="K10" s="11">
        <f t="shared" si="9"/>
        <v>-2</v>
      </c>
      <c r="L10" s="4">
        <f t="shared" si="5"/>
        <v>-30</v>
      </c>
      <c r="M10" s="9">
        <f t="shared" si="6"/>
        <v>0</v>
      </c>
      <c r="O10">
        <f t="shared" ca="1" si="10"/>
        <v>0</v>
      </c>
    </row>
    <row r="11" spans="1:15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3"/>
        <v>75</v>
      </c>
      <c r="G11" s="27">
        <f t="shared" si="7"/>
        <v>15</v>
      </c>
      <c r="H11" s="27">
        <f t="shared" si="4"/>
        <v>15</v>
      </c>
      <c r="I11" s="48">
        <v>0</v>
      </c>
      <c r="J11" s="48">
        <f t="shared" si="8"/>
        <v>0</v>
      </c>
      <c r="K11" s="11">
        <f t="shared" si="9"/>
        <v>-5</v>
      </c>
      <c r="L11" s="4">
        <f t="shared" si="5"/>
        <v>-75</v>
      </c>
      <c r="M11" s="9">
        <f t="shared" si="6"/>
        <v>0</v>
      </c>
      <c r="O11">
        <f t="shared" ca="1" si="10"/>
        <v>0</v>
      </c>
    </row>
    <row r="12" spans="1:15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f t="shared" si="11"/>
        <v>6</v>
      </c>
      <c r="F12" s="27">
        <f t="shared" si="3"/>
        <v>90</v>
      </c>
      <c r="G12" s="27">
        <f t="shared" si="7"/>
        <v>15</v>
      </c>
      <c r="H12" s="27">
        <f t="shared" si="4"/>
        <v>15</v>
      </c>
      <c r="I12" s="48">
        <v>0</v>
      </c>
      <c r="J12" s="48">
        <f t="shared" si="8"/>
        <v>0</v>
      </c>
      <c r="K12" s="11">
        <f t="shared" si="9"/>
        <v>-6</v>
      </c>
      <c r="L12" s="4">
        <f t="shared" si="5"/>
        <v>-90</v>
      </c>
      <c r="M12" s="9">
        <f t="shared" si="6"/>
        <v>0</v>
      </c>
      <c r="O12">
        <f t="shared" ca="1" si="10"/>
        <v>0</v>
      </c>
    </row>
    <row r="13" spans="1:15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f t="shared" si="11"/>
        <v>7</v>
      </c>
      <c r="F13" s="27">
        <f t="shared" si="3"/>
        <v>105</v>
      </c>
      <c r="G13" s="27">
        <f t="shared" si="7"/>
        <v>15</v>
      </c>
      <c r="H13" s="27">
        <f t="shared" si="4"/>
        <v>15</v>
      </c>
      <c r="I13" s="48">
        <v>0</v>
      </c>
      <c r="J13" s="48">
        <f t="shared" si="8"/>
        <v>0</v>
      </c>
      <c r="K13" s="11">
        <f t="shared" si="9"/>
        <v>-7</v>
      </c>
      <c r="L13" s="4">
        <f t="shared" si="5"/>
        <v>-105</v>
      </c>
      <c r="M13" s="9">
        <f t="shared" si="6"/>
        <v>0</v>
      </c>
      <c r="O13">
        <f t="shared" ca="1" si="10"/>
        <v>0</v>
      </c>
    </row>
    <row r="14" spans="1:15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f t="shared" si="11"/>
        <v>8</v>
      </c>
      <c r="F14" s="27">
        <f t="shared" si="3"/>
        <v>120</v>
      </c>
      <c r="G14" s="27">
        <f t="shared" si="7"/>
        <v>15</v>
      </c>
      <c r="H14" s="27">
        <f t="shared" si="4"/>
        <v>15</v>
      </c>
      <c r="I14" s="48">
        <v>0</v>
      </c>
      <c r="J14" s="48">
        <f t="shared" si="8"/>
        <v>0</v>
      </c>
      <c r="K14" s="11">
        <f t="shared" si="9"/>
        <v>-8</v>
      </c>
      <c r="L14" s="4">
        <f t="shared" si="5"/>
        <v>-120</v>
      </c>
      <c r="M14" s="9">
        <f t="shared" si="6"/>
        <v>0</v>
      </c>
      <c r="O14">
        <f t="shared" ca="1" si="10"/>
        <v>0</v>
      </c>
    </row>
    <row r="15" spans="1:15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f t="shared" si="11"/>
        <v>8</v>
      </c>
      <c r="F15" s="27">
        <f t="shared" si="3"/>
        <v>120</v>
      </c>
      <c r="G15" s="27">
        <f t="shared" si="7"/>
        <v>15</v>
      </c>
      <c r="H15" s="27">
        <f t="shared" si="4"/>
        <v>0</v>
      </c>
      <c r="I15" s="48">
        <v>0</v>
      </c>
      <c r="J15" s="48">
        <f t="shared" si="8"/>
        <v>0</v>
      </c>
      <c r="K15" s="11">
        <f t="shared" si="9"/>
        <v>-8</v>
      </c>
      <c r="L15" s="4">
        <f t="shared" si="5"/>
        <v>-120</v>
      </c>
      <c r="M15" s="9">
        <f t="shared" si="6"/>
        <v>0</v>
      </c>
      <c r="O15">
        <f t="shared" ca="1" si="10"/>
        <v>0</v>
      </c>
    </row>
    <row r="16" spans="1:15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f t="shared" si="11"/>
        <v>8</v>
      </c>
      <c r="F16" s="25">
        <f t="shared" si="3"/>
        <v>120</v>
      </c>
      <c r="G16" s="25">
        <f t="shared" si="7"/>
        <v>15</v>
      </c>
      <c r="H16" s="25">
        <f t="shared" si="4"/>
        <v>0</v>
      </c>
      <c r="I16" s="47">
        <v>0</v>
      </c>
      <c r="J16" s="47">
        <f t="shared" si="8"/>
        <v>0</v>
      </c>
      <c r="K16" s="11">
        <f t="shared" si="9"/>
        <v>-8</v>
      </c>
      <c r="L16" s="4">
        <f t="shared" si="5"/>
        <v>-120</v>
      </c>
      <c r="M16" s="9">
        <f t="shared" si="6"/>
        <v>0</v>
      </c>
      <c r="O16">
        <f t="shared" ca="1" si="10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f t="shared" si="11"/>
        <v>9</v>
      </c>
      <c r="F17" s="27">
        <f t="shared" si="3"/>
        <v>135</v>
      </c>
      <c r="G17" s="27">
        <f t="shared" si="7"/>
        <v>15</v>
      </c>
      <c r="H17" s="27">
        <f t="shared" si="4"/>
        <v>15</v>
      </c>
      <c r="I17" s="48">
        <v>0</v>
      </c>
      <c r="J17" s="48">
        <f t="shared" si="8"/>
        <v>0</v>
      </c>
      <c r="K17" s="11">
        <f t="shared" si="9"/>
        <v>-9</v>
      </c>
      <c r="L17" s="4">
        <f t="shared" si="5"/>
        <v>-135</v>
      </c>
      <c r="M17" s="9">
        <f t="shared" si="6"/>
        <v>0</v>
      </c>
      <c r="O17">
        <f t="shared" ca="1" si="10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3"/>
        <v>165</v>
      </c>
      <c r="G18" s="27">
        <f t="shared" si="7"/>
        <v>15</v>
      </c>
      <c r="H18" s="27">
        <f t="shared" si="4"/>
        <v>15</v>
      </c>
      <c r="I18" s="48">
        <v>3</v>
      </c>
      <c r="J18" s="48">
        <f t="shared" si="8"/>
        <v>3</v>
      </c>
      <c r="K18" s="11">
        <f t="shared" si="9"/>
        <v>-10.8</v>
      </c>
      <c r="L18" s="4">
        <f t="shared" si="5"/>
        <v>-162</v>
      </c>
      <c r="M18" s="9">
        <f t="shared" si="6"/>
        <v>1.8181818181818181E-2</v>
      </c>
      <c r="O18">
        <f t="shared" ca="1" si="10"/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f t="shared" si="11"/>
        <v>12</v>
      </c>
      <c r="F19" s="27">
        <f t="shared" si="3"/>
        <v>180</v>
      </c>
      <c r="G19" s="27">
        <f t="shared" si="7"/>
        <v>15</v>
      </c>
      <c r="H19" s="27">
        <f t="shared" si="4"/>
        <v>15</v>
      </c>
      <c r="I19" s="48">
        <v>0</v>
      </c>
      <c r="J19" s="48">
        <f t="shared" si="8"/>
        <v>3</v>
      </c>
      <c r="K19" s="11">
        <f t="shared" si="9"/>
        <v>-11.8</v>
      </c>
      <c r="L19" s="4">
        <f t="shared" si="5"/>
        <v>-177</v>
      </c>
      <c r="M19" s="9">
        <f t="shared" si="6"/>
        <v>1.6666666666666666E-2</v>
      </c>
      <c r="O19">
        <f t="shared" ca="1" si="10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f t="shared" si="11"/>
        <v>13</v>
      </c>
      <c r="F20" s="27">
        <f t="shared" si="3"/>
        <v>195</v>
      </c>
      <c r="G20" s="27">
        <f t="shared" si="7"/>
        <v>15</v>
      </c>
      <c r="H20" s="27">
        <f t="shared" si="4"/>
        <v>15</v>
      </c>
      <c r="I20" s="48">
        <v>0</v>
      </c>
      <c r="J20" s="48">
        <f t="shared" si="8"/>
        <v>3</v>
      </c>
      <c r="K20" s="11">
        <f t="shared" si="9"/>
        <v>-12.8</v>
      </c>
      <c r="L20" s="4">
        <f t="shared" si="5"/>
        <v>-192</v>
      </c>
      <c r="M20" s="9">
        <f t="shared" si="6"/>
        <v>1.5384615384615385E-2</v>
      </c>
      <c r="O20">
        <f t="shared" ca="1" si="10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f t="shared" si="11"/>
        <v>14</v>
      </c>
      <c r="F21" s="27">
        <f t="shared" si="3"/>
        <v>210</v>
      </c>
      <c r="G21" s="27">
        <f t="shared" si="7"/>
        <v>15</v>
      </c>
      <c r="H21" s="27">
        <f t="shared" si="4"/>
        <v>15</v>
      </c>
      <c r="I21" s="48">
        <v>0</v>
      </c>
      <c r="J21" s="48">
        <f t="shared" si="8"/>
        <v>3</v>
      </c>
      <c r="K21" s="11">
        <f t="shared" si="9"/>
        <v>-13.8</v>
      </c>
      <c r="L21" s="4">
        <f t="shared" si="5"/>
        <v>-207</v>
      </c>
      <c r="M21" s="9">
        <f t="shared" si="6"/>
        <v>1.4285714285714285E-2</v>
      </c>
      <c r="O21">
        <f t="shared" ca="1" si="10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f t="shared" si="11"/>
        <v>14</v>
      </c>
      <c r="F22" s="27">
        <f t="shared" si="3"/>
        <v>210</v>
      </c>
      <c r="G22" s="27">
        <f t="shared" si="7"/>
        <v>15</v>
      </c>
      <c r="H22" s="27">
        <f t="shared" si="4"/>
        <v>0</v>
      </c>
      <c r="I22" s="48"/>
      <c r="J22" s="48">
        <f t="shared" si="8"/>
        <v>3</v>
      </c>
      <c r="K22" s="11">
        <f t="shared" si="9"/>
        <v>-13.8</v>
      </c>
      <c r="L22" s="4">
        <f t="shared" si="5"/>
        <v>-207</v>
      </c>
      <c r="M22" s="9">
        <f t="shared" si="6"/>
        <v>1.4285714285714285E-2</v>
      </c>
      <c r="O22">
        <f t="shared" ca="1" si="10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f t="shared" si="11"/>
        <v>14</v>
      </c>
      <c r="F23" s="25">
        <f t="shared" si="3"/>
        <v>210</v>
      </c>
      <c r="G23" s="25">
        <f t="shared" si="7"/>
        <v>15</v>
      </c>
      <c r="H23" s="25">
        <f t="shared" si="4"/>
        <v>0</v>
      </c>
      <c r="I23" s="47"/>
      <c r="J23" s="47">
        <f t="shared" si="8"/>
        <v>3</v>
      </c>
      <c r="K23" s="11">
        <f t="shared" si="9"/>
        <v>-13.8</v>
      </c>
      <c r="L23" s="4">
        <f t="shared" si="5"/>
        <v>-207</v>
      </c>
      <c r="M23" s="9">
        <f t="shared" si="6"/>
        <v>1.4285714285714285E-2</v>
      </c>
      <c r="O23">
        <f t="shared" ca="1" si="10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f t="shared" si="11"/>
        <v>15</v>
      </c>
      <c r="F24" s="27">
        <f t="shared" si="3"/>
        <v>225</v>
      </c>
      <c r="G24" s="27">
        <f t="shared" si="7"/>
        <v>15</v>
      </c>
      <c r="H24" s="27">
        <f t="shared" si="4"/>
        <v>15</v>
      </c>
      <c r="I24" s="48"/>
      <c r="J24" s="48">
        <f t="shared" si="8"/>
        <v>3</v>
      </c>
      <c r="K24" s="11">
        <f t="shared" si="9"/>
        <v>-14.8</v>
      </c>
      <c r="L24" s="4">
        <f t="shared" si="5"/>
        <v>-222</v>
      </c>
      <c r="M24" s="9">
        <f t="shared" si="6"/>
        <v>1.3333333333333334E-2</v>
      </c>
      <c r="O24">
        <f t="shared" ca="1" si="10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3"/>
        <v>255</v>
      </c>
      <c r="G25" s="27">
        <f t="shared" si="7"/>
        <v>15</v>
      </c>
      <c r="H25" s="27">
        <f t="shared" si="4"/>
        <v>15</v>
      </c>
      <c r="I25" s="48"/>
      <c r="J25" s="48">
        <f t="shared" si="8"/>
        <v>3</v>
      </c>
      <c r="K25" s="11">
        <f t="shared" si="9"/>
        <v>-16.8</v>
      </c>
      <c r="L25" s="4">
        <f t="shared" si="5"/>
        <v>-252</v>
      </c>
      <c r="M25" s="9">
        <f t="shared" si="6"/>
        <v>1.1764705882352941E-2</v>
      </c>
      <c r="O25">
        <f t="shared" ca="1" si="10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f t="shared" si="11"/>
        <v>18</v>
      </c>
      <c r="F26" s="27">
        <f t="shared" si="3"/>
        <v>270</v>
      </c>
      <c r="G26" s="27">
        <f t="shared" si="7"/>
        <v>15</v>
      </c>
      <c r="H26" s="27">
        <f t="shared" si="4"/>
        <v>15</v>
      </c>
      <c r="I26" s="48"/>
      <c r="J26" s="48">
        <f t="shared" si="8"/>
        <v>3</v>
      </c>
      <c r="K26" s="11">
        <f t="shared" si="9"/>
        <v>-17.8</v>
      </c>
      <c r="L26" s="4">
        <f t="shared" si="5"/>
        <v>-267</v>
      </c>
      <c r="M26" s="9">
        <f t="shared" si="6"/>
        <v>1.1111111111111112E-2</v>
      </c>
      <c r="O26">
        <f t="shared" ca="1" si="10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f t="shared" si="11"/>
        <v>19</v>
      </c>
      <c r="F27" s="27">
        <f t="shared" si="3"/>
        <v>285</v>
      </c>
      <c r="G27" s="27">
        <f t="shared" si="7"/>
        <v>15</v>
      </c>
      <c r="H27" s="27">
        <f t="shared" si="4"/>
        <v>15</v>
      </c>
      <c r="I27" s="48"/>
      <c r="J27" s="48">
        <f t="shared" si="8"/>
        <v>3</v>
      </c>
      <c r="K27" s="11">
        <f t="shared" si="9"/>
        <v>-18.8</v>
      </c>
      <c r="L27" s="4">
        <f t="shared" si="5"/>
        <v>-282</v>
      </c>
      <c r="M27" s="9">
        <f t="shared" si="6"/>
        <v>1.0526315789473684E-2</v>
      </c>
      <c r="O27">
        <f t="shared" ca="1" si="10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f t="shared" si="11"/>
        <v>20</v>
      </c>
      <c r="F28" s="27">
        <f t="shared" si="3"/>
        <v>300</v>
      </c>
      <c r="G28" s="27">
        <f t="shared" si="7"/>
        <v>15</v>
      </c>
      <c r="H28" s="27">
        <f t="shared" si="4"/>
        <v>15</v>
      </c>
      <c r="I28" s="48"/>
      <c r="J28" s="48">
        <f t="shared" si="8"/>
        <v>3</v>
      </c>
      <c r="K28" s="11">
        <f t="shared" si="9"/>
        <v>-19.8</v>
      </c>
      <c r="L28" s="4">
        <f t="shared" si="5"/>
        <v>-297</v>
      </c>
      <c r="M28" s="9">
        <f t="shared" si="6"/>
        <v>0.01</v>
      </c>
      <c r="O28">
        <f t="shared" ca="1" si="10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f t="shared" si="11"/>
        <v>20</v>
      </c>
      <c r="F29" s="27">
        <f t="shared" si="3"/>
        <v>300</v>
      </c>
      <c r="G29" s="27">
        <f t="shared" si="7"/>
        <v>15</v>
      </c>
      <c r="H29" s="27">
        <f t="shared" si="4"/>
        <v>0</v>
      </c>
      <c r="I29" s="48"/>
      <c r="J29" s="48">
        <f t="shared" si="8"/>
        <v>3</v>
      </c>
      <c r="K29" s="11">
        <f t="shared" si="9"/>
        <v>-19.8</v>
      </c>
      <c r="L29" s="4">
        <f t="shared" si="5"/>
        <v>-297</v>
      </c>
      <c r="M29" s="9">
        <f t="shared" si="6"/>
        <v>0.01</v>
      </c>
      <c r="O29">
        <f t="shared" ca="1" si="10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3"/>
        <v>300</v>
      </c>
      <c r="G30" s="25">
        <f t="shared" si="7"/>
        <v>15</v>
      </c>
      <c r="H30" s="25">
        <f t="shared" si="4"/>
        <v>0</v>
      </c>
      <c r="I30" s="47"/>
      <c r="J30" s="47">
        <f t="shared" si="8"/>
        <v>3</v>
      </c>
      <c r="K30" s="11">
        <f t="shared" si="9"/>
        <v>-19.8</v>
      </c>
      <c r="L30" s="4">
        <f t="shared" si="5"/>
        <v>-297</v>
      </c>
      <c r="M30" s="9">
        <f t="shared" si="6"/>
        <v>0.01</v>
      </c>
      <c r="O30">
        <f t="shared" ca="1" si="10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3"/>
        <v>300</v>
      </c>
      <c r="G31" s="27">
        <f t="shared" si="7"/>
        <v>15</v>
      </c>
      <c r="H31" s="27">
        <f t="shared" si="4"/>
        <v>15</v>
      </c>
      <c r="I31" s="48"/>
      <c r="J31" s="48">
        <f t="shared" si="8"/>
        <v>3</v>
      </c>
      <c r="K31" s="11">
        <f t="shared" si="9"/>
        <v>-19.8</v>
      </c>
      <c r="L31" s="4">
        <f t="shared" si="5"/>
        <v>-297</v>
      </c>
      <c r="M31" s="9">
        <f t="shared" si="6"/>
        <v>0.01</v>
      </c>
      <c r="O31">
        <f t="shared" ca="1" si="10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f t="shared" si="11"/>
        <v>21</v>
      </c>
      <c r="F32" s="27">
        <f t="shared" si="3"/>
        <v>315</v>
      </c>
      <c r="G32" s="27">
        <f t="shared" si="7"/>
        <v>15</v>
      </c>
      <c r="H32" s="27">
        <f t="shared" si="4"/>
        <v>15</v>
      </c>
      <c r="I32" s="48"/>
      <c r="J32" s="48">
        <f t="shared" si="8"/>
        <v>3</v>
      </c>
      <c r="K32" s="11">
        <f t="shared" si="9"/>
        <v>-20.8</v>
      </c>
      <c r="L32" s="4">
        <f t="shared" si="5"/>
        <v>-312</v>
      </c>
      <c r="M32" s="9">
        <f t="shared" si="6"/>
        <v>9.5238095238095247E-3</v>
      </c>
      <c r="O32">
        <f t="shared" ca="1" si="10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f t="shared" si="11"/>
        <v>22</v>
      </c>
      <c r="F33" s="27">
        <f t="shared" si="3"/>
        <v>330</v>
      </c>
      <c r="G33" s="27">
        <f t="shared" si="7"/>
        <v>15</v>
      </c>
      <c r="H33" s="27">
        <f t="shared" si="4"/>
        <v>15</v>
      </c>
      <c r="I33" s="48"/>
      <c r="J33" s="48">
        <f t="shared" si="8"/>
        <v>3</v>
      </c>
      <c r="K33" s="11">
        <f t="shared" si="9"/>
        <v>-21.8</v>
      </c>
      <c r="L33" s="4">
        <f t="shared" si="5"/>
        <v>-327</v>
      </c>
      <c r="M33" s="9">
        <f t="shared" si="6"/>
        <v>9.0909090909090905E-3</v>
      </c>
      <c r="O33">
        <f t="shared" ca="1" si="10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f t="shared" si="11"/>
        <v>23</v>
      </c>
      <c r="F34" s="27">
        <f t="shared" si="3"/>
        <v>345</v>
      </c>
      <c r="G34" s="27">
        <f t="shared" si="7"/>
        <v>15</v>
      </c>
      <c r="H34" s="27">
        <f t="shared" si="4"/>
        <v>15</v>
      </c>
      <c r="I34" s="48"/>
      <c r="J34" s="48">
        <f t="shared" si="8"/>
        <v>3</v>
      </c>
      <c r="K34" s="11">
        <f t="shared" si="9"/>
        <v>-22.8</v>
      </c>
      <c r="L34" s="4">
        <f t="shared" si="5"/>
        <v>-342</v>
      </c>
      <c r="M34" s="9">
        <f t="shared" si="6"/>
        <v>8.6956521739130436E-3</v>
      </c>
      <c r="O34">
        <f t="shared" ca="1" si="10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 t="shared" si="1"/>
        <v>Fri</v>
      </c>
      <c r="D35" s="26" t="str">
        <f t="shared" si="2"/>
        <v>29</v>
      </c>
      <c r="E35" s="26">
        <f t="shared" si="11"/>
        <v>24</v>
      </c>
      <c r="F35" s="27">
        <f t="shared" si="3"/>
        <v>360</v>
      </c>
      <c r="G35" s="27">
        <f t="shared" si="7"/>
        <v>15</v>
      </c>
      <c r="H35" s="27">
        <f t="shared" si="4"/>
        <v>15</v>
      </c>
      <c r="I35" s="48"/>
      <c r="J35" s="48">
        <f t="shared" si="8"/>
        <v>3</v>
      </c>
      <c r="K35" s="11">
        <f t="shared" si="9"/>
        <v>-23.8</v>
      </c>
      <c r="L35" s="4">
        <f t="shared" si="5"/>
        <v>-357</v>
      </c>
      <c r="M35" s="9">
        <f t="shared" si="6"/>
        <v>8.3333333333333332E-3</v>
      </c>
      <c r="O35">
        <f t="shared" ca="1" si="10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f t="shared" si="11"/>
        <v>24</v>
      </c>
      <c r="F36" s="27">
        <f t="shared" si="3"/>
        <v>360</v>
      </c>
      <c r="G36" s="27">
        <f t="shared" si="7"/>
        <v>15</v>
      </c>
      <c r="H36" s="27">
        <f t="shared" si="4"/>
        <v>0</v>
      </c>
      <c r="I36" s="48"/>
      <c r="J36" s="48">
        <f t="shared" si="8"/>
        <v>3</v>
      </c>
      <c r="K36" s="11">
        <f t="shared" si="9"/>
        <v>-23.8</v>
      </c>
      <c r="L36" s="4">
        <f t="shared" si="5"/>
        <v>-357</v>
      </c>
      <c r="M36" s="9">
        <f t="shared" si="6"/>
        <v>8.3333333333333332E-3</v>
      </c>
      <c r="O36">
        <f t="shared" ca="1" si="10"/>
        <v>0</v>
      </c>
    </row>
    <row r="37" spans="1:15" ht="15" customHeight="1">
      <c r="A37">
        <f t="shared" si="0"/>
        <v>0</v>
      </c>
      <c r="B37" s="44">
        <f>'30K Launch'!B37</f>
        <v>42400</v>
      </c>
      <c r="C37" s="45" t="str">
        <f t="shared" si="1"/>
        <v>Sun</v>
      </c>
      <c r="D37" s="24" t="str">
        <f t="shared" si="2"/>
        <v>31</v>
      </c>
      <c r="E37" s="24">
        <f t="shared" si="11"/>
        <v>24</v>
      </c>
      <c r="F37" s="25">
        <f t="shared" si="3"/>
        <v>360</v>
      </c>
      <c r="G37" s="25">
        <f t="shared" si="7"/>
        <v>15</v>
      </c>
      <c r="H37" s="25">
        <f t="shared" si="4"/>
        <v>0</v>
      </c>
      <c r="I37" s="47"/>
      <c r="J37" s="47">
        <f t="shared" si="8"/>
        <v>3</v>
      </c>
      <c r="K37" s="11">
        <f t="shared" si="9"/>
        <v>-23.8</v>
      </c>
      <c r="L37" s="4">
        <f t="shared" si="5"/>
        <v>-357</v>
      </c>
      <c r="M37" s="9">
        <f t="shared" si="6"/>
        <v>8.3333333333333332E-3</v>
      </c>
      <c r="O37">
        <f t="shared" ca="1" si="10"/>
        <v>0</v>
      </c>
    </row>
    <row r="38" spans="1:15">
      <c r="E38"/>
      <c r="F38"/>
      <c r="H38" s="121">
        <f ca="1">SUMIF(B7:B36,"&lt;="&amp;TODAY(),H7:H36)</f>
        <v>180</v>
      </c>
      <c r="I38" s="120">
        <f>SUM(I7:I37)</f>
        <v>3</v>
      </c>
      <c r="K38" s="11">
        <f ca="1">(I38-H38)/$F$4</f>
        <v>-11.8</v>
      </c>
      <c r="L38" s="4">
        <f ca="1">I38-H38</f>
        <v>-177</v>
      </c>
      <c r="M38" s="9">
        <f ca="1">(I38)/H38</f>
        <v>1.6666666666666666E-2</v>
      </c>
    </row>
    <row r="39" spans="1:15" ht="14.25" customHeight="1">
      <c r="E39"/>
      <c r="F39"/>
      <c r="H39" s="4">
        <f>SUM(H7:H37)</f>
        <v>315</v>
      </c>
      <c r="I39"/>
    </row>
    <row r="40" spans="1:15" ht="15" customHeight="1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opLeftCell="B1" zoomScaleNormal="100" workbookViewId="0">
      <selection activeCell="I9" sqref="I9"/>
    </sheetView>
  </sheetViews>
  <sheetFormatPr defaultRowHeight="14.25"/>
  <cols>
    <col min="1" max="1" width="6.125" hidden="1" customWidth="1"/>
    <col min="2" max="2" width="8.25" customWidth="1"/>
    <col min="5" max="5" width="8.875" style="106" customWidth="1"/>
    <col min="6" max="6" width="10.125" style="106" customWidth="1"/>
    <col min="7" max="7" width="9.75" customWidth="1"/>
    <col min="8" max="8" width="7.875" style="106" customWidth="1"/>
    <col min="9" max="9" width="9" style="108" customWidth="1"/>
    <col min="10" max="10" width="10.125" customWidth="1"/>
    <col min="15" max="15" width="10.375" bestFit="1" customWidth="1"/>
  </cols>
  <sheetData>
    <row r="1" spans="1:15" s="1" customFormat="1" ht="14.25" customHeight="1">
      <c r="B1" s="161" t="s">
        <v>63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5" ht="15.75" customHeight="1">
      <c r="B2" s="161"/>
      <c r="C2" s="161"/>
      <c r="D2" s="161"/>
      <c r="E2" s="23">
        <f>'Ramp Plan'!C11</f>
        <v>300</v>
      </c>
      <c r="F2" s="34"/>
      <c r="G2" s="34"/>
      <c r="H2" s="34"/>
      <c r="I2" s="6">
        <f>SUM(A7:A36)</f>
        <v>21</v>
      </c>
      <c r="J2" s="30"/>
    </row>
    <row r="3" spans="1:15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5" ht="14.25" customHeight="1">
      <c r="B4" s="30"/>
      <c r="C4" s="30"/>
      <c r="D4" s="30"/>
      <c r="E4" s="31"/>
      <c r="F4" s="32">
        <f>'Ramp Plan'!D11</f>
        <v>15</v>
      </c>
      <c r="G4" s="32"/>
      <c r="H4" s="33"/>
      <c r="I4" s="34"/>
      <c r="J4" s="30"/>
    </row>
    <row r="5" spans="1:15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5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5">
      <c r="A7">
        <f t="shared" ref="A7:A37" si="0">IF(OR(WEEKDAY(B7)=2,WEEKDAY(B7)=3,WEEKDAY(B7)=4,WEEKDAY(B7)=5,WEEKDAY(B7)=6),1,0)</f>
        <v>1</v>
      </c>
      <c r="B7" s="44">
        <f>'30K Launch'!B7</f>
        <v>42370</v>
      </c>
      <c r="C7" s="45" t="str">
        <f t="shared" ref="C7:C37" si="1">TEXT(B7,"ddd")</f>
        <v>Fri</v>
      </c>
      <c r="D7" s="24" t="str">
        <f t="shared" ref="D7:D37" si="2">TEXT(B7,"dd")</f>
        <v>01</v>
      </c>
      <c r="E7" s="24">
        <v>1</v>
      </c>
      <c r="F7" s="25">
        <f t="shared" ref="F7:F37" si="3">E7*$F$4</f>
        <v>15</v>
      </c>
      <c r="G7" s="25">
        <f>$F$4</f>
        <v>15</v>
      </c>
      <c r="H7" s="25">
        <f t="shared" ref="H7:H37" si="4">IF(A7=0,0,$F$4)</f>
        <v>15</v>
      </c>
      <c r="I7" s="47">
        <v>0</v>
      </c>
      <c r="J7" s="47">
        <f>I7</f>
        <v>0</v>
      </c>
      <c r="K7" s="11">
        <f>(J7-F7)/$F$4</f>
        <v>-1</v>
      </c>
      <c r="L7" s="4">
        <f t="shared" ref="L7:L37" si="5">J7-F7</f>
        <v>-15</v>
      </c>
      <c r="M7" s="9">
        <f t="shared" ref="M7:M37" si="6">J7/F7</f>
        <v>0</v>
      </c>
      <c r="O7">
        <f ca="1">IF(B7=TODAY(),1,0)</f>
        <v>0</v>
      </c>
    </row>
    <row r="8" spans="1:15">
      <c r="A8">
        <f t="shared" si="0"/>
        <v>0</v>
      </c>
      <c r="B8" s="143">
        <f>'30K Launch'!B8</f>
        <v>42371</v>
      </c>
      <c r="C8" s="144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15</v>
      </c>
      <c r="G8" s="27">
        <f t="shared" ref="G8:G37" si="7">$F$4</f>
        <v>15</v>
      </c>
      <c r="H8" s="27">
        <f t="shared" si="4"/>
        <v>0</v>
      </c>
      <c r="I8" s="48">
        <v>24</v>
      </c>
      <c r="J8" s="48">
        <f>J7+I8</f>
        <v>24</v>
      </c>
      <c r="K8" s="11">
        <f t="shared" ref="K8:K37" si="8">(J8-F8)/$F$4</f>
        <v>0.6</v>
      </c>
      <c r="L8" s="4">
        <f t="shared" si="5"/>
        <v>9</v>
      </c>
      <c r="M8" s="9">
        <f t="shared" si="6"/>
        <v>1.6</v>
      </c>
      <c r="O8">
        <f t="shared" ref="O8:O37" ca="1" si="9">IF(B8=TODAY(),1,0)</f>
        <v>0</v>
      </c>
    </row>
    <row r="9" spans="1:15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37" si="10">IF(A9=1,E8+1,E8)</f>
        <v>1</v>
      </c>
      <c r="F9" s="25">
        <f t="shared" si="3"/>
        <v>15</v>
      </c>
      <c r="G9" s="25">
        <f t="shared" si="7"/>
        <v>15</v>
      </c>
      <c r="H9" s="25">
        <f t="shared" si="4"/>
        <v>0</v>
      </c>
      <c r="I9" s="47">
        <v>0</v>
      </c>
      <c r="J9" s="47">
        <f>J8+I9</f>
        <v>24</v>
      </c>
      <c r="K9" s="11">
        <f t="shared" si="8"/>
        <v>0.6</v>
      </c>
      <c r="L9" s="4">
        <f t="shared" si="5"/>
        <v>9</v>
      </c>
      <c r="M9" s="9">
        <f t="shared" si="6"/>
        <v>1.6</v>
      </c>
      <c r="O9">
        <f t="shared" ca="1" si="9"/>
        <v>0</v>
      </c>
    </row>
    <row r="10" spans="1:15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0"/>
        <v>2</v>
      </c>
      <c r="F10" s="27">
        <f t="shared" si="3"/>
        <v>30</v>
      </c>
      <c r="G10" s="27">
        <f t="shared" si="7"/>
        <v>15</v>
      </c>
      <c r="H10" s="27">
        <f t="shared" si="4"/>
        <v>15</v>
      </c>
      <c r="I10" s="48">
        <v>14</v>
      </c>
      <c r="J10" s="48">
        <f t="shared" ref="J10:J15" si="11">J9+I10</f>
        <v>38</v>
      </c>
      <c r="K10" s="11">
        <f t="shared" si="8"/>
        <v>0.53333333333333333</v>
      </c>
      <c r="L10" s="4">
        <f t="shared" si="5"/>
        <v>8</v>
      </c>
      <c r="M10" s="9">
        <f t="shared" si="6"/>
        <v>1.2666666666666666</v>
      </c>
      <c r="O10">
        <f t="shared" ca="1" si="9"/>
        <v>0</v>
      </c>
    </row>
    <row r="11" spans="1:15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f t="shared" si="10"/>
        <v>3</v>
      </c>
      <c r="F11" s="27">
        <f t="shared" si="3"/>
        <v>45</v>
      </c>
      <c r="G11" s="27">
        <f t="shared" si="7"/>
        <v>15</v>
      </c>
      <c r="H11" s="27">
        <f t="shared" si="4"/>
        <v>15</v>
      </c>
      <c r="I11" s="48">
        <v>5</v>
      </c>
      <c r="J11" s="48">
        <f t="shared" si="11"/>
        <v>43</v>
      </c>
      <c r="K11" s="11">
        <f t="shared" si="8"/>
        <v>-0.13333333333333333</v>
      </c>
      <c r="L11" s="4">
        <f t="shared" si="5"/>
        <v>-2</v>
      </c>
      <c r="M11" s="9">
        <f t="shared" si="6"/>
        <v>0.9555555555555556</v>
      </c>
      <c r="O11">
        <f t="shared" ca="1" si="9"/>
        <v>0</v>
      </c>
    </row>
    <row r="12" spans="1:15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f t="shared" si="10"/>
        <v>4</v>
      </c>
      <c r="F12" s="27">
        <f t="shared" si="3"/>
        <v>60</v>
      </c>
      <c r="G12" s="27">
        <f t="shared" si="7"/>
        <v>15</v>
      </c>
      <c r="H12" s="27">
        <f t="shared" si="4"/>
        <v>15</v>
      </c>
      <c r="I12" s="48">
        <v>4</v>
      </c>
      <c r="J12" s="48">
        <f t="shared" si="11"/>
        <v>47</v>
      </c>
      <c r="K12" s="11">
        <f t="shared" si="8"/>
        <v>-0.8666666666666667</v>
      </c>
      <c r="L12" s="4">
        <f t="shared" si="5"/>
        <v>-13</v>
      </c>
      <c r="M12" s="9">
        <f t="shared" si="6"/>
        <v>0.78333333333333333</v>
      </c>
      <c r="O12">
        <f t="shared" ca="1" si="9"/>
        <v>0</v>
      </c>
    </row>
    <row r="13" spans="1:15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f t="shared" si="10"/>
        <v>5</v>
      </c>
      <c r="F13" s="27">
        <f t="shared" si="3"/>
        <v>75</v>
      </c>
      <c r="G13" s="27">
        <f t="shared" si="7"/>
        <v>15</v>
      </c>
      <c r="H13" s="27">
        <f t="shared" si="4"/>
        <v>15</v>
      </c>
      <c r="I13" s="48">
        <v>21</v>
      </c>
      <c r="J13" s="48">
        <f t="shared" si="11"/>
        <v>68</v>
      </c>
      <c r="K13" s="11">
        <f t="shared" si="8"/>
        <v>-0.46666666666666667</v>
      </c>
      <c r="L13" s="4">
        <f t="shared" si="5"/>
        <v>-7</v>
      </c>
      <c r="M13" s="9">
        <f t="shared" si="6"/>
        <v>0.90666666666666662</v>
      </c>
      <c r="O13">
        <f t="shared" ca="1" si="9"/>
        <v>0</v>
      </c>
    </row>
    <row r="14" spans="1:15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f t="shared" si="10"/>
        <v>6</v>
      </c>
      <c r="F14" s="27">
        <f t="shared" si="3"/>
        <v>90</v>
      </c>
      <c r="G14" s="27">
        <f t="shared" si="7"/>
        <v>15</v>
      </c>
      <c r="H14" s="27">
        <f t="shared" si="4"/>
        <v>15</v>
      </c>
      <c r="I14" s="48">
        <v>19</v>
      </c>
      <c r="J14" s="48">
        <f t="shared" si="11"/>
        <v>87</v>
      </c>
      <c r="K14" s="11">
        <f t="shared" si="8"/>
        <v>-0.2</v>
      </c>
      <c r="L14" s="4">
        <f t="shared" si="5"/>
        <v>-3</v>
      </c>
      <c r="M14" s="9">
        <f t="shared" si="6"/>
        <v>0.96666666666666667</v>
      </c>
      <c r="O14">
        <f t="shared" ca="1" si="9"/>
        <v>0</v>
      </c>
    </row>
    <row r="15" spans="1:15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f t="shared" si="10"/>
        <v>6</v>
      </c>
      <c r="F15" s="27">
        <f t="shared" si="3"/>
        <v>90</v>
      </c>
      <c r="G15" s="27">
        <f t="shared" si="7"/>
        <v>15</v>
      </c>
      <c r="H15" s="27">
        <f t="shared" si="4"/>
        <v>0</v>
      </c>
      <c r="I15" s="48">
        <v>0</v>
      </c>
      <c r="J15" s="48">
        <f t="shared" si="11"/>
        <v>87</v>
      </c>
      <c r="K15" s="11">
        <f t="shared" si="8"/>
        <v>-0.2</v>
      </c>
      <c r="L15" s="4">
        <f t="shared" si="5"/>
        <v>-3</v>
      </c>
      <c r="M15" s="9">
        <f t="shared" si="6"/>
        <v>0.96666666666666667</v>
      </c>
      <c r="O15">
        <f t="shared" ca="1" si="9"/>
        <v>0</v>
      </c>
    </row>
    <row r="16" spans="1:15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f t="shared" si="10"/>
        <v>6</v>
      </c>
      <c r="F16" s="25">
        <f t="shared" si="3"/>
        <v>90</v>
      </c>
      <c r="G16" s="25">
        <f t="shared" si="7"/>
        <v>15</v>
      </c>
      <c r="H16" s="25">
        <f t="shared" si="4"/>
        <v>0</v>
      </c>
      <c r="I16" s="47">
        <v>7</v>
      </c>
      <c r="J16" s="47">
        <f>J15+I16</f>
        <v>94</v>
      </c>
      <c r="K16" s="11">
        <f t="shared" si="8"/>
        <v>0.26666666666666666</v>
      </c>
      <c r="L16" s="4">
        <f t="shared" si="5"/>
        <v>4</v>
      </c>
      <c r="M16" s="9">
        <f t="shared" si="6"/>
        <v>1.0444444444444445</v>
      </c>
      <c r="O16">
        <f t="shared" ca="1" si="9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f t="shared" si="10"/>
        <v>7</v>
      </c>
      <c r="F17" s="27">
        <f t="shared" si="3"/>
        <v>105</v>
      </c>
      <c r="G17" s="27">
        <f t="shared" si="7"/>
        <v>15</v>
      </c>
      <c r="H17" s="27">
        <f t="shared" si="4"/>
        <v>15</v>
      </c>
      <c r="I17" s="48">
        <v>1</v>
      </c>
      <c r="J17" s="48">
        <f t="shared" ref="J17:J37" si="12">J16+I17</f>
        <v>95</v>
      </c>
      <c r="K17" s="11">
        <f t="shared" si="8"/>
        <v>-0.66666666666666663</v>
      </c>
      <c r="L17" s="4">
        <f t="shared" si="5"/>
        <v>-10</v>
      </c>
      <c r="M17" s="9">
        <f t="shared" si="6"/>
        <v>0.90476190476190477</v>
      </c>
      <c r="O17">
        <f t="shared" ca="1" si="9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f t="shared" si="10"/>
        <v>8</v>
      </c>
      <c r="F18" s="27">
        <f t="shared" si="3"/>
        <v>120</v>
      </c>
      <c r="G18" s="27">
        <f t="shared" si="7"/>
        <v>15</v>
      </c>
      <c r="H18" s="27">
        <f t="shared" si="4"/>
        <v>15</v>
      </c>
      <c r="I18" s="48">
        <v>1</v>
      </c>
      <c r="J18" s="48">
        <f t="shared" si="12"/>
        <v>96</v>
      </c>
      <c r="K18" s="11">
        <f t="shared" si="8"/>
        <v>-1.6</v>
      </c>
      <c r="L18" s="4">
        <f t="shared" si="5"/>
        <v>-24</v>
      </c>
      <c r="M18" s="9">
        <f t="shared" si="6"/>
        <v>0.8</v>
      </c>
      <c r="O18"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f t="shared" si="10"/>
        <v>9</v>
      </c>
      <c r="F19" s="27">
        <f t="shared" si="3"/>
        <v>135</v>
      </c>
      <c r="G19" s="27">
        <f t="shared" si="7"/>
        <v>15</v>
      </c>
      <c r="H19" s="27">
        <f t="shared" si="4"/>
        <v>15</v>
      </c>
      <c r="I19" s="48">
        <v>0</v>
      </c>
      <c r="J19" s="48">
        <f t="shared" si="12"/>
        <v>96</v>
      </c>
      <c r="K19" s="11">
        <f t="shared" si="8"/>
        <v>-2.6</v>
      </c>
      <c r="L19" s="4">
        <f t="shared" si="5"/>
        <v>-39</v>
      </c>
      <c r="M19" s="9">
        <f t="shared" si="6"/>
        <v>0.71111111111111114</v>
      </c>
      <c r="O19">
        <f t="shared" ca="1" si="9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f t="shared" si="10"/>
        <v>10</v>
      </c>
      <c r="F20" s="27">
        <f t="shared" si="3"/>
        <v>150</v>
      </c>
      <c r="G20" s="27">
        <f t="shared" si="7"/>
        <v>15</v>
      </c>
      <c r="H20" s="27">
        <f t="shared" si="4"/>
        <v>15</v>
      </c>
      <c r="I20" s="48">
        <v>17</v>
      </c>
      <c r="J20" s="48">
        <f t="shared" si="12"/>
        <v>113</v>
      </c>
      <c r="K20" s="11">
        <f t="shared" si="8"/>
        <v>-2.4666666666666668</v>
      </c>
      <c r="L20" s="4">
        <f t="shared" si="5"/>
        <v>-37</v>
      </c>
      <c r="M20" s="9">
        <f t="shared" si="6"/>
        <v>0.7533333333333333</v>
      </c>
      <c r="O20">
        <f t="shared" ca="1" si="9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f t="shared" si="10"/>
        <v>11</v>
      </c>
      <c r="F21" s="27">
        <f t="shared" si="3"/>
        <v>165</v>
      </c>
      <c r="G21" s="27">
        <f t="shared" si="7"/>
        <v>15</v>
      </c>
      <c r="H21" s="27">
        <f t="shared" si="4"/>
        <v>15</v>
      </c>
      <c r="I21" s="48"/>
      <c r="J21" s="48">
        <f t="shared" si="12"/>
        <v>113</v>
      </c>
      <c r="K21" s="11">
        <f t="shared" si="8"/>
        <v>-3.4666666666666668</v>
      </c>
      <c r="L21" s="4">
        <f t="shared" si="5"/>
        <v>-52</v>
      </c>
      <c r="M21" s="9">
        <f t="shared" si="6"/>
        <v>0.68484848484848482</v>
      </c>
      <c r="O21">
        <f t="shared" ca="1" si="9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f t="shared" si="10"/>
        <v>11</v>
      </c>
      <c r="F22" s="27">
        <f t="shared" si="3"/>
        <v>165</v>
      </c>
      <c r="G22" s="27">
        <f t="shared" si="7"/>
        <v>15</v>
      </c>
      <c r="H22" s="27">
        <f t="shared" si="4"/>
        <v>0</v>
      </c>
      <c r="I22" s="48"/>
      <c r="J22" s="48">
        <f t="shared" si="12"/>
        <v>113</v>
      </c>
      <c r="K22" s="11">
        <f t="shared" si="8"/>
        <v>-3.4666666666666668</v>
      </c>
      <c r="L22" s="4">
        <f t="shared" si="5"/>
        <v>-52</v>
      </c>
      <c r="M22" s="9">
        <f t="shared" si="6"/>
        <v>0.68484848484848482</v>
      </c>
      <c r="O22">
        <f t="shared" ca="1" si="9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f t="shared" si="10"/>
        <v>11</v>
      </c>
      <c r="F23" s="25">
        <f t="shared" si="3"/>
        <v>165</v>
      </c>
      <c r="G23" s="25">
        <f t="shared" si="7"/>
        <v>15</v>
      </c>
      <c r="H23" s="25">
        <f t="shared" si="4"/>
        <v>0</v>
      </c>
      <c r="I23" s="47"/>
      <c r="J23" s="47">
        <f>J22+I23</f>
        <v>113</v>
      </c>
      <c r="K23" s="11">
        <f t="shared" si="8"/>
        <v>-3.4666666666666668</v>
      </c>
      <c r="L23" s="4">
        <f t="shared" si="5"/>
        <v>-52</v>
      </c>
      <c r="M23" s="9">
        <f t="shared" si="6"/>
        <v>0.68484848484848482</v>
      </c>
      <c r="O23">
        <f t="shared" ca="1" si="9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f t="shared" si="10"/>
        <v>12</v>
      </c>
      <c r="F24" s="27">
        <f t="shared" si="3"/>
        <v>180</v>
      </c>
      <c r="G24" s="27">
        <f t="shared" si="7"/>
        <v>15</v>
      </c>
      <c r="H24" s="27">
        <f t="shared" si="4"/>
        <v>15</v>
      </c>
      <c r="I24" s="48"/>
      <c r="J24" s="48">
        <f t="shared" si="12"/>
        <v>113</v>
      </c>
      <c r="K24" s="11">
        <f t="shared" si="8"/>
        <v>-4.4666666666666668</v>
      </c>
      <c r="L24" s="4">
        <f t="shared" si="5"/>
        <v>-67</v>
      </c>
      <c r="M24" s="9">
        <f t="shared" si="6"/>
        <v>0.62777777777777777</v>
      </c>
      <c r="O24">
        <f t="shared" ca="1" si="9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f t="shared" si="10"/>
        <v>13</v>
      </c>
      <c r="F25" s="27">
        <f t="shared" si="3"/>
        <v>195</v>
      </c>
      <c r="G25" s="27">
        <f t="shared" si="7"/>
        <v>15</v>
      </c>
      <c r="H25" s="27">
        <f t="shared" si="4"/>
        <v>15</v>
      </c>
      <c r="I25" s="48"/>
      <c r="J25" s="48">
        <f t="shared" si="12"/>
        <v>113</v>
      </c>
      <c r="K25" s="11">
        <f t="shared" si="8"/>
        <v>-5.4666666666666668</v>
      </c>
      <c r="L25" s="4">
        <f t="shared" si="5"/>
        <v>-82</v>
      </c>
      <c r="M25" s="9">
        <f t="shared" si="6"/>
        <v>0.57948717948717954</v>
      </c>
      <c r="O25">
        <f t="shared" ca="1" si="9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f t="shared" si="10"/>
        <v>14</v>
      </c>
      <c r="F26" s="27">
        <f t="shared" si="3"/>
        <v>210</v>
      </c>
      <c r="G26" s="27">
        <f t="shared" si="7"/>
        <v>15</v>
      </c>
      <c r="H26" s="27">
        <f t="shared" si="4"/>
        <v>15</v>
      </c>
      <c r="I26" s="48"/>
      <c r="J26" s="48">
        <f t="shared" si="12"/>
        <v>113</v>
      </c>
      <c r="K26" s="11">
        <f t="shared" si="8"/>
        <v>-6.4666666666666668</v>
      </c>
      <c r="L26" s="4">
        <f t="shared" si="5"/>
        <v>-97</v>
      </c>
      <c r="M26" s="9">
        <f t="shared" si="6"/>
        <v>0.53809523809523807</v>
      </c>
      <c r="O26">
        <f t="shared" ca="1" si="9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f t="shared" si="10"/>
        <v>15</v>
      </c>
      <c r="F27" s="27">
        <f t="shared" si="3"/>
        <v>225</v>
      </c>
      <c r="G27" s="27">
        <f t="shared" si="7"/>
        <v>15</v>
      </c>
      <c r="H27" s="27">
        <f t="shared" si="4"/>
        <v>15</v>
      </c>
      <c r="I27" s="48"/>
      <c r="J27" s="48">
        <f t="shared" si="12"/>
        <v>113</v>
      </c>
      <c r="K27" s="11">
        <f t="shared" si="8"/>
        <v>-7.4666666666666668</v>
      </c>
      <c r="L27" s="4">
        <f t="shared" si="5"/>
        <v>-112</v>
      </c>
      <c r="M27" s="9">
        <f t="shared" si="6"/>
        <v>0.50222222222222224</v>
      </c>
      <c r="O27">
        <f t="shared" ca="1" si="9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f t="shared" si="10"/>
        <v>16</v>
      </c>
      <c r="F28" s="27">
        <f t="shared" si="3"/>
        <v>240</v>
      </c>
      <c r="G28" s="27">
        <f t="shared" si="7"/>
        <v>15</v>
      </c>
      <c r="H28" s="27">
        <f t="shared" si="4"/>
        <v>15</v>
      </c>
      <c r="I28" s="48"/>
      <c r="J28" s="48">
        <f t="shared" si="12"/>
        <v>113</v>
      </c>
      <c r="K28" s="11">
        <f t="shared" si="8"/>
        <v>-8.4666666666666668</v>
      </c>
      <c r="L28" s="4">
        <f t="shared" si="5"/>
        <v>-127</v>
      </c>
      <c r="M28" s="9">
        <f t="shared" si="6"/>
        <v>0.47083333333333333</v>
      </c>
      <c r="O28">
        <f t="shared" ca="1" si="9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f t="shared" si="10"/>
        <v>16</v>
      </c>
      <c r="F29" s="27">
        <f t="shared" si="3"/>
        <v>240</v>
      </c>
      <c r="G29" s="27">
        <f t="shared" si="7"/>
        <v>15</v>
      </c>
      <c r="H29" s="27">
        <f t="shared" si="4"/>
        <v>0</v>
      </c>
      <c r="I29" s="48"/>
      <c r="J29" s="48">
        <f t="shared" si="12"/>
        <v>113</v>
      </c>
      <c r="K29" s="11">
        <f t="shared" si="8"/>
        <v>-8.4666666666666668</v>
      </c>
      <c r="L29" s="4">
        <f t="shared" si="5"/>
        <v>-127</v>
      </c>
      <c r="M29" s="9">
        <f t="shared" si="6"/>
        <v>0.47083333333333333</v>
      </c>
      <c r="O29">
        <f t="shared" ca="1" si="9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f t="shared" si="10"/>
        <v>16</v>
      </c>
      <c r="F30" s="25">
        <f t="shared" si="3"/>
        <v>240</v>
      </c>
      <c r="G30" s="25">
        <f t="shared" si="7"/>
        <v>15</v>
      </c>
      <c r="H30" s="25">
        <f t="shared" si="4"/>
        <v>0</v>
      </c>
      <c r="I30" s="47"/>
      <c r="J30" s="47">
        <f>J29+I30</f>
        <v>113</v>
      </c>
      <c r="K30" s="11">
        <f t="shared" si="8"/>
        <v>-8.4666666666666668</v>
      </c>
      <c r="L30" s="4">
        <f t="shared" si="5"/>
        <v>-127</v>
      </c>
      <c r="M30" s="9">
        <f t="shared" si="6"/>
        <v>0.47083333333333333</v>
      </c>
      <c r="O30">
        <f t="shared" ca="1" si="9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f t="shared" si="10"/>
        <v>17</v>
      </c>
      <c r="F31" s="27">
        <f t="shared" si="3"/>
        <v>255</v>
      </c>
      <c r="G31" s="27">
        <f t="shared" si="7"/>
        <v>15</v>
      </c>
      <c r="H31" s="27">
        <f t="shared" si="4"/>
        <v>15</v>
      </c>
      <c r="I31" s="48"/>
      <c r="J31" s="48">
        <f t="shared" si="12"/>
        <v>113</v>
      </c>
      <c r="K31" s="11">
        <f t="shared" si="8"/>
        <v>-9.4666666666666668</v>
      </c>
      <c r="L31" s="4">
        <f t="shared" si="5"/>
        <v>-142</v>
      </c>
      <c r="M31" s="9">
        <f t="shared" si="6"/>
        <v>0.44313725490196076</v>
      </c>
      <c r="O31">
        <f t="shared" ca="1" si="9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f t="shared" si="10"/>
        <v>18</v>
      </c>
      <c r="F32" s="27">
        <f t="shared" si="3"/>
        <v>270</v>
      </c>
      <c r="G32" s="27">
        <f t="shared" si="7"/>
        <v>15</v>
      </c>
      <c r="H32" s="27">
        <f t="shared" si="4"/>
        <v>15</v>
      </c>
      <c r="I32" s="48"/>
      <c r="J32" s="48">
        <f t="shared" si="12"/>
        <v>113</v>
      </c>
      <c r="K32" s="11">
        <f t="shared" si="8"/>
        <v>-10.466666666666667</v>
      </c>
      <c r="L32" s="4">
        <f t="shared" si="5"/>
        <v>-157</v>
      </c>
      <c r="M32" s="9">
        <f t="shared" si="6"/>
        <v>0.41851851851851851</v>
      </c>
      <c r="O32">
        <f t="shared" ca="1" si="9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f t="shared" si="10"/>
        <v>19</v>
      </c>
      <c r="F33" s="27">
        <f t="shared" si="3"/>
        <v>285</v>
      </c>
      <c r="G33" s="27">
        <f t="shared" si="7"/>
        <v>15</v>
      </c>
      <c r="H33" s="27">
        <f t="shared" si="4"/>
        <v>15</v>
      </c>
      <c r="I33" s="48"/>
      <c r="J33" s="48">
        <f t="shared" si="12"/>
        <v>113</v>
      </c>
      <c r="K33" s="11">
        <f t="shared" si="8"/>
        <v>-11.466666666666667</v>
      </c>
      <c r="L33" s="4">
        <f t="shared" si="5"/>
        <v>-172</v>
      </c>
      <c r="M33" s="9">
        <f t="shared" si="6"/>
        <v>0.39649122807017545</v>
      </c>
      <c r="O33">
        <f t="shared" ca="1" si="9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f t="shared" si="10"/>
        <v>20</v>
      </c>
      <c r="F34" s="27">
        <f t="shared" si="3"/>
        <v>300</v>
      </c>
      <c r="G34" s="27">
        <f t="shared" si="7"/>
        <v>15</v>
      </c>
      <c r="H34" s="27">
        <f t="shared" si="4"/>
        <v>15</v>
      </c>
      <c r="I34" s="48"/>
      <c r="J34" s="48">
        <f t="shared" si="12"/>
        <v>113</v>
      </c>
      <c r="K34" s="11">
        <f t="shared" si="8"/>
        <v>-12.466666666666667</v>
      </c>
      <c r="L34" s="4">
        <f t="shared" si="5"/>
        <v>-187</v>
      </c>
      <c r="M34" s="9">
        <f t="shared" si="6"/>
        <v>0.37666666666666665</v>
      </c>
      <c r="O34">
        <f t="shared" ca="1" si="9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 t="shared" si="1"/>
        <v>Fri</v>
      </c>
      <c r="D35" s="26" t="str">
        <f t="shared" si="2"/>
        <v>29</v>
      </c>
      <c r="E35" s="26">
        <f t="shared" si="10"/>
        <v>21</v>
      </c>
      <c r="F35" s="27">
        <f t="shared" si="3"/>
        <v>315</v>
      </c>
      <c r="G35" s="27">
        <f t="shared" si="7"/>
        <v>15</v>
      </c>
      <c r="H35" s="27">
        <f t="shared" si="4"/>
        <v>15</v>
      </c>
      <c r="I35" s="48"/>
      <c r="J35" s="48">
        <f t="shared" si="12"/>
        <v>113</v>
      </c>
      <c r="K35" s="11">
        <f t="shared" si="8"/>
        <v>-13.466666666666667</v>
      </c>
      <c r="L35" s="4">
        <f t="shared" si="5"/>
        <v>-202</v>
      </c>
      <c r="M35" s="9">
        <f t="shared" si="6"/>
        <v>0.35873015873015873</v>
      </c>
      <c r="O35">
        <f t="shared" ca="1" si="9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f t="shared" si="10"/>
        <v>21</v>
      </c>
      <c r="F36" s="27">
        <f t="shared" si="3"/>
        <v>315</v>
      </c>
      <c r="G36" s="27">
        <f t="shared" si="7"/>
        <v>15</v>
      </c>
      <c r="H36" s="27">
        <f t="shared" si="4"/>
        <v>0</v>
      </c>
      <c r="I36" s="48"/>
      <c r="J36" s="48">
        <f t="shared" si="12"/>
        <v>113</v>
      </c>
      <c r="K36" s="11">
        <f t="shared" si="8"/>
        <v>-13.466666666666667</v>
      </c>
      <c r="L36" s="4">
        <f t="shared" si="5"/>
        <v>-202</v>
      </c>
      <c r="M36" s="9">
        <f t="shared" si="6"/>
        <v>0.35873015873015873</v>
      </c>
      <c r="O36">
        <f t="shared" ca="1" si="9"/>
        <v>0</v>
      </c>
    </row>
    <row r="37" spans="1:15" ht="15" customHeight="1">
      <c r="A37">
        <f t="shared" si="0"/>
        <v>0</v>
      </c>
      <c r="B37" s="44">
        <f>'30K Launch'!B37</f>
        <v>42400</v>
      </c>
      <c r="C37" s="45" t="str">
        <f t="shared" si="1"/>
        <v>Sun</v>
      </c>
      <c r="D37" s="24" t="str">
        <f t="shared" si="2"/>
        <v>31</v>
      </c>
      <c r="E37" s="24">
        <f t="shared" si="10"/>
        <v>21</v>
      </c>
      <c r="F37" s="25">
        <f t="shared" si="3"/>
        <v>315</v>
      </c>
      <c r="G37" s="25">
        <f t="shared" si="7"/>
        <v>15</v>
      </c>
      <c r="H37" s="25">
        <f t="shared" si="4"/>
        <v>0</v>
      </c>
      <c r="I37" s="47"/>
      <c r="J37" s="47">
        <f t="shared" si="12"/>
        <v>113</v>
      </c>
      <c r="K37" s="11">
        <f t="shared" si="8"/>
        <v>-13.466666666666667</v>
      </c>
      <c r="L37" s="4">
        <f t="shared" si="5"/>
        <v>-202</v>
      </c>
      <c r="M37" s="9">
        <f t="shared" si="6"/>
        <v>0.35873015873015873</v>
      </c>
      <c r="O37">
        <f t="shared" ca="1" si="9"/>
        <v>0</v>
      </c>
    </row>
    <row r="38" spans="1:15">
      <c r="E38"/>
      <c r="F38"/>
      <c r="H38" s="114">
        <f ca="1">SUMIF(B7:B36,"&lt;="&amp;TODAY(),H7:H36)</f>
        <v>180</v>
      </c>
      <c r="I38" s="120">
        <f>SUM(I7:I37)</f>
        <v>113</v>
      </c>
      <c r="K38" s="11">
        <f ca="1">(I38-H38)/$F$4</f>
        <v>-4.4666666666666668</v>
      </c>
      <c r="L38" s="4">
        <f ca="1">I38-H38</f>
        <v>-67</v>
      </c>
      <c r="M38" s="9">
        <f ca="1">(I38)/H38</f>
        <v>0.62777777777777777</v>
      </c>
    </row>
    <row r="39" spans="1:15" ht="14.25" customHeight="1">
      <c r="E39"/>
      <c r="F39"/>
      <c r="H39"/>
      <c r="I39"/>
    </row>
    <row r="40" spans="1:15" ht="15" customHeight="1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  <row r="65" spans="5:9">
      <c r="E65"/>
      <c r="F65"/>
      <c r="H65"/>
      <c r="I65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topLeftCell="B1" zoomScaleNormal="90" workbookViewId="0">
      <selection activeCell="J9" sqref="J9"/>
    </sheetView>
  </sheetViews>
  <sheetFormatPr defaultRowHeight="14.25"/>
  <cols>
    <col min="1" max="1" width="6.125" hidden="1" customWidth="1"/>
    <col min="2" max="2" width="8.25" customWidth="1"/>
    <col min="5" max="5" width="8.875" style="41" customWidth="1"/>
    <col min="6" max="6" width="10.125" style="41" customWidth="1"/>
    <col min="7" max="7" width="9.75" customWidth="1"/>
    <col min="8" max="8" width="7.875" style="41" customWidth="1"/>
    <col min="9" max="9" width="9" style="106" customWidth="1"/>
    <col min="10" max="10" width="10.125" customWidth="1"/>
    <col min="15" max="15" width="10.375" bestFit="1" customWidth="1"/>
  </cols>
  <sheetData>
    <row r="1" spans="1:15" s="1" customFormat="1" ht="14.25" customHeight="1">
      <c r="B1" s="161" t="s">
        <v>50</v>
      </c>
      <c r="C1" s="161"/>
      <c r="D1" s="161"/>
      <c r="E1" s="35" t="s">
        <v>0</v>
      </c>
      <c r="F1" s="35"/>
      <c r="G1" s="35"/>
      <c r="H1" s="35"/>
      <c r="I1" s="35" t="s">
        <v>1</v>
      </c>
      <c r="J1" s="35"/>
    </row>
    <row r="2" spans="1:15" ht="15.75" customHeight="1">
      <c r="B2" s="161"/>
      <c r="C2" s="161"/>
      <c r="D2" s="161"/>
      <c r="E2" s="23">
        <f>'Ramp Plan'!C12</f>
        <v>200</v>
      </c>
      <c r="F2" s="34"/>
      <c r="G2" s="34"/>
      <c r="H2" s="34"/>
      <c r="I2" s="6">
        <v>24</v>
      </c>
      <c r="J2" s="30"/>
    </row>
    <row r="3" spans="1:15" ht="28.5" customHeight="1">
      <c r="B3" s="161"/>
      <c r="C3" s="161"/>
      <c r="D3" s="161"/>
      <c r="E3" s="38"/>
      <c r="F3" s="36" t="s">
        <v>2</v>
      </c>
      <c r="G3" s="36"/>
      <c r="H3" s="37"/>
      <c r="I3" s="34"/>
      <c r="J3" s="30"/>
    </row>
    <row r="4" spans="1:15" ht="14.25" customHeight="1">
      <c r="B4" s="30"/>
      <c r="C4" s="30"/>
      <c r="D4" s="30"/>
      <c r="E4" s="31"/>
      <c r="F4" s="32">
        <f>'Ramp Plan'!D12</f>
        <v>10</v>
      </c>
      <c r="G4" s="32"/>
      <c r="H4" s="33"/>
      <c r="I4" s="34"/>
      <c r="J4" s="30"/>
    </row>
    <row r="5" spans="1:15" ht="11.25" customHeight="1">
      <c r="B5" s="30"/>
      <c r="C5" s="30"/>
      <c r="D5" s="30"/>
      <c r="E5" s="34"/>
      <c r="F5" s="34"/>
      <c r="G5" s="34"/>
      <c r="H5" s="34"/>
      <c r="I5" s="34"/>
      <c r="J5" s="30"/>
      <c r="K5" s="3"/>
    </row>
    <row r="6" spans="1:15" ht="29.25" customHeight="1">
      <c r="A6" t="s">
        <v>62</v>
      </c>
      <c r="B6" s="28" t="s">
        <v>58</v>
      </c>
      <c r="C6" s="28" t="s">
        <v>84</v>
      </c>
      <c r="D6" s="39" t="s">
        <v>3</v>
      </c>
      <c r="E6" s="29" t="s">
        <v>4</v>
      </c>
      <c r="F6" s="40" t="s">
        <v>5</v>
      </c>
      <c r="G6" s="40" t="s">
        <v>61</v>
      </c>
      <c r="H6" s="40" t="s">
        <v>94</v>
      </c>
      <c r="I6" s="29" t="s">
        <v>92</v>
      </c>
      <c r="J6" s="40" t="s">
        <v>93</v>
      </c>
      <c r="K6" t="s">
        <v>9</v>
      </c>
      <c r="L6" t="s">
        <v>41</v>
      </c>
      <c r="M6" t="s">
        <v>10</v>
      </c>
      <c r="O6" t="s">
        <v>64</v>
      </c>
    </row>
    <row r="7" spans="1:15">
      <c r="A7">
        <f t="shared" ref="A7:A36" si="0">IF(OR(WEEKDAY(B7)=2,WEEKDAY(B7)=3,WEEKDAY(B7)=4,WEEKDAY(B7)=5,WEEKDAY(B7)=6),1,0)</f>
        <v>1</v>
      </c>
      <c r="B7" s="44">
        <f>'30K Launch'!B7</f>
        <v>42370</v>
      </c>
      <c r="C7" s="45" t="str">
        <f t="shared" ref="C7:C36" si="1">TEXT(B7,"ddd")</f>
        <v>Fri</v>
      </c>
      <c r="D7" s="24" t="str">
        <f t="shared" ref="D7:D36" si="2">TEXT(B7,"dd")</f>
        <v>01</v>
      </c>
      <c r="E7" s="24">
        <v>1</v>
      </c>
      <c r="F7" s="25">
        <f t="shared" ref="F7:F37" si="3">E7*$F$4</f>
        <v>10</v>
      </c>
      <c r="G7" s="25">
        <f>$F$4</f>
        <v>10</v>
      </c>
      <c r="H7" s="25">
        <f t="shared" ref="H7:H36" si="4">IF(A7=0,0,$F$4)</f>
        <v>10</v>
      </c>
      <c r="I7" s="47">
        <v>0</v>
      </c>
      <c r="J7" s="47">
        <f>I7</f>
        <v>0</v>
      </c>
      <c r="K7" s="11">
        <f>(J7-F7)/$F$4</f>
        <v>-1</v>
      </c>
      <c r="L7" s="4">
        <f t="shared" ref="L7:L36" si="5">J7-F7</f>
        <v>-10</v>
      </c>
      <c r="M7" s="9">
        <f t="shared" ref="M7:M36" si="6">J7/F7</f>
        <v>0</v>
      </c>
      <c r="O7">
        <f ca="1">IF(B7=TODAY(),1,0)</f>
        <v>0</v>
      </c>
    </row>
    <row r="8" spans="1:15">
      <c r="A8">
        <f t="shared" si="0"/>
        <v>0</v>
      </c>
      <c r="B8" s="113">
        <f>'30K Launch'!B8</f>
        <v>42371</v>
      </c>
      <c r="C8" s="46" t="str">
        <f t="shared" si="1"/>
        <v>Sat</v>
      </c>
      <c r="D8" s="26" t="str">
        <f t="shared" si="2"/>
        <v>02</v>
      </c>
      <c r="E8" s="26">
        <f>IF(A8=1,E7+1,E7)</f>
        <v>1</v>
      </c>
      <c r="F8" s="27">
        <f t="shared" si="3"/>
        <v>10</v>
      </c>
      <c r="G8" s="27">
        <f t="shared" ref="G8:G37" si="7">$F$4</f>
        <v>10</v>
      </c>
      <c r="H8" s="27">
        <f t="shared" si="4"/>
        <v>0</v>
      </c>
      <c r="I8" s="48">
        <v>0</v>
      </c>
      <c r="J8" s="48">
        <f>J7+I8</f>
        <v>0</v>
      </c>
      <c r="K8" s="11">
        <f t="shared" ref="K8:K36" si="8">(J8-F8)/$F$4</f>
        <v>-1</v>
      </c>
      <c r="L8" s="4">
        <f t="shared" si="5"/>
        <v>-10</v>
      </c>
      <c r="M8" s="9">
        <f t="shared" si="6"/>
        <v>0</v>
      </c>
      <c r="O8">
        <f t="shared" ref="O8:O36" ca="1" si="9">IF(B8=TODAY(),1,0)</f>
        <v>0</v>
      </c>
    </row>
    <row r="9" spans="1:15">
      <c r="A9">
        <f t="shared" si="0"/>
        <v>0</v>
      </c>
      <c r="B9" s="44">
        <f>'30K Launch'!B9</f>
        <v>42372</v>
      </c>
      <c r="C9" s="45" t="str">
        <f t="shared" si="1"/>
        <v>Sun</v>
      </c>
      <c r="D9" s="24" t="str">
        <f t="shared" si="2"/>
        <v>03</v>
      </c>
      <c r="E9" s="24">
        <f t="shared" ref="E9:E10" si="10">IF(A9=1,E8+1,E8)</f>
        <v>1</v>
      </c>
      <c r="F9" s="25">
        <f t="shared" si="3"/>
        <v>10</v>
      </c>
      <c r="G9" s="25">
        <f t="shared" si="7"/>
        <v>10</v>
      </c>
      <c r="H9" s="25">
        <f t="shared" si="4"/>
        <v>0</v>
      </c>
      <c r="I9" s="47">
        <v>0</v>
      </c>
      <c r="J9" s="47">
        <f>J8+I9</f>
        <v>0</v>
      </c>
      <c r="K9" s="11">
        <f t="shared" si="8"/>
        <v>-1</v>
      </c>
      <c r="L9" s="4">
        <f t="shared" si="5"/>
        <v>-10</v>
      </c>
      <c r="M9" s="9">
        <f t="shared" si="6"/>
        <v>0</v>
      </c>
      <c r="O9">
        <f t="shared" ca="1" si="9"/>
        <v>0</v>
      </c>
    </row>
    <row r="10" spans="1:15">
      <c r="A10">
        <f t="shared" si="0"/>
        <v>1</v>
      </c>
      <c r="B10" s="143">
        <f>'30K Launch'!B10</f>
        <v>42373</v>
      </c>
      <c r="C10" s="144" t="str">
        <f t="shared" si="1"/>
        <v>Mon</v>
      </c>
      <c r="D10" s="26" t="str">
        <f t="shared" si="2"/>
        <v>04</v>
      </c>
      <c r="E10" s="26">
        <f t="shared" si="10"/>
        <v>2</v>
      </c>
      <c r="F10" s="27">
        <f t="shared" si="3"/>
        <v>20</v>
      </c>
      <c r="G10" s="27">
        <f t="shared" si="7"/>
        <v>10</v>
      </c>
      <c r="H10" s="27">
        <f t="shared" si="4"/>
        <v>10</v>
      </c>
      <c r="I10" s="48">
        <v>0</v>
      </c>
      <c r="J10" s="48">
        <f t="shared" ref="J10:J15" si="11">J9+I10</f>
        <v>0</v>
      </c>
      <c r="K10" s="11">
        <f t="shared" si="8"/>
        <v>-2</v>
      </c>
      <c r="L10" s="4">
        <f t="shared" si="5"/>
        <v>-20</v>
      </c>
      <c r="M10" s="9">
        <f t="shared" si="6"/>
        <v>0</v>
      </c>
      <c r="O10">
        <f t="shared" ca="1" si="9"/>
        <v>0</v>
      </c>
    </row>
    <row r="11" spans="1:15">
      <c r="A11">
        <f t="shared" si="0"/>
        <v>1</v>
      </c>
      <c r="B11" s="143">
        <f>'30K Launch'!B11</f>
        <v>42374</v>
      </c>
      <c r="C11" s="144" t="str">
        <f t="shared" si="1"/>
        <v>Tue</v>
      </c>
      <c r="D11" s="26" t="str">
        <f t="shared" si="2"/>
        <v>05</v>
      </c>
      <c r="E11" s="26">
        <v>5</v>
      </c>
      <c r="F11" s="27">
        <f t="shared" si="3"/>
        <v>50</v>
      </c>
      <c r="G11" s="27">
        <f t="shared" si="7"/>
        <v>10</v>
      </c>
      <c r="H11" s="27">
        <f t="shared" si="4"/>
        <v>10</v>
      </c>
      <c r="I11" s="48">
        <v>0</v>
      </c>
      <c r="J11" s="48">
        <f t="shared" si="11"/>
        <v>0</v>
      </c>
      <c r="K11" s="11">
        <f t="shared" si="8"/>
        <v>-5</v>
      </c>
      <c r="L11" s="4">
        <f t="shared" si="5"/>
        <v>-50</v>
      </c>
      <c r="M11" s="9">
        <f t="shared" si="6"/>
        <v>0</v>
      </c>
      <c r="O11">
        <f t="shared" ca="1" si="9"/>
        <v>0</v>
      </c>
    </row>
    <row r="12" spans="1:15">
      <c r="A12">
        <f t="shared" si="0"/>
        <v>1</v>
      </c>
      <c r="B12" s="143">
        <f>'30K Launch'!B12</f>
        <v>42375</v>
      </c>
      <c r="C12" s="144" t="str">
        <f t="shared" si="1"/>
        <v>Wed</v>
      </c>
      <c r="D12" s="26" t="str">
        <f t="shared" si="2"/>
        <v>06</v>
      </c>
      <c r="E12" s="26">
        <v>5</v>
      </c>
      <c r="F12" s="27">
        <f t="shared" si="3"/>
        <v>50</v>
      </c>
      <c r="G12" s="27">
        <f t="shared" si="7"/>
        <v>10</v>
      </c>
      <c r="H12" s="27">
        <f t="shared" si="4"/>
        <v>10</v>
      </c>
      <c r="I12" s="48">
        <v>0</v>
      </c>
      <c r="J12" s="48">
        <f t="shared" si="11"/>
        <v>0</v>
      </c>
      <c r="K12" s="11">
        <f t="shared" si="8"/>
        <v>-5</v>
      </c>
      <c r="L12" s="4">
        <f t="shared" si="5"/>
        <v>-50</v>
      </c>
      <c r="M12" s="9">
        <f t="shared" si="6"/>
        <v>0</v>
      </c>
      <c r="O12">
        <f t="shared" ca="1" si="9"/>
        <v>0</v>
      </c>
    </row>
    <row r="13" spans="1:15">
      <c r="A13">
        <f t="shared" si="0"/>
        <v>1</v>
      </c>
      <c r="B13" s="143">
        <f>'30K Launch'!B13</f>
        <v>42376</v>
      </c>
      <c r="C13" s="144" t="str">
        <f t="shared" si="1"/>
        <v>Thu</v>
      </c>
      <c r="D13" s="26" t="str">
        <f t="shared" si="2"/>
        <v>07</v>
      </c>
      <c r="E13" s="26">
        <v>6</v>
      </c>
      <c r="F13" s="27">
        <f t="shared" si="3"/>
        <v>60</v>
      </c>
      <c r="G13" s="27">
        <f t="shared" si="7"/>
        <v>10</v>
      </c>
      <c r="H13" s="27">
        <f t="shared" si="4"/>
        <v>10</v>
      </c>
      <c r="I13" s="48">
        <v>0</v>
      </c>
      <c r="J13" s="48">
        <f t="shared" si="11"/>
        <v>0</v>
      </c>
      <c r="K13" s="11">
        <f t="shared" si="8"/>
        <v>-6</v>
      </c>
      <c r="L13" s="4">
        <f t="shared" si="5"/>
        <v>-60</v>
      </c>
      <c r="M13" s="9">
        <f t="shared" si="6"/>
        <v>0</v>
      </c>
      <c r="O13">
        <f t="shared" ca="1" si="9"/>
        <v>0</v>
      </c>
    </row>
    <row r="14" spans="1:15">
      <c r="A14">
        <f t="shared" si="0"/>
        <v>1</v>
      </c>
      <c r="B14" s="143">
        <f>'30K Launch'!B14</f>
        <v>42377</v>
      </c>
      <c r="C14" s="144" t="str">
        <f t="shared" si="1"/>
        <v>Fri</v>
      </c>
      <c r="D14" s="26" t="str">
        <f t="shared" si="2"/>
        <v>08</v>
      </c>
      <c r="E14" s="26">
        <v>7</v>
      </c>
      <c r="F14" s="27">
        <f t="shared" si="3"/>
        <v>70</v>
      </c>
      <c r="G14" s="27">
        <f t="shared" si="7"/>
        <v>10</v>
      </c>
      <c r="H14" s="27">
        <f t="shared" si="4"/>
        <v>10</v>
      </c>
      <c r="I14" s="48">
        <v>20</v>
      </c>
      <c r="J14" s="48">
        <f t="shared" si="11"/>
        <v>20</v>
      </c>
      <c r="K14" s="11">
        <f t="shared" si="8"/>
        <v>-5</v>
      </c>
      <c r="L14" s="4">
        <f t="shared" si="5"/>
        <v>-50</v>
      </c>
      <c r="M14" s="9">
        <f t="shared" si="6"/>
        <v>0.2857142857142857</v>
      </c>
      <c r="O14">
        <f t="shared" ca="1" si="9"/>
        <v>0</v>
      </c>
    </row>
    <row r="15" spans="1:15">
      <c r="A15">
        <f t="shared" si="0"/>
        <v>0</v>
      </c>
      <c r="B15" s="143">
        <f>'30K Launch'!B15</f>
        <v>42378</v>
      </c>
      <c r="C15" s="144" t="str">
        <f t="shared" si="1"/>
        <v>Sat</v>
      </c>
      <c r="D15" s="26" t="str">
        <f t="shared" si="2"/>
        <v>09</v>
      </c>
      <c r="E15" s="26">
        <v>8</v>
      </c>
      <c r="F15" s="27">
        <f t="shared" si="3"/>
        <v>80</v>
      </c>
      <c r="G15" s="27">
        <f t="shared" si="7"/>
        <v>10</v>
      </c>
      <c r="H15" s="27">
        <f t="shared" si="4"/>
        <v>0</v>
      </c>
      <c r="I15" s="48">
        <v>0</v>
      </c>
      <c r="J15" s="48">
        <f t="shared" si="11"/>
        <v>20</v>
      </c>
      <c r="K15" s="11">
        <f t="shared" si="8"/>
        <v>-6</v>
      </c>
      <c r="L15" s="4">
        <f t="shared" si="5"/>
        <v>-60</v>
      </c>
      <c r="M15" s="9">
        <f t="shared" si="6"/>
        <v>0.25</v>
      </c>
      <c r="O15">
        <f t="shared" ca="1" si="9"/>
        <v>0</v>
      </c>
    </row>
    <row r="16" spans="1:15">
      <c r="A16">
        <f t="shared" si="0"/>
        <v>0</v>
      </c>
      <c r="B16" s="44">
        <f>'30K Launch'!B16</f>
        <v>42379</v>
      </c>
      <c r="C16" s="45" t="str">
        <f t="shared" si="1"/>
        <v>Sun</v>
      </c>
      <c r="D16" s="24" t="str">
        <f t="shared" si="2"/>
        <v>10</v>
      </c>
      <c r="E16" s="24">
        <v>9</v>
      </c>
      <c r="F16" s="25">
        <f t="shared" si="3"/>
        <v>90</v>
      </c>
      <c r="G16" s="25">
        <f t="shared" si="7"/>
        <v>10</v>
      </c>
      <c r="H16" s="25">
        <f t="shared" si="4"/>
        <v>0</v>
      </c>
      <c r="I16" s="47">
        <v>0</v>
      </c>
      <c r="J16" s="47">
        <f>J15+I16</f>
        <v>20</v>
      </c>
      <c r="K16" s="11">
        <f t="shared" si="8"/>
        <v>-7</v>
      </c>
      <c r="L16" s="4">
        <f t="shared" si="5"/>
        <v>-70</v>
      </c>
      <c r="M16" s="9">
        <f t="shared" si="6"/>
        <v>0.22222222222222221</v>
      </c>
      <c r="O16">
        <f t="shared" ca="1" si="9"/>
        <v>0</v>
      </c>
    </row>
    <row r="17" spans="1:15">
      <c r="A17">
        <f t="shared" si="0"/>
        <v>1</v>
      </c>
      <c r="B17" s="143">
        <f>'30K Launch'!B17</f>
        <v>42380</v>
      </c>
      <c r="C17" s="144" t="str">
        <f t="shared" si="1"/>
        <v>Mon</v>
      </c>
      <c r="D17" s="26" t="str">
        <f t="shared" si="2"/>
        <v>11</v>
      </c>
      <c r="E17" s="26">
        <v>10</v>
      </c>
      <c r="F17" s="27">
        <f t="shared" si="3"/>
        <v>100</v>
      </c>
      <c r="G17" s="27">
        <f t="shared" si="7"/>
        <v>10</v>
      </c>
      <c r="H17" s="27">
        <f t="shared" si="4"/>
        <v>10</v>
      </c>
      <c r="I17" s="48">
        <v>0</v>
      </c>
      <c r="J17" s="48">
        <f t="shared" ref="J17:J36" si="12">J16+I17</f>
        <v>20</v>
      </c>
      <c r="K17" s="11">
        <f t="shared" si="8"/>
        <v>-8</v>
      </c>
      <c r="L17" s="4">
        <f t="shared" si="5"/>
        <v>-80</v>
      </c>
      <c r="M17" s="9">
        <f t="shared" si="6"/>
        <v>0.2</v>
      </c>
      <c r="O17">
        <f t="shared" ca="1" si="9"/>
        <v>0</v>
      </c>
    </row>
    <row r="18" spans="1:15">
      <c r="A18">
        <f t="shared" si="0"/>
        <v>1</v>
      </c>
      <c r="B18" s="143">
        <f>'30K Launch'!B18</f>
        <v>42381</v>
      </c>
      <c r="C18" s="144" t="str">
        <f t="shared" si="1"/>
        <v>Tue</v>
      </c>
      <c r="D18" s="26" t="str">
        <f t="shared" si="2"/>
        <v>12</v>
      </c>
      <c r="E18" s="26">
        <v>11</v>
      </c>
      <c r="F18" s="27">
        <f t="shared" si="3"/>
        <v>110</v>
      </c>
      <c r="G18" s="27">
        <f t="shared" si="7"/>
        <v>10</v>
      </c>
      <c r="H18" s="27">
        <f t="shared" si="4"/>
        <v>10</v>
      </c>
      <c r="I18" s="48">
        <v>0</v>
      </c>
      <c r="J18" s="48">
        <f t="shared" si="12"/>
        <v>20</v>
      </c>
      <c r="K18" s="11">
        <f t="shared" si="8"/>
        <v>-9</v>
      </c>
      <c r="L18" s="4">
        <f t="shared" si="5"/>
        <v>-90</v>
      </c>
      <c r="M18" s="9">
        <f t="shared" si="6"/>
        <v>0.18181818181818182</v>
      </c>
      <c r="O18">
        <f t="shared" ca="1" si="9"/>
        <v>0</v>
      </c>
    </row>
    <row r="19" spans="1:15">
      <c r="A19">
        <f t="shared" si="0"/>
        <v>1</v>
      </c>
      <c r="B19" s="143">
        <f>'30K Launch'!B19</f>
        <v>42382</v>
      </c>
      <c r="C19" s="144" t="str">
        <f t="shared" si="1"/>
        <v>Wed</v>
      </c>
      <c r="D19" s="26" t="str">
        <f t="shared" si="2"/>
        <v>13</v>
      </c>
      <c r="E19" s="26">
        <v>11</v>
      </c>
      <c r="F19" s="27">
        <f t="shared" si="3"/>
        <v>110</v>
      </c>
      <c r="G19" s="27">
        <f t="shared" si="7"/>
        <v>10</v>
      </c>
      <c r="H19" s="27">
        <f t="shared" si="4"/>
        <v>10</v>
      </c>
      <c r="I19" s="48">
        <v>0</v>
      </c>
      <c r="J19" s="48">
        <f t="shared" si="12"/>
        <v>20</v>
      </c>
      <c r="K19" s="11">
        <f t="shared" si="8"/>
        <v>-9</v>
      </c>
      <c r="L19" s="4">
        <f t="shared" si="5"/>
        <v>-90</v>
      </c>
      <c r="M19" s="9">
        <f t="shared" si="6"/>
        <v>0.18181818181818182</v>
      </c>
      <c r="O19">
        <f t="shared" ca="1" si="9"/>
        <v>0</v>
      </c>
    </row>
    <row r="20" spans="1:15">
      <c r="A20">
        <f t="shared" si="0"/>
        <v>1</v>
      </c>
      <c r="B20" s="143">
        <f>'30K Launch'!B20</f>
        <v>42383</v>
      </c>
      <c r="C20" s="144" t="str">
        <f t="shared" si="1"/>
        <v>Thu</v>
      </c>
      <c r="D20" s="26" t="str">
        <f t="shared" si="2"/>
        <v>14</v>
      </c>
      <c r="E20" s="26">
        <v>12</v>
      </c>
      <c r="F20" s="27">
        <f t="shared" si="3"/>
        <v>120</v>
      </c>
      <c r="G20" s="27">
        <f t="shared" si="7"/>
        <v>10</v>
      </c>
      <c r="H20" s="27">
        <f t="shared" si="4"/>
        <v>10</v>
      </c>
      <c r="I20" s="48">
        <v>0</v>
      </c>
      <c r="J20" s="48">
        <f t="shared" si="12"/>
        <v>20</v>
      </c>
      <c r="K20" s="11">
        <f t="shared" si="8"/>
        <v>-10</v>
      </c>
      <c r="L20" s="4">
        <f t="shared" si="5"/>
        <v>-100</v>
      </c>
      <c r="M20" s="9">
        <f t="shared" si="6"/>
        <v>0.16666666666666666</v>
      </c>
      <c r="O20">
        <f t="shared" ca="1" si="9"/>
        <v>0</v>
      </c>
    </row>
    <row r="21" spans="1:15" ht="15" customHeight="1">
      <c r="A21">
        <f t="shared" si="0"/>
        <v>1</v>
      </c>
      <c r="B21" s="143">
        <f>'30K Launch'!B21</f>
        <v>42384</v>
      </c>
      <c r="C21" s="144" t="str">
        <f t="shared" si="1"/>
        <v>Fri</v>
      </c>
      <c r="D21" s="26" t="str">
        <f t="shared" si="2"/>
        <v>15</v>
      </c>
      <c r="E21" s="26">
        <v>13</v>
      </c>
      <c r="F21" s="27">
        <f t="shared" si="3"/>
        <v>130</v>
      </c>
      <c r="G21" s="27">
        <f t="shared" si="7"/>
        <v>10</v>
      </c>
      <c r="H21" s="27">
        <f t="shared" si="4"/>
        <v>10</v>
      </c>
      <c r="I21" s="48"/>
      <c r="J21" s="48">
        <f t="shared" si="12"/>
        <v>20</v>
      </c>
      <c r="K21" s="11">
        <f t="shared" si="8"/>
        <v>-11</v>
      </c>
      <c r="L21" s="4">
        <f t="shared" si="5"/>
        <v>-110</v>
      </c>
      <c r="M21" s="9">
        <f t="shared" si="6"/>
        <v>0.15384615384615385</v>
      </c>
      <c r="O21">
        <f t="shared" ca="1" si="9"/>
        <v>0</v>
      </c>
    </row>
    <row r="22" spans="1:15">
      <c r="A22">
        <f t="shared" si="0"/>
        <v>0</v>
      </c>
      <c r="B22" s="143">
        <f>'30K Launch'!B22</f>
        <v>42385</v>
      </c>
      <c r="C22" s="144" t="str">
        <f t="shared" si="1"/>
        <v>Sat</v>
      </c>
      <c r="D22" s="26" t="str">
        <f t="shared" si="2"/>
        <v>16</v>
      </c>
      <c r="E22" s="26">
        <v>14</v>
      </c>
      <c r="F22" s="27">
        <f t="shared" si="3"/>
        <v>140</v>
      </c>
      <c r="G22" s="27">
        <f t="shared" si="7"/>
        <v>10</v>
      </c>
      <c r="H22" s="27">
        <f t="shared" si="4"/>
        <v>0</v>
      </c>
      <c r="I22" s="48"/>
      <c r="J22" s="48">
        <f t="shared" si="12"/>
        <v>20</v>
      </c>
      <c r="K22" s="11">
        <f t="shared" si="8"/>
        <v>-12</v>
      </c>
      <c r="L22" s="4">
        <f t="shared" si="5"/>
        <v>-120</v>
      </c>
      <c r="M22" s="9">
        <f t="shared" si="6"/>
        <v>0.14285714285714285</v>
      </c>
      <c r="O22">
        <f t="shared" ca="1" si="9"/>
        <v>0</v>
      </c>
    </row>
    <row r="23" spans="1:15">
      <c r="A23">
        <f t="shared" si="0"/>
        <v>0</v>
      </c>
      <c r="B23" s="44">
        <f>'30K Launch'!B23</f>
        <v>42386</v>
      </c>
      <c r="C23" s="45" t="str">
        <f t="shared" si="1"/>
        <v>Sun</v>
      </c>
      <c r="D23" s="24" t="str">
        <f t="shared" si="2"/>
        <v>17</v>
      </c>
      <c r="E23" s="24">
        <v>15</v>
      </c>
      <c r="F23" s="25">
        <f t="shared" si="3"/>
        <v>150</v>
      </c>
      <c r="G23" s="25">
        <f t="shared" si="7"/>
        <v>10</v>
      </c>
      <c r="H23" s="25">
        <f t="shared" si="4"/>
        <v>0</v>
      </c>
      <c r="I23" s="47"/>
      <c r="J23" s="47">
        <f>J22+I23</f>
        <v>20</v>
      </c>
      <c r="K23" s="11">
        <f t="shared" si="8"/>
        <v>-13</v>
      </c>
      <c r="L23" s="4">
        <f t="shared" si="5"/>
        <v>-130</v>
      </c>
      <c r="M23" s="9">
        <f t="shared" si="6"/>
        <v>0.13333333333333333</v>
      </c>
      <c r="O23">
        <f t="shared" ca="1" si="9"/>
        <v>0</v>
      </c>
    </row>
    <row r="24" spans="1:15">
      <c r="A24">
        <f t="shared" si="0"/>
        <v>1</v>
      </c>
      <c r="B24" s="143">
        <f>'30K Launch'!B24</f>
        <v>42387</v>
      </c>
      <c r="C24" s="144" t="str">
        <f t="shared" si="1"/>
        <v>Mon</v>
      </c>
      <c r="D24" s="26" t="str">
        <f t="shared" si="2"/>
        <v>18</v>
      </c>
      <c r="E24" s="26">
        <v>16</v>
      </c>
      <c r="F24" s="27">
        <f t="shared" si="3"/>
        <v>160</v>
      </c>
      <c r="G24" s="27">
        <f t="shared" si="7"/>
        <v>10</v>
      </c>
      <c r="H24" s="27">
        <f t="shared" si="4"/>
        <v>10</v>
      </c>
      <c r="I24" s="48"/>
      <c r="J24" s="48">
        <f t="shared" si="12"/>
        <v>20</v>
      </c>
      <c r="K24" s="11">
        <f t="shared" si="8"/>
        <v>-14</v>
      </c>
      <c r="L24" s="4">
        <f t="shared" si="5"/>
        <v>-140</v>
      </c>
      <c r="M24" s="9">
        <f t="shared" si="6"/>
        <v>0.125</v>
      </c>
      <c r="O24">
        <f t="shared" ca="1" si="9"/>
        <v>1</v>
      </c>
    </row>
    <row r="25" spans="1:15">
      <c r="A25">
        <f t="shared" si="0"/>
        <v>1</v>
      </c>
      <c r="B25" s="143">
        <f>'30K Launch'!B25</f>
        <v>42388</v>
      </c>
      <c r="C25" s="144" t="str">
        <f t="shared" si="1"/>
        <v>Tue</v>
      </c>
      <c r="D25" s="26" t="str">
        <f t="shared" si="2"/>
        <v>19</v>
      </c>
      <c r="E25" s="26">
        <v>17</v>
      </c>
      <c r="F25" s="27">
        <f t="shared" si="3"/>
        <v>170</v>
      </c>
      <c r="G25" s="27">
        <f t="shared" si="7"/>
        <v>10</v>
      </c>
      <c r="H25" s="27">
        <f t="shared" si="4"/>
        <v>10</v>
      </c>
      <c r="I25" s="48"/>
      <c r="J25" s="48">
        <f t="shared" si="12"/>
        <v>20</v>
      </c>
      <c r="K25" s="11">
        <f t="shared" si="8"/>
        <v>-15</v>
      </c>
      <c r="L25" s="4">
        <f t="shared" si="5"/>
        <v>-150</v>
      </c>
      <c r="M25" s="9">
        <f t="shared" si="6"/>
        <v>0.11764705882352941</v>
      </c>
      <c r="O25">
        <f t="shared" ca="1" si="9"/>
        <v>0</v>
      </c>
    </row>
    <row r="26" spans="1:15">
      <c r="A26">
        <f t="shared" si="0"/>
        <v>1</v>
      </c>
      <c r="B26" s="143">
        <f>'30K Launch'!B26</f>
        <v>42389</v>
      </c>
      <c r="C26" s="144" t="str">
        <f t="shared" si="1"/>
        <v>Wed</v>
      </c>
      <c r="D26" s="26" t="str">
        <f t="shared" si="2"/>
        <v>20</v>
      </c>
      <c r="E26" s="26">
        <v>17</v>
      </c>
      <c r="F26" s="27">
        <f t="shared" si="3"/>
        <v>170</v>
      </c>
      <c r="G26" s="27">
        <f t="shared" si="7"/>
        <v>10</v>
      </c>
      <c r="H26" s="27">
        <f t="shared" si="4"/>
        <v>10</v>
      </c>
      <c r="I26" s="48"/>
      <c r="J26" s="48">
        <f t="shared" si="12"/>
        <v>20</v>
      </c>
      <c r="K26" s="11">
        <f t="shared" si="8"/>
        <v>-15</v>
      </c>
      <c r="L26" s="4">
        <f t="shared" si="5"/>
        <v>-150</v>
      </c>
      <c r="M26" s="9">
        <f t="shared" si="6"/>
        <v>0.11764705882352941</v>
      </c>
      <c r="O26">
        <f t="shared" ca="1" si="9"/>
        <v>0</v>
      </c>
    </row>
    <row r="27" spans="1:15">
      <c r="A27">
        <f t="shared" si="0"/>
        <v>1</v>
      </c>
      <c r="B27" s="143">
        <f>'30K Launch'!B27</f>
        <v>42390</v>
      </c>
      <c r="C27" s="144" t="str">
        <f t="shared" si="1"/>
        <v>Thu</v>
      </c>
      <c r="D27" s="26" t="str">
        <f t="shared" si="2"/>
        <v>21</v>
      </c>
      <c r="E27" s="26">
        <v>18</v>
      </c>
      <c r="F27" s="27">
        <f t="shared" si="3"/>
        <v>180</v>
      </c>
      <c r="G27" s="27">
        <f t="shared" si="7"/>
        <v>10</v>
      </c>
      <c r="H27" s="27">
        <f t="shared" si="4"/>
        <v>10</v>
      </c>
      <c r="I27" s="48"/>
      <c r="J27" s="48">
        <f t="shared" si="12"/>
        <v>20</v>
      </c>
      <c r="K27" s="11">
        <f t="shared" si="8"/>
        <v>-16</v>
      </c>
      <c r="L27" s="4">
        <f t="shared" si="5"/>
        <v>-160</v>
      </c>
      <c r="M27" s="9">
        <f t="shared" si="6"/>
        <v>0.1111111111111111</v>
      </c>
      <c r="O27">
        <f t="shared" ca="1" si="9"/>
        <v>0</v>
      </c>
    </row>
    <row r="28" spans="1:15">
      <c r="A28">
        <f t="shared" si="0"/>
        <v>1</v>
      </c>
      <c r="B28" s="143">
        <f>'30K Launch'!B28</f>
        <v>42391</v>
      </c>
      <c r="C28" s="144" t="str">
        <f t="shared" si="1"/>
        <v>Fri</v>
      </c>
      <c r="D28" s="26" t="str">
        <f t="shared" si="2"/>
        <v>22</v>
      </c>
      <c r="E28" s="26">
        <v>19</v>
      </c>
      <c r="F28" s="27">
        <f t="shared" si="3"/>
        <v>190</v>
      </c>
      <c r="G28" s="27">
        <f t="shared" si="7"/>
        <v>10</v>
      </c>
      <c r="H28" s="27">
        <f t="shared" si="4"/>
        <v>10</v>
      </c>
      <c r="I28" s="48"/>
      <c r="J28" s="48">
        <f t="shared" si="12"/>
        <v>20</v>
      </c>
      <c r="K28" s="11">
        <f t="shared" si="8"/>
        <v>-17</v>
      </c>
      <c r="L28" s="4">
        <f t="shared" si="5"/>
        <v>-170</v>
      </c>
      <c r="M28" s="9">
        <f t="shared" si="6"/>
        <v>0.10526315789473684</v>
      </c>
      <c r="O28">
        <f t="shared" ca="1" si="9"/>
        <v>0</v>
      </c>
    </row>
    <row r="29" spans="1:15" ht="15" customHeight="1">
      <c r="A29">
        <f t="shared" si="0"/>
        <v>0</v>
      </c>
      <c r="B29" s="143">
        <f>'30K Launch'!B29</f>
        <v>42392</v>
      </c>
      <c r="C29" s="144" t="str">
        <f t="shared" si="1"/>
        <v>Sat</v>
      </c>
      <c r="D29" s="26" t="str">
        <f t="shared" si="2"/>
        <v>23</v>
      </c>
      <c r="E29" s="26">
        <v>20</v>
      </c>
      <c r="F29" s="27">
        <f t="shared" si="3"/>
        <v>200</v>
      </c>
      <c r="G29" s="27">
        <f t="shared" si="7"/>
        <v>10</v>
      </c>
      <c r="H29" s="27">
        <f t="shared" si="4"/>
        <v>0</v>
      </c>
      <c r="I29" s="48"/>
      <c r="J29" s="48">
        <f t="shared" si="12"/>
        <v>20</v>
      </c>
      <c r="K29" s="11">
        <f t="shared" si="8"/>
        <v>-18</v>
      </c>
      <c r="L29" s="4">
        <f t="shared" si="5"/>
        <v>-180</v>
      </c>
      <c r="M29" s="9">
        <f t="shared" si="6"/>
        <v>0.1</v>
      </c>
      <c r="O29">
        <f t="shared" ca="1" si="9"/>
        <v>0</v>
      </c>
    </row>
    <row r="30" spans="1:15" ht="14.25" customHeight="1">
      <c r="A30">
        <f t="shared" si="0"/>
        <v>0</v>
      </c>
      <c r="B30" s="44">
        <f>'30K Launch'!B30</f>
        <v>42393</v>
      </c>
      <c r="C30" s="45" t="str">
        <f t="shared" si="1"/>
        <v>Sun</v>
      </c>
      <c r="D30" s="24" t="str">
        <f t="shared" si="2"/>
        <v>24</v>
      </c>
      <c r="E30" s="24">
        <v>20</v>
      </c>
      <c r="F30" s="25">
        <f t="shared" si="3"/>
        <v>200</v>
      </c>
      <c r="G30" s="25">
        <f t="shared" si="7"/>
        <v>10</v>
      </c>
      <c r="H30" s="25">
        <f t="shared" si="4"/>
        <v>0</v>
      </c>
      <c r="I30" s="47"/>
      <c r="J30" s="47">
        <f>J29+I30</f>
        <v>20</v>
      </c>
      <c r="K30" s="11">
        <f t="shared" si="8"/>
        <v>-18</v>
      </c>
      <c r="L30" s="4">
        <f t="shared" si="5"/>
        <v>-180</v>
      </c>
      <c r="M30" s="9">
        <f t="shared" si="6"/>
        <v>0.1</v>
      </c>
      <c r="O30">
        <f t="shared" ca="1" si="9"/>
        <v>0</v>
      </c>
    </row>
    <row r="31" spans="1:15" ht="14.25" customHeight="1">
      <c r="A31">
        <f t="shared" si="0"/>
        <v>1</v>
      </c>
      <c r="B31" s="143">
        <f>'30K Launch'!B31</f>
        <v>42394</v>
      </c>
      <c r="C31" s="144" t="str">
        <f t="shared" si="1"/>
        <v>Mon</v>
      </c>
      <c r="D31" s="26" t="str">
        <f t="shared" si="2"/>
        <v>25</v>
      </c>
      <c r="E31" s="26">
        <v>20</v>
      </c>
      <c r="F31" s="27">
        <f t="shared" si="3"/>
        <v>200</v>
      </c>
      <c r="G31" s="27">
        <f t="shared" si="7"/>
        <v>10</v>
      </c>
      <c r="H31" s="27">
        <f t="shared" si="4"/>
        <v>10</v>
      </c>
      <c r="I31" s="48"/>
      <c r="J31" s="48">
        <f t="shared" si="12"/>
        <v>20</v>
      </c>
      <c r="K31" s="11">
        <f t="shared" si="8"/>
        <v>-18</v>
      </c>
      <c r="L31" s="4">
        <f t="shared" si="5"/>
        <v>-180</v>
      </c>
      <c r="M31" s="9">
        <f t="shared" si="6"/>
        <v>0.1</v>
      </c>
      <c r="O31">
        <f t="shared" ca="1" si="9"/>
        <v>0</v>
      </c>
    </row>
    <row r="32" spans="1:15" ht="14.25" customHeight="1">
      <c r="A32">
        <f t="shared" si="0"/>
        <v>1</v>
      </c>
      <c r="B32" s="143">
        <f>'30K Launch'!B32</f>
        <v>42395</v>
      </c>
      <c r="C32" s="144" t="str">
        <f t="shared" si="1"/>
        <v>Tue</v>
      </c>
      <c r="D32" s="26" t="str">
        <f t="shared" si="2"/>
        <v>26</v>
      </c>
      <c r="E32" s="26">
        <v>20</v>
      </c>
      <c r="F32" s="27">
        <f t="shared" si="3"/>
        <v>200</v>
      </c>
      <c r="G32" s="27">
        <f t="shared" si="7"/>
        <v>10</v>
      </c>
      <c r="H32" s="27">
        <f t="shared" si="4"/>
        <v>10</v>
      </c>
      <c r="I32" s="48"/>
      <c r="J32" s="48">
        <f t="shared" si="12"/>
        <v>20</v>
      </c>
      <c r="K32" s="11">
        <f t="shared" si="8"/>
        <v>-18</v>
      </c>
      <c r="L32" s="4">
        <f t="shared" si="5"/>
        <v>-180</v>
      </c>
      <c r="M32" s="9">
        <f t="shared" si="6"/>
        <v>0.1</v>
      </c>
      <c r="O32">
        <f t="shared" ca="1" si="9"/>
        <v>0</v>
      </c>
    </row>
    <row r="33" spans="1:15" ht="14.25" customHeight="1">
      <c r="A33">
        <f t="shared" si="0"/>
        <v>1</v>
      </c>
      <c r="B33" s="143">
        <f>'30K Launch'!B33</f>
        <v>42396</v>
      </c>
      <c r="C33" s="144" t="str">
        <f t="shared" si="1"/>
        <v>Wed</v>
      </c>
      <c r="D33" s="26" t="str">
        <f t="shared" si="2"/>
        <v>27</v>
      </c>
      <c r="E33" s="26">
        <v>20</v>
      </c>
      <c r="F33" s="27">
        <f t="shared" si="3"/>
        <v>200</v>
      </c>
      <c r="G33" s="27">
        <f t="shared" si="7"/>
        <v>10</v>
      </c>
      <c r="H33" s="27">
        <f t="shared" si="4"/>
        <v>10</v>
      </c>
      <c r="I33" s="48"/>
      <c r="J33" s="48">
        <f t="shared" si="12"/>
        <v>20</v>
      </c>
      <c r="K33" s="11">
        <f t="shared" si="8"/>
        <v>-18</v>
      </c>
      <c r="L33" s="4">
        <f t="shared" si="5"/>
        <v>-180</v>
      </c>
      <c r="M33" s="9">
        <f t="shared" si="6"/>
        <v>0.1</v>
      </c>
      <c r="O33">
        <f t="shared" ca="1" si="9"/>
        <v>0</v>
      </c>
    </row>
    <row r="34" spans="1:15" ht="14.25" customHeight="1">
      <c r="A34">
        <f t="shared" si="0"/>
        <v>1</v>
      </c>
      <c r="B34" s="143">
        <f>'30K Launch'!B34</f>
        <v>42397</v>
      </c>
      <c r="C34" s="144" t="str">
        <f t="shared" si="1"/>
        <v>Thu</v>
      </c>
      <c r="D34" s="26" t="str">
        <f t="shared" si="2"/>
        <v>28</v>
      </c>
      <c r="E34" s="26">
        <v>21</v>
      </c>
      <c r="F34" s="27">
        <f t="shared" si="3"/>
        <v>210</v>
      </c>
      <c r="G34" s="27">
        <f t="shared" si="7"/>
        <v>10</v>
      </c>
      <c r="H34" s="27">
        <f t="shared" si="4"/>
        <v>10</v>
      </c>
      <c r="I34" s="48"/>
      <c r="J34" s="48">
        <f t="shared" si="12"/>
        <v>20</v>
      </c>
      <c r="K34" s="11">
        <f t="shared" si="8"/>
        <v>-19</v>
      </c>
      <c r="L34" s="4">
        <f t="shared" si="5"/>
        <v>-190</v>
      </c>
      <c r="M34" s="9">
        <f t="shared" si="6"/>
        <v>9.5238095238095233E-2</v>
      </c>
      <c r="O34">
        <f t="shared" ca="1" si="9"/>
        <v>0</v>
      </c>
    </row>
    <row r="35" spans="1:15" ht="15" customHeight="1">
      <c r="A35">
        <f t="shared" si="0"/>
        <v>1</v>
      </c>
      <c r="B35" s="143">
        <f>'30K Launch'!B35</f>
        <v>42398</v>
      </c>
      <c r="C35" s="144" t="str">
        <f t="shared" si="1"/>
        <v>Fri</v>
      </c>
      <c r="D35" s="26" t="str">
        <f t="shared" si="2"/>
        <v>29</v>
      </c>
      <c r="E35" s="26">
        <v>22</v>
      </c>
      <c r="F35" s="27">
        <f t="shared" si="3"/>
        <v>220</v>
      </c>
      <c r="G35" s="27">
        <f t="shared" si="7"/>
        <v>10</v>
      </c>
      <c r="H35" s="27">
        <f t="shared" si="4"/>
        <v>10</v>
      </c>
      <c r="I35" s="48"/>
      <c r="J35" s="48">
        <f t="shared" si="12"/>
        <v>20</v>
      </c>
      <c r="K35" s="11">
        <f t="shared" si="8"/>
        <v>-20</v>
      </c>
      <c r="L35" s="4">
        <f t="shared" si="5"/>
        <v>-200</v>
      </c>
      <c r="M35" s="9">
        <f t="shared" si="6"/>
        <v>9.0909090909090912E-2</v>
      </c>
      <c r="O35">
        <f t="shared" ca="1" si="9"/>
        <v>0</v>
      </c>
    </row>
    <row r="36" spans="1:15" ht="15" customHeight="1">
      <c r="A36">
        <f t="shared" si="0"/>
        <v>0</v>
      </c>
      <c r="B36" s="143">
        <f>'30K Launch'!B36</f>
        <v>42399</v>
      </c>
      <c r="C36" s="144" t="str">
        <f t="shared" si="1"/>
        <v>Sat</v>
      </c>
      <c r="D36" s="26" t="str">
        <f t="shared" si="2"/>
        <v>30</v>
      </c>
      <c r="E36" s="26">
        <v>23</v>
      </c>
      <c r="F36" s="27">
        <f t="shared" si="3"/>
        <v>230</v>
      </c>
      <c r="G36" s="27">
        <f t="shared" si="7"/>
        <v>10</v>
      </c>
      <c r="H36" s="27">
        <f t="shared" si="4"/>
        <v>0</v>
      </c>
      <c r="I36" s="48"/>
      <c r="J36" s="48">
        <f t="shared" si="12"/>
        <v>20</v>
      </c>
      <c r="K36" s="11">
        <f t="shared" si="8"/>
        <v>-21</v>
      </c>
      <c r="L36" s="4">
        <f t="shared" si="5"/>
        <v>-210</v>
      </c>
      <c r="M36" s="9">
        <f t="shared" si="6"/>
        <v>8.6956521739130432E-2</v>
      </c>
      <c r="O36">
        <f t="shared" ca="1" si="9"/>
        <v>0</v>
      </c>
    </row>
    <row r="37" spans="1:15">
      <c r="A37">
        <f t="shared" ref="A37" si="13">IF(OR(WEEKDAY(B37)=2,WEEKDAY(B37)=3,WEEKDAY(B37)=4,WEEKDAY(B37)=5,WEEKDAY(B37)=6),1,0)</f>
        <v>0</v>
      </c>
      <c r="B37" s="160">
        <v>42400</v>
      </c>
      <c r="C37" s="159" t="s">
        <v>88</v>
      </c>
      <c r="D37" s="156">
        <v>31</v>
      </c>
      <c r="E37" s="156">
        <v>24</v>
      </c>
      <c r="F37" s="25">
        <f t="shared" si="3"/>
        <v>240</v>
      </c>
      <c r="G37" s="156">
        <f t="shared" si="7"/>
        <v>10</v>
      </c>
      <c r="H37" s="156">
        <f t="shared" ref="H37" si="14">IF(A37=0,0,$F$4)</f>
        <v>0</v>
      </c>
      <c r="I37" s="157"/>
      <c r="J37" s="156">
        <f t="shared" ref="J37" si="15">J36+I37</f>
        <v>20</v>
      </c>
      <c r="K37" s="11">
        <f t="shared" ref="K37" si="16">(J37-F37)/$F$4</f>
        <v>-22</v>
      </c>
      <c r="L37" s="4">
        <f t="shared" ref="L37" si="17">J37-F37</f>
        <v>-220</v>
      </c>
      <c r="M37" s="9">
        <f t="shared" ref="M37" si="18">J37/F37</f>
        <v>8.3333333333333329E-2</v>
      </c>
      <c r="O37">
        <f t="shared" ref="O37" ca="1" si="19">IF(B37=TODAY(),1,0)</f>
        <v>0</v>
      </c>
    </row>
    <row r="38" spans="1:15" ht="14.25" customHeight="1">
      <c r="E38"/>
      <c r="F38"/>
      <c r="H38" s="121">
        <f ca="1">SUMIF(B7:B36,"&lt;="&amp;TODAY(),H7:H36)</f>
        <v>120</v>
      </c>
      <c r="I38" s="120">
        <f>SUM(I7:I37)</f>
        <v>20</v>
      </c>
      <c r="K38" s="11">
        <f ca="1">(I38-H38)/$F$4</f>
        <v>-10</v>
      </c>
      <c r="L38" s="4">
        <f ca="1">I38-H38</f>
        <v>-100</v>
      </c>
      <c r="M38" s="9">
        <f ca="1">(I38)/H38</f>
        <v>0.16666666666666666</v>
      </c>
    </row>
    <row r="39" spans="1:15" ht="15" customHeight="1">
      <c r="E39"/>
      <c r="F39"/>
      <c r="H39"/>
      <c r="I39"/>
    </row>
    <row r="40" spans="1:15">
      <c r="E40"/>
      <c r="F40"/>
      <c r="H40"/>
      <c r="I40"/>
    </row>
    <row r="41" spans="1:15">
      <c r="E41"/>
      <c r="F41"/>
      <c r="H41"/>
      <c r="I41"/>
    </row>
    <row r="42" spans="1:15">
      <c r="E42"/>
      <c r="F42"/>
      <c r="H42"/>
      <c r="I42"/>
    </row>
    <row r="43" spans="1:15">
      <c r="E43"/>
      <c r="F43"/>
      <c r="H43"/>
      <c r="I43"/>
    </row>
    <row r="44" spans="1:15">
      <c r="E44"/>
      <c r="F44"/>
      <c r="H44"/>
      <c r="I44"/>
    </row>
    <row r="45" spans="1:15">
      <c r="E45"/>
      <c r="F45"/>
      <c r="H45"/>
      <c r="I45"/>
    </row>
    <row r="46" spans="1:15">
      <c r="E46"/>
      <c r="F46"/>
      <c r="H46"/>
      <c r="I46"/>
    </row>
    <row r="47" spans="1:15">
      <c r="E47"/>
      <c r="F47"/>
      <c r="H47"/>
      <c r="I47"/>
    </row>
    <row r="48" spans="1:15">
      <c r="E48"/>
      <c r="F48"/>
      <c r="H48"/>
      <c r="I48"/>
    </row>
    <row r="49" spans="5:9">
      <c r="E49"/>
      <c r="F49"/>
      <c r="H49"/>
      <c r="I49"/>
    </row>
    <row r="50" spans="5:9">
      <c r="E50"/>
      <c r="F50"/>
      <c r="H50"/>
      <c r="I50"/>
    </row>
    <row r="51" spans="5:9">
      <c r="E51"/>
      <c r="F51"/>
      <c r="H51"/>
      <c r="I51"/>
    </row>
    <row r="52" spans="5:9">
      <c r="E52"/>
      <c r="F52"/>
      <c r="H52"/>
      <c r="I52"/>
    </row>
    <row r="53" spans="5:9">
      <c r="E53"/>
      <c r="F53"/>
      <c r="H53"/>
      <c r="I53"/>
    </row>
    <row r="54" spans="5:9">
      <c r="E54"/>
      <c r="F54"/>
      <c r="H54"/>
      <c r="I54"/>
    </row>
    <row r="55" spans="5:9">
      <c r="E55"/>
      <c r="F55"/>
      <c r="H55"/>
      <c r="I55"/>
    </row>
    <row r="56" spans="5:9">
      <c r="E56"/>
      <c r="F56"/>
      <c r="H56"/>
      <c r="I56"/>
    </row>
    <row r="57" spans="5:9">
      <c r="E57"/>
      <c r="F57"/>
      <c r="H57"/>
      <c r="I57"/>
    </row>
    <row r="58" spans="5:9">
      <c r="E58"/>
      <c r="F58"/>
      <c r="H58"/>
      <c r="I58"/>
    </row>
    <row r="59" spans="5:9">
      <c r="E59"/>
      <c r="F59"/>
      <c r="H59"/>
      <c r="I59"/>
    </row>
    <row r="60" spans="5:9">
      <c r="E60"/>
      <c r="F60"/>
      <c r="H60"/>
      <c r="I60"/>
    </row>
    <row r="61" spans="5:9">
      <c r="E61"/>
      <c r="F61"/>
      <c r="H61"/>
      <c r="I61"/>
    </row>
    <row r="62" spans="5:9">
      <c r="E62"/>
      <c r="F62"/>
      <c r="H62"/>
      <c r="I62"/>
    </row>
    <row r="63" spans="5:9">
      <c r="E63"/>
      <c r="F63"/>
      <c r="H63"/>
      <c r="I63"/>
    </row>
    <row r="64" spans="5:9">
      <c r="E64"/>
      <c r="F64"/>
      <c r="H64"/>
      <c r="I64"/>
    </row>
  </sheetData>
  <mergeCells count="1">
    <mergeCell ref="B1:D3"/>
  </mergeCells>
  <pageMargins left="0.22" right="0.2" top="0.75" bottom="0.75" header="0.3" footer="0.3"/>
  <pageSetup scale="53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zoomScale="80" zoomScaleNormal="80" workbookViewId="0">
      <selection activeCell="G35" sqref="G35"/>
    </sheetView>
  </sheetViews>
  <sheetFormatPr defaultRowHeight="14.25"/>
  <cols>
    <col min="1" max="1" width="5.375" customWidth="1"/>
    <col min="2" max="2" width="8.125" customWidth="1"/>
    <col min="3" max="3" width="15.875" customWidth="1"/>
    <col min="4" max="4" width="35.5" customWidth="1"/>
    <col min="5" max="5" width="16.75" customWidth="1"/>
    <col min="6" max="6" width="12.875" customWidth="1"/>
    <col min="7" max="7" width="40.5" customWidth="1"/>
    <col min="8" max="8" width="16.5" bestFit="1" customWidth="1"/>
    <col min="9" max="9" width="4.375" bestFit="1" customWidth="1"/>
    <col min="10" max="10" width="4.25" bestFit="1" customWidth="1"/>
    <col min="11" max="11" width="4.5" bestFit="1" customWidth="1"/>
    <col min="12" max="12" width="4.25" bestFit="1" customWidth="1"/>
    <col min="13" max="13" width="4.625" bestFit="1" customWidth="1"/>
    <col min="14" max="14" width="4.375" bestFit="1" customWidth="1"/>
    <col min="15" max="15" width="3.75" bestFit="1" customWidth="1"/>
    <col min="16" max="17" width="4.5" bestFit="1" customWidth="1"/>
    <col min="18" max="18" width="4.25" bestFit="1" customWidth="1"/>
    <col min="19" max="20" width="4.5" bestFit="1" customWidth="1"/>
    <col min="21" max="21" width="10.25" bestFit="1" customWidth="1"/>
    <col min="22" max="22" width="3.875" bestFit="1" customWidth="1"/>
    <col min="23" max="23" width="4.375" bestFit="1" customWidth="1"/>
    <col min="24" max="24" width="4.125" bestFit="1" customWidth="1"/>
    <col min="25" max="25" width="3.5" bestFit="1" customWidth="1"/>
    <col min="26" max="26" width="4.25" bestFit="1" customWidth="1"/>
    <col min="27" max="27" width="4.375" bestFit="1" customWidth="1"/>
    <col min="28" max="28" width="4" bestFit="1" customWidth="1"/>
    <col min="29" max="29" width="4.5" bestFit="1" customWidth="1"/>
    <col min="30" max="30" width="4.375" bestFit="1" customWidth="1"/>
    <col min="31" max="31" width="9.875" bestFit="1" customWidth="1"/>
  </cols>
  <sheetData>
    <row r="1" spans="2:21">
      <c r="B1" s="12"/>
      <c r="C1" s="12"/>
      <c r="D1" s="12"/>
      <c r="E1" s="12"/>
      <c r="F1" s="12"/>
      <c r="G1" s="22"/>
    </row>
    <row r="2" spans="2:21">
      <c r="B2" s="12"/>
      <c r="C2" s="12"/>
      <c r="D2" s="12"/>
      <c r="E2" s="12"/>
      <c r="F2" s="12"/>
      <c r="G2" s="12"/>
    </row>
    <row r="3" spans="2:21">
      <c r="B3" s="12"/>
      <c r="C3" s="12"/>
      <c r="D3" s="12"/>
      <c r="E3" s="12"/>
      <c r="F3" s="12"/>
      <c r="G3" s="12"/>
    </row>
    <row r="4" spans="2:21" ht="15">
      <c r="B4" s="12"/>
      <c r="C4" s="12"/>
      <c r="D4" s="12"/>
      <c r="E4" s="12"/>
      <c r="F4" s="12"/>
      <c r="G4" s="12"/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11</v>
      </c>
      <c r="U4" s="10" t="s">
        <v>24</v>
      </c>
    </row>
    <row r="5" spans="2:21">
      <c r="B5" s="12"/>
      <c r="C5" s="12"/>
      <c r="D5" s="12"/>
      <c r="E5" s="12"/>
      <c r="F5" s="12"/>
      <c r="G5" s="12"/>
      <c r="H5" t="s">
        <v>25</v>
      </c>
      <c r="I5">
        <v>3</v>
      </c>
      <c r="J5">
        <v>2</v>
      </c>
      <c r="K5">
        <v>3</v>
      </c>
      <c r="L5">
        <v>2</v>
      </c>
      <c r="M5">
        <v>2</v>
      </c>
      <c r="N5">
        <v>2</v>
      </c>
      <c r="O5">
        <v>7</v>
      </c>
      <c r="P5">
        <v>2</v>
      </c>
      <c r="Q5">
        <v>4</v>
      </c>
      <c r="R5">
        <v>3</v>
      </c>
      <c r="S5">
        <v>2</v>
      </c>
      <c r="T5">
        <v>2</v>
      </c>
      <c r="U5">
        <f t="shared" ref="U5:U13" si="0">SUM(I5:T5)</f>
        <v>34</v>
      </c>
    </row>
    <row r="6" spans="2:21">
      <c r="B6" s="12"/>
      <c r="C6" s="12"/>
      <c r="D6" s="12"/>
      <c r="E6" s="12"/>
      <c r="F6" s="12"/>
      <c r="G6" s="12"/>
      <c r="H6" t="s">
        <v>26</v>
      </c>
      <c r="I6">
        <v>2</v>
      </c>
      <c r="J6">
        <v>4</v>
      </c>
      <c r="K6">
        <v>3</v>
      </c>
      <c r="L6">
        <v>1</v>
      </c>
      <c r="M6">
        <v>4</v>
      </c>
      <c r="N6">
        <v>7</v>
      </c>
      <c r="P6">
        <v>7</v>
      </c>
      <c r="Q6">
        <v>6</v>
      </c>
      <c r="R6">
        <v>3</v>
      </c>
      <c r="S6">
        <v>4</v>
      </c>
      <c r="T6">
        <v>4</v>
      </c>
      <c r="U6">
        <f t="shared" si="0"/>
        <v>45</v>
      </c>
    </row>
    <row r="7" spans="2:21">
      <c r="B7" s="12"/>
      <c r="C7" s="12"/>
      <c r="D7" s="12"/>
      <c r="E7" s="12"/>
      <c r="F7" s="12"/>
      <c r="G7" s="12"/>
      <c r="H7" t="s">
        <v>27</v>
      </c>
      <c r="I7">
        <v>7</v>
      </c>
      <c r="J7">
        <v>2</v>
      </c>
      <c r="K7">
        <v>4</v>
      </c>
      <c r="L7">
        <v>7</v>
      </c>
      <c r="M7">
        <v>7</v>
      </c>
      <c r="N7">
        <v>3</v>
      </c>
      <c r="O7">
        <v>7</v>
      </c>
      <c r="P7">
        <v>7</v>
      </c>
      <c r="Q7">
        <v>3</v>
      </c>
      <c r="R7">
        <v>3</v>
      </c>
      <c r="S7">
        <v>6</v>
      </c>
      <c r="T7">
        <v>6</v>
      </c>
      <c r="U7">
        <f t="shared" si="0"/>
        <v>62</v>
      </c>
    </row>
    <row r="8" spans="2:21">
      <c r="B8" s="12"/>
      <c r="C8" s="12"/>
      <c r="D8" s="12"/>
      <c r="E8" s="12"/>
      <c r="F8" s="12"/>
      <c r="G8" s="12"/>
      <c r="H8" t="s">
        <v>28</v>
      </c>
      <c r="I8">
        <v>2</v>
      </c>
      <c r="J8">
        <v>4</v>
      </c>
      <c r="K8">
        <v>2</v>
      </c>
      <c r="L8">
        <v>2</v>
      </c>
      <c r="M8">
        <v>2</v>
      </c>
      <c r="N8">
        <v>4</v>
      </c>
      <c r="O8">
        <v>7</v>
      </c>
      <c r="P8">
        <v>4</v>
      </c>
      <c r="Q8">
        <v>4</v>
      </c>
      <c r="R8">
        <v>6</v>
      </c>
      <c r="S8">
        <v>4</v>
      </c>
      <c r="T8">
        <v>4</v>
      </c>
      <c r="U8">
        <f t="shared" si="0"/>
        <v>45</v>
      </c>
    </row>
    <row r="9" spans="2:21">
      <c r="B9" s="12"/>
      <c r="C9" s="12"/>
      <c r="D9" s="12"/>
      <c r="E9" s="12"/>
      <c r="F9" s="12"/>
      <c r="G9" s="12"/>
      <c r="H9" t="s">
        <v>29</v>
      </c>
      <c r="I9">
        <v>2</v>
      </c>
      <c r="J9">
        <v>2</v>
      </c>
      <c r="K9">
        <v>4</v>
      </c>
      <c r="L9">
        <v>3</v>
      </c>
      <c r="M9">
        <v>3</v>
      </c>
      <c r="N9">
        <v>7</v>
      </c>
      <c r="O9">
        <v>5</v>
      </c>
      <c r="P9">
        <v>7</v>
      </c>
      <c r="Q9">
        <v>2</v>
      </c>
      <c r="R9">
        <v>3</v>
      </c>
      <c r="S9">
        <v>3</v>
      </c>
      <c r="T9">
        <v>3</v>
      </c>
      <c r="U9">
        <f t="shared" si="0"/>
        <v>44</v>
      </c>
    </row>
    <row r="10" spans="2:21">
      <c r="B10" s="12"/>
      <c r="C10" s="12"/>
      <c r="D10" s="12"/>
      <c r="E10" s="12"/>
      <c r="F10" s="12"/>
      <c r="G10" s="12"/>
      <c r="H10" t="s">
        <v>30</v>
      </c>
      <c r="I10">
        <v>7</v>
      </c>
      <c r="J10">
        <v>4</v>
      </c>
      <c r="K10">
        <v>2</v>
      </c>
      <c r="L10">
        <v>2</v>
      </c>
      <c r="M10">
        <v>3</v>
      </c>
      <c r="N10">
        <v>2</v>
      </c>
      <c r="O10">
        <v>4</v>
      </c>
      <c r="P10">
        <v>7</v>
      </c>
      <c r="Q10">
        <v>6</v>
      </c>
      <c r="R10">
        <v>2</v>
      </c>
      <c r="S10">
        <v>2</v>
      </c>
      <c r="T10">
        <v>2</v>
      </c>
      <c r="U10">
        <f t="shared" si="0"/>
        <v>43</v>
      </c>
    </row>
    <row r="11" spans="2:21">
      <c r="B11" s="12"/>
      <c r="C11" s="12"/>
      <c r="D11" s="12"/>
      <c r="E11" s="12"/>
      <c r="F11" s="12"/>
      <c r="G11" s="12"/>
      <c r="H11" t="s">
        <v>31</v>
      </c>
      <c r="I11">
        <v>7</v>
      </c>
      <c r="J11">
        <v>2</v>
      </c>
      <c r="K11">
        <v>7</v>
      </c>
      <c r="L11">
        <v>3</v>
      </c>
      <c r="M11">
        <v>2</v>
      </c>
      <c r="N11">
        <v>6</v>
      </c>
      <c r="O11">
        <v>6</v>
      </c>
      <c r="P11">
        <v>6</v>
      </c>
      <c r="Q11">
        <v>6</v>
      </c>
      <c r="R11">
        <v>2</v>
      </c>
      <c r="S11">
        <v>7</v>
      </c>
      <c r="T11">
        <v>7</v>
      </c>
      <c r="U11">
        <f t="shared" si="0"/>
        <v>61</v>
      </c>
    </row>
    <row r="12" spans="2:21">
      <c r="B12" s="12"/>
      <c r="C12" s="12"/>
      <c r="D12" s="12"/>
      <c r="E12" s="12"/>
      <c r="F12" s="12"/>
      <c r="G12" s="12"/>
      <c r="H12" t="s">
        <v>32</v>
      </c>
      <c r="I12">
        <v>2</v>
      </c>
      <c r="J12">
        <v>4</v>
      </c>
      <c r="K12">
        <v>2</v>
      </c>
      <c r="L12">
        <v>3</v>
      </c>
      <c r="M12">
        <v>3</v>
      </c>
      <c r="N12">
        <v>4</v>
      </c>
      <c r="O12">
        <v>2</v>
      </c>
      <c r="P12">
        <v>2</v>
      </c>
      <c r="Q12">
        <v>2</v>
      </c>
      <c r="R12">
        <v>4</v>
      </c>
      <c r="S12">
        <v>2</v>
      </c>
      <c r="T12">
        <v>2</v>
      </c>
      <c r="U12">
        <f t="shared" si="0"/>
        <v>32</v>
      </c>
    </row>
    <row r="13" spans="2:21">
      <c r="B13" s="12"/>
      <c r="C13" s="12"/>
      <c r="D13" s="12"/>
      <c r="E13" s="12"/>
      <c r="F13" s="12"/>
      <c r="G13" s="12"/>
      <c r="H13" t="s">
        <v>33</v>
      </c>
      <c r="I13">
        <v>4</v>
      </c>
      <c r="J13">
        <v>6</v>
      </c>
      <c r="K13">
        <v>5</v>
      </c>
      <c r="L13">
        <v>6</v>
      </c>
      <c r="M13">
        <v>7</v>
      </c>
      <c r="N13">
        <v>8</v>
      </c>
      <c r="O13">
        <v>9</v>
      </c>
      <c r="P13">
        <v>7</v>
      </c>
      <c r="Q13">
        <v>6</v>
      </c>
      <c r="R13">
        <v>8</v>
      </c>
      <c r="S13">
        <v>4</v>
      </c>
      <c r="T13">
        <v>4</v>
      </c>
      <c r="U13">
        <f t="shared" si="0"/>
        <v>74</v>
      </c>
    </row>
    <row r="14" spans="2:21">
      <c r="B14" s="12"/>
      <c r="C14" s="12"/>
      <c r="D14" s="12"/>
      <c r="E14" s="12"/>
      <c r="F14" s="12"/>
      <c r="G14" s="12"/>
    </row>
    <row r="15" spans="2:21">
      <c r="B15" s="12"/>
      <c r="C15" s="12"/>
      <c r="D15" s="12"/>
      <c r="E15" s="12"/>
      <c r="F15" s="12"/>
      <c r="G15" s="12"/>
    </row>
    <row r="16" spans="2:21">
      <c r="B16" s="12"/>
      <c r="C16" s="12"/>
      <c r="D16" s="12"/>
      <c r="E16" s="12"/>
      <c r="F16" s="12"/>
      <c r="G16" s="12"/>
    </row>
    <row r="17" spans="2:7">
      <c r="B17" s="12"/>
      <c r="C17" s="12"/>
      <c r="D17" s="12"/>
      <c r="E17" s="12"/>
      <c r="F17" s="12"/>
      <c r="G17" s="12"/>
    </row>
    <row r="18" spans="2:7">
      <c r="B18" s="12"/>
      <c r="C18" s="12"/>
      <c r="D18" s="12"/>
      <c r="E18" s="12"/>
      <c r="F18" s="12"/>
      <c r="G18" s="12"/>
    </row>
    <row r="19" spans="2:7">
      <c r="B19" s="12"/>
      <c r="C19" s="12"/>
      <c r="D19" s="12"/>
      <c r="E19" s="12"/>
      <c r="F19" s="12"/>
      <c r="G19" s="12"/>
    </row>
    <row r="20" spans="2:7">
      <c r="B20" s="12"/>
      <c r="C20" s="12"/>
      <c r="D20" s="12"/>
      <c r="E20" s="12"/>
      <c r="F20" s="12"/>
      <c r="G20" s="12"/>
    </row>
    <row r="21" spans="2:7">
      <c r="B21" s="12"/>
      <c r="C21" s="12"/>
      <c r="D21" s="12"/>
      <c r="E21" s="12"/>
      <c r="F21" s="12"/>
      <c r="G21" s="12"/>
    </row>
    <row r="22" spans="2:7">
      <c r="B22" s="12"/>
      <c r="C22" s="12"/>
      <c r="D22" s="12"/>
      <c r="E22" s="12"/>
      <c r="F22" s="12"/>
      <c r="G22" s="12"/>
    </row>
    <row r="23" spans="2:7">
      <c r="B23" s="12"/>
      <c r="C23" s="12"/>
      <c r="D23" s="12"/>
      <c r="E23" s="12"/>
      <c r="F23" s="12"/>
      <c r="G23" s="12"/>
    </row>
    <row r="24" spans="2:7">
      <c r="B24" s="12"/>
      <c r="C24" s="12"/>
      <c r="D24" s="12"/>
      <c r="E24" s="12"/>
      <c r="F24" s="12"/>
      <c r="G24" s="12"/>
    </row>
    <row r="25" spans="2:7">
      <c r="B25" s="12"/>
      <c r="C25" s="12"/>
      <c r="D25" s="12"/>
      <c r="E25" s="12"/>
      <c r="F25" s="12"/>
      <c r="G25" s="12"/>
    </row>
    <row r="26" spans="2:7">
      <c r="B26" s="12"/>
      <c r="C26" s="12"/>
      <c r="D26" s="12"/>
      <c r="E26" s="12"/>
      <c r="F26" s="12"/>
      <c r="G26" s="12"/>
    </row>
    <row r="27" spans="2:7">
      <c r="B27" s="12"/>
      <c r="C27" s="12"/>
      <c r="D27" s="12"/>
      <c r="E27" s="12"/>
      <c r="F27" s="12"/>
      <c r="G27" s="12"/>
    </row>
    <row r="28" spans="2:7">
      <c r="B28" s="12"/>
      <c r="C28" s="12"/>
      <c r="D28" s="12"/>
      <c r="E28" s="12"/>
      <c r="F28" s="12"/>
      <c r="G28" s="12"/>
    </row>
    <row r="29" spans="2:7" ht="15" thickBot="1">
      <c r="B29" s="12"/>
      <c r="C29" s="12"/>
      <c r="D29" s="12"/>
      <c r="E29" s="12"/>
      <c r="F29" s="12"/>
      <c r="G29" s="12"/>
    </row>
    <row r="30" spans="2:7" ht="28.5" customHeight="1">
      <c r="B30" s="18" t="s">
        <v>35</v>
      </c>
      <c r="C30" s="19" t="s">
        <v>34</v>
      </c>
      <c r="D30" s="19" t="s">
        <v>36</v>
      </c>
      <c r="E30" s="19" t="s">
        <v>37</v>
      </c>
      <c r="F30" s="20" t="s">
        <v>39</v>
      </c>
      <c r="G30" s="21" t="s">
        <v>38</v>
      </c>
    </row>
    <row r="31" spans="2:7" ht="60" customHeight="1">
      <c r="B31" s="17">
        <v>1</v>
      </c>
      <c r="C31" s="7"/>
      <c r="D31" s="7"/>
      <c r="E31" s="7"/>
      <c r="F31" s="7"/>
      <c r="G31" s="13"/>
    </row>
    <row r="32" spans="2:7" ht="60" customHeight="1">
      <c r="B32" s="17">
        <v>2</v>
      </c>
      <c r="C32" s="7"/>
      <c r="D32" s="7"/>
      <c r="E32" s="7"/>
      <c r="F32" s="7"/>
      <c r="G32" s="13"/>
    </row>
    <row r="33" spans="2:7" ht="60" customHeight="1" thickBot="1">
      <c r="B33" s="16">
        <v>3</v>
      </c>
      <c r="C33" s="14"/>
      <c r="D33" s="14"/>
      <c r="E33" s="14"/>
      <c r="F33" s="14"/>
      <c r="G33" s="15"/>
    </row>
    <row r="34" spans="2:7" ht="31.5" customHeight="1"/>
    <row r="35" spans="2:7" ht="39" customHeight="1"/>
  </sheetData>
  <customSheetViews>
    <customSheetView guid="{30994B38-46B4-4B21-A382-C25CA040FC00}" scale="80" showPageBreaks="1" printArea="1">
      <selection activeCell="G35" sqref="G35"/>
      <pageMargins left="0.57999999999999996" right="0.16" top="0.54" bottom="0.45" header="0.3" footer="0.3"/>
      <pageSetup scale="90" orientation="landscape" horizontalDpi="300" verticalDpi="300" r:id="rId1"/>
      <headerFooter>
        <oddFooter>Prepared by m308720 &amp;D&amp;RPage &amp;P</oddFooter>
      </headerFooter>
    </customSheetView>
  </customSheetViews>
  <pageMargins left="0.57999999999999996" right="0.16" top="0.54" bottom="0.45" header="0.3" footer="0.3"/>
  <pageSetup scale="90" orientation="landscape" horizontalDpi="300" verticalDpi="300" r:id="rId2"/>
  <headerFooter>
    <oddFooter>Prepared by m308720 &amp;D&amp;RPage &amp;P</oddFooter>
    <evenFooter>&amp;CPrepared by m308720 &amp;D&amp;RPage &amp;P</evenFooter>
    <firstFooter>&amp;CPrepared by m308720 &amp;D&amp;RPage &amp;P</first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</vt:i4>
      </vt:variant>
    </vt:vector>
  </HeadingPairs>
  <TitlesOfParts>
    <vt:vector size="28" baseType="lpstr">
      <vt:lpstr>KPI Input</vt:lpstr>
      <vt:lpstr>Charts</vt:lpstr>
      <vt:lpstr>Summary</vt:lpstr>
      <vt:lpstr>Ramp Plan</vt:lpstr>
      <vt:lpstr>30K Launch</vt:lpstr>
      <vt:lpstr>BA Launch</vt:lpstr>
      <vt:lpstr>PAA 30K</vt:lpstr>
      <vt:lpstr>PAA BA</vt:lpstr>
      <vt:lpstr>PAA MRJ</vt:lpstr>
      <vt:lpstr>BR1 30K</vt:lpstr>
      <vt:lpstr>TAI 30K</vt:lpstr>
      <vt:lpstr>TAI BA</vt:lpstr>
      <vt:lpstr>SET OX 30K</vt:lpstr>
      <vt:lpstr>SET OX BA</vt:lpstr>
      <vt:lpstr>XRI OX 30K</vt:lpstr>
      <vt:lpstr>PWA OX 30K</vt:lpstr>
      <vt:lpstr>PWA OX BA</vt:lpstr>
      <vt:lpstr>Blue Light 30K</vt:lpstr>
      <vt:lpstr>Blue Light BA</vt:lpstr>
      <vt:lpstr>EQN 30K</vt:lpstr>
      <vt:lpstr>Delivery 30K</vt:lpstr>
      <vt:lpstr>Gemba QCPC</vt:lpstr>
      <vt:lpstr>'Blue Light 30K'!_GoBack</vt:lpstr>
      <vt:lpstr>'Blue Light BA'!_GoBack</vt:lpstr>
      <vt:lpstr>'TAI 30K'!_GoBack</vt:lpstr>
      <vt:lpstr>'TAI BA'!_GoBack</vt:lpstr>
      <vt:lpstr>Charts!Print_Area</vt:lpstr>
      <vt:lpstr>'Gemba QCPC'!Print_Area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m308720</dc:creator>
  <cp:keywords>Non Technical</cp:keywords>
  <cp:lastModifiedBy>Cody Normington</cp:lastModifiedBy>
  <cp:lastPrinted>2015-10-20T14:36:47Z</cp:lastPrinted>
  <dcterms:created xsi:type="dcterms:W3CDTF">2011-12-07T17:15:34Z</dcterms:created>
  <dcterms:modified xsi:type="dcterms:W3CDTF">2016-01-18T15:20:11Z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APR Spray Tracker1b.xls</vt:lpwstr>
  </property>
  <property fmtid="{D5CDD505-2E9C-101B-9397-08002B2CF9AE}" pid="3" name="TitusGUID">
    <vt:lpwstr>039a49d3-8ca8-4aec-b5d5-b1252f15a090</vt:lpwstr>
  </property>
  <property fmtid="{D5CDD505-2E9C-101B-9397-08002B2CF9AE}" pid="4" name="UTCTechnicalData">
    <vt:lpwstr>No</vt:lpwstr>
  </property>
  <property fmtid="{D5CDD505-2E9C-101B-9397-08002B2CF9AE}" pid="5" name="UTCTechnicalDataKeyword">
    <vt:lpwstr>Non Technical</vt:lpwstr>
  </property>
</Properties>
</file>