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johnvanarkelen/Developer/cerios/backbone-v2/db/dw_data/"/>
    </mc:Choice>
  </mc:AlternateContent>
  <xr:revisionPtr revIDLastSave="0" documentId="13_ncr:1_{26A3C45F-3D3F-8148-BD3A-72A96A4F2F27}" xr6:coauthVersionLast="47" xr6:coauthVersionMax="47" xr10:uidLastSave="{00000000-0000-0000-0000-000000000000}"/>
  <bookViews>
    <workbookView xWindow="-7920" yWindow="-28300" windowWidth="51200" windowHeight="28300" activeTab="1" xr2:uid="{C9C88F67-C0D5-4C3C-9AEB-BE994BA66816}"/>
  </bookViews>
  <sheets>
    <sheet name="QDat Holding - DAN" sheetId="4" r:id="rId1"/>
    <sheet name="QDat Holding - DAB" sheetId="5" r:id="rId2"/>
    <sheet name="QDat Holding - QA" sheetId="6" r:id="rId3"/>
    <sheet name="Salves - TSX" sheetId="9" r:id="rId4"/>
    <sheet name="Salves - TSZ" sheetId="8" r:id="rId5"/>
    <sheet name="Salves - TSM" sheetId="10" r:id="rId6"/>
    <sheet name="Salves - TSW" sheetId="11" r:id="rId7"/>
    <sheet name="Salves - WES" sheetId="12" r:id="rId8"/>
    <sheet name="Valori - QTA" sheetId="14" r:id="rId9"/>
    <sheet name="Valori - LCT" sheetId="19" r:id="rId10"/>
    <sheet name="Valori - TAS" sheetId="16" r:id="rId11"/>
    <sheet name="Valori - TAE" sheetId="18" r:id="rId12"/>
    <sheet name="Valori - BIT" sheetId="20" r:id="rId13"/>
    <sheet name="Valori - ADV" sheetId="21" r:id="rId14"/>
    <sheet name="Test Crew IT - CML" sheetId="7" r:id="rId15"/>
    <sheet name="IGNORE Totaal overzicht input" sheetId="22" r:id="rId16"/>
    <sheet name="IGNORE Valori - AT2" sheetId="15" r:id="rId17"/>
    <sheet name="IGNORE Valori - TAA" sheetId="17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5" l="1"/>
  <c r="H14" i="5"/>
  <c r="E14" i="5"/>
  <c r="I14" i="5" s="1"/>
  <c r="D14" i="5"/>
  <c r="K13" i="5"/>
  <c r="H13" i="5"/>
  <c r="E13" i="5"/>
  <c r="I13" i="5" s="1"/>
  <c r="D13" i="5"/>
  <c r="K12" i="5"/>
  <c r="I12" i="5"/>
  <c r="H12" i="5"/>
  <c r="E12" i="5"/>
  <c r="D12" i="5"/>
  <c r="K11" i="5"/>
  <c r="H11" i="5"/>
  <c r="I11" i="5" s="1"/>
  <c r="E11" i="5"/>
  <c r="D11" i="5"/>
  <c r="K10" i="5"/>
  <c r="I10" i="5"/>
  <c r="H10" i="5"/>
  <c r="E10" i="5"/>
  <c r="D10" i="5"/>
  <c r="K9" i="5"/>
  <c r="H9" i="5"/>
  <c r="I9" i="5" s="1"/>
  <c r="E9" i="5"/>
  <c r="D9" i="5"/>
  <c r="H8" i="5"/>
  <c r="G8" i="5"/>
  <c r="J8" i="5" s="1"/>
  <c r="L8" i="5" s="1"/>
  <c r="E8" i="5"/>
  <c r="I8" i="5" s="1"/>
  <c r="D8" i="5"/>
  <c r="H7" i="5"/>
  <c r="G7" i="5"/>
  <c r="J7" i="5" s="1"/>
  <c r="F7" i="5"/>
  <c r="F8" i="5" s="1"/>
  <c r="F9" i="5" s="1"/>
  <c r="F10" i="5" s="1"/>
  <c r="F11" i="5" s="1"/>
  <c r="F12" i="5" s="1"/>
  <c r="F13" i="5" s="1"/>
  <c r="F14" i="5" s="1"/>
  <c r="E7" i="5"/>
  <c r="I7" i="5" s="1"/>
  <c r="D7" i="5"/>
  <c r="K7" i="5" s="1"/>
  <c r="H6" i="5"/>
  <c r="H15" i="5" s="1"/>
  <c r="G6" i="5"/>
  <c r="J6" i="5" s="1"/>
  <c r="F6" i="5"/>
  <c r="F15" i="5" s="1"/>
  <c r="E6" i="5"/>
  <c r="I6" i="5" s="1"/>
  <c r="D6" i="5"/>
  <c r="L6" i="5" s="1"/>
  <c r="H5" i="5"/>
  <c r="G5" i="5"/>
  <c r="J5" i="5" s="1"/>
  <c r="L5" i="5" s="1"/>
  <c r="F5" i="5"/>
  <c r="E5" i="5"/>
  <c r="I5" i="5" s="1"/>
  <c r="D5" i="5"/>
  <c r="K5" i="5" s="1"/>
  <c r="K4" i="5"/>
  <c r="H4" i="5"/>
  <c r="G4" i="5"/>
  <c r="J4" i="5" s="1"/>
  <c r="L4" i="5" s="1"/>
  <c r="F4" i="5"/>
  <c r="E4" i="5"/>
  <c r="I4" i="5" s="1"/>
  <c r="D4" i="5"/>
  <c r="K3" i="5"/>
  <c r="J3" i="5"/>
  <c r="L3" i="5" s="1"/>
  <c r="H3" i="5"/>
  <c r="G3" i="5"/>
  <c r="F3" i="5"/>
  <c r="E3" i="5"/>
  <c r="I3" i="5" s="1"/>
  <c r="D3" i="5"/>
  <c r="D1" i="5"/>
  <c r="J3" i="7"/>
  <c r="E4" i="7"/>
  <c r="E5" i="7"/>
  <c r="E6" i="7"/>
  <c r="E7" i="7"/>
  <c r="E8" i="7"/>
  <c r="E9" i="7"/>
  <c r="E10" i="7"/>
  <c r="E11" i="7"/>
  <c r="E12" i="7"/>
  <c r="E13" i="7"/>
  <c r="E14" i="7"/>
  <c r="E3" i="7"/>
  <c r="G3" i="7"/>
  <c r="F3" i="7"/>
  <c r="D14" i="7"/>
  <c r="D13" i="7"/>
  <c r="D12" i="7"/>
  <c r="D11" i="7"/>
  <c r="D10" i="7"/>
  <c r="D9" i="7"/>
  <c r="D8" i="7"/>
  <c r="D7" i="7"/>
  <c r="D6" i="7"/>
  <c r="D5" i="7"/>
  <c r="D4" i="7"/>
  <c r="D3" i="7"/>
  <c r="D1" i="7"/>
  <c r="K15" i="5" l="1"/>
  <c r="G9" i="5"/>
  <c r="E15" i="5"/>
  <c r="I15" i="5" s="1"/>
  <c r="K6" i="5"/>
  <c r="L7" i="5"/>
  <c r="K8" i="5"/>
  <c r="I18" i="11"/>
  <c r="J18" i="11"/>
  <c r="L18" i="11" s="1"/>
  <c r="K18" i="11"/>
  <c r="I19" i="11"/>
  <c r="J19" i="11"/>
  <c r="K19" i="11"/>
  <c r="K30" i="11" s="1"/>
  <c r="L19" i="11"/>
  <c r="I20" i="11"/>
  <c r="J20" i="11"/>
  <c r="J30" i="11" s="1"/>
  <c r="K20" i="11"/>
  <c r="L20" i="11"/>
  <c r="I21" i="11"/>
  <c r="J21" i="11"/>
  <c r="L21" i="11" s="1"/>
  <c r="K21" i="11"/>
  <c r="I22" i="11"/>
  <c r="J22" i="11"/>
  <c r="K22" i="11"/>
  <c r="L22" i="11"/>
  <c r="I23" i="11"/>
  <c r="J23" i="11"/>
  <c r="K23" i="11"/>
  <c r="L23" i="11"/>
  <c r="I24" i="11"/>
  <c r="J24" i="11"/>
  <c r="L24" i="11" s="1"/>
  <c r="K24" i="11"/>
  <c r="I25" i="11"/>
  <c r="J25" i="11"/>
  <c r="K25" i="11"/>
  <c r="L25" i="11"/>
  <c r="I26" i="11"/>
  <c r="J26" i="11"/>
  <c r="K26" i="11"/>
  <c r="L26" i="11"/>
  <c r="I27" i="11"/>
  <c r="J27" i="11"/>
  <c r="L27" i="11" s="1"/>
  <c r="K27" i="11"/>
  <c r="I28" i="11"/>
  <c r="J28" i="11"/>
  <c r="K28" i="11"/>
  <c r="L28" i="11"/>
  <c r="I29" i="11"/>
  <c r="J29" i="11"/>
  <c r="K29" i="11"/>
  <c r="L29" i="11"/>
  <c r="E30" i="11"/>
  <c r="F30" i="11"/>
  <c r="G30" i="11"/>
  <c r="H30" i="11"/>
  <c r="I30" i="11"/>
  <c r="E4" i="6"/>
  <c r="E5" i="6"/>
  <c r="E6" i="6"/>
  <c r="E7" i="6"/>
  <c r="E8" i="6"/>
  <c r="E9" i="6"/>
  <c r="E10" i="6"/>
  <c r="E11" i="6"/>
  <c r="E12" i="6"/>
  <c r="E13" i="6"/>
  <c r="E14" i="6"/>
  <c r="E3" i="6"/>
  <c r="D1" i="6"/>
  <c r="D4" i="6"/>
  <c r="D5" i="6"/>
  <c r="D6" i="6"/>
  <c r="D7" i="6"/>
  <c r="D8" i="6"/>
  <c r="D9" i="6"/>
  <c r="D10" i="6"/>
  <c r="D11" i="6"/>
  <c r="D12" i="6"/>
  <c r="D13" i="6"/>
  <c r="D14" i="6"/>
  <c r="D3" i="6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F3" i="6"/>
  <c r="D1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G3" i="4"/>
  <c r="F5" i="15"/>
  <c r="F6" i="15" s="1"/>
  <c r="F7" i="15" s="1"/>
  <c r="G5" i="15"/>
  <c r="G6" i="15"/>
  <c r="G7" i="15"/>
  <c r="F8" i="15"/>
  <c r="F9" i="15" s="1"/>
  <c r="F10" i="15" s="1"/>
  <c r="F11" i="15" s="1"/>
  <c r="F12" i="15" s="1"/>
  <c r="F13" i="15" s="1"/>
  <c r="F14" i="15" s="1"/>
  <c r="G8" i="15"/>
  <c r="G9" i="15"/>
  <c r="G10" i="15" s="1"/>
  <c r="G11" i="15" s="1"/>
  <c r="G12" i="15" s="1"/>
  <c r="G13" i="15" s="1"/>
  <c r="G14" i="15"/>
  <c r="F5" i="17"/>
  <c r="F6" i="17" s="1"/>
  <c r="F7" i="17" s="1"/>
  <c r="G5" i="17"/>
  <c r="G6" i="17"/>
  <c r="G7" i="17"/>
  <c r="F8" i="17"/>
  <c r="F9" i="17" s="1"/>
  <c r="F10" i="17" s="1"/>
  <c r="F11" i="17" s="1"/>
  <c r="F12" i="17" s="1"/>
  <c r="F13" i="17" s="1"/>
  <c r="F14" i="17" s="1"/>
  <c r="G8" i="17"/>
  <c r="G9" i="17"/>
  <c r="G10" i="17" s="1"/>
  <c r="G11" i="17" s="1"/>
  <c r="G12" i="17" s="1"/>
  <c r="G13" i="17" s="1"/>
  <c r="G14" i="17" s="1"/>
  <c r="F5" i="7"/>
  <c r="F6" i="7" s="1"/>
  <c r="F7" i="7" s="1"/>
  <c r="F8" i="7" s="1"/>
  <c r="F9" i="7" s="1"/>
  <c r="F10" i="7" s="1"/>
  <c r="F11" i="7" s="1"/>
  <c r="F12" i="7" s="1"/>
  <c r="F13" i="7" s="1"/>
  <c r="F14" i="7" s="1"/>
  <c r="F5" i="4"/>
  <c r="F6" i="4"/>
  <c r="F7" i="4" s="1"/>
  <c r="F8" i="4" s="1"/>
  <c r="F9" i="4" s="1"/>
  <c r="F10" i="4" s="1"/>
  <c r="F11" i="4" s="1"/>
  <c r="F12" i="4" s="1"/>
  <c r="F13" i="4" s="1"/>
  <c r="F14" i="4" s="1"/>
  <c r="G6" i="4"/>
  <c r="G7" i="4" s="1"/>
  <c r="G8" i="4" s="1"/>
  <c r="G9" i="4" s="1"/>
  <c r="G10" i="4" s="1"/>
  <c r="G11" i="4" s="1"/>
  <c r="G12" i="4" s="1"/>
  <c r="G13" i="4" s="1"/>
  <c r="G14" i="4" s="1"/>
  <c r="G4" i="15"/>
  <c r="G4" i="17"/>
  <c r="G4" i="7"/>
  <c r="G5" i="7" s="1"/>
  <c r="G6" i="7" s="1"/>
  <c r="G7" i="7" s="1"/>
  <c r="G8" i="7" s="1"/>
  <c r="G9" i="7" s="1"/>
  <c r="G10" i="7" s="1"/>
  <c r="G11" i="7" s="1"/>
  <c r="G12" i="7" s="1"/>
  <c r="G13" i="7" s="1"/>
  <c r="G14" i="7" s="1"/>
  <c r="G4" i="4"/>
  <c r="G5" i="4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4" i="14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4" i="15"/>
  <c r="F4" i="19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4" i="16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4" i="17"/>
  <c r="F4" i="7"/>
  <c r="F4" i="4"/>
  <c r="F3" i="4"/>
  <c r="E3" i="4"/>
  <c r="D3" i="4"/>
  <c r="H4" i="4"/>
  <c r="H4" i="6"/>
  <c r="H5" i="6"/>
  <c r="H6" i="6"/>
  <c r="H7" i="6"/>
  <c r="H8" i="6"/>
  <c r="H9" i="6"/>
  <c r="H10" i="6"/>
  <c r="H11" i="6"/>
  <c r="H12" i="6"/>
  <c r="H13" i="6"/>
  <c r="H14" i="6"/>
  <c r="H4" i="9"/>
  <c r="H5" i="9"/>
  <c r="H6" i="9"/>
  <c r="H7" i="9"/>
  <c r="H8" i="9"/>
  <c r="H9" i="9"/>
  <c r="H10" i="9"/>
  <c r="H11" i="9"/>
  <c r="H12" i="9"/>
  <c r="H13" i="9"/>
  <c r="H14" i="9"/>
  <c r="H4" i="8"/>
  <c r="H5" i="8"/>
  <c r="H6" i="8"/>
  <c r="H7" i="8"/>
  <c r="H8" i="8"/>
  <c r="H9" i="8"/>
  <c r="H10" i="8"/>
  <c r="H11" i="8"/>
  <c r="H12" i="8"/>
  <c r="H13" i="8"/>
  <c r="H14" i="8"/>
  <c r="H4" i="10"/>
  <c r="H5" i="10"/>
  <c r="H6" i="10"/>
  <c r="H7" i="10"/>
  <c r="H8" i="10"/>
  <c r="H9" i="10"/>
  <c r="H10" i="10"/>
  <c r="H11" i="10"/>
  <c r="H12" i="10"/>
  <c r="H13" i="10"/>
  <c r="H14" i="10"/>
  <c r="H4" i="11"/>
  <c r="H5" i="11"/>
  <c r="H6" i="11"/>
  <c r="H7" i="11"/>
  <c r="H8" i="11"/>
  <c r="H9" i="11"/>
  <c r="H10" i="11"/>
  <c r="H11" i="11"/>
  <c r="H12" i="11"/>
  <c r="H13" i="11"/>
  <c r="H14" i="11"/>
  <c r="H4" i="12"/>
  <c r="H5" i="12"/>
  <c r="H6" i="12"/>
  <c r="H7" i="12"/>
  <c r="H8" i="12"/>
  <c r="H9" i="12"/>
  <c r="H10" i="12"/>
  <c r="H11" i="12"/>
  <c r="H12" i="12"/>
  <c r="H13" i="12"/>
  <c r="H14" i="12"/>
  <c r="H4" i="14"/>
  <c r="H5" i="14"/>
  <c r="H6" i="14"/>
  <c r="H7" i="14"/>
  <c r="H8" i="14"/>
  <c r="H9" i="14"/>
  <c r="H10" i="14"/>
  <c r="H11" i="14"/>
  <c r="H12" i="14"/>
  <c r="H13" i="14"/>
  <c r="H14" i="14"/>
  <c r="H4" i="15"/>
  <c r="H5" i="15"/>
  <c r="H6" i="15"/>
  <c r="H7" i="15"/>
  <c r="H8" i="15"/>
  <c r="H9" i="15"/>
  <c r="H10" i="15"/>
  <c r="H11" i="15"/>
  <c r="H12" i="15"/>
  <c r="H13" i="15"/>
  <c r="H14" i="15"/>
  <c r="H4" i="19"/>
  <c r="H5" i="19"/>
  <c r="H6" i="19"/>
  <c r="H7" i="19"/>
  <c r="H8" i="19"/>
  <c r="H9" i="19"/>
  <c r="H10" i="19"/>
  <c r="H11" i="19"/>
  <c r="H12" i="19"/>
  <c r="H13" i="19"/>
  <c r="H14" i="19"/>
  <c r="H4" i="16"/>
  <c r="H5" i="16"/>
  <c r="H6" i="16"/>
  <c r="H7" i="16"/>
  <c r="H8" i="16"/>
  <c r="H9" i="16"/>
  <c r="H10" i="16"/>
  <c r="H11" i="16"/>
  <c r="H12" i="16"/>
  <c r="H13" i="16"/>
  <c r="H14" i="16"/>
  <c r="H4" i="17"/>
  <c r="H5" i="17"/>
  <c r="H6" i="17"/>
  <c r="H7" i="17"/>
  <c r="H8" i="17"/>
  <c r="H9" i="17"/>
  <c r="H10" i="17"/>
  <c r="H11" i="17"/>
  <c r="H12" i="17"/>
  <c r="H13" i="17"/>
  <c r="H14" i="17"/>
  <c r="H4" i="18"/>
  <c r="H5" i="18"/>
  <c r="H6" i="18"/>
  <c r="H7" i="18"/>
  <c r="H8" i="18"/>
  <c r="H9" i="18"/>
  <c r="H10" i="18"/>
  <c r="H11" i="18"/>
  <c r="H12" i="18"/>
  <c r="H13" i="18"/>
  <c r="H14" i="18"/>
  <c r="H4" i="20"/>
  <c r="H5" i="20"/>
  <c r="H6" i="20"/>
  <c r="H7" i="20"/>
  <c r="H8" i="20"/>
  <c r="H9" i="20"/>
  <c r="H10" i="20"/>
  <c r="H11" i="20"/>
  <c r="H12" i="20"/>
  <c r="H13" i="20"/>
  <c r="H14" i="20"/>
  <c r="H4" i="21"/>
  <c r="H5" i="21"/>
  <c r="H6" i="21"/>
  <c r="H7" i="21"/>
  <c r="H8" i="21"/>
  <c r="H9" i="21"/>
  <c r="H10" i="21"/>
  <c r="H11" i="21"/>
  <c r="H12" i="21"/>
  <c r="H13" i="21"/>
  <c r="H14" i="21"/>
  <c r="H4" i="7"/>
  <c r="H5" i="7"/>
  <c r="H6" i="7"/>
  <c r="H7" i="7"/>
  <c r="H8" i="7"/>
  <c r="H9" i="7"/>
  <c r="H10" i="7"/>
  <c r="H11" i="7"/>
  <c r="H12" i="7"/>
  <c r="H13" i="7"/>
  <c r="H14" i="7"/>
  <c r="H5" i="4"/>
  <c r="H6" i="4"/>
  <c r="H7" i="4"/>
  <c r="H8" i="4"/>
  <c r="H9" i="4"/>
  <c r="H10" i="4"/>
  <c r="H11" i="4"/>
  <c r="H12" i="4"/>
  <c r="H13" i="4"/>
  <c r="H14" i="4"/>
  <c r="H3" i="6"/>
  <c r="H3" i="9"/>
  <c r="H3" i="8"/>
  <c r="H3" i="10"/>
  <c r="H3" i="11"/>
  <c r="H3" i="12"/>
  <c r="H3" i="14"/>
  <c r="H3" i="15"/>
  <c r="H3" i="19"/>
  <c r="H3" i="16"/>
  <c r="H3" i="17"/>
  <c r="H3" i="18"/>
  <c r="H3" i="20"/>
  <c r="H3" i="21"/>
  <c r="H3" i="7"/>
  <c r="H3" i="4"/>
  <c r="Q4" i="22"/>
  <c r="D1" i="20" s="1"/>
  <c r="P4" i="22"/>
  <c r="D1" i="18" s="1"/>
  <c r="O4" i="22"/>
  <c r="D1" i="16" s="1"/>
  <c r="R57" i="22"/>
  <c r="G3" i="21" s="1"/>
  <c r="Q57" i="22"/>
  <c r="G3" i="20" s="1"/>
  <c r="P57" i="22"/>
  <c r="G3" i="18" s="1"/>
  <c r="O57" i="22"/>
  <c r="G3" i="16" s="1"/>
  <c r="J3" i="16" s="1"/>
  <c r="N57" i="22"/>
  <c r="G3" i="19" s="1"/>
  <c r="J3" i="19" s="1"/>
  <c r="M57" i="22"/>
  <c r="G3" i="14" s="1"/>
  <c r="J3" i="14" s="1"/>
  <c r="R40" i="22"/>
  <c r="F3" i="21" s="1"/>
  <c r="F4" i="21" s="1"/>
  <c r="F5" i="21" s="1"/>
  <c r="F6" i="21" s="1"/>
  <c r="F7" i="21" s="1"/>
  <c r="F8" i="21" s="1"/>
  <c r="F9" i="21" s="1"/>
  <c r="F10" i="21" s="1"/>
  <c r="F11" i="21" s="1"/>
  <c r="F12" i="21" s="1"/>
  <c r="F13" i="21" s="1"/>
  <c r="F14" i="21" s="1"/>
  <c r="Q40" i="22"/>
  <c r="F3" i="20" s="1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P40" i="22"/>
  <c r="F3" i="18" s="1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O40" i="22"/>
  <c r="F3" i="16" s="1"/>
  <c r="N40" i="22"/>
  <c r="F3" i="19" s="1"/>
  <c r="M40" i="22"/>
  <c r="F3" i="14" s="1"/>
  <c r="R34" i="22"/>
  <c r="E14" i="21" s="1"/>
  <c r="Q34" i="22"/>
  <c r="E14" i="20" s="1"/>
  <c r="P34" i="22"/>
  <c r="E14" i="18" s="1"/>
  <c r="O34" i="22"/>
  <c r="E14" i="16" s="1"/>
  <c r="N34" i="22"/>
  <c r="E14" i="19" s="1"/>
  <c r="M34" i="22"/>
  <c r="E14" i="14" s="1"/>
  <c r="R33" i="22"/>
  <c r="E13" i="21" s="1"/>
  <c r="Q33" i="22"/>
  <c r="E13" i="20" s="1"/>
  <c r="P33" i="22"/>
  <c r="E13" i="18" s="1"/>
  <c r="O33" i="22"/>
  <c r="E13" i="16" s="1"/>
  <c r="N33" i="22"/>
  <c r="E13" i="19" s="1"/>
  <c r="M33" i="22"/>
  <c r="E13" i="14" s="1"/>
  <c r="R32" i="22"/>
  <c r="E12" i="21" s="1"/>
  <c r="Q32" i="22"/>
  <c r="E12" i="20" s="1"/>
  <c r="P32" i="22"/>
  <c r="E12" i="18" s="1"/>
  <c r="O32" i="22"/>
  <c r="E12" i="16" s="1"/>
  <c r="N32" i="22"/>
  <c r="E12" i="19" s="1"/>
  <c r="M32" i="22"/>
  <c r="E12" i="14" s="1"/>
  <c r="R31" i="22"/>
  <c r="E11" i="21" s="1"/>
  <c r="Q31" i="22"/>
  <c r="E11" i="20" s="1"/>
  <c r="P31" i="22"/>
  <c r="E11" i="18" s="1"/>
  <c r="O31" i="22"/>
  <c r="E11" i="16" s="1"/>
  <c r="N31" i="22"/>
  <c r="E11" i="19" s="1"/>
  <c r="M31" i="22"/>
  <c r="E11" i="14" s="1"/>
  <c r="R30" i="22"/>
  <c r="E10" i="21" s="1"/>
  <c r="Q30" i="22"/>
  <c r="E10" i="20" s="1"/>
  <c r="P30" i="22"/>
  <c r="E10" i="18" s="1"/>
  <c r="O30" i="22"/>
  <c r="E10" i="16" s="1"/>
  <c r="N30" i="22"/>
  <c r="E10" i="19" s="1"/>
  <c r="M30" i="22"/>
  <c r="E10" i="14" s="1"/>
  <c r="R29" i="22"/>
  <c r="E9" i="21" s="1"/>
  <c r="Q29" i="22"/>
  <c r="E9" i="20" s="1"/>
  <c r="P29" i="22"/>
  <c r="E9" i="18" s="1"/>
  <c r="O29" i="22"/>
  <c r="E9" i="16" s="1"/>
  <c r="N29" i="22"/>
  <c r="E9" i="19" s="1"/>
  <c r="M29" i="22"/>
  <c r="E9" i="14" s="1"/>
  <c r="R28" i="22"/>
  <c r="E8" i="21" s="1"/>
  <c r="Q28" i="22"/>
  <c r="E8" i="20" s="1"/>
  <c r="P28" i="22"/>
  <c r="E8" i="18" s="1"/>
  <c r="O28" i="22"/>
  <c r="E8" i="16" s="1"/>
  <c r="N28" i="22"/>
  <c r="E8" i="19" s="1"/>
  <c r="M28" i="22"/>
  <c r="E8" i="14" s="1"/>
  <c r="R27" i="22"/>
  <c r="E7" i="21" s="1"/>
  <c r="Q27" i="22"/>
  <c r="E7" i="20" s="1"/>
  <c r="P27" i="22"/>
  <c r="E7" i="18" s="1"/>
  <c r="O27" i="22"/>
  <c r="E7" i="16" s="1"/>
  <c r="N27" i="22"/>
  <c r="E7" i="19" s="1"/>
  <c r="M27" i="22"/>
  <c r="E7" i="14" s="1"/>
  <c r="R26" i="22"/>
  <c r="E6" i="21" s="1"/>
  <c r="Q26" i="22"/>
  <c r="E6" i="20" s="1"/>
  <c r="P26" i="22"/>
  <c r="E6" i="18" s="1"/>
  <c r="O26" i="22"/>
  <c r="E6" i="16" s="1"/>
  <c r="N26" i="22"/>
  <c r="E6" i="19" s="1"/>
  <c r="M26" i="22"/>
  <c r="E6" i="14" s="1"/>
  <c r="R25" i="22"/>
  <c r="E5" i="21" s="1"/>
  <c r="Q25" i="22"/>
  <c r="E5" i="20" s="1"/>
  <c r="P25" i="22"/>
  <c r="E5" i="18" s="1"/>
  <c r="O25" i="22"/>
  <c r="E5" i="16" s="1"/>
  <c r="N25" i="22"/>
  <c r="E5" i="19" s="1"/>
  <c r="M25" i="22"/>
  <c r="E5" i="14" s="1"/>
  <c r="R24" i="22"/>
  <c r="E4" i="21" s="1"/>
  <c r="Q24" i="22"/>
  <c r="E4" i="20" s="1"/>
  <c r="P24" i="22"/>
  <c r="E4" i="18" s="1"/>
  <c r="O24" i="22"/>
  <c r="E4" i="16" s="1"/>
  <c r="N24" i="22"/>
  <c r="E4" i="19" s="1"/>
  <c r="M24" i="22"/>
  <c r="E4" i="14" s="1"/>
  <c r="R23" i="22"/>
  <c r="E3" i="21" s="1"/>
  <c r="Q23" i="22"/>
  <c r="E3" i="20" s="1"/>
  <c r="P23" i="22"/>
  <c r="E3" i="18" s="1"/>
  <c r="O23" i="22"/>
  <c r="E3" i="16" s="1"/>
  <c r="N23" i="22"/>
  <c r="E3" i="19" s="1"/>
  <c r="M23" i="22"/>
  <c r="E3" i="14" s="1"/>
  <c r="R4" i="22"/>
  <c r="D1" i="21" s="1"/>
  <c r="N4" i="22"/>
  <c r="D1" i="19" s="1"/>
  <c r="M4" i="22"/>
  <c r="D1" i="14" s="1"/>
  <c r="R17" i="22"/>
  <c r="D14" i="21" s="1"/>
  <c r="Q17" i="22"/>
  <c r="D14" i="20" s="1"/>
  <c r="P17" i="22"/>
  <c r="D14" i="18" s="1"/>
  <c r="O17" i="22"/>
  <c r="D14" i="16" s="1"/>
  <c r="N17" i="22"/>
  <c r="D14" i="19" s="1"/>
  <c r="M17" i="22"/>
  <c r="D14" i="14" s="1"/>
  <c r="R16" i="22"/>
  <c r="D13" i="21" s="1"/>
  <c r="Q16" i="22"/>
  <c r="D13" i="20" s="1"/>
  <c r="P16" i="22"/>
  <c r="D13" i="18" s="1"/>
  <c r="O16" i="22"/>
  <c r="D13" i="16" s="1"/>
  <c r="N16" i="22"/>
  <c r="D13" i="19" s="1"/>
  <c r="M16" i="22"/>
  <c r="D13" i="14" s="1"/>
  <c r="R15" i="22"/>
  <c r="D12" i="21" s="1"/>
  <c r="Q15" i="22"/>
  <c r="D12" i="20" s="1"/>
  <c r="P15" i="22"/>
  <c r="D12" i="18" s="1"/>
  <c r="O15" i="22"/>
  <c r="D12" i="16" s="1"/>
  <c r="N15" i="22"/>
  <c r="D12" i="19" s="1"/>
  <c r="M15" i="22"/>
  <c r="D12" i="14" s="1"/>
  <c r="R14" i="22"/>
  <c r="D11" i="21" s="1"/>
  <c r="Q14" i="22"/>
  <c r="D11" i="20" s="1"/>
  <c r="P14" i="22"/>
  <c r="D11" i="18" s="1"/>
  <c r="O14" i="22"/>
  <c r="D11" i="16" s="1"/>
  <c r="N14" i="22"/>
  <c r="D11" i="19" s="1"/>
  <c r="M14" i="22"/>
  <c r="D11" i="14" s="1"/>
  <c r="R13" i="22"/>
  <c r="D10" i="21" s="1"/>
  <c r="Q13" i="22"/>
  <c r="D10" i="20" s="1"/>
  <c r="P13" i="22"/>
  <c r="D10" i="18" s="1"/>
  <c r="O13" i="22"/>
  <c r="D10" i="16" s="1"/>
  <c r="N13" i="22"/>
  <c r="D10" i="19" s="1"/>
  <c r="M13" i="22"/>
  <c r="D10" i="14" s="1"/>
  <c r="R12" i="22"/>
  <c r="D9" i="21" s="1"/>
  <c r="Q12" i="22"/>
  <c r="D9" i="20" s="1"/>
  <c r="P12" i="22"/>
  <c r="D9" i="18" s="1"/>
  <c r="O12" i="22"/>
  <c r="D9" i="16" s="1"/>
  <c r="N12" i="22"/>
  <c r="D9" i="19" s="1"/>
  <c r="M12" i="22"/>
  <c r="D9" i="14" s="1"/>
  <c r="R11" i="22"/>
  <c r="D8" i="21" s="1"/>
  <c r="Q11" i="22"/>
  <c r="D8" i="20" s="1"/>
  <c r="P11" i="22"/>
  <c r="D8" i="18" s="1"/>
  <c r="O11" i="22"/>
  <c r="D8" i="16" s="1"/>
  <c r="N11" i="22"/>
  <c r="D8" i="19" s="1"/>
  <c r="M11" i="22"/>
  <c r="D8" i="14" s="1"/>
  <c r="R10" i="22"/>
  <c r="D7" i="21" s="1"/>
  <c r="Q10" i="22"/>
  <c r="D7" i="20" s="1"/>
  <c r="P10" i="22"/>
  <c r="D7" i="18" s="1"/>
  <c r="O10" i="22"/>
  <c r="D7" i="16" s="1"/>
  <c r="N10" i="22"/>
  <c r="D7" i="19" s="1"/>
  <c r="M10" i="22"/>
  <c r="D7" i="14" s="1"/>
  <c r="R9" i="22"/>
  <c r="D6" i="21" s="1"/>
  <c r="Q9" i="22"/>
  <c r="D6" i="20" s="1"/>
  <c r="P9" i="22"/>
  <c r="D6" i="18" s="1"/>
  <c r="O9" i="22"/>
  <c r="D6" i="16" s="1"/>
  <c r="N9" i="22"/>
  <c r="D6" i="19" s="1"/>
  <c r="M9" i="22"/>
  <c r="D6" i="14" s="1"/>
  <c r="R8" i="22"/>
  <c r="D5" i="21" s="1"/>
  <c r="Q8" i="22"/>
  <c r="D5" i="20" s="1"/>
  <c r="P8" i="22"/>
  <c r="D5" i="18" s="1"/>
  <c r="O8" i="22"/>
  <c r="D5" i="16" s="1"/>
  <c r="N8" i="22"/>
  <c r="D5" i="19" s="1"/>
  <c r="M8" i="22"/>
  <c r="D5" i="14" s="1"/>
  <c r="R7" i="22"/>
  <c r="D4" i="21" s="1"/>
  <c r="Q7" i="22"/>
  <c r="D4" i="20" s="1"/>
  <c r="P7" i="22"/>
  <c r="D4" i="18" s="1"/>
  <c r="O7" i="22"/>
  <c r="D4" i="16" s="1"/>
  <c r="N7" i="22"/>
  <c r="D4" i="19" s="1"/>
  <c r="M7" i="22"/>
  <c r="D4" i="14" s="1"/>
  <c r="R6" i="22"/>
  <c r="D3" i="21" s="1"/>
  <c r="Q6" i="22"/>
  <c r="D3" i="20" s="1"/>
  <c r="P6" i="22"/>
  <c r="D3" i="18" s="1"/>
  <c r="O6" i="22"/>
  <c r="D3" i="16" s="1"/>
  <c r="N6" i="22"/>
  <c r="D3" i="19" s="1"/>
  <c r="M6" i="22"/>
  <c r="D3" i="14" s="1"/>
  <c r="J9" i="5" l="1"/>
  <c r="G10" i="5"/>
  <c r="J3" i="18"/>
  <c r="J3" i="20"/>
  <c r="J3" i="21"/>
  <c r="L30" i="11"/>
  <c r="G11" i="5" l="1"/>
  <c r="J10" i="5"/>
  <c r="L10" i="5" s="1"/>
  <c r="L9" i="5"/>
  <c r="W57" i="22"/>
  <c r="Y41" i="22"/>
  <c r="Z41" i="22" s="1"/>
  <c r="G12" i="5" l="1"/>
  <c r="J11" i="5"/>
  <c r="X41" i="22"/>
  <c r="W40" i="22"/>
  <c r="W35" i="22"/>
  <c r="L11" i="5" l="1"/>
  <c r="G13" i="5"/>
  <c r="J12" i="5"/>
  <c r="L12" i="5" s="1"/>
  <c r="T57" i="22"/>
  <c r="T40" i="22"/>
  <c r="T34" i="22"/>
  <c r="T33" i="22"/>
  <c r="T32" i="22"/>
  <c r="T31" i="22"/>
  <c r="T30" i="22"/>
  <c r="T29" i="22"/>
  <c r="T28" i="22"/>
  <c r="T27" i="22"/>
  <c r="T26" i="22"/>
  <c r="T25" i="22"/>
  <c r="T24" i="22"/>
  <c r="T23" i="22"/>
  <c r="T17" i="22"/>
  <c r="T16" i="22"/>
  <c r="T15" i="22"/>
  <c r="T14" i="22"/>
  <c r="T13" i="22"/>
  <c r="T12" i="22"/>
  <c r="T11" i="22"/>
  <c r="T10" i="22"/>
  <c r="T9" i="22"/>
  <c r="T8" i="22"/>
  <c r="T7" i="22"/>
  <c r="T6" i="22"/>
  <c r="T4" i="22"/>
  <c r="G14" i="5" l="1"/>
  <c r="J13" i="5"/>
  <c r="L13" i="5" s="1"/>
  <c r="E57" i="22"/>
  <c r="D57" i="22"/>
  <c r="C57" i="22"/>
  <c r="E40" i="22"/>
  <c r="D40" i="22"/>
  <c r="C40" i="22"/>
  <c r="E34" i="22"/>
  <c r="D34" i="22"/>
  <c r="C34" i="22"/>
  <c r="E33" i="22"/>
  <c r="D33" i="22"/>
  <c r="C33" i="22"/>
  <c r="E32" i="22"/>
  <c r="D32" i="22"/>
  <c r="C32" i="22"/>
  <c r="E31" i="22"/>
  <c r="D31" i="22"/>
  <c r="C31" i="22"/>
  <c r="E30" i="22"/>
  <c r="D30" i="22"/>
  <c r="C30" i="22"/>
  <c r="E29" i="22"/>
  <c r="D29" i="22"/>
  <c r="C29" i="22"/>
  <c r="E28" i="22"/>
  <c r="D28" i="22"/>
  <c r="C28" i="22"/>
  <c r="E27" i="22"/>
  <c r="D27" i="22"/>
  <c r="C27" i="22"/>
  <c r="E26" i="22"/>
  <c r="D26" i="22"/>
  <c r="C26" i="22"/>
  <c r="E25" i="22"/>
  <c r="D25" i="22"/>
  <c r="C25" i="22"/>
  <c r="E24" i="22"/>
  <c r="D24" i="22"/>
  <c r="C24" i="22"/>
  <c r="E23" i="22"/>
  <c r="D23" i="22"/>
  <c r="C23" i="22"/>
  <c r="E17" i="22"/>
  <c r="D17" i="22"/>
  <c r="C17" i="22"/>
  <c r="E16" i="22"/>
  <c r="D16" i="22"/>
  <c r="C16" i="22"/>
  <c r="E15" i="22"/>
  <c r="D15" i="22"/>
  <c r="C15" i="22"/>
  <c r="E14" i="22"/>
  <c r="D14" i="22"/>
  <c r="C14" i="22"/>
  <c r="E13" i="22"/>
  <c r="D13" i="22"/>
  <c r="C13" i="22"/>
  <c r="E12" i="22"/>
  <c r="D12" i="22"/>
  <c r="C12" i="22"/>
  <c r="E11" i="22"/>
  <c r="D11" i="22"/>
  <c r="C11" i="22"/>
  <c r="E10" i="22"/>
  <c r="D10" i="22"/>
  <c r="C10" i="22"/>
  <c r="E9" i="22"/>
  <c r="D9" i="22"/>
  <c r="C9" i="22"/>
  <c r="E8" i="22"/>
  <c r="D8" i="22"/>
  <c r="C8" i="22"/>
  <c r="E7" i="22"/>
  <c r="D7" i="22"/>
  <c r="C7" i="22"/>
  <c r="E6" i="22"/>
  <c r="D6" i="22"/>
  <c r="C6" i="22"/>
  <c r="E4" i="22"/>
  <c r="D4" i="22"/>
  <c r="C4" i="22"/>
  <c r="J14" i="5" l="1"/>
  <c r="G15" i="5"/>
  <c r="K57" i="22"/>
  <c r="G3" i="12" s="1"/>
  <c r="G4" i="12" s="1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J57" i="22"/>
  <c r="G3" i="11" s="1"/>
  <c r="G4" i="11" s="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I57" i="22"/>
  <c r="G3" i="10" s="1"/>
  <c r="G4" i="10" s="1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H57" i="22"/>
  <c r="G57" i="22"/>
  <c r="H40" i="22"/>
  <c r="F3" i="8" s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I40" i="22"/>
  <c r="F3" i="10" s="1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J40" i="22"/>
  <c r="F3" i="11" s="1"/>
  <c r="F4" i="11" s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G40" i="22"/>
  <c r="G24" i="22"/>
  <c r="H24" i="22"/>
  <c r="E4" i="8" s="1"/>
  <c r="I24" i="22"/>
  <c r="E4" i="10" s="1"/>
  <c r="J24" i="22"/>
  <c r="E4" i="11" s="1"/>
  <c r="K24" i="22"/>
  <c r="E4" i="12" s="1"/>
  <c r="G25" i="22"/>
  <c r="H25" i="22"/>
  <c r="E5" i="8" s="1"/>
  <c r="I25" i="22"/>
  <c r="E5" i="10" s="1"/>
  <c r="J25" i="22"/>
  <c r="E5" i="11" s="1"/>
  <c r="K25" i="22"/>
  <c r="E5" i="12" s="1"/>
  <c r="G26" i="22"/>
  <c r="H26" i="22"/>
  <c r="E6" i="8" s="1"/>
  <c r="I26" i="22"/>
  <c r="E6" i="10" s="1"/>
  <c r="J26" i="22"/>
  <c r="E6" i="11" s="1"/>
  <c r="K26" i="22"/>
  <c r="E6" i="12" s="1"/>
  <c r="G27" i="22"/>
  <c r="H27" i="22"/>
  <c r="E7" i="8" s="1"/>
  <c r="I27" i="22"/>
  <c r="E7" i="10" s="1"/>
  <c r="J27" i="22"/>
  <c r="E7" i="11" s="1"/>
  <c r="K27" i="22"/>
  <c r="E7" i="12" s="1"/>
  <c r="G28" i="22"/>
  <c r="H28" i="22"/>
  <c r="E8" i="8" s="1"/>
  <c r="I28" i="22"/>
  <c r="E8" i="10" s="1"/>
  <c r="J28" i="22"/>
  <c r="E8" i="11" s="1"/>
  <c r="K28" i="22"/>
  <c r="E8" i="12" s="1"/>
  <c r="G29" i="22"/>
  <c r="H29" i="22"/>
  <c r="E9" i="8" s="1"/>
  <c r="I29" i="22"/>
  <c r="E9" i="10" s="1"/>
  <c r="J29" i="22"/>
  <c r="E9" i="11" s="1"/>
  <c r="K29" i="22"/>
  <c r="E9" i="12" s="1"/>
  <c r="G30" i="22"/>
  <c r="H30" i="22"/>
  <c r="E10" i="8" s="1"/>
  <c r="I30" i="22"/>
  <c r="E10" i="10" s="1"/>
  <c r="J30" i="22"/>
  <c r="E10" i="11" s="1"/>
  <c r="K30" i="22"/>
  <c r="E10" i="12" s="1"/>
  <c r="G31" i="22"/>
  <c r="H31" i="22"/>
  <c r="E11" i="8" s="1"/>
  <c r="I31" i="22"/>
  <c r="E11" i="10" s="1"/>
  <c r="J31" i="22"/>
  <c r="E11" i="11" s="1"/>
  <c r="K31" i="22"/>
  <c r="E11" i="12" s="1"/>
  <c r="G32" i="22"/>
  <c r="H32" i="22"/>
  <c r="E12" i="8" s="1"/>
  <c r="I32" i="22"/>
  <c r="E12" i="10" s="1"/>
  <c r="J32" i="22"/>
  <c r="E12" i="11" s="1"/>
  <c r="K32" i="22"/>
  <c r="E12" i="12" s="1"/>
  <c r="G33" i="22"/>
  <c r="H33" i="22"/>
  <c r="E13" i="8" s="1"/>
  <c r="I33" i="22"/>
  <c r="E13" i="10" s="1"/>
  <c r="J33" i="22"/>
  <c r="E13" i="11" s="1"/>
  <c r="K33" i="22"/>
  <c r="E13" i="12" s="1"/>
  <c r="G34" i="22"/>
  <c r="H34" i="22"/>
  <c r="E14" i="8" s="1"/>
  <c r="I34" i="22"/>
  <c r="E14" i="10" s="1"/>
  <c r="J34" i="22"/>
  <c r="E14" i="11" s="1"/>
  <c r="K34" i="22"/>
  <c r="E14" i="12" s="1"/>
  <c r="K23" i="22"/>
  <c r="E3" i="12" s="1"/>
  <c r="J23" i="22"/>
  <c r="E3" i="11" s="1"/>
  <c r="I23" i="22"/>
  <c r="E3" i="10" s="1"/>
  <c r="H23" i="22"/>
  <c r="E3" i="8" s="1"/>
  <c r="G23" i="22"/>
  <c r="K17" i="22"/>
  <c r="D14" i="12" s="1"/>
  <c r="J17" i="22"/>
  <c r="D14" i="11" s="1"/>
  <c r="I17" i="22"/>
  <c r="D14" i="10" s="1"/>
  <c r="H17" i="22"/>
  <c r="D14" i="8" s="1"/>
  <c r="G17" i="22"/>
  <c r="K16" i="22"/>
  <c r="D13" i="12" s="1"/>
  <c r="J16" i="22"/>
  <c r="D13" i="11" s="1"/>
  <c r="I16" i="22"/>
  <c r="D13" i="10" s="1"/>
  <c r="H16" i="22"/>
  <c r="D13" i="8" s="1"/>
  <c r="G16" i="22"/>
  <c r="K15" i="22"/>
  <c r="D12" i="12" s="1"/>
  <c r="J15" i="22"/>
  <c r="D12" i="11" s="1"/>
  <c r="I15" i="22"/>
  <c r="D12" i="10" s="1"/>
  <c r="H15" i="22"/>
  <c r="D12" i="8" s="1"/>
  <c r="G15" i="22"/>
  <c r="K14" i="22"/>
  <c r="D11" i="12" s="1"/>
  <c r="J14" i="22"/>
  <c r="D11" i="11" s="1"/>
  <c r="I14" i="22"/>
  <c r="D11" i="10" s="1"/>
  <c r="H14" i="22"/>
  <c r="D11" i="8" s="1"/>
  <c r="G14" i="22"/>
  <c r="K13" i="22"/>
  <c r="D10" i="12" s="1"/>
  <c r="J13" i="22"/>
  <c r="D10" i="11" s="1"/>
  <c r="I13" i="22"/>
  <c r="D10" i="10" s="1"/>
  <c r="H13" i="22"/>
  <c r="D10" i="8" s="1"/>
  <c r="G13" i="22"/>
  <c r="K12" i="22"/>
  <c r="D9" i="12" s="1"/>
  <c r="J12" i="22"/>
  <c r="D9" i="11" s="1"/>
  <c r="I12" i="22"/>
  <c r="D9" i="10" s="1"/>
  <c r="H12" i="22"/>
  <c r="D9" i="8" s="1"/>
  <c r="G12" i="22"/>
  <c r="K11" i="22"/>
  <c r="D8" i="12" s="1"/>
  <c r="J11" i="22"/>
  <c r="D8" i="11" s="1"/>
  <c r="I11" i="22"/>
  <c r="D8" i="10" s="1"/>
  <c r="H11" i="22"/>
  <c r="D8" i="8" s="1"/>
  <c r="G11" i="22"/>
  <c r="K10" i="22"/>
  <c r="D7" i="12" s="1"/>
  <c r="J10" i="22"/>
  <c r="D7" i="11" s="1"/>
  <c r="I10" i="22"/>
  <c r="D7" i="10" s="1"/>
  <c r="H10" i="22"/>
  <c r="D7" i="8" s="1"/>
  <c r="G10" i="22"/>
  <c r="K9" i="22"/>
  <c r="D6" i="12" s="1"/>
  <c r="J9" i="22"/>
  <c r="D6" i="11" s="1"/>
  <c r="I9" i="22"/>
  <c r="D6" i="10" s="1"/>
  <c r="H9" i="22"/>
  <c r="D6" i="8" s="1"/>
  <c r="G9" i="22"/>
  <c r="K8" i="22"/>
  <c r="D5" i="12" s="1"/>
  <c r="J8" i="22"/>
  <c r="D5" i="11" s="1"/>
  <c r="I8" i="22"/>
  <c r="D5" i="10" s="1"/>
  <c r="H8" i="22"/>
  <c r="D5" i="8" s="1"/>
  <c r="G8" i="22"/>
  <c r="K7" i="22"/>
  <c r="D4" i="12" s="1"/>
  <c r="J7" i="22"/>
  <c r="D4" i="11" s="1"/>
  <c r="I7" i="22"/>
  <c r="D4" i="10" s="1"/>
  <c r="H7" i="22"/>
  <c r="D4" i="8" s="1"/>
  <c r="G7" i="22"/>
  <c r="K6" i="22"/>
  <c r="D3" i="12" s="1"/>
  <c r="J6" i="22"/>
  <c r="D3" i="11" s="1"/>
  <c r="I6" i="22"/>
  <c r="D3" i="10" s="1"/>
  <c r="H6" i="22"/>
  <c r="D3" i="8" s="1"/>
  <c r="G6" i="22"/>
  <c r="K4" i="22"/>
  <c r="D1" i="12" s="1"/>
  <c r="J4" i="22"/>
  <c r="D1" i="11" s="1"/>
  <c r="I4" i="22"/>
  <c r="D1" i="10" s="1"/>
  <c r="H4" i="22"/>
  <c r="D1" i="8" s="1"/>
  <c r="G4" i="22"/>
  <c r="L14" i="5" l="1"/>
  <c r="L15" i="5" s="1"/>
  <c r="J15" i="5"/>
  <c r="D5" i="9"/>
  <c r="V8" i="22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V40" i="22"/>
  <c r="D8" i="9"/>
  <c r="V11" i="22"/>
  <c r="E6" i="9"/>
  <c r="V26" i="22"/>
  <c r="V29" i="22"/>
  <c r="E9" i="9"/>
  <c r="E4" i="9"/>
  <c r="V24" i="22"/>
  <c r="V23" i="22"/>
  <c r="E3" i="9"/>
  <c r="E11" i="9"/>
  <c r="V31" i="22"/>
  <c r="V16" i="22"/>
  <c r="D13" i="9"/>
  <c r="V33" i="22"/>
  <c r="E13" i="9"/>
  <c r="D6" i="9"/>
  <c r="V9" i="22"/>
  <c r="E8" i="9"/>
  <c r="V28" i="22"/>
  <c r="D3" i="9"/>
  <c r="V6" i="22"/>
  <c r="V14" i="22"/>
  <c r="D11" i="9"/>
  <c r="D4" i="9"/>
  <c r="V7" i="22"/>
  <c r="E10" i="9"/>
  <c r="V30" i="22"/>
  <c r="G3" i="8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V57" i="22"/>
  <c r="G3" i="9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V12" i="22"/>
  <c r="D9" i="9"/>
  <c r="E5" i="9"/>
  <c r="V25" i="22"/>
  <c r="V13" i="22"/>
  <c r="D10" i="9"/>
  <c r="V4" i="22"/>
  <c r="D1" i="9"/>
  <c r="V17" i="22"/>
  <c r="D14" i="9"/>
  <c r="E12" i="9"/>
  <c r="V32" i="22"/>
  <c r="V27" i="22"/>
  <c r="E7" i="9"/>
  <c r="D7" i="9"/>
  <c r="V10" i="22"/>
  <c r="V15" i="22"/>
  <c r="D12" i="9"/>
  <c r="V34" i="22"/>
  <c r="E14" i="9"/>
  <c r="D35" i="22" l="1"/>
  <c r="E35" i="22"/>
  <c r="G35" i="22"/>
  <c r="H35" i="22"/>
  <c r="I35" i="22"/>
  <c r="J35" i="22"/>
  <c r="K35" i="22"/>
  <c r="M35" i="22"/>
  <c r="N35" i="22"/>
  <c r="O35" i="22"/>
  <c r="P35" i="22"/>
  <c r="Q35" i="22"/>
  <c r="R35" i="22"/>
  <c r="T35" i="22"/>
  <c r="V35" i="22"/>
  <c r="D41" i="22"/>
  <c r="D42" i="22" s="1"/>
  <c r="D43" i="22" s="1"/>
  <c r="D44" i="22" s="1"/>
  <c r="D45" i="22" s="1"/>
  <c r="D46" i="22" s="1"/>
  <c r="D47" i="22" s="1"/>
  <c r="D48" i="22" s="1"/>
  <c r="D49" i="22" s="1"/>
  <c r="D50" i="22" s="1"/>
  <c r="D51" i="22" s="1"/>
  <c r="E41" i="22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G41" i="22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H41" i="22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I41" i="22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J41" i="22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K41" i="22"/>
  <c r="K42" i="22" s="1"/>
  <c r="K43" i="22" s="1"/>
  <c r="K44" i="22" s="1"/>
  <c r="K45" i="22" s="1"/>
  <c r="K46" i="22" s="1"/>
  <c r="K47" i="22" s="1"/>
  <c r="K48" i="22" s="1"/>
  <c r="K49" i="22" s="1"/>
  <c r="K50" i="22" s="1"/>
  <c r="K51" i="22" s="1"/>
  <c r="M41" i="22"/>
  <c r="M42" i="22" s="1"/>
  <c r="M43" i="22" s="1"/>
  <c r="M44" i="22" s="1"/>
  <c r="M45" i="22" s="1"/>
  <c r="M46" i="22" s="1"/>
  <c r="M47" i="22" s="1"/>
  <c r="M48" i="22" s="1"/>
  <c r="M49" i="22" s="1"/>
  <c r="M50" i="22" s="1"/>
  <c r="M51" i="22" s="1"/>
  <c r="N41" i="22"/>
  <c r="N42" i="22" s="1"/>
  <c r="N43" i="22" s="1"/>
  <c r="N44" i="22" s="1"/>
  <c r="N45" i="22" s="1"/>
  <c r="N46" i="22" s="1"/>
  <c r="N47" i="22" s="1"/>
  <c r="N48" i="22" s="1"/>
  <c r="N49" i="22" s="1"/>
  <c r="N50" i="22" s="1"/>
  <c r="N51" i="22" s="1"/>
  <c r="O41" i="22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P41" i="22"/>
  <c r="P42" i="22" s="1"/>
  <c r="P43" i="22" s="1"/>
  <c r="P44" i="22" s="1"/>
  <c r="P45" i="22" s="1"/>
  <c r="P46" i="22" s="1"/>
  <c r="P47" i="22" s="1"/>
  <c r="P48" i="22" s="1"/>
  <c r="P49" i="22" s="1"/>
  <c r="P50" i="22" s="1"/>
  <c r="P51" i="22" s="1"/>
  <c r="Q41" i="22"/>
  <c r="Q42" i="22" s="1"/>
  <c r="Q43" i="22" s="1"/>
  <c r="Q44" i="22" s="1"/>
  <c r="Q45" i="22" s="1"/>
  <c r="Q46" i="22" s="1"/>
  <c r="Q47" i="22" s="1"/>
  <c r="Q48" i="22" s="1"/>
  <c r="Q49" i="22" s="1"/>
  <c r="Q50" i="22" s="1"/>
  <c r="Q51" i="22" s="1"/>
  <c r="R41" i="22"/>
  <c r="R42" i="22" s="1"/>
  <c r="R43" i="22" s="1"/>
  <c r="R44" i="22" s="1"/>
  <c r="R45" i="22" s="1"/>
  <c r="R46" i="22" s="1"/>
  <c r="R47" i="22" s="1"/>
  <c r="R48" i="22" s="1"/>
  <c r="R49" i="22" s="1"/>
  <c r="R50" i="22" s="1"/>
  <c r="R51" i="22" s="1"/>
  <c r="T41" i="22"/>
  <c r="T42" i="22" s="1"/>
  <c r="T43" i="22" s="1"/>
  <c r="T44" i="22" s="1"/>
  <c r="T45" i="22" s="1"/>
  <c r="T46" i="22" s="1"/>
  <c r="T47" i="22" s="1"/>
  <c r="T48" i="22" s="1"/>
  <c r="T49" i="22" s="1"/>
  <c r="T50" i="22" s="1"/>
  <c r="T51" i="22" s="1"/>
  <c r="V41" i="22"/>
  <c r="V42" i="22" s="1"/>
  <c r="V43" i="22" s="1"/>
  <c r="V44" i="22" s="1"/>
  <c r="V45" i="22" s="1"/>
  <c r="V46" i="22" s="1"/>
  <c r="V47" i="22" s="1"/>
  <c r="V48" i="22" s="1"/>
  <c r="V49" i="22" s="1"/>
  <c r="V50" i="22" s="1"/>
  <c r="V51" i="22" s="1"/>
  <c r="D58" i="22"/>
  <c r="D59" i="22" s="1"/>
  <c r="D60" i="22" s="1"/>
  <c r="D61" i="22" s="1"/>
  <c r="D62" i="22" s="1"/>
  <c r="D63" i="22" s="1"/>
  <c r="D64" i="22" s="1"/>
  <c r="D65" i="22" s="1"/>
  <c r="D66" i="22" s="1"/>
  <c r="D67" i="22" s="1"/>
  <c r="D68" i="22" s="1"/>
  <c r="E58" i="22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G58" i="22"/>
  <c r="H58" i="22"/>
  <c r="H59" i="22" s="1"/>
  <c r="H60" i="22" s="1"/>
  <c r="H61" i="22" s="1"/>
  <c r="H62" i="22" s="1"/>
  <c r="H63" i="22" s="1"/>
  <c r="H64" i="22" s="1"/>
  <c r="H65" i="22" s="1"/>
  <c r="H66" i="22" s="1"/>
  <c r="H67" i="22" s="1"/>
  <c r="H68" i="22" s="1"/>
  <c r="I58" i="22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J58" i="22"/>
  <c r="J59" i="22" s="1"/>
  <c r="J60" i="22" s="1"/>
  <c r="J61" i="22" s="1"/>
  <c r="J62" i="22" s="1"/>
  <c r="J63" i="22" s="1"/>
  <c r="J64" i="22" s="1"/>
  <c r="J65" i="22" s="1"/>
  <c r="J66" i="22" s="1"/>
  <c r="J67" i="22" s="1"/>
  <c r="J68" i="22" s="1"/>
  <c r="K58" i="22"/>
  <c r="K59" i="22" s="1"/>
  <c r="K60" i="22" s="1"/>
  <c r="K61" i="22" s="1"/>
  <c r="K62" i="22" s="1"/>
  <c r="K63" i="22" s="1"/>
  <c r="K64" i="22" s="1"/>
  <c r="K65" i="22" s="1"/>
  <c r="K66" i="22" s="1"/>
  <c r="K67" i="22" s="1"/>
  <c r="K68" i="22" s="1"/>
  <c r="M58" i="22"/>
  <c r="M59" i="22" s="1"/>
  <c r="M60" i="22" s="1"/>
  <c r="M61" i="22" s="1"/>
  <c r="M62" i="22" s="1"/>
  <c r="M63" i="22" s="1"/>
  <c r="M64" i="22" s="1"/>
  <c r="M65" i="22" s="1"/>
  <c r="M66" i="22" s="1"/>
  <c r="M67" i="22" s="1"/>
  <c r="M68" i="22" s="1"/>
  <c r="N58" i="22"/>
  <c r="N59" i="22" s="1"/>
  <c r="N60" i="22" s="1"/>
  <c r="N61" i="22" s="1"/>
  <c r="N62" i="22" s="1"/>
  <c r="N63" i="22" s="1"/>
  <c r="N64" i="22" s="1"/>
  <c r="N65" i="22" s="1"/>
  <c r="N66" i="22" s="1"/>
  <c r="N67" i="22" s="1"/>
  <c r="N68" i="22" s="1"/>
  <c r="O58" i="22"/>
  <c r="O59" i="22" s="1"/>
  <c r="O60" i="22" s="1"/>
  <c r="O61" i="22" s="1"/>
  <c r="O62" i="22" s="1"/>
  <c r="O63" i="22" s="1"/>
  <c r="O64" i="22" s="1"/>
  <c r="O65" i="22" s="1"/>
  <c r="O66" i="22" s="1"/>
  <c r="O67" i="22" s="1"/>
  <c r="O68" i="22" s="1"/>
  <c r="P58" i="22"/>
  <c r="P59" i="22" s="1"/>
  <c r="P60" i="22" s="1"/>
  <c r="P61" i="22" s="1"/>
  <c r="P62" i="22" s="1"/>
  <c r="P63" i="22" s="1"/>
  <c r="P64" i="22" s="1"/>
  <c r="P65" i="22" s="1"/>
  <c r="P66" i="22" s="1"/>
  <c r="P67" i="22" s="1"/>
  <c r="P68" i="22" s="1"/>
  <c r="Q58" i="22"/>
  <c r="Q59" i="22" s="1"/>
  <c r="Q60" i="22" s="1"/>
  <c r="Q61" i="22" s="1"/>
  <c r="Q62" i="22" s="1"/>
  <c r="Q63" i="22" s="1"/>
  <c r="Q64" i="22" s="1"/>
  <c r="Q65" i="22" s="1"/>
  <c r="Q66" i="22" s="1"/>
  <c r="Q67" i="22" s="1"/>
  <c r="Q68" i="22" s="1"/>
  <c r="R58" i="22"/>
  <c r="T58" i="22"/>
  <c r="T59" i="22" s="1"/>
  <c r="T60" i="22" s="1"/>
  <c r="T61" i="22" s="1"/>
  <c r="T62" i="22" s="1"/>
  <c r="T63" i="22" s="1"/>
  <c r="T64" i="22" s="1"/>
  <c r="T65" i="22" s="1"/>
  <c r="T66" i="22" s="1"/>
  <c r="T67" i="22" s="1"/>
  <c r="T68" i="22" s="1"/>
  <c r="V58" i="22"/>
  <c r="V59" i="22" s="1"/>
  <c r="V60" i="22" s="1"/>
  <c r="V61" i="22" s="1"/>
  <c r="V62" i="22" s="1"/>
  <c r="V63" i="22" s="1"/>
  <c r="V64" i="22" s="1"/>
  <c r="V65" i="22" s="1"/>
  <c r="V66" i="22" s="1"/>
  <c r="V67" i="22" s="1"/>
  <c r="V68" i="22" s="1"/>
  <c r="G59" i="22"/>
  <c r="G60" i="22" s="1"/>
  <c r="G61" i="22" s="1"/>
  <c r="G62" i="22" s="1"/>
  <c r="G63" i="22" s="1"/>
  <c r="G64" i="22" s="1"/>
  <c r="G65" i="22" s="1"/>
  <c r="G66" i="22" s="1"/>
  <c r="G67" i="22" s="1"/>
  <c r="G68" i="22" s="1"/>
  <c r="R59" i="22"/>
  <c r="R60" i="22" s="1"/>
  <c r="R61" i="22" s="1"/>
  <c r="R62" i="22" s="1"/>
  <c r="R63" i="22" s="1"/>
  <c r="R64" i="22" s="1"/>
  <c r="R65" i="22" s="1"/>
  <c r="R66" i="22" s="1"/>
  <c r="R67" i="22" s="1"/>
  <c r="R68" i="22" s="1"/>
  <c r="C35" i="22"/>
  <c r="C58" i="22"/>
  <c r="C59" i="22" s="1"/>
  <c r="C60" i="22" s="1"/>
  <c r="C61" i="22" s="1"/>
  <c r="C62" i="22" s="1"/>
  <c r="C63" i="22" s="1"/>
  <c r="C64" i="22" s="1"/>
  <c r="C65" i="22" s="1"/>
  <c r="C66" i="22" s="1"/>
  <c r="C67" i="22" s="1"/>
  <c r="C68" i="22" s="1"/>
  <c r="C41" i="22"/>
  <c r="C42" i="22" s="1"/>
  <c r="C43" i="22" s="1"/>
  <c r="C44" i="22" s="1"/>
  <c r="C45" i="22" s="1"/>
  <c r="C46" i="22" s="1"/>
  <c r="C47" i="22" s="1"/>
  <c r="C48" i="22" s="1"/>
  <c r="C49" i="22" s="1"/>
  <c r="C50" i="22" s="1"/>
  <c r="C51" i="22" s="1"/>
  <c r="V20" i="22"/>
  <c r="V37" i="22" s="1"/>
  <c r="V54" i="22" s="1"/>
  <c r="T20" i="22"/>
  <c r="T37" i="22" s="1"/>
  <c r="T54" i="22" s="1"/>
  <c r="R20" i="22"/>
  <c r="R37" i="22" s="1"/>
  <c r="R54" i="22" s="1"/>
  <c r="Q20" i="22"/>
  <c r="Q37" i="22" s="1"/>
  <c r="Q54" i="22" s="1"/>
  <c r="P20" i="22"/>
  <c r="P37" i="22" s="1"/>
  <c r="P54" i="22" s="1"/>
  <c r="O20" i="22"/>
  <c r="O37" i="22" s="1"/>
  <c r="O54" i="22" s="1"/>
  <c r="N20" i="22"/>
  <c r="N37" i="22" s="1"/>
  <c r="N54" i="22" s="1"/>
  <c r="M20" i="22"/>
  <c r="M37" i="22" s="1"/>
  <c r="M54" i="22" s="1"/>
  <c r="K20" i="22"/>
  <c r="K37" i="22" s="1"/>
  <c r="K54" i="22" s="1"/>
  <c r="J20" i="22"/>
  <c r="J37" i="22" s="1"/>
  <c r="J54" i="22" s="1"/>
  <c r="I20" i="22"/>
  <c r="I37" i="22" s="1"/>
  <c r="I54" i="22" s="1"/>
  <c r="H20" i="22"/>
  <c r="H37" i="22" s="1"/>
  <c r="H54" i="22" s="1"/>
  <c r="G20" i="22"/>
  <c r="G37" i="22" s="1"/>
  <c r="G54" i="22" s="1"/>
  <c r="E20" i="22"/>
  <c r="E37" i="22" s="1"/>
  <c r="E54" i="22" s="1"/>
  <c r="D20" i="22"/>
  <c r="D37" i="22" s="1"/>
  <c r="D54" i="22" s="1"/>
  <c r="C20" i="22"/>
  <c r="C37" i="22" s="1"/>
  <c r="C54" i="22" s="1"/>
  <c r="K98" i="22"/>
  <c r="J98" i="22"/>
  <c r="I110" i="22"/>
  <c r="H110" i="22"/>
  <c r="G110" i="22"/>
  <c r="E110" i="22"/>
  <c r="M109" i="22"/>
  <c r="K109" i="22"/>
  <c r="N109" i="22" s="1"/>
  <c r="J109" i="22"/>
  <c r="M108" i="22"/>
  <c r="K108" i="22"/>
  <c r="N108" i="22" s="1"/>
  <c r="J108" i="22"/>
  <c r="M107" i="22"/>
  <c r="K107" i="22"/>
  <c r="N107" i="22" s="1"/>
  <c r="J107" i="22"/>
  <c r="M106" i="22"/>
  <c r="K106" i="22"/>
  <c r="N106" i="22" s="1"/>
  <c r="J106" i="22"/>
  <c r="M105" i="22"/>
  <c r="K105" i="22"/>
  <c r="N105" i="22" s="1"/>
  <c r="J105" i="22"/>
  <c r="M104" i="22"/>
  <c r="K104" i="22"/>
  <c r="N104" i="22" s="1"/>
  <c r="J104" i="22"/>
  <c r="M103" i="22"/>
  <c r="K103" i="22"/>
  <c r="N103" i="22" s="1"/>
  <c r="J103" i="22"/>
  <c r="M102" i="22"/>
  <c r="K102" i="22"/>
  <c r="N102" i="22" s="1"/>
  <c r="J102" i="22"/>
  <c r="M101" i="22"/>
  <c r="K101" i="22"/>
  <c r="N101" i="22" s="1"/>
  <c r="J101" i="22"/>
  <c r="M100" i="22"/>
  <c r="K100" i="22"/>
  <c r="N100" i="22" s="1"/>
  <c r="J100" i="22"/>
  <c r="M99" i="22"/>
  <c r="K99" i="22"/>
  <c r="N99" i="22" s="1"/>
  <c r="J99" i="22"/>
  <c r="M98" i="22"/>
  <c r="J110" i="22" l="1"/>
  <c r="K110" i="22"/>
  <c r="M110" i="22"/>
  <c r="N98" i="22"/>
  <c r="N110" i="22" s="1"/>
  <c r="K3" i="21" l="1"/>
  <c r="K14" i="21"/>
  <c r="I14" i="21"/>
  <c r="K13" i="21"/>
  <c r="I13" i="21"/>
  <c r="K12" i="21"/>
  <c r="I12" i="21"/>
  <c r="K11" i="21"/>
  <c r="I11" i="21"/>
  <c r="K10" i="21"/>
  <c r="I10" i="21"/>
  <c r="K9" i="21"/>
  <c r="I9" i="21"/>
  <c r="K8" i="21"/>
  <c r="I8" i="21"/>
  <c r="K7" i="21"/>
  <c r="I7" i="21"/>
  <c r="K6" i="21"/>
  <c r="I6" i="21"/>
  <c r="K5" i="21"/>
  <c r="I5" i="21"/>
  <c r="K4" i="21"/>
  <c r="I4" i="21"/>
  <c r="L3" i="21"/>
  <c r="K15" i="21"/>
  <c r="I3" i="21"/>
  <c r="G4" i="21"/>
  <c r="H15" i="21"/>
  <c r="F15" i="21"/>
  <c r="E15" i="21"/>
  <c r="K3" i="20"/>
  <c r="K14" i="20"/>
  <c r="I14" i="20"/>
  <c r="K13" i="20"/>
  <c r="I13" i="20"/>
  <c r="K12" i="20"/>
  <c r="I12" i="20"/>
  <c r="K11" i="20"/>
  <c r="I11" i="20"/>
  <c r="K10" i="20"/>
  <c r="I10" i="20"/>
  <c r="K9" i="20"/>
  <c r="I9" i="20"/>
  <c r="K8" i="20"/>
  <c r="I8" i="20"/>
  <c r="K7" i="20"/>
  <c r="I7" i="20"/>
  <c r="K6" i="20"/>
  <c r="I6" i="20"/>
  <c r="K5" i="20"/>
  <c r="I5" i="20"/>
  <c r="K4" i="20"/>
  <c r="I4" i="20"/>
  <c r="L3" i="20"/>
  <c r="I3" i="20"/>
  <c r="G4" i="20"/>
  <c r="H15" i="20"/>
  <c r="F15" i="20"/>
  <c r="E15" i="20"/>
  <c r="K3" i="19"/>
  <c r="K14" i="19"/>
  <c r="I14" i="19"/>
  <c r="K13" i="19"/>
  <c r="I13" i="19"/>
  <c r="K12" i="19"/>
  <c r="I12" i="19"/>
  <c r="K11" i="19"/>
  <c r="I11" i="19"/>
  <c r="K10" i="19"/>
  <c r="I10" i="19"/>
  <c r="K9" i="19"/>
  <c r="I9" i="19"/>
  <c r="K8" i="19"/>
  <c r="I8" i="19"/>
  <c r="K7" i="19"/>
  <c r="I7" i="19"/>
  <c r="K6" i="19"/>
  <c r="I6" i="19"/>
  <c r="K5" i="19"/>
  <c r="I5" i="19"/>
  <c r="K4" i="19"/>
  <c r="I4" i="19"/>
  <c r="L3" i="19"/>
  <c r="I3" i="19"/>
  <c r="H15" i="19"/>
  <c r="F15" i="19"/>
  <c r="E15" i="19"/>
  <c r="K3" i="18"/>
  <c r="K14" i="18"/>
  <c r="I14" i="18"/>
  <c r="K13" i="18"/>
  <c r="I13" i="18"/>
  <c r="K12" i="18"/>
  <c r="I12" i="18"/>
  <c r="K11" i="18"/>
  <c r="I11" i="18"/>
  <c r="K10" i="18"/>
  <c r="I10" i="18"/>
  <c r="K9" i="18"/>
  <c r="I9" i="18"/>
  <c r="K8" i="18"/>
  <c r="I8" i="18"/>
  <c r="K7" i="18"/>
  <c r="I7" i="18"/>
  <c r="K6" i="18"/>
  <c r="I6" i="18"/>
  <c r="K5" i="18"/>
  <c r="I5" i="18"/>
  <c r="K4" i="18"/>
  <c r="I4" i="18"/>
  <c r="L3" i="18"/>
  <c r="I3" i="18"/>
  <c r="G4" i="18"/>
  <c r="H15" i="18"/>
  <c r="F15" i="18"/>
  <c r="E15" i="18"/>
  <c r="K3" i="17"/>
  <c r="L14" i="17"/>
  <c r="K14" i="17"/>
  <c r="I14" i="17"/>
  <c r="L13" i="17"/>
  <c r="K13" i="17"/>
  <c r="I13" i="17"/>
  <c r="L12" i="17"/>
  <c r="K12" i="17"/>
  <c r="I12" i="17"/>
  <c r="L11" i="17"/>
  <c r="K11" i="17"/>
  <c r="I11" i="17"/>
  <c r="L10" i="17"/>
  <c r="K10" i="17"/>
  <c r="I10" i="17"/>
  <c r="L9" i="17"/>
  <c r="K9" i="17"/>
  <c r="I9" i="17"/>
  <c r="L8" i="17"/>
  <c r="K8" i="17"/>
  <c r="I8" i="17"/>
  <c r="L7" i="17"/>
  <c r="K7" i="17"/>
  <c r="I7" i="17"/>
  <c r="L6" i="17"/>
  <c r="K6" i="17"/>
  <c r="I6" i="17"/>
  <c r="L5" i="17"/>
  <c r="K5" i="17"/>
  <c r="I5" i="17"/>
  <c r="L4" i="17"/>
  <c r="K4" i="17"/>
  <c r="I4" i="17"/>
  <c r="L3" i="17"/>
  <c r="L15" i="17" s="1"/>
  <c r="K15" i="17"/>
  <c r="I3" i="17"/>
  <c r="G3" i="17"/>
  <c r="G15" i="17" s="1"/>
  <c r="J15" i="17"/>
  <c r="H15" i="17"/>
  <c r="F15" i="17"/>
  <c r="E15" i="17"/>
  <c r="K3" i="16"/>
  <c r="K14" i="16"/>
  <c r="I14" i="16"/>
  <c r="K13" i="16"/>
  <c r="I13" i="16"/>
  <c r="K12" i="16"/>
  <c r="I12" i="16"/>
  <c r="K11" i="16"/>
  <c r="I11" i="16"/>
  <c r="K10" i="16"/>
  <c r="I10" i="16"/>
  <c r="K9" i="16"/>
  <c r="I9" i="16"/>
  <c r="K8" i="16"/>
  <c r="I8" i="16"/>
  <c r="K7" i="16"/>
  <c r="I7" i="16"/>
  <c r="K6" i="16"/>
  <c r="I6" i="16"/>
  <c r="K5" i="16"/>
  <c r="I5" i="16"/>
  <c r="K4" i="16"/>
  <c r="I4" i="16"/>
  <c r="L3" i="16"/>
  <c r="I3" i="16"/>
  <c r="G4" i="16"/>
  <c r="H15" i="16"/>
  <c r="F15" i="16"/>
  <c r="E15" i="16"/>
  <c r="K3" i="15"/>
  <c r="L14" i="15"/>
  <c r="K14" i="15"/>
  <c r="I14" i="15"/>
  <c r="L13" i="15"/>
  <c r="K13" i="15"/>
  <c r="I13" i="15"/>
  <c r="L12" i="15"/>
  <c r="K12" i="15"/>
  <c r="I12" i="15"/>
  <c r="L11" i="15"/>
  <c r="K11" i="15"/>
  <c r="I11" i="15"/>
  <c r="L10" i="15"/>
  <c r="K10" i="15"/>
  <c r="I10" i="15"/>
  <c r="L9" i="15"/>
  <c r="K9" i="15"/>
  <c r="I9" i="15"/>
  <c r="L8" i="15"/>
  <c r="K8" i="15"/>
  <c r="I8" i="15"/>
  <c r="L7" i="15"/>
  <c r="K7" i="15"/>
  <c r="I7" i="15"/>
  <c r="L6" i="15"/>
  <c r="K6" i="15"/>
  <c r="I6" i="15"/>
  <c r="L5" i="15"/>
  <c r="K5" i="15"/>
  <c r="I5" i="15"/>
  <c r="L4" i="15"/>
  <c r="K4" i="15"/>
  <c r="I4" i="15"/>
  <c r="L3" i="15"/>
  <c r="L15" i="15" s="1"/>
  <c r="K15" i="15"/>
  <c r="I3" i="15"/>
  <c r="G3" i="15"/>
  <c r="G15" i="15" s="1"/>
  <c r="J15" i="15"/>
  <c r="H15" i="15"/>
  <c r="I15" i="15" s="1"/>
  <c r="F15" i="15"/>
  <c r="E15" i="15"/>
  <c r="K3" i="14"/>
  <c r="K14" i="14"/>
  <c r="I14" i="14"/>
  <c r="K13" i="14"/>
  <c r="I13" i="14"/>
  <c r="K12" i="14"/>
  <c r="I12" i="14"/>
  <c r="K11" i="14"/>
  <c r="I11" i="14"/>
  <c r="K10" i="14"/>
  <c r="I10" i="14"/>
  <c r="K9" i="14"/>
  <c r="I9" i="14"/>
  <c r="K8" i="14"/>
  <c r="I8" i="14"/>
  <c r="K7" i="14"/>
  <c r="I7" i="14"/>
  <c r="K6" i="14"/>
  <c r="I6" i="14"/>
  <c r="K5" i="14"/>
  <c r="I5" i="14"/>
  <c r="K4" i="14"/>
  <c r="I4" i="14"/>
  <c r="L3" i="14"/>
  <c r="I3" i="14"/>
  <c r="G4" i="14"/>
  <c r="H15" i="14"/>
  <c r="F15" i="14"/>
  <c r="E15" i="14"/>
  <c r="K3" i="7"/>
  <c r="K14" i="7"/>
  <c r="J14" i="7"/>
  <c r="L14" i="7" s="1"/>
  <c r="I14" i="7"/>
  <c r="K13" i="7"/>
  <c r="J13" i="7"/>
  <c r="L13" i="7" s="1"/>
  <c r="I13" i="7"/>
  <c r="K12" i="7"/>
  <c r="J12" i="7"/>
  <c r="L12" i="7" s="1"/>
  <c r="I12" i="7"/>
  <c r="K11" i="7"/>
  <c r="J11" i="7"/>
  <c r="L11" i="7" s="1"/>
  <c r="I11" i="7"/>
  <c r="K10" i="7"/>
  <c r="J10" i="7"/>
  <c r="L10" i="7" s="1"/>
  <c r="I10" i="7"/>
  <c r="K9" i="7"/>
  <c r="J9" i="7"/>
  <c r="L9" i="7" s="1"/>
  <c r="I9" i="7"/>
  <c r="K8" i="7"/>
  <c r="J8" i="7"/>
  <c r="L8" i="7" s="1"/>
  <c r="I8" i="7"/>
  <c r="L7" i="7"/>
  <c r="K7" i="7"/>
  <c r="J7" i="7"/>
  <c r="I7" i="7"/>
  <c r="K6" i="7"/>
  <c r="J6" i="7"/>
  <c r="L6" i="7" s="1"/>
  <c r="I6" i="7"/>
  <c r="K5" i="7"/>
  <c r="J5" i="7"/>
  <c r="L5" i="7" s="1"/>
  <c r="I5" i="7"/>
  <c r="K4" i="7"/>
  <c r="J4" i="7"/>
  <c r="L4" i="7" s="1"/>
  <c r="I4" i="7"/>
  <c r="L3" i="7"/>
  <c r="I3" i="7"/>
  <c r="G5" i="20" l="1"/>
  <c r="J4" i="20"/>
  <c r="G5" i="18"/>
  <c r="J4" i="18"/>
  <c r="G5" i="14"/>
  <c r="J4" i="14"/>
  <c r="G5" i="21"/>
  <c r="J4" i="21"/>
  <c r="G5" i="16"/>
  <c r="J4" i="16"/>
  <c r="I15" i="21"/>
  <c r="K15" i="20"/>
  <c r="K15" i="18"/>
  <c r="I15" i="16"/>
  <c r="K15" i="16"/>
  <c r="G4" i="19"/>
  <c r="K15" i="19"/>
  <c r="K15" i="14"/>
  <c r="I15" i="20"/>
  <c r="I15" i="19"/>
  <c r="I15" i="18"/>
  <c r="I15" i="17"/>
  <c r="I15" i="14"/>
  <c r="G6" i="16" l="1"/>
  <c r="J5" i="16"/>
  <c r="L5" i="16" s="1"/>
  <c r="G6" i="21"/>
  <c r="J5" i="21"/>
  <c r="L5" i="21" s="1"/>
  <c r="L4" i="14"/>
  <c r="G6" i="20"/>
  <c r="J5" i="20"/>
  <c r="L5" i="20" s="1"/>
  <c r="L4" i="21"/>
  <c r="G6" i="14"/>
  <c r="J5" i="14"/>
  <c r="L5" i="14" s="1"/>
  <c r="L4" i="16"/>
  <c r="G5" i="19"/>
  <c r="J4" i="19"/>
  <c r="L4" i="18"/>
  <c r="G6" i="18"/>
  <c r="J5" i="18"/>
  <c r="L5" i="18" s="1"/>
  <c r="L4" i="20"/>
  <c r="K18" i="6"/>
  <c r="K29" i="6"/>
  <c r="J29" i="6"/>
  <c r="L29" i="6" s="1"/>
  <c r="I29" i="6"/>
  <c r="K28" i="6"/>
  <c r="J28" i="6"/>
  <c r="L28" i="6" s="1"/>
  <c r="E30" i="6"/>
  <c r="I30" i="6" s="1"/>
  <c r="K27" i="6"/>
  <c r="J27" i="6"/>
  <c r="L27" i="6" s="1"/>
  <c r="I27" i="6"/>
  <c r="K26" i="6"/>
  <c r="J26" i="6"/>
  <c r="L26" i="6" s="1"/>
  <c r="I26" i="6"/>
  <c r="L25" i="6"/>
  <c r="K25" i="6"/>
  <c r="J25" i="6"/>
  <c r="I25" i="6"/>
  <c r="K24" i="6"/>
  <c r="J24" i="6"/>
  <c r="L24" i="6" s="1"/>
  <c r="I24" i="6"/>
  <c r="K23" i="6"/>
  <c r="J23" i="6"/>
  <c r="L23" i="6" s="1"/>
  <c r="I23" i="6"/>
  <c r="K22" i="6"/>
  <c r="J22" i="6"/>
  <c r="L22" i="6" s="1"/>
  <c r="I22" i="6"/>
  <c r="K21" i="6"/>
  <c r="J21" i="6"/>
  <c r="L21" i="6" s="1"/>
  <c r="I21" i="6"/>
  <c r="K20" i="6"/>
  <c r="J20" i="6"/>
  <c r="L20" i="6" s="1"/>
  <c r="I20" i="6"/>
  <c r="K19" i="6"/>
  <c r="J19" i="6"/>
  <c r="L19" i="6" s="1"/>
  <c r="I19" i="6"/>
  <c r="J18" i="6"/>
  <c r="L18" i="6" s="1"/>
  <c r="I18" i="6"/>
  <c r="H30" i="6"/>
  <c r="G30" i="6"/>
  <c r="F30" i="6"/>
  <c r="G7" i="18" l="1"/>
  <c r="J6" i="18"/>
  <c r="G7" i="14"/>
  <c r="J6" i="14"/>
  <c r="L6" i="14" s="1"/>
  <c r="G7" i="20"/>
  <c r="J6" i="20"/>
  <c r="L4" i="19"/>
  <c r="G6" i="19"/>
  <c r="J5" i="19"/>
  <c r="L5" i="19" s="1"/>
  <c r="G7" i="21"/>
  <c r="J6" i="21"/>
  <c r="L6" i="21" s="1"/>
  <c r="G7" i="16"/>
  <c r="J6" i="16"/>
  <c r="K30" i="6"/>
  <c r="I28" i="6"/>
  <c r="L30" i="6"/>
  <c r="J30" i="6"/>
  <c r="G8" i="20" l="1"/>
  <c r="J7" i="20"/>
  <c r="L7" i="20" s="1"/>
  <c r="G7" i="19"/>
  <c r="J6" i="19"/>
  <c r="L6" i="19" s="1"/>
  <c r="G8" i="14"/>
  <c r="J7" i="14"/>
  <c r="L7" i="14" s="1"/>
  <c r="G8" i="16"/>
  <c r="J7" i="16"/>
  <c r="L7" i="16" s="1"/>
  <c r="L6" i="18"/>
  <c r="L6" i="16"/>
  <c r="G8" i="18"/>
  <c r="J7" i="18"/>
  <c r="L7" i="18" s="1"/>
  <c r="L6" i="20"/>
  <c r="G8" i="21"/>
  <c r="J7" i="21"/>
  <c r="L7" i="21" s="1"/>
  <c r="G9" i="16" l="1"/>
  <c r="J8" i="16"/>
  <c r="L8" i="16" s="1"/>
  <c r="G9" i="18"/>
  <c r="J8" i="18"/>
  <c r="L8" i="18" s="1"/>
  <c r="G9" i="14"/>
  <c r="J8" i="14"/>
  <c r="L8" i="14" s="1"/>
  <c r="G8" i="19"/>
  <c r="J7" i="19"/>
  <c r="L7" i="19" s="1"/>
  <c r="G9" i="21"/>
  <c r="J8" i="21"/>
  <c r="L8" i="21" s="1"/>
  <c r="G9" i="20"/>
  <c r="J8" i="20"/>
  <c r="L8" i="20" s="1"/>
  <c r="G10" i="14" l="1"/>
  <c r="J9" i="14"/>
  <c r="L9" i="14" s="1"/>
  <c r="G10" i="18"/>
  <c r="J9" i="18"/>
  <c r="G10" i="20"/>
  <c r="J9" i="20"/>
  <c r="L9" i="20" s="1"/>
  <c r="G10" i="21"/>
  <c r="J9" i="21"/>
  <c r="G10" i="16"/>
  <c r="J9" i="16"/>
  <c r="G9" i="19"/>
  <c r="J8" i="19"/>
  <c r="K18" i="9"/>
  <c r="K29" i="9"/>
  <c r="J29" i="9"/>
  <c r="L29" i="9" s="1"/>
  <c r="I29" i="9"/>
  <c r="K28" i="9"/>
  <c r="J28" i="9"/>
  <c r="L28" i="9" s="1"/>
  <c r="I28" i="9"/>
  <c r="K27" i="9"/>
  <c r="J27" i="9"/>
  <c r="L27" i="9" s="1"/>
  <c r="I27" i="9"/>
  <c r="K26" i="9"/>
  <c r="J26" i="9"/>
  <c r="L26" i="9" s="1"/>
  <c r="I26" i="9"/>
  <c r="K25" i="9"/>
  <c r="J25" i="9"/>
  <c r="L25" i="9" s="1"/>
  <c r="I25" i="9"/>
  <c r="K24" i="9"/>
  <c r="J24" i="9"/>
  <c r="L24" i="9" s="1"/>
  <c r="I24" i="9"/>
  <c r="K23" i="9"/>
  <c r="J23" i="9"/>
  <c r="L23" i="9" s="1"/>
  <c r="I23" i="9"/>
  <c r="K22" i="9"/>
  <c r="J22" i="9"/>
  <c r="L22" i="9" s="1"/>
  <c r="I22" i="9"/>
  <c r="K21" i="9"/>
  <c r="J21" i="9"/>
  <c r="L21" i="9" s="1"/>
  <c r="I21" i="9"/>
  <c r="K20" i="9"/>
  <c r="J20" i="9"/>
  <c r="L20" i="9" s="1"/>
  <c r="I20" i="9"/>
  <c r="K19" i="9"/>
  <c r="J19" i="9"/>
  <c r="L19" i="9" s="1"/>
  <c r="I19" i="9"/>
  <c r="K30" i="9"/>
  <c r="J18" i="9"/>
  <c r="J30" i="9" s="1"/>
  <c r="I18" i="9"/>
  <c r="H30" i="9"/>
  <c r="G30" i="9"/>
  <c r="F30" i="9"/>
  <c r="L9" i="18" l="1"/>
  <c r="G11" i="18"/>
  <c r="J10" i="18"/>
  <c r="L10" i="18" s="1"/>
  <c r="L8" i="19"/>
  <c r="G10" i="19"/>
  <c r="J9" i="19"/>
  <c r="L9" i="19" s="1"/>
  <c r="G11" i="20"/>
  <c r="J10" i="20"/>
  <c r="L10" i="20" s="1"/>
  <c r="G11" i="14"/>
  <c r="J10" i="14"/>
  <c r="L10" i="14" s="1"/>
  <c r="G11" i="21"/>
  <c r="J10" i="21"/>
  <c r="L10" i="21" s="1"/>
  <c r="L9" i="16"/>
  <c r="G11" i="16"/>
  <c r="J10" i="16"/>
  <c r="L10" i="16" s="1"/>
  <c r="L9" i="21"/>
  <c r="L18" i="9"/>
  <c r="E30" i="9"/>
  <c r="I30" i="9" s="1"/>
  <c r="L30" i="9"/>
  <c r="G12" i="20" l="1"/>
  <c r="J11" i="20"/>
  <c r="L11" i="20" s="1"/>
  <c r="G11" i="19"/>
  <c r="J10" i="19"/>
  <c r="L10" i="19" s="1"/>
  <c r="G12" i="16"/>
  <c r="J11" i="16"/>
  <c r="L11" i="16" s="1"/>
  <c r="G12" i="21"/>
  <c r="J11" i="21"/>
  <c r="L11" i="21" s="1"/>
  <c r="G12" i="18"/>
  <c r="J11" i="18"/>
  <c r="L11" i="18" s="1"/>
  <c r="G12" i="14"/>
  <c r="J11" i="14"/>
  <c r="L11" i="14" s="1"/>
  <c r="K18" i="8"/>
  <c r="K29" i="8"/>
  <c r="J29" i="8"/>
  <c r="L29" i="8" s="1"/>
  <c r="I29" i="8"/>
  <c r="K28" i="8"/>
  <c r="J28" i="8"/>
  <c r="L28" i="8" s="1"/>
  <c r="I28" i="8"/>
  <c r="K27" i="8"/>
  <c r="J27" i="8"/>
  <c r="L27" i="8" s="1"/>
  <c r="I27" i="8"/>
  <c r="K26" i="8"/>
  <c r="J26" i="8"/>
  <c r="L26" i="8" s="1"/>
  <c r="I26" i="8"/>
  <c r="K25" i="8"/>
  <c r="J25" i="8"/>
  <c r="L25" i="8" s="1"/>
  <c r="I25" i="8"/>
  <c r="K24" i="8"/>
  <c r="J24" i="8"/>
  <c r="L24" i="8" s="1"/>
  <c r="I24" i="8"/>
  <c r="K23" i="8"/>
  <c r="J23" i="8"/>
  <c r="L23" i="8" s="1"/>
  <c r="I23" i="8"/>
  <c r="K22" i="8"/>
  <c r="J22" i="8"/>
  <c r="L22" i="8" s="1"/>
  <c r="I22" i="8"/>
  <c r="K21" i="8"/>
  <c r="J21" i="8"/>
  <c r="L21" i="8" s="1"/>
  <c r="I21" i="8"/>
  <c r="K20" i="8"/>
  <c r="J20" i="8"/>
  <c r="L20" i="8" s="1"/>
  <c r="I20" i="8"/>
  <c r="K19" i="8"/>
  <c r="J19" i="8"/>
  <c r="L19" i="8" s="1"/>
  <c r="I19" i="8"/>
  <c r="K30" i="8"/>
  <c r="J18" i="8"/>
  <c r="L18" i="8" s="1"/>
  <c r="E30" i="8"/>
  <c r="I30" i="8" s="1"/>
  <c r="H30" i="8"/>
  <c r="G30" i="8"/>
  <c r="F30" i="8"/>
  <c r="G13" i="16" l="1"/>
  <c r="J12" i="16"/>
  <c r="L12" i="16" s="1"/>
  <c r="G13" i="14"/>
  <c r="J12" i="14"/>
  <c r="L12" i="14" s="1"/>
  <c r="G13" i="21"/>
  <c r="J12" i="21"/>
  <c r="L12" i="21" s="1"/>
  <c r="G12" i="19"/>
  <c r="J11" i="19"/>
  <c r="L11" i="19" s="1"/>
  <c r="G13" i="18"/>
  <c r="J12" i="18"/>
  <c r="L12" i="18" s="1"/>
  <c r="G13" i="20"/>
  <c r="J12" i="20"/>
  <c r="L12" i="20" s="1"/>
  <c r="I18" i="8"/>
  <c r="J30" i="8"/>
  <c r="L30" i="8"/>
  <c r="G14" i="20" l="1"/>
  <c r="J13" i="20"/>
  <c r="L13" i="20" s="1"/>
  <c r="G14" i="18"/>
  <c r="J13" i="18"/>
  <c r="L13" i="18" s="1"/>
  <c r="G13" i="19"/>
  <c r="J12" i="19"/>
  <c r="L12" i="19" s="1"/>
  <c r="G14" i="21"/>
  <c r="J13" i="21"/>
  <c r="L13" i="21" s="1"/>
  <c r="G14" i="14"/>
  <c r="J13" i="14"/>
  <c r="L13" i="14" s="1"/>
  <c r="G14" i="16"/>
  <c r="J13" i="16"/>
  <c r="L13" i="16" s="1"/>
  <c r="J14" i="21" l="1"/>
  <c r="G15" i="21"/>
  <c r="G14" i="19"/>
  <c r="J13" i="19"/>
  <c r="L13" i="19" s="1"/>
  <c r="J14" i="14"/>
  <c r="G15" i="14"/>
  <c r="J14" i="18"/>
  <c r="G15" i="18"/>
  <c r="J14" i="16"/>
  <c r="G15" i="16"/>
  <c r="J14" i="20"/>
  <c r="G15" i="20"/>
  <c r="L14" i="21" l="1"/>
  <c r="L15" i="21" s="1"/>
  <c r="J15" i="21"/>
  <c r="L14" i="16"/>
  <c r="L15" i="16" s="1"/>
  <c r="J15" i="16"/>
  <c r="L14" i="20"/>
  <c r="L15" i="20" s="1"/>
  <c r="J15" i="20"/>
  <c r="L14" i="14"/>
  <c r="L15" i="14" s="1"/>
  <c r="J15" i="14"/>
  <c r="J14" i="19"/>
  <c r="G15" i="19"/>
  <c r="L14" i="18"/>
  <c r="L15" i="18" s="1"/>
  <c r="J15" i="18"/>
  <c r="K3" i="12"/>
  <c r="K14" i="12"/>
  <c r="J14" i="12"/>
  <c r="L14" i="12" s="1"/>
  <c r="I14" i="12"/>
  <c r="K13" i="12"/>
  <c r="J13" i="12"/>
  <c r="L13" i="12" s="1"/>
  <c r="I13" i="12"/>
  <c r="K12" i="12"/>
  <c r="J12" i="12"/>
  <c r="L12" i="12" s="1"/>
  <c r="I12" i="12"/>
  <c r="K11" i="12"/>
  <c r="J11" i="12"/>
  <c r="L11" i="12" s="1"/>
  <c r="I11" i="12"/>
  <c r="K10" i="12"/>
  <c r="J10" i="12"/>
  <c r="L10" i="12" s="1"/>
  <c r="I10" i="12"/>
  <c r="K9" i="12"/>
  <c r="J9" i="12"/>
  <c r="L9" i="12" s="1"/>
  <c r="I9" i="12"/>
  <c r="K8" i="12"/>
  <c r="J8" i="12"/>
  <c r="L8" i="12" s="1"/>
  <c r="I8" i="12"/>
  <c r="L7" i="12"/>
  <c r="K7" i="12"/>
  <c r="J7" i="12"/>
  <c r="I7" i="12"/>
  <c r="K6" i="12"/>
  <c r="J6" i="12"/>
  <c r="L6" i="12" s="1"/>
  <c r="I6" i="12"/>
  <c r="K5" i="12"/>
  <c r="J5" i="12"/>
  <c r="L5" i="12" s="1"/>
  <c r="I5" i="12"/>
  <c r="K4" i="12"/>
  <c r="J4" i="12"/>
  <c r="L4" i="12" s="1"/>
  <c r="I4" i="12"/>
  <c r="J3" i="12"/>
  <c r="L3" i="12" s="1"/>
  <c r="I3" i="12"/>
  <c r="H15" i="12"/>
  <c r="G15" i="12"/>
  <c r="F15" i="12"/>
  <c r="E15" i="12"/>
  <c r="L14" i="19" l="1"/>
  <c r="L15" i="19" s="1"/>
  <c r="J15" i="19"/>
  <c r="K15" i="12"/>
  <c r="I15" i="12"/>
  <c r="L15" i="12"/>
  <c r="J15" i="12"/>
  <c r="K3" i="11" l="1"/>
  <c r="K14" i="11"/>
  <c r="J14" i="11"/>
  <c r="L14" i="11" s="1"/>
  <c r="I14" i="11"/>
  <c r="K13" i="11"/>
  <c r="J13" i="11"/>
  <c r="L13" i="11" s="1"/>
  <c r="I13" i="11"/>
  <c r="K12" i="11"/>
  <c r="J12" i="11"/>
  <c r="L12" i="11" s="1"/>
  <c r="I12" i="11"/>
  <c r="L11" i="11"/>
  <c r="K11" i="11"/>
  <c r="J11" i="11"/>
  <c r="I11" i="11"/>
  <c r="K10" i="11"/>
  <c r="J10" i="11"/>
  <c r="L10" i="11" s="1"/>
  <c r="I10" i="11"/>
  <c r="K9" i="11"/>
  <c r="J9" i="11"/>
  <c r="L9" i="11" s="1"/>
  <c r="I9" i="11"/>
  <c r="K8" i="11"/>
  <c r="J8" i="11"/>
  <c r="L8" i="11" s="1"/>
  <c r="I8" i="11"/>
  <c r="K7" i="11"/>
  <c r="J7" i="11"/>
  <c r="L7" i="11" s="1"/>
  <c r="I7" i="11"/>
  <c r="K6" i="11"/>
  <c r="J6" i="11"/>
  <c r="L6" i="11" s="1"/>
  <c r="I6" i="11"/>
  <c r="K5" i="11"/>
  <c r="J5" i="11"/>
  <c r="L5" i="11" s="1"/>
  <c r="I5" i="11"/>
  <c r="K4" i="11"/>
  <c r="J4" i="11"/>
  <c r="I4" i="11"/>
  <c r="K15" i="11"/>
  <c r="J3" i="11"/>
  <c r="L3" i="11" s="1"/>
  <c r="I3" i="11"/>
  <c r="H15" i="11"/>
  <c r="G15" i="11"/>
  <c r="F15" i="11"/>
  <c r="E15" i="11"/>
  <c r="J15" i="11" l="1"/>
  <c r="L4" i="11"/>
  <c r="I15" i="11"/>
  <c r="L15" i="11"/>
  <c r="K3" i="10" l="1"/>
  <c r="K14" i="10"/>
  <c r="J14" i="10"/>
  <c r="L14" i="10" s="1"/>
  <c r="I14" i="10"/>
  <c r="K13" i="10"/>
  <c r="J13" i="10"/>
  <c r="L13" i="10" s="1"/>
  <c r="I13" i="10"/>
  <c r="K12" i="10"/>
  <c r="J12" i="10"/>
  <c r="L12" i="10" s="1"/>
  <c r="I12" i="10"/>
  <c r="K11" i="10"/>
  <c r="J11" i="10"/>
  <c r="L11" i="10" s="1"/>
  <c r="I11" i="10"/>
  <c r="K10" i="10"/>
  <c r="J10" i="10"/>
  <c r="L10" i="10" s="1"/>
  <c r="I10" i="10"/>
  <c r="K9" i="10"/>
  <c r="J9" i="10"/>
  <c r="L9" i="10" s="1"/>
  <c r="I9" i="10"/>
  <c r="K8" i="10"/>
  <c r="J8" i="10"/>
  <c r="L8" i="10" s="1"/>
  <c r="I8" i="10"/>
  <c r="K7" i="10"/>
  <c r="J7" i="10"/>
  <c r="L7" i="10" s="1"/>
  <c r="I7" i="10"/>
  <c r="K6" i="10"/>
  <c r="J6" i="10"/>
  <c r="L6" i="10" s="1"/>
  <c r="I6" i="10"/>
  <c r="K5" i="10"/>
  <c r="J5" i="10"/>
  <c r="L5" i="10" s="1"/>
  <c r="I5" i="10"/>
  <c r="K4" i="10"/>
  <c r="J4" i="10"/>
  <c r="L4" i="10" s="1"/>
  <c r="I4" i="10"/>
  <c r="J3" i="10"/>
  <c r="L3" i="10" s="1"/>
  <c r="I3" i="10"/>
  <c r="H15" i="10" l="1"/>
  <c r="G15" i="10"/>
  <c r="F15" i="10"/>
  <c r="E15" i="10"/>
  <c r="I15" i="10" s="1"/>
  <c r="K15" i="10"/>
  <c r="K3" i="9"/>
  <c r="K14" i="9"/>
  <c r="J14" i="9"/>
  <c r="L14" i="9" s="1"/>
  <c r="I14" i="9"/>
  <c r="K13" i="9"/>
  <c r="J13" i="9"/>
  <c r="L13" i="9" s="1"/>
  <c r="I13" i="9"/>
  <c r="K12" i="9"/>
  <c r="J12" i="9"/>
  <c r="L12" i="9" s="1"/>
  <c r="I12" i="9"/>
  <c r="K11" i="9"/>
  <c r="J11" i="9"/>
  <c r="L11" i="9" s="1"/>
  <c r="I11" i="9"/>
  <c r="K10" i="9"/>
  <c r="J10" i="9"/>
  <c r="L10" i="9" s="1"/>
  <c r="I10" i="9"/>
  <c r="K9" i="9"/>
  <c r="J9" i="9"/>
  <c r="L9" i="9" s="1"/>
  <c r="I9" i="9"/>
  <c r="K8" i="9"/>
  <c r="J8" i="9"/>
  <c r="L8" i="9" s="1"/>
  <c r="I8" i="9"/>
  <c r="K7" i="9"/>
  <c r="J7" i="9"/>
  <c r="L7" i="9" s="1"/>
  <c r="I7" i="9"/>
  <c r="K6" i="9"/>
  <c r="J6" i="9"/>
  <c r="L6" i="9" s="1"/>
  <c r="I6" i="9"/>
  <c r="K5" i="9"/>
  <c r="J5" i="9"/>
  <c r="L5" i="9" s="1"/>
  <c r="I5" i="9"/>
  <c r="K4" i="9"/>
  <c r="J4" i="9"/>
  <c r="L4" i="9" s="1"/>
  <c r="I4" i="9"/>
  <c r="J3" i="9"/>
  <c r="L3" i="9" s="1"/>
  <c r="I3" i="9"/>
  <c r="H15" i="9"/>
  <c r="G15" i="9"/>
  <c r="F15" i="9"/>
  <c r="E15" i="9"/>
  <c r="K15" i="9" l="1"/>
  <c r="L15" i="10"/>
  <c r="J15" i="10"/>
  <c r="I15" i="9"/>
  <c r="L15" i="9"/>
  <c r="J15" i="9"/>
  <c r="K3" i="8" l="1"/>
  <c r="K14" i="8"/>
  <c r="J14" i="8"/>
  <c r="L14" i="8" s="1"/>
  <c r="I14" i="8"/>
  <c r="K13" i="8"/>
  <c r="J13" i="8"/>
  <c r="L13" i="8" s="1"/>
  <c r="I13" i="8"/>
  <c r="K12" i="8"/>
  <c r="J12" i="8"/>
  <c r="L12" i="8" s="1"/>
  <c r="I12" i="8"/>
  <c r="K11" i="8"/>
  <c r="J11" i="8"/>
  <c r="L11" i="8" s="1"/>
  <c r="I11" i="8"/>
  <c r="K10" i="8"/>
  <c r="J10" i="8"/>
  <c r="L10" i="8" s="1"/>
  <c r="I10" i="8"/>
  <c r="K9" i="8"/>
  <c r="J9" i="8"/>
  <c r="L9" i="8" s="1"/>
  <c r="I9" i="8"/>
  <c r="K8" i="8"/>
  <c r="J8" i="8"/>
  <c r="L8" i="8" s="1"/>
  <c r="I8" i="8"/>
  <c r="L7" i="8"/>
  <c r="K7" i="8"/>
  <c r="J7" i="8"/>
  <c r="I7" i="8"/>
  <c r="K6" i="8"/>
  <c r="J6" i="8"/>
  <c r="L6" i="8" s="1"/>
  <c r="I6" i="8"/>
  <c r="K5" i="8"/>
  <c r="J5" i="8"/>
  <c r="L5" i="8" s="1"/>
  <c r="I5" i="8"/>
  <c r="K4" i="8"/>
  <c r="J4" i="8"/>
  <c r="L4" i="8" s="1"/>
  <c r="I4" i="8"/>
  <c r="J3" i="8"/>
  <c r="L3" i="8" s="1"/>
  <c r="I3" i="8"/>
  <c r="H15" i="8" l="1"/>
  <c r="G15" i="8"/>
  <c r="F15" i="8"/>
  <c r="E15" i="8"/>
  <c r="I15" i="8" s="1"/>
  <c r="K15" i="8"/>
  <c r="K15" i="7"/>
  <c r="H15" i="7"/>
  <c r="G15" i="7"/>
  <c r="F15" i="7"/>
  <c r="E15" i="7"/>
  <c r="L15" i="8" l="1"/>
  <c r="J15" i="8"/>
  <c r="I15" i="7"/>
  <c r="L15" i="7"/>
  <c r="J15" i="7"/>
  <c r="K3" i="6" l="1"/>
  <c r="K14" i="6"/>
  <c r="J14" i="6"/>
  <c r="L14" i="6" s="1"/>
  <c r="I14" i="6"/>
  <c r="K13" i="6"/>
  <c r="J13" i="6"/>
  <c r="L13" i="6" s="1"/>
  <c r="I13" i="6"/>
  <c r="K12" i="6"/>
  <c r="J12" i="6"/>
  <c r="L12" i="6" s="1"/>
  <c r="I12" i="6"/>
  <c r="K11" i="6"/>
  <c r="J11" i="6"/>
  <c r="L11" i="6" s="1"/>
  <c r="I11" i="6"/>
  <c r="K10" i="6"/>
  <c r="J10" i="6"/>
  <c r="L10" i="6" s="1"/>
  <c r="I10" i="6"/>
  <c r="K9" i="6"/>
  <c r="J9" i="6"/>
  <c r="L9" i="6" s="1"/>
  <c r="I9" i="6"/>
  <c r="K8" i="6"/>
  <c r="J8" i="6"/>
  <c r="L8" i="6" s="1"/>
  <c r="I8" i="6"/>
  <c r="L7" i="6"/>
  <c r="K7" i="6"/>
  <c r="J7" i="6"/>
  <c r="I7" i="6"/>
  <c r="K6" i="6"/>
  <c r="J6" i="6"/>
  <c r="L6" i="6" s="1"/>
  <c r="I6" i="6"/>
  <c r="K5" i="6"/>
  <c r="J5" i="6"/>
  <c r="L5" i="6" s="1"/>
  <c r="I5" i="6"/>
  <c r="K4" i="6"/>
  <c r="J4" i="6"/>
  <c r="L4" i="6" s="1"/>
  <c r="I4" i="6"/>
  <c r="J3" i="6"/>
  <c r="L3" i="6" s="1"/>
  <c r="I3" i="6"/>
  <c r="H15" i="6"/>
  <c r="G15" i="6"/>
  <c r="F15" i="6"/>
  <c r="E15" i="6"/>
  <c r="K15" i="6" l="1"/>
  <c r="I15" i="6"/>
  <c r="L15" i="6"/>
  <c r="J15" i="6"/>
  <c r="H15" i="4" l="1"/>
  <c r="G15" i="4"/>
  <c r="F15" i="4"/>
  <c r="E15" i="4"/>
  <c r="I15" i="4" l="1"/>
  <c r="I4" i="4" l="1"/>
  <c r="I5" i="4"/>
  <c r="I6" i="4"/>
  <c r="I7" i="4"/>
  <c r="I8" i="4"/>
  <c r="I9" i="4"/>
  <c r="I10" i="4"/>
  <c r="I11" i="4"/>
  <c r="I12" i="4"/>
  <c r="I13" i="4"/>
  <c r="I14" i="4"/>
  <c r="I3" i="4"/>
  <c r="K5" i="4"/>
  <c r="K6" i="4"/>
  <c r="K7" i="4"/>
  <c r="K8" i="4"/>
  <c r="K9" i="4"/>
  <c r="K10" i="4"/>
  <c r="K11" i="4"/>
  <c r="K12" i="4"/>
  <c r="K13" i="4"/>
  <c r="K14" i="4"/>
  <c r="J14" i="4"/>
  <c r="J13" i="4"/>
  <c r="J12" i="4"/>
  <c r="J11" i="4"/>
  <c r="J10" i="4"/>
  <c r="J9" i="4"/>
  <c r="J8" i="4"/>
  <c r="J7" i="4"/>
  <c r="J6" i="4"/>
  <c r="J5" i="4"/>
  <c r="J4" i="4"/>
  <c r="J3" i="4"/>
  <c r="J15" i="4" l="1"/>
  <c r="L6" i="4"/>
  <c r="L8" i="4"/>
  <c r="L10" i="4"/>
  <c r="L13" i="4"/>
  <c r="L4" i="4"/>
  <c r="L5" i="4"/>
  <c r="L7" i="4"/>
  <c r="L9" i="4"/>
  <c r="L11" i="4"/>
  <c r="L12" i="4"/>
  <c r="L14" i="4"/>
  <c r="L3" i="4"/>
  <c r="L15" i="4" l="1"/>
  <c r="K3" i="4"/>
  <c r="K4" i="4"/>
  <c r="K15" i="4" l="1"/>
</calcChain>
</file>

<file path=xl/sharedStrings.xml><?xml version="1.0" encoding="utf-8"?>
<sst xmlns="http://schemas.openxmlformats.org/spreadsheetml/2006/main" count="662" uniqueCount="53">
  <si>
    <t>Kostprijs</t>
  </si>
  <si>
    <t>Productiviteit</t>
  </si>
  <si>
    <t>Uurtarief</t>
  </si>
  <si>
    <t>FTE</t>
  </si>
  <si>
    <t>Maand</t>
  </si>
  <si>
    <t>Jaar</t>
  </si>
  <si>
    <t>Decl. uren</t>
  </si>
  <si>
    <t>Bm/u%</t>
  </si>
  <si>
    <t>Omzet</t>
  </si>
  <si>
    <t>Werkbare uren</t>
  </si>
  <si>
    <t>FTE delta</t>
  </si>
  <si>
    <t>FTE eindstand vorig jaar</t>
  </si>
  <si>
    <t>medewerker</t>
  </si>
  <si>
    <t>Totalen</t>
  </si>
  <si>
    <t>subco</t>
  </si>
  <si>
    <t>maand</t>
  </si>
  <si>
    <t>januari</t>
  </si>
  <si>
    <t>februari</t>
  </si>
  <si>
    <t>maart</t>
  </si>
  <si>
    <t>april</t>
  </si>
  <si>
    <t>mei</t>
  </si>
  <si>
    <t>juni</t>
  </si>
  <si>
    <t>juli</t>
  </si>
  <si>
    <t>augustus</t>
  </si>
  <si>
    <t>september</t>
  </si>
  <si>
    <t>oktober</t>
  </si>
  <si>
    <t>november</t>
  </si>
  <si>
    <t>december</t>
  </si>
  <si>
    <t>Workable hours per fte</t>
  </si>
  <si>
    <t>Totaal</t>
  </si>
  <si>
    <t>Onderdeel</t>
  </si>
  <si>
    <t>Declarabele uren</t>
  </si>
  <si>
    <t>Decl uren</t>
  </si>
  <si>
    <t>Bruto Marge per uur in %</t>
  </si>
  <si>
    <t>BM%</t>
  </si>
  <si>
    <t>Gemiddelde kostprijs per groep</t>
  </si>
  <si>
    <t>Gem KP</t>
  </si>
  <si>
    <t>DAT BE</t>
  </si>
  <si>
    <t>QA</t>
  </si>
  <si>
    <t>DAT NL</t>
  </si>
  <si>
    <t>Salves Zorg</t>
  </si>
  <si>
    <t>Salves Zuid</t>
  </si>
  <si>
    <t>Salves Midden</t>
  </si>
  <si>
    <t>Salves West</t>
  </si>
  <si>
    <t>Salves RWS</t>
  </si>
  <si>
    <t>Valori QTA</t>
  </si>
  <si>
    <t>Valori TAS</t>
  </si>
  <si>
    <t>Valori TAE</t>
  </si>
  <si>
    <t>Valori LC</t>
  </si>
  <si>
    <t>Valori BIT</t>
  </si>
  <si>
    <t>Valori Advisory</t>
  </si>
  <si>
    <t>TestCrew IT</t>
  </si>
  <si>
    <t>Workable hours per maand. Voor iedereen gelijk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</si>
</sst>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[$€-413]\ * #,##0.00_ ;_ [$€-413]\ * \-#,##0.00_ ;_ [$€-413]\ * &quot;-&quot;??_ ;_ @_ "/>
    <numFmt numFmtId="165" formatCode="0.0%"/>
    <numFmt numFmtId="166" formatCode="_ * #,##0.0000_ ;_ * \-#,##0.0000_ ;_ * &quot;-&quot;??_ ;_ @_ "/>
    <numFmt numFmtId="167" formatCode="0.0"/>
    <numFmt numFmtId="168" formatCode="_ [$€-413]\ * #,##0_ ;_ [$€-413]\ * \-#,##0_ ;_ [$€-413]\ * &quot;-&quot;??_ ;_ @_ "/>
    <numFmt numFmtId="169" formatCode="_ * #,##0.0_ ;_ * \-#,##0.0_ ;_ * &quot;-&quot;??_ ;_ @_ "/>
    <numFmt numFmtId="170" formatCode="_ * #,##0_ ;_ * \-#,##0_ ;_ 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0" fillId="3" borderId="0" xfId="0" applyFill="1"/>
    <xf numFmtId="166" fontId="0" fillId="0" borderId="0" xfId="2" applyNumberFormat="1" applyFont="1"/>
    <xf numFmtId="10" fontId="0" fillId="0" borderId="0" xfId="1" applyNumberFormat="1" applyFont="1"/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4" borderId="1" xfId="0" applyFill="1" applyBorder="1"/>
    <xf numFmtId="0" fontId="2" fillId="4" borderId="1" xfId="0" applyFont="1" applyFill="1" applyBorder="1"/>
    <xf numFmtId="9" fontId="2" fillId="4" borderId="1" xfId="1" applyFont="1" applyFill="1" applyBorder="1"/>
    <xf numFmtId="164" fontId="2" fillId="4" borderId="1" xfId="0" applyNumberFormat="1" applyFont="1" applyFill="1" applyBorder="1"/>
    <xf numFmtId="0" fontId="3" fillId="4" borderId="1" xfId="0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9" fontId="2" fillId="4" borderId="1" xfId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7" fontId="0" fillId="3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168" fontId="0" fillId="2" borderId="1" xfId="0" applyNumberFormat="1" applyFill="1" applyBorder="1" applyAlignment="1">
      <alignment horizontal="center"/>
    </xf>
    <xf numFmtId="169" fontId="0" fillId="3" borderId="1" xfId="2" applyNumberFormat="1" applyFont="1" applyFill="1" applyBorder="1" applyAlignment="1">
      <alignment horizontal="center"/>
    </xf>
    <xf numFmtId="169" fontId="0" fillId="0" borderId="1" xfId="2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43" fontId="0" fillId="0" borderId="1" xfId="2" applyFont="1" applyBorder="1" applyAlignment="1">
      <alignment horizontal="center"/>
    </xf>
    <xf numFmtId="43" fontId="0" fillId="2" borderId="1" xfId="2" applyFont="1" applyFill="1" applyBorder="1" applyAlignment="1">
      <alignment horizontal="center"/>
    </xf>
    <xf numFmtId="0" fontId="0" fillId="5" borderId="2" xfId="0" applyFill="1" applyBorder="1"/>
    <xf numFmtId="0" fontId="0" fillId="5" borderId="2" xfId="0" applyFill="1" applyBorder="1" applyAlignment="1">
      <alignment horizontal="right"/>
    </xf>
    <xf numFmtId="0" fontId="2" fillId="0" borderId="0" xfId="0" applyFont="1"/>
    <xf numFmtId="0" fontId="2" fillId="6" borderId="1" xfId="0" applyFont="1" applyFill="1" applyBorder="1" applyAlignment="1">
      <alignment horizontal="center"/>
    </xf>
    <xf numFmtId="0" fontId="5" fillId="7" borderId="0" xfId="0" applyFont="1" applyFill="1"/>
    <xf numFmtId="0" fontId="4" fillId="7" borderId="0" xfId="0" applyFont="1" applyFill="1"/>
    <xf numFmtId="0" fontId="4" fillId="7" borderId="0" xfId="0" applyFont="1" applyFill="1" applyAlignment="1">
      <alignment horizontal="right"/>
    </xf>
    <xf numFmtId="9" fontId="0" fillId="8" borderId="1" xfId="1" applyFont="1" applyFill="1" applyBorder="1" applyAlignment="1">
      <alignment horizontal="center"/>
    </xf>
    <xf numFmtId="44" fontId="0" fillId="8" borderId="1" xfId="3" applyFont="1" applyFill="1" applyBorder="1" applyAlignment="1">
      <alignment horizontal="center"/>
    </xf>
    <xf numFmtId="44" fontId="0" fillId="6" borderId="1" xfId="3" applyFont="1" applyFill="1" applyBorder="1" applyAlignment="1">
      <alignment horizontal="center"/>
    </xf>
    <xf numFmtId="170" fontId="0" fillId="3" borderId="1" xfId="2" applyNumberFormat="1" applyFont="1" applyFill="1" applyBorder="1" applyAlignment="1">
      <alignment horizontal="center"/>
    </xf>
    <xf numFmtId="170" fontId="3" fillId="4" borderId="1" xfId="0" applyNumberFormat="1" applyFont="1" applyFill="1" applyBorder="1" applyAlignment="1">
      <alignment horizontal="center"/>
    </xf>
    <xf numFmtId="170" fontId="0" fillId="6" borderId="1" xfId="2" applyNumberFormat="1" applyFont="1" applyFill="1" applyBorder="1" applyAlignment="1">
      <alignment horizontal="center"/>
    </xf>
    <xf numFmtId="0" fontId="0" fillId="6" borderId="1" xfId="0" applyFill="1" applyBorder="1"/>
    <xf numFmtId="167" fontId="0" fillId="6" borderId="1" xfId="0" applyNumberFormat="1" applyFill="1" applyBorder="1"/>
    <xf numFmtId="165" fontId="0" fillId="6" borderId="1" xfId="1" applyNumberFormat="1" applyFont="1" applyFill="1" applyBorder="1"/>
    <xf numFmtId="165" fontId="0" fillId="8" borderId="1" xfId="1" applyNumberFormat="1" applyFont="1" applyFill="1" applyBorder="1" applyAlignment="1">
      <alignment horizontal="center"/>
    </xf>
    <xf numFmtId="165" fontId="0" fillId="6" borderId="1" xfId="1" applyNumberFormat="1" applyFont="1" applyFill="1" applyBorder="1" applyAlignment="1">
      <alignment horizontal="center"/>
    </xf>
    <xf numFmtId="44" fontId="0" fillId="6" borderId="1" xfId="3" applyFont="1" applyFill="1" applyBorder="1"/>
    <xf numFmtId="170" fontId="0" fillId="6" borderId="1" xfId="2" applyNumberFormat="1" applyFont="1" applyFill="1" applyBorder="1"/>
    <xf numFmtId="169" fontId="0" fillId="0" borderId="0" xfId="2" applyNumberFormat="1" applyFont="1"/>
    <xf numFmtId="170" fontId="0" fillId="0" borderId="0" xfId="2" applyNumberFormat="1" applyFont="1"/>
    <xf numFmtId="165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9" fontId="0" fillId="6" borderId="1" xfId="2" applyNumberFormat="1" applyFont="1" applyFill="1" applyBorder="1" applyAlignment="1">
      <alignment horizontal="center"/>
    </xf>
    <xf numFmtId="170" fontId="0" fillId="6" borderId="1" xfId="0" applyNumberFormat="1" applyFill="1" applyBorder="1"/>
    <xf numFmtId="170" fontId="0" fillId="0" borderId="0" xfId="0" applyNumberFormat="1"/>
    <xf numFmtId="1" fontId="0" fillId="6" borderId="1" xfId="0" applyNumberFormat="1" applyFill="1" applyBorder="1"/>
    <xf numFmtId="170" fontId="2" fillId="4" borderId="1" xfId="2" applyNumberFormat="1" applyFont="1" applyFill="1" applyBorder="1"/>
    <xf numFmtId="165" fontId="2" fillId="4" borderId="1" xfId="1" applyNumberFormat="1" applyFont="1" applyFill="1" applyBorder="1"/>
    <xf numFmtId="169" fontId="2" fillId="4" borderId="1" xfId="2" applyNumberFormat="1" applyFont="1" applyFill="1" applyBorder="1" applyAlignment="1">
      <alignment horizontal="center"/>
    </xf>
    <xf numFmtId="170" fontId="2" fillId="4" borderId="1" xfId="2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9" fontId="0" fillId="9" borderId="1" xfId="2" applyNumberFormat="1" applyFont="1" applyFill="1" applyBorder="1" applyAlignment="1">
      <alignment horizontal="center"/>
    </xf>
    <xf numFmtId="9" fontId="0" fillId="9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2" fillId="4" borderId="1" xfId="1" applyNumberFormat="1" applyFont="1" applyFill="1" applyBorder="1" applyAlignment="1">
      <alignment horizontal="center"/>
    </xf>
    <xf numFmtId="167" fontId="0" fillId="3" borderId="1" xfId="0" applyNumberFormat="1" applyFill="1" applyBorder="1"/>
    <xf numFmtId="169" fontId="0" fillId="3" borderId="1" xfId="2" applyNumberFormat="1" applyFont="1" applyFill="1" applyBorder="1"/>
    <xf numFmtId="169" fontId="0" fillId="2" borderId="1" xfId="2" applyNumberFormat="1" applyFont="1" applyFill="1" applyBorder="1" applyAlignment="1">
      <alignment horizontal="center"/>
    </xf>
    <xf numFmtId="169" fontId="2" fillId="4" borderId="1" xfId="0" applyNumberFormat="1" applyFont="1" applyFill="1" applyBorder="1" applyAlignment="1">
      <alignment horizontal="center"/>
    </xf>
  </cellXfs>
  <cellStyles count="4">
    <cellStyle name="Comma" xfId="2" builtinId="3"/>
    <cellStyle name="Currency" xfId="3" builtinId="4"/>
    <cellStyle name="Normal" xfId="0" builtinId="0"/>
    <cellStyle name="Per 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riosnl-my.sharepoint.com/personal/theo_willemink_cerios_nl/Documents/Documents/01%20Reporting/2024%20Budget%202025/Budget%202025%20versie%20final/QDAT/Budget%202025_QDAT_Drivers%20to%20PL.xlsx" TargetMode="External"/><Relationship Id="rId1" Type="http://schemas.openxmlformats.org/officeDocument/2006/relationships/externalLinkPath" Target="https://ceriosnl-my.sharepoint.com/personal/theo_willemink_cerios_nl/Documents/Documents/01%20Reporting/2024%20Budget%202025/Budget%202025%20versie%20final/QDAT/Budget%202025_QDAT_Drivers%20to%20P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riosnl-my.sharepoint.com/personal/theo_willemink_cerios_nl/Documents/Documents/01%20Reporting/2024%20Budget%202025/Budget%202025%20versie%20final/Salves/Budget%202025_Salves_Drivers%20to%20PL%20vTeBespreken.xlsx" TargetMode="External"/><Relationship Id="rId1" Type="http://schemas.openxmlformats.org/officeDocument/2006/relationships/externalLinkPath" Target="https://ceriosnl-my.sharepoint.com/personal/theo_willemink_cerios_nl/Documents/Documents/01%20Reporting/2024%20Budget%202025/Budget%202025%20versie%20final/Salves/Budget%202025_Salves_Drivers%20to%20PL%20vTeBespreke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riosnl-my.sharepoint.com/personal/theo_willemink_cerios_nl/Documents/Documents/01%20Reporting/2024%20Budget%202025/Budget%202025%20versie%20final/Valori/Kopie%20van%202024%201120%20Budget%202025%20heel%20Valori%20v%20Bijgesteldv4.xlsx" TargetMode="External"/><Relationship Id="rId1" Type="http://schemas.openxmlformats.org/officeDocument/2006/relationships/externalLinkPath" Target="https://ceriosnl-my.sharepoint.com/personal/theo_willemink_cerios_nl/Documents/Documents/01%20Reporting/2024%20Budget%202025/Budget%202025%20versie%20final/Valori/Kopie%20van%202024%201120%20Budget%202025%20heel%20Valori%20v%20Bijgesteldv4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riosnl-my.sharepoint.com/personal/theo_willemink_cerios_nl/Documents/Documents/01%20Reporting/2024%20Budget%202025/Budget%202025%20versie%20final/Testcrew%20IT/Budget%202025_TC_Drivers%20to%20PL%20vTeBespreken.xlsx" TargetMode="External"/><Relationship Id="rId1" Type="http://schemas.openxmlformats.org/officeDocument/2006/relationships/externalLinkPath" Target="https://ceriosnl-my.sharepoint.com/personal/theo_willemink_cerios_nl/Documents/Documents/01%20Reporting/2024%20Budget%202025/Budget%202025%20versie%20final/Testcrew%20IT/Budget%202025_TC_Drivers%20to%20PL%20vTeBespreke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riosnl-my.sharepoint.com/personal/theo_willemink_cerios_nl/Documents/Documents/01%20Reporting/2024%20Budget%202025/Budget%202025%20versie%20final/Valori/Budget%202025_Valori_Drivers%20to%20PL%20vTeBespreken.xlsx" TargetMode="External"/><Relationship Id="rId1" Type="http://schemas.openxmlformats.org/officeDocument/2006/relationships/externalLinkPath" Target="https://ceriosnl-my.sharepoint.com/personal/theo_willemink_cerios_nl/Documents/Documents/01%20Reporting/2024%20Budget%202025/Budget%202025%20versie%20final/Valori/Budget%202025_Valori_Drivers%20to%20PL%20vTeBespreken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ohnvanarkelen/Downloads/2025%200206%20Input_Dashboard-targets_budget_2025_v2.xlsx" TargetMode="External"/><Relationship Id="rId1" Type="http://schemas.openxmlformats.org/officeDocument/2006/relationships/externalLinkPath" Target="/Users/johnvanarkelen/Downloads/2025%200206%20Input_Dashboard-targets_budget_2025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s"/>
      <sheetName val="Main"/>
      <sheetName val="1. OwnCons"/>
      <sheetName val="Totaal overzicht input"/>
      <sheetName val="FTE direct"/>
      <sheetName val="UtIlization"/>
      <sheetName val="Commerical Rate"/>
      <sheetName val="2. ExtCons"/>
      <sheetName val="3. Project"/>
      <sheetName val="4. Subscr"/>
      <sheetName val="5. InterCo"/>
      <sheetName val="6. OtherInc"/>
      <sheetName val="7. FTE indirect"/>
      <sheetName val="7. OpexInput"/>
      <sheetName val="OP_Entity_OLD"/>
      <sheetName val="Bud2025Monthly"/>
      <sheetName val="AtoF2025Monthly"/>
      <sheetName val="ConsComp"/>
      <sheetName val="Elim"/>
      <sheetName val="SubTot"/>
      <sheetName val="A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L"/>
      <sheetName val="OP_Entity"/>
      <sheetName val="Translate"/>
    </sheetNames>
    <sheetDataSet>
      <sheetData sheetId="0" refreshError="1"/>
      <sheetData sheetId="1" refreshError="1"/>
      <sheetData sheetId="2" refreshError="1"/>
      <sheetData sheetId="3">
        <row r="4">
          <cell r="C4">
            <v>36.799999999999997</v>
          </cell>
          <cell r="D4">
            <v>21.8</v>
          </cell>
          <cell r="E4">
            <v>11.9</v>
          </cell>
        </row>
        <row r="6">
          <cell r="C6">
            <v>36.799999999999997</v>
          </cell>
          <cell r="D6">
            <v>21.8</v>
          </cell>
          <cell r="E6">
            <v>11.9</v>
          </cell>
        </row>
        <row r="7">
          <cell r="C7">
            <v>38.799999999999997</v>
          </cell>
          <cell r="D7">
            <v>22.8</v>
          </cell>
          <cell r="E7">
            <v>12.9</v>
          </cell>
        </row>
        <row r="8">
          <cell r="C8">
            <v>38.799999999999997</v>
          </cell>
          <cell r="D8">
            <v>22.8</v>
          </cell>
          <cell r="E8">
            <v>12.9</v>
          </cell>
        </row>
        <row r="9">
          <cell r="C9">
            <v>38.799999999999997</v>
          </cell>
          <cell r="D9">
            <v>23.8</v>
          </cell>
          <cell r="E9">
            <v>13.8</v>
          </cell>
        </row>
        <row r="10">
          <cell r="C10">
            <v>38.799999999999997</v>
          </cell>
          <cell r="D10">
            <v>22.8</v>
          </cell>
          <cell r="E10">
            <v>13.8</v>
          </cell>
        </row>
        <row r="11">
          <cell r="C11">
            <v>39.799999999999997</v>
          </cell>
          <cell r="D11">
            <v>23.8</v>
          </cell>
          <cell r="E11">
            <v>13.8</v>
          </cell>
        </row>
        <row r="12">
          <cell r="C12">
            <v>39.799999999999997</v>
          </cell>
          <cell r="D12">
            <v>22.8</v>
          </cell>
          <cell r="E12">
            <v>13.8</v>
          </cell>
        </row>
        <row r="13">
          <cell r="C13">
            <v>38.799999999999997</v>
          </cell>
          <cell r="D13">
            <v>22.8</v>
          </cell>
          <cell r="E13">
            <v>13.8</v>
          </cell>
        </row>
        <row r="14">
          <cell r="C14">
            <v>39.799999999999997</v>
          </cell>
          <cell r="D14">
            <v>23.8</v>
          </cell>
          <cell r="E14">
            <v>13.8</v>
          </cell>
        </row>
        <row r="15">
          <cell r="C15">
            <v>40.799999999999997</v>
          </cell>
          <cell r="D15">
            <v>22.8</v>
          </cell>
          <cell r="E15">
            <v>13.9</v>
          </cell>
        </row>
        <row r="16">
          <cell r="C16">
            <v>40.799999999999997</v>
          </cell>
          <cell r="D16">
            <v>23.8</v>
          </cell>
          <cell r="E16">
            <v>13.9</v>
          </cell>
        </row>
        <row r="17">
          <cell r="C17">
            <v>40.799999999999997</v>
          </cell>
          <cell r="D17">
            <v>23.8</v>
          </cell>
          <cell r="E17">
            <v>13.9</v>
          </cell>
        </row>
        <row r="23">
          <cell r="C23">
            <v>118.22362253091849</v>
          </cell>
          <cell r="D23">
            <v>119.43761702127659</v>
          </cell>
          <cell r="E23">
            <v>140.74549580915539</v>
          </cell>
        </row>
        <row r="24">
          <cell r="C24">
            <v>114.44645160823042</v>
          </cell>
          <cell r="D24">
            <v>116.42308724832216</v>
          </cell>
          <cell r="E24">
            <v>125.61207807401021</v>
          </cell>
        </row>
        <row r="25">
          <cell r="C25">
            <v>122.14727516778524</v>
          </cell>
          <cell r="D25">
            <v>115.25927516778525</v>
          </cell>
          <cell r="E25">
            <v>132.22727516778525</v>
          </cell>
        </row>
        <row r="26">
          <cell r="C26">
            <v>128.373109947644</v>
          </cell>
          <cell r="D26">
            <v>125.12510994764398</v>
          </cell>
          <cell r="E26">
            <v>127.49310994764399</v>
          </cell>
        </row>
        <row r="27">
          <cell r="C27">
            <v>118.62467969341729</v>
          </cell>
          <cell r="D27">
            <v>117.05833421750661</v>
          </cell>
          <cell r="E27">
            <v>122.85033421750663</v>
          </cell>
        </row>
        <row r="28">
          <cell r="C28">
            <v>125.10834108527132</v>
          </cell>
          <cell r="D28">
            <v>109.21234108527132</v>
          </cell>
          <cell r="E28">
            <v>134.3483410852713</v>
          </cell>
        </row>
        <row r="29">
          <cell r="C29">
            <v>143.52000000000001</v>
          </cell>
          <cell r="D29">
            <v>136.16</v>
          </cell>
          <cell r="E29">
            <v>138.73599999999999</v>
          </cell>
        </row>
        <row r="30">
          <cell r="C30">
            <v>110.38425552825552</v>
          </cell>
          <cell r="D30">
            <v>109.59999999999998</v>
          </cell>
          <cell r="E30">
            <v>85.68</v>
          </cell>
        </row>
        <row r="31">
          <cell r="C31">
            <v>122.49335338345864</v>
          </cell>
          <cell r="D31">
            <v>121.44</v>
          </cell>
          <cell r="E31">
            <v>144.7339279169212</v>
          </cell>
        </row>
        <row r="32">
          <cell r="C32">
            <v>143.89326315789472</v>
          </cell>
          <cell r="D32">
            <v>139.84</v>
          </cell>
          <cell r="E32">
            <v>143.04685714285714</v>
          </cell>
        </row>
        <row r="33">
          <cell r="C33">
            <v>126.71218559218559</v>
          </cell>
          <cell r="D33">
            <v>88</v>
          </cell>
          <cell r="E33">
            <v>123.86644332774986</v>
          </cell>
        </row>
        <row r="34">
          <cell r="C34">
            <v>101.96527272727275</v>
          </cell>
          <cell r="D34">
            <v>96.239999999999981</v>
          </cell>
          <cell r="E34">
            <v>107.47272727272727</v>
          </cell>
        </row>
        <row r="40">
          <cell r="C40">
            <v>0.26816821078435027</v>
          </cell>
          <cell r="D40">
            <v>0.33307615980833721</v>
          </cell>
          <cell r="E40">
            <v>0.16926107890270203</v>
          </cell>
        </row>
        <row r="57">
          <cell r="C57">
            <v>63.779140430143869</v>
          </cell>
          <cell r="D57">
            <v>53.8818885888181</v>
          </cell>
          <cell r="E57">
            <v>80.962430685274157</v>
          </cell>
        </row>
      </sheetData>
      <sheetData sheetId="4">
        <row r="19">
          <cell r="P19">
            <v>16.8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0">
          <cell r="Q10">
            <v>9678968.7054105774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s"/>
      <sheetName val="Main"/>
      <sheetName val="1. OwnCons"/>
      <sheetName val="Inputs Targets Dashboard"/>
      <sheetName val="FTE direct"/>
      <sheetName val="UtIlization"/>
      <sheetName val="Commerical Rate"/>
      <sheetName val="2. ExtCons"/>
      <sheetName val="3. Project"/>
      <sheetName val="4. Subscr"/>
      <sheetName val="5. InterCo"/>
      <sheetName val="6. OtherInc"/>
      <sheetName val="7. FTE indirect"/>
      <sheetName val="7. OpexInput"/>
      <sheetName val="OP_Entity_OLD"/>
      <sheetName val="Bud2025Monthly"/>
      <sheetName val="Kosten spec"/>
      <sheetName val="AtoF2025Monthly"/>
      <sheetName val="ConsComp"/>
      <sheetName val="Elim"/>
      <sheetName val="SubTot"/>
      <sheetName val="A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L"/>
      <sheetName val="OP_Entity"/>
      <sheetName val="Translate"/>
    </sheetNames>
    <sheetDataSet>
      <sheetData sheetId="0" refreshError="1"/>
      <sheetData sheetId="1" refreshError="1"/>
      <sheetData sheetId="2" refreshError="1"/>
      <sheetData sheetId="3">
        <row r="4">
          <cell r="G4">
            <v>27.1</v>
          </cell>
          <cell r="H4">
            <v>36.1</v>
          </cell>
          <cell r="I4">
            <v>22</v>
          </cell>
          <cell r="J4">
            <v>28.4</v>
          </cell>
          <cell r="K4">
            <v>5.8</v>
          </cell>
        </row>
        <row r="6">
          <cell r="G6">
            <v>27.1</v>
          </cell>
          <cell r="H6">
            <v>36.1</v>
          </cell>
          <cell r="I6">
            <v>22</v>
          </cell>
          <cell r="J6">
            <v>28.4</v>
          </cell>
          <cell r="K6">
            <v>5.8</v>
          </cell>
        </row>
        <row r="7">
          <cell r="G7">
            <v>28.1</v>
          </cell>
          <cell r="H7">
            <v>37.1</v>
          </cell>
          <cell r="I7">
            <v>23</v>
          </cell>
          <cell r="J7">
            <v>29.4</v>
          </cell>
          <cell r="K7">
            <v>5.8</v>
          </cell>
        </row>
        <row r="8">
          <cell r="G8">
            <v>27.1</v>
          </cell>
          <cell r="H8">
            <v>36.1</v>
          </cell>
          <cell r="I8">
            <v>22</v>
          </cell>
          <cell r="J8">
            <v>28.4</v>
          </cell>
          <cell r="K8">
            <v>5.8</v>
          </cell>
        </row>
        <row r="9">
          <cell r="G9">
            <v>27.1</v>
          </cell>
          <cell r="H9">
            <v>36.1</v>
          </cell>
          <cell r="I9">
            <v>22</v>
          </cell>
          <cell r="J9">
            <v>28.4</v>
          </cell>
          <cell r="K9">
            <v>6.8</v>
          </cell>
        </row>
        <row r="10">
          <cell r="G10">
            <v>27.1</v>
          </cell>
          <cell r="H10">
            <v>36.1</v>
          </cell>
          <cell r="I10">
            <v>21</v>
          </cell>
          <cell r="J10">
            <v>27.4</v>
          </cell>
          <cell r="K10">
            <v>6.8</v>
          </cell>
        </row>
        <row r="11">
          <cell r="G11">
            <v>28.1</v>
          </cell>
          <cell r="H11">
            <v>37.1</v>
          </cell>
          <cell r="I11">
            <v>23</v>
          </cell>
          <cell r="J11">
            <v>29.4</v>
          </cell>
          <cell r="K11">
            <v>6.8</v>
          </cell>
        </row>
        <row r="12">
          <cell r="G12">
            <v>28.1</v>
          </cell>
          <cell r="H12">
            <v>36.1</v>
          </cell>
          <cell r="I12">
            <v>22</v>
          </cell>
          <cell r="J12">
            <v>28.4</v>
          </cell>
          <cell r="K12">
            <v>6.8</v>
          </cell>
        </row>
        <row r="13">
          <cell r="G13">
            <v>28.1</v>
          </cell>
          <cell r="H13">
            <v>36.1</v>
          </cell>
          <cell r="I13">
            <v>22</v>
          </cell>
          <cell r="J13">
            <v>28.4</v>
          </cell>
          <cell r="K13">
            <v>6.8</v>
          </cell>
        </row>
        <row r="14">
          <cell r="G14">
            <v>29.1</v>
          </cell>
          <cell r="H14">
            <v>37.1</v>
          </cell>
          <cell r="I14">
            <v>23</v>
          </cell>
          <cell r="J14">
            <v>29.4</v>
          </cell>
          <cell r="K14">
            <v>6.8</v>
          </cell>
        </row>
        <row r="15">
          <cell r="G15">
            <v>29.1</v>
          </cell>
          <cell r="H15">
            <v>37.1</v>
          </cell>
          <cell r="I15">
            <v>24</v>
          </cell>
          <cell r="J15">
            <v>29.4</v>
          </cell>
          <cell r="K15">
            <v>6.8</v>
          </cell>
        </row>
        <row r="16">
          <cell r="G16">
            <v>29.1</v>
          </cell>
          <cell r="H16">
            <v>37.1</v>
          </cell>
          <cell r="I16">
            <v>24</v>
          </cell>
          <cell r="J16">
            <v>29.4</v>
          </cell>
          <cell r="K16">
            <v>6.8</v>
          </cell>
        </row>
        <row r="17">
          <cell r="G17">
            <v>29.1</v>
          </cell>
          <cell r="H17">
            <v>37.1</v>
          </cell>
          <cell r="I17">
            <v>24</v>
          </cell>
          <cell r="J17">
            <v>29.4</v>
          </cell>
          <cell r="K17">
            <v>6.8</v>
          </cell>
        </row>
        <row r="23">
          <cell r="G23">
            <v>129.00019920628745</v>
          </cell>
          <cell r="H23">
            <v>132.9277621283255</v>
          </cell>
          <cell r="I23">
            <v>133.55402475458814</v>
          </cell>
          <cell r="J23">
            <v>135.73970250772931</v>
          </cell>
          <cell r="K23">
            <v>135.73970250772931</v>
          </cell>
        </row>
        <row r="24">
          <cell r="G24">
            <v>123.12931784868641</v>
          </cell>
          <cell r="H24">
            <v>126.53109599395314</v>
          </cell>
          <cell r="I24">
            <v>126.71662475091047</v>
          </cell>
          <cell r="J24">
            <v>128.48513024722084</v>
          </cell>
          <cell r="K24">
            <v>128.48513024722084</v>
          </cell>
        </row>
        <row r="25">
          <cell r="G25">
            <v>124.37749074552022</v>
          </cell>
          <cell r="H25">
            <v>127.79754712892741</v>
          </cell>
          <cell r="I25">
            <v>127.9802394366197</v>
          </cell>
          <cell r="J25">
            <v>129.84673056088008</v>
          </cell>
          <cell r="K25">
            <v>129.84673056088008</v>
          </cell>
        </row>
        <row r="26">
          <cell r="G26">
            <v>124.71707042253522</v>
          </cell>
          <cell r="H26">
            <v>128.00445503791988</v>
          </cell>
          <cell r="I26">
            <v>128.1775319609967</v>
          </cell>
          <cell r="J26">
            <v>129.9364267443743</v>
          </cell>
          <cell r="K26">
            <v>129.9364267443743</v>
          </cell>
        </row>
        <row r="27">
          <cell r="G27">
            <v>119.36811363472492</v>
          </cell>
          <cell r="H27">
            <v>122.58507231956162</v>
          </cell>
          <cell r="I27">
            <v>122.79817116518193</v>
          </cell>
          <cell r="J27">
            <v>124.72307579543561</v>
          </cell>
          <cell r="K27">
            <v>124.72307579543561</v>
          </cell>
        </row>
        <row r="28">
          <cell r="G28">
            <v>124.25861833688698</v>
          </cell>
          <cell r="H28">
            <v>127.81085714285715</v>
          </cell>
          <cell r="I28">
            <v>128.00351769331584</v>
          </cell>
          <cell r="J28">
            <v>129.87006403940887</v>
          </cell>
          <cell r="K28">
            <v>129.87006403940887</v>
          </cell>
        </row>
        <row r="29">
          <cell r="G29">
            <v>138.94021890547265</v>
          </cell>
          <cell r="H29">
            <v>142.66161194029851</v>
          </cell>
          <cell r="I29">
            <v>142.84455045871559</v>
          </cell>
          <cell r="J29">
            <v>144.88041379310346</v>
          </cell>
          <cell r="K29">
            <v>144.88041379310346</v>
          </cell>
        </row>
        <row r="30">
          <cell r="G30">
            <v>120.07980461329713</v>
          </cell>
          <cell r="H30">
            <v>123.29052964426877</v>
          </cell>
          <cell r="I30">
            <v>123.47075229357797</v>
          </cell>
          <cell r="J30">
            <v>125.31145454545457</v>
          </cell>
          <cell r="K30">
            <v>125.31145454545457</v>
          </cell>
        </row>
        <row r="31">
          <cell r="G31">
            <v>129.2664987587452</v>
          </cell>
          <cell r="H31">
            <v>132.72258385093167</v>
          </cell>
          <cell r="I31">
            <v>132.92036090225562</v>
          </cell>
          <cell r="J31">
            <v>134.84943016759777</v>
          </cell>
          <cell r="K31">
            <v>134.84943016759777</v>
          </cell>
        </row>
        <row r="32">
          <cell r="G32">
            <v>145.20769668246444</v>
          </cell>
          <cell r="H32">
            <v>149.11153623188406</v>
          </cell>
          <cell r="I32">
            <v>149.3436638655462</v>
          </cell>
          <cell r="J32">
            <v>151.36560869565218</v>
          </cell>
          <cell r="K32">
            <v>155</v>
          </cell>
        </row>
        <row r="33">
          <cell r="G33">
            <v>125.77498533062513</v>
          </cell>
          <cell r="H33">
            <v>129.33505030181087</v>
          </cell>
          <cell r="I33">
            <v>129.4994777265745</v>
          </cell>
          <cell r="J33">
            <v>131.26782608695652</v>
          </cell>
          <cell r="K33">
            <v>131.26782608695652</v>
          </cell>
        </row>
        <row r="34">
          <cell r="G34">
            <v>122.92040327445073</v>
          </cell>
          <cell r="H34">
            <v>126.33779257362355</v>
          </cell>
          <cell r="I34">
            <v>126.52778885630502</v>
          </cell>
          <cell r="J34">
            <v>128.37145454545458</v>
          </cell>
          <cell r="K34">
            <v>130</v>
          </cell>
        </row>
        <row r="40">
          <cell r="G40">
            <v>0.35737299357277236</v>
          </cell>
          <cell r="H40">
            <v>0.33156129247150817</v>
          </cell>
          <cell r="I40">
            <v>0.32055341145988442</v>
          </cell>
          <cell r="J40">
            <v>0.30529726726576306</v>
          </cell>
        </row>
        <row r="57">
          <cell r="G57">
            <v>59.924932647838602</v>
          </cell>
          <cell r="H57">
            <v>60.492146393242479</v>
          </cell>
          <cell r="I57">
            <v>59.481688334706774</v>
          </cell>
          <cell r="J57">
            <v>57.32165923473373</v>
          </cell>
          <cell r="K57">
            <v>73.614042874326131</v>
          </cell>
        </row>
      </sheetData>
      <sheetData sheetId="4">
        <row r="19">
          <cell r="P19">
            <v>23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8">
          <cell r="P8">
            <v>96000</v>
          </cell>
        </row>
      </sheetData>
      <sheetData sheetId="12">
        <row r="40">
          <cell r="P40">
            <v>5</v>
          </cell>
        </row>
      </sheetData>
      <sheetData sheetId="13" refreshError="1"/>
      <sheetData sheetId="14" refreshError="1"/>
      <sheetData sheetId="15">
        <row r="10">
          <cell r="Q10">
            <v>16116015.970697323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mnext input Cerios"/>
      <sheetName val="Valori input Cerios"/>
      <sheetName val="Valori KPI Rapportage"/>
      <sheetName val="Totaal overzicht input"/>
      <sheetName val="Dash board"/>
      <sheetName val="Business lines per month"/>
      <sheetName val="P&amp;L per kwartaal totaal"/>
      <sheetName val="Budget 2025 V3 vs V2"/>
      <sheetName val="Consolidatie per label"/>
      <sheetName val="Forecast Omnext"/>
      <sheetName val="Forecast JOSF"/>
      <sheetName val="Totaal per maand live total"/>
      <sheetName val="Totaal per tribe live total"/>
      <sheetName val="Instroom-uitstroom"/>
      <sheetName val="Declarabiliteit"/>
      <sheetName val="Declarabiliteit cumulatief"/>
      <sheetName val="Comm tarief + Aantal"/>
      <sheetName val="Indirect per functie"/>
      <sheetName val="Forecast per kwartaal live"/>
      <sheetName val="Totaal per maand live"/>
      <sheetName val="Balans"/>
      <sheetName val="Personeelskosten totaal"/>
      <sheetName val="Niet personele kosten totaal"/>
    </sheetNames>
    <sheetDataSet>
      <sheetData sheetId="0" refreshError="1"/>
      <sheetData sheetId="1" refreshError="1"/>
      <sheetData sheetId="2" refreshError="1"/>
      <sheetData sheetId="3">
        <row r="4">
          <cell r="M4">
            <v>34.311666666666667</v>
          </cell>
          <cell r="N4">
            <v>24.134615384615383</v>
          </cell>
          <cell r="O4">
            <v>25.473684210526319</v>
          </cell>
          <cell r="P4">
            <v>15.34375</v>
          </cell>
          <cell r="Q4">
            <v>33.198</v>
          </cell>
          <cell r="R4">
            <v>4.916666666666667</v>
          </cell>
        </row>
        <row r="6">
          <cell r="M6">
            <v>34.311666666666667</v>
          </cell>
          <cell r="N6">
            <v>24.134615384615383</v>
          </cell>
          <cell r="O6">
            <v>24.473684210526319</v>
          </cell>
          <cell r="P6">
            <v>14.34375</v>
          </cell>
          <cell r="Q6">
            <v>32.198</v>
          </cell>
          <cell r="R6">
            <v>4.916666666666667</v>
          </cell>
        </row>
        <row r="7">
          <cell r="M7">
            <v>33.331333333333333</v>
          </cell>
          <cell r="N7">
            <v>24.134615384615383</v>
          </cell>
          <cell r="O7">
            <v>24.473684210526319</v>
          </cell>
          <cell r="P7">
            <v>14.34375</v>
          </cell>
          <cell r="Q7">
            <v>31.250999999999998</v>
          </cell>
          <cell r="R7">
            <v>4.916666666666667</v>
          </cell>
        </row>
        <row r="8">
          <cell r="M8">
            <v>33.331333333333333</v>
          </cell>
          <cell r="N8">
            <v>25.1</v>
          </cell>
          <cell r="O8">
            <v>24.473684210526319</v>
          </cell>
          <cell r="P8">
            <v>14.34375</v>
          </cell>
          <cell r="Q8">
            <v>32.198</v>
          </cell>
          <cell r="R8">
            <v>4.916666666666667</v>
          </cell>
        </row>
        <row r="9">
          <cell r="M9">
            <v>33.331333333333333</v>
          </cell>
          <cell r="N9">
            <v>25.1</v>
          </cell>
          <cell r="O9">
            <v>24.473684210526319</v>
          </cell>
          <cell r="P9">
            <v>14.34375</v>
          </cell>
          <cell r="Q9">
            <v>33.144999999999996</v>
          </cell>
          <cell r="R9">
            <v>4.916666666666667</v>
          </cell>
        </row>
        <row r="10">
          <cell r="M10">
            <v>35.292000000000002</v>
          </cell>
          <cell r="N10">
            <v>25.1</v>
          </cell>
          <cell r="O10">
            <v>24.473684210526319</v>
          </cell>
          <cell r="P10">
            <v>14.34375</v>
          </cell>
          <cell r="Q10">
            <v>33.144999999999996</v>
          </cell>
          <cell r="R10">
            <v>4.916666666666667</v>
          </cell>
        </row>
        <row r="11">
          <cell r="M11">
            <v>33.331333333333333</v>
          </cell>
          <cell r="N11">
            <v>25.1</v>
          </cell>
          <cell r="O11">
            <v>24.473684210526319</v>
          </cell>
          <cell r="P11">
            <v>15.3</v>
          </cell>
          <cell r="Q11">
            <v>34.091999999999999</v>
          </cell>
          <cell r="R11">
            <v>4.916666666666667</v>
          </cell>
        </row>
        <row r="12">
          <cell r="M12">
            <v>33.331333333333333</v>
          </cell>
          <cell r="N12">
            <v>25.1</v>
          </cell>
          <cell r="O12">
            <v>25.452631578947368</v>
          </cell>
          <cell r="P12">
            <v>14.34375</v>
          </cell>
          <cell r="Q12">
            <v>34.091999999999999</v>
          </cell>
          <cell r="R12">
            <v>4.916666666666667</v>
          </cell>
        </row>
        <row r="13">
          <cell r="M13">
            <v>33.331333333333333</v>
          </cell>
          <cell r="N13">
            <v>25.1</v>
          </cell>
          <cell r="O13">
            <v>25.452631578947368</v>
          </cell>
          <cell r="P13">
            <v>14.34375</v>
          </cell>
          <cell r="Q13">
            <v>33.144999999999996</v>
          </cell>
          <cell r="R13">
            <v>4.916666666666667</v>
          </cell>
        </row>
        <row r="14">
          <cell r="M14">
            <v>33.331333333333333</v>
          </cell>
          <cell r="N14">
            <v>25.1</v>
          </cell>
          <cell r="O14">
            <v>25.452631578947368</v>
          </cell>
          <cell r="P14">
            <v>15.3</v>
          </cell>
          <cell r="Q14">
            <v>33.144999999999996</v>
          </cell>
          <cell r="R14">
            <v>5.9</v>
          </cell>
        </row>
        <row r="15">
          <cell r="M15">
            <v>34.311666666666667</v>
          </cell>
          <cell r="N15">
            <v>25.1</v>
          </cell>
          <cell r="O15">
            <v>26.431578947368422</v>
          </cell>
          <cell r="P15">
            <v>16.256250000000001</v>
          </cell>
          <cell r="Q15">
            <v>33.144999999999996</v>
          </cell>
          <cell r="R15">
            <v>5.9</v>
          </cell>
        </row>
        <row r="16">
          <cell r="M16">
            <v>34.311666666666667</v>
          </cell>
          <cell r="N16">
            <v>25.1</v>
          </cell>
          <cell r="O16">
            <v>26.431578947368422</v>
          </cell>
          <cell r="P16">
            <v>16.256250000000001</v>
          </cell>
          <cell r="Q16">
            <v>33.144999999999996</v>
          </cell>
          <cell r="R16">
            <v>5.9</v>
          </cell>
        </row>
        <row r="17">
          <cell r="M17">
            <v>34.311666666666667</v>
          </cell>
          <cell r="N17">
            <v>25.1</v>
          </cell>
          <cell r="O17">
            <v>26.431578947368422</v>
          </cell>
          <cell r="P17">
            <v>16.256250000000001</v>
          </cell>
          <cell r="Q17">
            <v>33.144999999999996</v>
          </cell>
          <cell r="R17">
            <v>5.9</v>
          </cell>
        </row>
        <row r="23">
          <cell r="M23">
            <v>129.10835249042142</v>
          </cell>
          <cell r="N23">
            <v>129.44551724137932</v>
          </cell>
          <cell r="O23">
            <v>129.44551724137929</v>
          </cell>
          <cell r="P23">
            <v>129.44551724137929</v>
          </cell>
          <cell r="Q23">
            <v>133.17118773946359</v>
          </cell>
          <cell r="R23">
            <v>124.74206896551723</v>
          </cell>
        </row>
        <row r="24">
          <cell r="M24">
            <v>120.33486590038315</v>
          </cell>
          <cell r="N24">
            <v>114.81737931034482</v>
          </cell>
          <cell r="O24">
            <v>120.64137931034482</v>
          </cell>
          <cell r="P24">
            <v>120.64137931034482</v>
          </cell>
          <cell r="Q24">
            <v>122.42835249042145</v>
          </cell>
          <cell r="R24">
            <v>114.7655172413793</v>
          </cell>
        </row>
        <row r="25">
          <cell r="M25">
            <v>132.66749154834346</v>
          </cell>
          <cell r="N25">
            <v>131.54498673740051</v>
          </cell>
          <cell r="O25">
            <v>132.64344827586208</v>
          </cell>
          <cell r="P25">
            <v>137.68344827586205</v>
          </cell>
          <cell r="Q25">
            <v>132.34565246788367</v>
          </cell>
          <cell r="R25">
            <v>128.99379310344827</v>
          </cell>
        </row>
        <row r="26">
          <cell r="M26">
            <v>132.76749154834346</v>
          </cell>
          <cell r="N26">
            <v>137.78344827586204</v>
          </cell>
          <cell r="O26">
            <v>137.78344827586207</v>
          </cell>
          <cell r="P26">
            <v>129.38344827586207</v>
          </cell>
          <cell r="Q26">
            <v>132.57977011494253</v>
          </cell>
          <cell r="R26">
            <v>129.09379310344826</v>
          </cell>
        </row>
        <row r="27">
          <cell r="M27">
            <v>115.34597701149426</v>
          </cell>
          <cell r="N27">
            <v>118.26445623342177</v>
          </cell>
          <cell r="O27">
            <v>119.30937931034484</v>
          </cell>
          <cell r="P27">
            <v>124.14137931034483</v>
          </cell>
          <cell r="Q27">
            <v>122.72835249042144</v>
          </cell>
          <cell r="R27">
            <v>115.06551724137933</v>
          </cell>
        </row>
        <row r="28">
          <cell r="M28">
            <v>127.63486590038315</v>
          </cell>
          <cell r="N28">
            <v>122.06445623342174</v>
          </cell>
          <cell r="O28">
            <v>127.94137931034481</v>
          </cell>
          <cell r="P28">
            <v>120.39137931034482</v>
          </cell>
          <cell r="Q28">
            <v>118.08390804597698</v>
          </cell>
          <cell r="R28">
            <v>94.865517241379294</v>
          </cell>
        </row>
        <row r="29">
          <cell r="M29">
            <v>135.85509578544062</v>
          </cell>
          <cell r="N29">
            <v>136.20758620689656</v>
          </cell>
          <cell r="O29">
            <v>130.89989389920427</v>
          </cell>
          <cell r="P29">
            <v>136.20758620689656</v>
          </cell>
          <cell r="Q29">
            <v>133.66260536398468</v>
          </cell>
          <cell r="R29">
            <v>124.85034482758623</v>
          </cell>
        </row>
        <row r="30">
          <cell r="M30">
            <v>124.04160919540229</v>
          </cell>
          <cell r="N30">
            <v>124.36344827586205</v>
          </cell>
          <cell r="O30">
            <v>124.36344827586207</v>
          </cell>
          <cell r="P30">
            <v>124.36344827586207</v>
          </cell>
          <cell r="Q30">
            <v>122.03977011494253</v>
          </cell>
          <cell r="R30">
            <v>113.99379310344825</v>
          </cell>
        </row>
        <row r="31">
          <cell r="M31">
            <v>132.07070543159793</v>
          </cell>
          <cell r="N31">
            <v>130.89474801061007</v>
          </cell>
          <cell r="O31">
            <v>132.24859416445625</v>
          </cell>
          <cell r="P31">
            <v>129.07551724137932</v>
          </cell>
          <cell r="Q31">
            <v>131.87404488232076</v>
          </cell>
          <cell r="R31">
            <v>106.22206896551727</v>
          </cell>
        </row>
        <row r="32">
          <cell r="M32">
            <v>141.41452435686915</v>
          </cell>
          <cell r="N32">
            <v>140.02912466843503</v>
          </cell>
          <cell r="O32">
            <v>141.64240102171138</v>
          </cell>
          <cell r="P32">
            <v>138.61582150101421</v>
          </cell>
          <cell r="Q32">
            <v>140.16831964969896</v>
          </cell>
          <cell r="R32">
            <v>136.35034482758621</v>
          </cell>
        </row>
        <row r="33">
          <cell r="M33">
            <v>134.53486590038312</v>
          </cell>
          <cell r="N33">
            <v>134.84137931034482</v>
          </cell>
          <cell r="O33">
            <v>134.84137931034482</v>
          </cell>
          <cell r="P33">
            <v>134.84137931034482</v>
          </cell>
          <cell r="Q33">
            <v>134.22835249042146</v>
          </cell>
          <cell r="R33">
            <v>126.56551724137931</v>
          </cell>
        </row>
        <row r="34">
          <cell r="M34">
            <v>121.1016091954023</v>
          </cell>
          <cell r="N34">
            <v>121.42344827586207</v>
          </cell>
          <cell r="O34">
            <v>121.42344827586207</v>
          </cell>
          <cell r="P34">
            <v>121.42344827586207</v>
          </cell>
          <cell r="Q34">
            <v>120.77977011494254</v>
          </cell>
          <cell r="R34">
            <v>112.73379310344826</v>
          </cell>
        </row>
        <row r="40">
          <cell r="M40">
            <v>0.32988263164169068</v>
          </cell>
          <cell r="N40">
            <v>0.34293073621819009</v>
          </cell>
          <cell r="O40">
            <v>0.36090547909008158</v>
          </cell>
          <cell r="P40">
            <v>0.35462100456548717</v>
          </cell>
          <cell r="Q40">
            <v>0.3861051401696407</v>
          </cell>
          <cell r="R40">
            <v>0.18497823001531208</v>
          </cell>
        </row>
        <row r="57">
          <cell r="M57">
            <v>54.5141064213718</v>
          </cell>
          <cell r="N57">
            <v>59.006512213021445</v>
          </cell>
          <cell r="O57">
            <v>54.858899224327317</v>
          </cell>
          <cell r="P57">
            <v>51.892319717046867</v>
          </cell>
          <cell r="Q57">
            <v>56.958359650942448</v>
          </cell>
          <cell r="R57">
            <v>89.411364904759381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s"/>
      <sheetName val="Main"/>
      <sheetName val="1. OwnCons"/>
      <sheetName val="Totaal overzicht input"/>
      <sheetName val="FTE direct"/>
      <sheetName val="UtIlization"/>
      <sheetName val="Commerical Rate"/>
      <sheetName val="2. ExtCons"/>
      <sheetName val="3. Project"/>
      <sheetName val="4. Subscr"/>
      <sheetName val="5. InterCo"/>
      <sheetName val="6. OtherInc"/>
      <sheetName val="7. FTE indirect"/>
      <sheetName val="7. OpexInput"/>
      <sheetName val="OP_Entity_OLD"/>
      <sheetName val="Bud2025Monthly"/>
      <sheetName val="AtoF2025Monthly"/>
      <sheetName val="ConsComp"/>
      <sheetName val="Elim"/>
      <sheetName val="SubTot"/>
      <sheetName val="A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L"/>
      <sheetName val="OP_Entity"/>
      <sheetName val="Translate"/>
    </sheetNames>
    <sheetDataSet>
      <sheetData sheetId="0" refreshError="1"/>
      <sheetData sheetId="1" refreshError="1"/>
      <sheetData sheetId="2" refreshError="1"/>
      <sheetData sheetId="3">
        <row r="4">
          <cell r="T4">
            <v>17.399999999999999</v>
          </cell>
        </row>
        <row r="6">
          <cell r="T6">
            <v>18.399999999999999</v>
          </cell>
        </row>
        <row r="7">
          <cell r="T7">
            <v>19.299999999999997</v>
          </cell>
        </row>
        <row r="8">
          <cell r="T8">
            <v>21.099999999999998</v>
          </cell>
        </row>
        <row r="9">
          <cell r="T9">
            <v>21.099999999999998</v>
          </cell>
        </row>
        <row r="10">
          <cell r="T10">
            <v>22.099999999999998</v>
          </cell>
        </row>
        <row r="11">
          <cell r="T11">
            <v>23.099999999999998</v>
          </cell>
        </row>
        <row r="12">
          <cell r="T12">
            <v>23.099999999999998</v>
          </cell>
        </row>
        <row r="13">
          <cell r="T13">
            <v>22.999999999999996</v>
          </cell>
        </row>
        <row r="14">
          <cell r="T14">
            <v>24.999999999999996</v>
          </cell>
        </row>
        <row r="15">
          <cell r="T15">
            <v>25.999999999999996</v>
          </cell>
        </row>
        <row r="16">
          <cell r="T16">
            <v>26.799999999999997</v>
          </cell>
        </row>
        <row r="17">
          <cell r="T17">
            <v>27.799999999999997</v>
          </cell>
        </row>
        <row r="23">
          <cell r="T23">
            <v>127.976</v>
          </cell>
        </row>
        <row r="24">
          <cell r="T24">
            <v>129.60000000000002</v>
          </cell>
        </row>
        <row r="25">
          <cell r="T25">
            <v>130.03200000000001</v>
          </cell>
        </row>
        <row r="26">
          <cell r="T26">
            <v>132.70400000000001</v>
          </cell>
        </row>
        <row r="27">
          <cell r="T27">
            <v>117.04</v>
          </cell>
        </row>
        <row r="28">
          <cell r="T28">
            <v>128.184</v>
          </cell>
        </row>
        <row r="29">
          <cell r="T29">
            <v>127.32799999999999</v>
          </cell>
        </row>
        <row r="30">
          <cell r="T30">
            <v>121.96799999999999</v>
          </cell>
        </row>
        <row r="31">
          <cell r="T31">
            <v>132.88</v>
          </cell>
        </row>
        <row r="32">
          <cell r="T32">
            <v>146.83199999999999</v>
          </cell>
        </row>
        <row r="33">
          <cell r="T33">
            <v>128.96</v>
          </cell>
        </row>
        <row r="34">
          <cell r="T34">
            <v>123.64799999999998</v>
          </cell>
        </row>
        <row r="40">
          <cell r="T40">
            <v>0.26116702553243409</v>
          </cell>
        </row>
        <row r="57">
          <cell r="T57">
            <v>62.492955757048279</v>
          </cell>
        </row>
      </sheetData>
      <sheetData sheetId="4">
        <row r="19">
          <cell r="P19">
            <v>12.400000000000002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0">
          <cell r="Q10">
            <v>3023560.7995999991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s"/>
      <sheetName val="Main"/>
      <sheetName val="1. OwnCons"/>
      <sheetName val="FTE direct"/>
      <sheetName val="UtIlization"/>
      <sheetName val="Commerical Rate"/>
      <sheetName val="2. ExtCons"/>
      <sheetName val="3. Project"/>
      <sheetName val="4. Subscr"/>
      <sheetName val="Forecast TS"/>
      <sheetName val="5. InterCo"/>
      <sheetName val="6. OtherInc"/>
      <sheetName val="7. FTE indirect"/>
      <sheetName val="7. OpexInput"/>
      <sheetName val="OP_Entity_OLD"/>
      <sheetName val="P&amp;L New"/>
      <sheetName val="Omnext"/>
      <sheetName val="Bud2025Monthly"/>
      <sheetName val="Blad1"/>
      <sheetName val="AtoF2025Monthly"/>
      <sheetName val="ConsComp"/>
      <sheetName val="Elim"/>
      <sheetName val="SubTot"/>
      <sheetName val="A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L"/>
      <sheetName val="OP_Entity"/>
      <sheetName val="Translate"/>
    </sheetNames>
    <sheetDataSet>
      <sheetData sheetId="0"/>
      <sheetData sheetId="1"/>
      <sheetData sheetId="2">
        <row r="39">
          <cell r="P39">
            <v>0.35285269820622095</v>
          </cell>
        </row>
      </sheetData>
      <sheetData sheetId="3"/>
      <sheetData sheetId="4"/>
      <sheetData sheetId="5">
        <row r="7">
          <cell r="P7">
            <v>88.524324552906805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Dat Holding - DAB"/>
      <sheetName val="QDat Holding - DAN"/>
      <sheetName val="QDat Holding - QA"/>
      <sheetName val="Salves - TSZorg"/>
      <sheetName val="Salves - TSZuid"/>
      <sheetName val="Salves - TSM"/>
      <sheetName val="Salves - TSW"/>
      <sheetName val="Salves - WES"/>
      <sheetName val="Salves - `RWS"/>
      <sheetName val="Valori - ATQTA"/>
      <sheetName val="Valori - LCT"/>
      <sheetName val="Valori - TAS"/>
      <sheetName val="Valori - TAE"/>
      <sheetName val="Valori - BIT"/>
      <sheetName val="Valori - Adv"/>
      <sheetName val="Test Crew IT - CML"/>
      <sheetName val="Totaal overzicht input"/>
      <sheetName val="Valori - AT2"/>
      <sheetName val="Valori - TA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">
          <cell r="D4">
            <v>21.8</v>
          </cell>
        </row>
        <row r="6">
          <cell r="D6">
            <v>21.8</v>
          </cell>
        </row>
        <row r="7">
          <cell r="D7">
            <v>22.8</v>
          </cell>
        </row>
        <row r="8">
          <cell r="D8">
            <v>22.8</v>
          </cell>
        </row>
        <row r="9">
          <cell r="D9">
            <v>23.8</v>
          </cell>
        </row>
        <row r="10">
          <cell r="D10">
            <v>22.8</v>
          </cell>
        </row>
        <row r="11">
          <cell r="D11">
            <v>23.8</v>
          </cell>
        </row>
        <row r="12">
          <cell r="D12">
            <v>22.8</v>
          </cell>
        </row>
        <row r="13">
          <cell r="D13">
            <v>22.8</v>
          </cell>
        </row>
        <row r="14">
          <cell r="D14">
            <v>23.8</v>
          </cell>
        </row>
        <row r="15">
          <cell r="D15">
            <v>22.8</v>
          </cell>
        </row>
        <row r="16">
          <cell r="D16">
            <v>23.8</v>
          </cell>
        </row>
        <row r="17">
          <cell r="D17">
            <v>23.8</v>
          </cell>
        </row>
        <row r="23">
          <cell r="D23">
            <v>119.43761702127659</v>
          </cell>
        </row>
        <row r="24">
          <cell r="D24">
            <v>116.42308724832216</v>
          </cell>
        </row>
        <row r="25">
          <cell r="D25">
            <v>115.25927516778525</v>
          </cell>
        </row>
        <row r="26">
          <cell r="D26">
            <v>125.12510994764398</v>
          </cell>
        </row>
        <row r="27">
          <cell r="D27">
            <v>117.05833421750661</v>
          </cell>
        </row>
        <row r="28">
          <cell r="D28">
            <v>109.21234108527132</v>
          </cell>
        </row>
        <row r="29">
          <cell r="D29">
            <v>136.16</v>
          </cell>
        </row>
        <row r="30">
          <cell r="D30">
            <v>109.59999999999998</v>
          </cell>
        </row>
        <row r="31">
          <cell r="D31">
            <v>121.44</v>
          </cell>
        </row>
        <row r="32">
          <cell r="D32">
            <v>139.84</v>
          </cell>
        </row>
        <row r="33">
          <cell r="D33">
            <v>88</v>
          </cell>
        </row>
        <row r="34">
          <cell r="D34">
            <v>96.239999999999981</v>
          </cell>
        </row>
        <row r="40">
          <cell r="D40">
            <v>0.33307615980833721</v>
          </cell>
        </row>
        <row r="57">
          <cell r="D57">
            <v>53.8818885888181</v>
          </cell>
        </row>
        <row r="78">
          <cell r="B78">
            <v>184</v>
          </cell>
        </row>
        <row r="79">
          <cell r="B79">
            <v>160</v>
          </cell>
        </row>
        <row r="80">
          <cell r="B80">
            <v>168</v>
          </cell>
        </row>
        <row r="81">
          <cell r="B81">
            <v>176</v>
          </cell>
        </row>
        <row r="82">
          <cell r="B82">
            <v>176</v>
          </cell>
        </row>
        <row r="83">
          <cell r="B83">
            <v>168</v>
          </cell>
        </row>
        <row r="84">
          <cell r="B84">
            <v>184</v>
          </cell>
        </row>
        <row r="85">
          <cell r="B85">
            <v>168</v>
          </cell>
        </row>
        <row r="86">
          <cell r="B86">
            <v>176</v>
          </cell>
        </row>
        <row r="87">
          <cell r="B87">
            <v>184</v>
          </cell>
        </row>
        <row r="88">
          <cell r="B88">
            <v>160</v>
          </cell>
        </row>
        <row r="89">
          <cell r="B89">
            <v>184</v>
          </cell>
        </row>
      </sheetData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4AFE-6876-4197-BBDC-C7511341CBB4}">
  <sheetPr>
    <tabColor rgb="FF00B050"/>
  </sheetPr>
  <dimension ref="A1:O15"/>
  <sheetViews>
    <sheetView zoomScale="150" zoomScaleNormal="150" workbookViewId="0">
      <selection activeCell="C19" sqref="C19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</cols>
  <sheetData>
    <row r="1" spans="1:15" x14ac:dyDescent="0.2">
      <c r="B1" s="16" t="s">
        <v>11</v>
      </c>
      <c r="C1" s="16"/>
      <c r="D1" s="6">
        <f>'IGNORE Totaal overzicht input'!C4</f>
        <v>36.799999999999997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6">
        <f>'IGNORE Totaal overzicht input'!C6</f>
        <v>36.799999999999997</v>
      </c>
      <c r="E3" s="40">
        <f>'IGNORE Totaal overzicht input'!C23</f>
        <v>118.22362253091849</v>
      </c>
      <c r="F3" s="7">
        <f>'IGNORE Totaal overzicht input'!C40</f>
        <v>0.26816821078435027</v>
      </c>
      <c r="G3" s="8">
        <f>'IGNORE Totaal overzicht input'!C57</f>
        <v>63.779140430143869</v>
      </c>
      <c r="H3" s="5">
        <f>'IGNORE Totaal overzicht input'!B78</f>
        <v>184</v>
      </c>
      <c r="I3" s="9">
        <f>E3/H3</f>
        <v>0.64251968766803524</v>
      </c>
      <c r="J3" s="10">
        <f t="shared" ref="J3:J14" si="0">G3/(1-F3)</f>
        <v>87.149999999999991</v>
      </c>
      <c r="K3" s="5">
        <f>D3-D1</f>
        <v>0</v>
      </c>
      <c r="L3" s="10">
        <f>D3*J3*E3</f>
        <v>379157.34429135924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6">
        <f>'IGNORE Totaal overzicht input'!C7</f>
        <v>38.799999999999997</v>
      </c>
      <c r="E4" s="40">
        <f>'IGNORE Totaal overzicht input'!C24</f>
        <v>114.44645160823042</v>
      </c>
      <c r="F4" s="7">
        <f>F3</f>
        <v>0.26816821078435027</v>
      </c>
      <c r="G4" s="8">
        <f>G3</f>
        <v>63.779140430143869</v>
      </c>
      <c r="H4" s="5">
        <f>'IGNORE Totaal overzicht input'!B79</f>
        <v>160</v>
      </c>
      <c r="I4" s="9">
        <f t="shared" ref="I4:I15" si="1">E4/H4</f>
        <v>0.71529032255144009</v>
      </c>
      <c r="J4" s="10">
        <f t="shared" si="0"/>
        <v>87.149999999999991</v>
      </c>
      <c r="K4" s="5">
        <f>D4-D3</f>
        <v>2</v>
      </c>
      <c r="L4" s="10">
        <f t="shared" ref="L4:L14" si="2">D4*J4*E4</f>
        <v>386991.52039710246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6">
        <f>'IGNORE Totaal overzicht input'!C8</f>
        <v>38.799999999999997</v>
      </c>
      <c r="E5" s="40">
        <f>'IGNORE Totaal overzicht input'!C25</f>
        <v>122.14727516778524</v>
      </c>
      <c r="F5" s="7">
        <f t="shared" ref="F5:F14" si="3">F4</f>
        <v>0.26816821078435027</v>
      </c>
      <c r="G5" s="8">
        <f t="shared" ref="G5:G14" si="4">G4</f>
        <v>63.779140430143869</v>
      </c>
      <c r="H5" s="5">
        <f>'IGNORE Totaal overzicht input'!B80</f>
        <v>168</v>
      </c>
      <c r="I5" s="9">
        <f t="shared" si="1"/>
        <v>0.72706711409395974</v>
      </c>
      <c r="J5" s="10">
        <f t="shared" si="0"/>
        <v>87.149999999999991</v>
      </c>
      <c r="K5" s="5">
        <f t="shared" ref="K5:K14" si="5">D5-D4</f>
        <v>0</v>
      </c>
      <c r="L5" s="10">
        <f t="shared" si="2"/>
        <v>413031.23919785232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6">
        <f>'IGNORE Totaal overzicht input'!C9</f>
        <v>38.799999999999997</v>
      </c>
      <c r="E6" s="40">
        <f>'IGNORE Totaal overzicht input'!C26</f>
        <v>128.373109947644</v>
      </c>
      <c r="F6" s="7">
        <f t="shared" si="3"/>
        <v>0.26816821078435027</v>
      </c>
      <c r="G6" s="8">
        <f t="shared" si="4"/>
        <v>63.779140430143869</v>
      </c>
      <c r="H6" s="5">
        <f>'IGNORE Totaal overzicht input'!B81</f>
        <v>176</v>
      </c>
      <c r="I6" s="9">
        <f t="shared" si="1"/>
        <v>0.72939267015706821</v>
      </c>
      <c r="J6" s="10">
        <f t="shared" si="0"/>
        <v>87.149999999999991</v>
      </c>
      <c r="K6" s="5">
        <f t="shared" si="5"/>
        <v>0</v>
      </c>
      <c r="L6" s="10">
        <f t="shared" si="2"/>
        <v>434083.40143916232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6">
        <f>'IGNORE Totaal overzicht input'!C10</f>
        <v>38.799999999999997</v>
      </c>
      <c r="E7" s="40">
        <f>'IGNORE Totaal overzicht input'!C27</f>
        <v>118.62467969341729</v>
      </c>
      <c r="F7" s="7">
        <f t="shared" si="3"/>
        <v>0.26816821078435027</v>
      </c>
      <c r="G7" s="8">
        <f t="shared" si="4"/>
        <v>63.779140430143869</v>
      </c>
      <c r="H7" s="5">
        <f>'IGNORE Totaal overzicht input'!B82</f>
        <v>176</v>
      </c>
      <c r="I7" s="9">
        <f t="shared" si="1"/>
        <v>0.67400386189441641</v>
      </c>
      <c r="J7" s="10">
        <f t="shared" si="0"/>
        <v>87.149999999999991</v>
      </c>
      <c r="K7" s="5">
        <f t="shared" si="5"/>
        <v>0</v>
      </c>
      <c r="L7" s="10">
        <f t="shared" si="2"/>
        <v>401119.86440891505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6">
        <f>'IGNORE Totaal overzicht input'!C11</f>
        <v>39.799999999999997</v>
      </c>
      <c r="E8" s="40">
        <f>'IGNORE Totaal overzicht input'!C28</f>
        <v>125.10834108527132</v>
      </c>
      <c r="F8" s="7">
        <f t="shared" si="3"/>
        <v>0.26816821078435027</v>
      </c>
      <c r="G8" s="8">
        <f t="shared" si="4"/>
        <v>63.779140430143869</v>
      </c>
      <c r="H8" s="5">
        <f>'IGNORE Totaal overzicht input'!B83</f>
        <v>168</v>
      </c>
      <c r="I8" s="9">
        <f t="shared" si="1"/>
        <v>0.74469250645994833</v>
      </c>
      <c r="J8" s="10">
        <f t="shared" si="0"/>
        <v>87.149999999999991</v>
      </c>
      <c r="K8" s="5">
        <f t="shared" si="5"/>
        <v>1</v>
      </c>
      <c r="L8" s="10">
        <f t="shared" si="2"/>
        <v>433947.03863813943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6">
        <f>'IGNORE Totaal overzicht input'!C12</f>
        <v>39.799999999999997</v>
      </c>
      <c r="E9" s="40">
        <f>'IGNORE Totaal overzicht input'!C29</f>
        <v>143.52000000000001</v>
      </c>
      <c r="F9" s="7">
        <f t="shared" si="3"/>
        <v>0.26816821078435027</v>
      </c>
      <c r="G9" s="8">
        <f t="shared" si="4"/>
        <v>63.779140430143869</v>
      </c>
      <c r="H9" s="5">
        <f>'IGNORE Totaal overzicht input'!B84</f>
        <v>184</v>
      </c>
      <c r="I9" s="9">
        <f t="shared" si="1"/>
        <v>0.78</v>
      </c>
      <c r="J9" s="10">
        <f t="shared" si="0"/>
        <v>87.149999999999991</v>
      </c>
      <c r="K9" s="5">
        <f t="shared" si="5"/>
        <v>0</v>
      </c>
      <c r="L9" s="10">
        <f t="shared" si="2"/>
        <v>497809.16639999993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6">
        <f>'IGNORE Totaal overzicht input'!C13</f>
        <v>38.799999999999997</v>
      </c>
      <c r="E10" s="40">
        <f>'IGNORE Totaal overzicht input'!C30</f>
        <v>110.38425552825552</v>
      </c>
      <c r="F10" s="7">
        <f t="shared" si="3"/>
        <v>0.26816821078435027</v>
      </c>
      <c r="G10" s="8">
        <f t="shared" si="4"/>
        <v>63.779140430143869</v>
      </c>
      <c r="H10" s="5">
        <f>'IGNORE Totaal overzicht input'!B85</f>
        <v>168</v>
      </c>
      <c r="I10" s="9">
        <f t="shared" si="1"/>
        <v>0.65704914004914006</v>
      </c>
      <c r="J10" s="10">
        <f t="shared" si="0"/>
        <v>87.149999999999991</v>
      </c>
      <c r="K10" s="5">
        <f t="shared" si="5"/>
        <v>-1</v>
      </c>
      <c r="L10" s="10">
        <f t="shared" si="2"/>
        <v>373255.52932835376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6">
        <f>'IGNORE Totaal overzicht input'!C14</f>
        <v>39.799999999999997</v>
      </c>
      <c r="E11" s="40">
        <f>'IGNORE Totaal overzicht input'!C31</f>
        <v>122.49335338345864</v>
      </c>
      <c r="F11" s="7">
        <f t="shared" si="3"/>
        <v>0.26816821078435027</v>
      </c>
      <c r="G11" s="8">
        <f t="shared" si="4"/>
        <v>63.779140430143869</v>
      </c>
      <c r="H11" s="5">
        <f>'IGNORE Totaal overzicht input'!B86</f>
        <v>176</v>
      </c>
      <c r="I11" s="9">
        <f t="shared" si="1"/>
        <v>0.69598496240601504</v>
      </c>
      <c r="J11" s="10">
        <f t="shared" si="0"/>
        <v>87.149999999999991</v>
      </c>
      <c r="K11" s="5">
        <f t="shared" si="5"/>
        <v>1</v>
      </c>
      <c r="L11" s="10">
        <f t="shared" si="2"/>
        <v>424876.77074526303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6">
        <f>'IGNORE Totaal overzicht input'!C15</f>
        <v>40.799999999999997</v>
      </c>
      <c r="E12" s="40">
        <f>'IGNORE Totaal overzicht input'!C32</f>
        <v>143.89326315789472</v>
      </c>
      <c r="F12" s="7">
        <f t="shared" si="3"/>
        <v>0.26816821078435027</v>
      </c>
      <c r="G12" s="8">
        <f t="shared" si="4"/>
        <v>63.779140430143869</v>
      </c>
      <c r="H12" s="5">
        <f>'IGNORE Totaal overzicht input'!B87</f>
        <v>184</v>
      </c>
      <c r="I12" s="9">
        <f t="shared" si="1"/>
        <v>0.78202860411899311</v>
      </c>
      <c r="J12" s="10">
        <f t="shared" si="0"/>
        <v>87.149999999999991</v>
      </c>
      <c r="K12" s="5">
        <f t="shared" si="5"/>
        <v>1</v>
      </c>
      <c r="L12" s="10">
        <f t="shared" si="2"/>
        <v>511644.1536757893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6">
        <f>'IGNORE Totaal overzicht input'!C16</f>
        <v>40.799999999999997</v>
      </c>
      <c r="E13" s="40">
        <f>'IGNORE Totaal overzicht input'!C33</f>
        <v>126.71218559218559</v>
      </c>
      <c r="F13" s="7">
        <f t="shared" si="3"/>
        <v>0.26816821078435027</v>
      </c>
      <c r="G13" s="8">
        <f t="shared" si="4"/>
        <v>63.779140430143869</v>
      </c>
      <c r="H13" s="5">
        <f>'IGNORE Totaal overzicht input'!B88</f>
        <v>160</v>
      </c>
      <c r="I13" s="9">
        <f t="shared" si="1"/>
        <v>0.79195115995115994</v>
      </c>
      <c r="J13" s="10">
        <f t="shared" si="0"/>
        <v>87.149999999999991</v>
      </c>
      <c r="K13" s="5">
        <f t="shared" si="5"/>
        <v>0</v>
      </c>
      <c r="L13" s="10">
        <f t="shared" si="2"/>
        <v>450553.05255384609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6">
        <f>'IGNORE Totaal overzicht input'!C17</f>
        <v>40.799999999999997</v>
      </c>
      <c r="E14" s="40">
        <f>'IGNORE Totaal overzicht input'!C34</f>
        <v>101.96527272727275</v>
      </c>
      <c r="F14" s="7">
        <f t="shared" si="3"/>
        <v>0.26816821078435027</v>
      </c>
      <c r="G14" s="8">
        <f t="shared" si="4"/>
        <v>63.779140430143869</v>
      </c>
      <c r="H14" s="5">
        <f>'IGNORE Totaal overzicht input'!B89</f>
        <v>184</v>
      </c>
      <c r="I14" s="9">
        <f t="shared" si="1"/>
        <v>0.55415909090909099</v>
      </c>
      <c r="J14" s="10">
        <f t="shared" si="0"/>
        <v>87.149999999999991</v>
      </c>
      <c r="K14" s="5">
        <f t="shared" si="5"/>
        <v>0</v>
      </c>
      <c r="L14" s="10">
        <f t="shared" si="2"/>
        <v>362559.95954181819</v>
      </c>
      <c r="N14" s="2"/>
      <c r="O14" s="3"/>
    </row>
    <row r="15" spans="1:15" x14ac:dyDescent="0.2">
      <c r="A15" s="11"/>
      <c r="B15" s="11"/>
      <c r="C15" s="11"/>
      <c r="D15" s="15" t="s">
        <v>13</v>
      </c>
      <c r="E15" s="59">
        <f>SUM(E3:E14)</f>
        <v>1475.8918104223339</v>
      </c>
      <c r="F15" s="60">
        <f>AVERAGE(F3:F14)</f>
        <v>0.26816821078435021</v>
      </c>
      <c r="G15" s="14">
        <f>AVERAGE(G3:G14)</f>
        <v>63.779140430143876</v>
      </c>
      <c r="H15" s="4">
        <f>SUM(H3:H14)</f>
        <v>2088</v>
      </c>
      <c r="I15" s="60">
        <f t="shared" si="1"/>
        <v>0.70684473679230553</v>
      </c>
      <c r="J15" s="14">
        <f>AVERAGE(J3:J14)</f>
        <v>87.149999999999991</v>
      </c>
      <c r="K15" s="12">
        <f>SUM(K3:K14)</f>
        <v>4</v>
      </c>
      <c r="L15" s="14">
        <f>SUM(L3:L14)</f>
        <v>5069029.040617601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77701-F5F7-5C4D-8638-C297CD3BF2CB}">
  <sheetPr>
    <tabColor rgb="FF00B050"/>
  </sheetPr>
  <dimension ref="A1:O15"/>
  <sheetViews>
    <sheetView zoomScale="144" zoomScaleNormal="144" workbookViewId="0">
      <selection activeCell="K15" sqref="K15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</cols>
  <sheetData>
    <row r="1" spans="1:15" x14ac:dyDescent="0.2">
      <c r="B1" s="16" t="s">
        <v>11</v>
      </c>
      <c r="C1" s="16"/>
      <c r="D1" s="70">
        <f>'IGNORE Totaal overzicht input'!N4</f>
        <v>24.134615384615383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70">
        <f>'IGNORE Totaal overzicht input'!N6</f>
        <v>24.134615384615383</v>
      </c>
      <c r="E3" s="25">
        <f>'IGNORE Totaal overzicht input'!N23</f>
        <v>129.44551724137932</v>
      </c>
      <c r="F3" s="27">
        <f>'IGNORE Totaal overzicht input'!N40</f>
        <v>0.34293073621819009</v>
      </c>
      <c r="G3" s="8">
        <f>'IGNORE Totaal overzicht input'!N57</f>
        <v>59.006512213021445</v>
      </c>
      <c r="H3" s="5">
        <f>'IGNORE Totaal overzicht input'!B78</f>
        <v>184</v>
      </c>
      <c r="I3" s="9">
        <f>E3/H3</f>
        <v>0.70350824587706151</v>
      </c>
      <c r="J3" s="10">
        <f>G3/(1-F3)</f>
        <v>89.802575566242709</v>
      </c>
      <c r="K3" s="29">
        <f>D3-D1</f>
        <v>0</v>
      </c>
      <c r="L3" s="10">
        <f>D3*J3*E3</f>
        <v>280553.82228739088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70">
        <f>'IGNORE Totaal overzicht input'!N7</f>
        <v>24.134615384615383</v>
      </c>
      <c r="E4" s="25">
        <f>'IGNORE Totaal overzicht input'!N24</f>
        <v>114.81737931034482</v>
      </c>
      <c r="F4" s="27">
        <f>F3</f>
        <v>0.34293073621819009</v>
      </c>
      <c r="G4" s="8">
        <f>G3</f>
        <v>59.006512213021445</v>
      </c>
      <c r="H4" s="5">
        <f>'IGNORE Totaal overzicht input'!B79</f>
        <v>160</v>
      </c>
      <c r="I4" s="9">
        <f t="shared" ref="I4:I14" si="0">E4/H4</f>
        <v>0.71760862068965514</v>
      </c>
      <c r="J4" s="10">
        <f t="shared" ref="J4:J14" si="1">G4/(1-F4)</f>
        <v>89.802575566242709</v>
      </c>
      <c r="K4" s="29">
        <f>D4-D3</f>
        <v>0</v>
      </c>
      <c r="L4" s="10">
        <f t="shared" ref="L4:L14" si="2">D4*J4*E4</f>
        <v>248849.51844621473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70">
        <f>'IGNORE Totaal overzicht input'!N8</f>
        <v>25.1</v>
      </c>
      <c r="E5" s="25">
        <f>'IGNORE Totaal overzicht input'!N25</f>
        <v>131.54498673740051</v>
      </c>
      <c r="F5" s="27">
        <f t="shared" ref="F5:F14" si="3">F4</f>
        <v>0.34293073621819009</v>
      </c>
      <c r="G5" s="8">
        <f t="shared" ref="G5:G14" si="4">G4</f>
        <v>59.006512213021445</v>
      </c>
      <c r="H5" s="5">
        <f>'IGNORE Totaal overzicht input'!B80</f>
        <v>168</v>
      </c>
      <c r="I5" s="9">
        <f t="shared" si="0"/>
        <v>0.78300587343690775</v>
      </c>
      <c r="J5" s="10">
        <f t="shared" si="1"/>
        <v>89.802575566242709</v>
      </c>
      <c r="K5" s="71">
        <f t="shared" ref="K5:K14" si="5">D5-D4</f>
        <v>0.96538461538461817</v>
      </c>
      <c r="L5" s="10">
        <f t="shared" si="2"/>
        <v>296508.27315732971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70">
        <f>'IGNORE Totaal overzicht input'!N9</f>
        <v>25.1</v>
      </c>
      <c r="E6" s="25">
        <f>'IGNORE Totaal overzicht input'!N26</f>
        <v>137.78344827586204</v>
      </c>
      <c r="F6" s="27">
        <f t="shared" si="3"/>
        <v>0.34293073621819009</v>
      </c>
      <c r="G6" s="8">
        <f t="shared" si="4"/>
        <v>59.006512213021445</v>
      </c>
      <c r="H6" s="5">
        <f>'IGNORE Totaal overzicht input'!B81</f>
        <v>176</v>
      </c>
      <c r="I6" s="9">
        <f t="shared" si="0"/>
        <v>0.78286050156739795</v>
      </c>
      <c r="J6" s="10">
        <f t="shared" si="1"/>
        <v>89.802575566242709</v>
      </c>
      <c r="K6" s="29">
        <f t="shared" si="5"/>
        <v>0</v>
      </c>
      <c r="L6" s="10">
        <f t="shared" si="2"/>
        <v>310570.04399182193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70">
        <f>'IGNORE Totaal overzicht input'!N10</f>
        <v>25.1</v>
      </c>
      <c r="E7" s="25">
        <f>'IGNORE Totaal overzicht input'!N27</f>
        <v>118.26445623342177</v>
      </c>
      <c r="F7" s="27">
        <f t="shared" si="3"/>
        <v>0.34293073621819009</v>
      </c>
      <c r="G7" s="8">
        <f t="shared" si="4"/>
        <v>59.006512213021445</v>
      </c>
      <c r="H7" s="5">
        <f>'IGNORE Totaal overzicht input'!B82</f>
        <v>176</v>
      </c>
      <c r="I7" s="9">
        <f t="shared" si="0"/>
        <v>0.6719571376898964</v>
      </c>
      <c r="J7" s="10">
        <f t="shared" si="1"/>
        <v>89.802575566242709</v>
      </c>
      <c r="K7" s="29">
        <f t="shared" si="5"/>
        <v>0</v>
      </c>
      <c r="L7" s="10">
        <f t="shared" si="2"/>
        <v>266573.36446933181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70">
        <f>'IGNORE Totaal overzicht input'!N11</f>
        <v>25.1</v>
      </c>
      <c r="E8" s="25">
        <f>'IGNORE Totaal overzicht input'!N28</f>
        <v>122.06445623342174</v>
      </c>
      <c r="F8" s="27">
        <f t="shared" si="3"/>
        <v>0.34293073621819009</v>
      </c>
      <c r="G8" s="8">
        <f t="shared" si="4"/>
        <v>59.006512213021445</v>
      </c>
      <c r="H8" s="5">
        <f>'IGNORE Totaal overzicht input'!B83</f>
        <v>168</v>
      </c>
      <c r="I8" s="9">
        <f t="shared" si="0"/>
        <v>0.72657414424655797</v>
      </c>
      <c r="J8" s="10">
        <f t="shared" si="1"/>
        <v>89.802575566242709</v>
      </c>
      <c r="K8" s="29">
        <f t="shared" si="5"/>
        <v>0</v>
      </c>
      <c r="L8" s="10">
        <f t="shared" si="2"/>
        <v>275138.73412683996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70">
        <f>'IGNORE Totaal overzicht input'!N12</f>
        <v>25.1</v>
      </c>
      <c r="E9" s="25">
        <f>'IGNORE Totaal overzicht input'!N29</f>
        <v>136.20758620689656</v>
      </c>
      <c r="F9" s="27">
        <f t="shared" si="3"/>
        <v>0.34293073621819009</v>
      </c>
      <c r="G9" s="8">
        <f t="shared" si="4"/>
        <v>59.006512213021445</v>
      </c>
      <c r="H9" s="5">
        <f>'IGNORE Totaal overzicht input'!B84</f>
        <v>184</v>
      </c>
      <c r="I9" s="9">
        <f t="shared" si="0"/>
        <v>0.7402586206896552</v>
      </c>
      <c r="J9" s="10">
        <f t="shared" si="1"/>
        <v>89.802575566242709</v>
      </c>
      <c r="K9" s="29">
        <f t="shared" si="5"/>
        <v>0</v>
      </c>
      <c r="L9" s="10">
        <f t="shared" si="2"/>
        <v>307017.9805313127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70">
        <f>'IGNORE Totaal overzicht input'!N13</f>
        <v>25.1</v>
      </c>
      <c r="E10" s="25">
        <f>'IGNORE Totaal overzicht input'!N30</f>
        <v>124.36344827586205</v>
      </c>
      <c r="F10" s="27">
        <f t="shared" si="3"/>
        <v>0.34293073621819009</v>
      </c>
      <c r="G10" s="8">
        <f t="shared" si="4"/>
        <v>59.006512213021445</v>
      </c>
      <c r="H10" s="5">
        <f>'IGNORE Totaal overzicht input'!B85</f>
        <v>168</v>
      </c>
      <c r="I10" s="9">
        <f t="shared" si="0"/>
        <v>0.74025862068965509</v>
      </c>
      <c r="J10" s="10">
        <f t="shared" si="1"/>
        <v>89.802575566242709</v>
      </c>
      <c r="K10" s="29">
        <f t="shared" si="5"/>
        <v>0</v>
      </c>
      <c r="L10" s="10">
        <f t="shared" si="2"/>
        <v>280320.76483293762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70">
        <f>'IGNORE Totaal overzicht input'!N14</f>
        <v>25.1</v>
      </c>
      <c r="E11" s="25">
        <f>'IGNORE Totaal overzicht input'!N31</f>
        <v>130.89474801061007</v>
      </c>
      <c r="F11" s="27">
        <f t="shared" si="3"/>
        <v>0.34293073621819009</v>
      </c>
      <c r="G11" s="8">
        <f t="shared" si="4"/>
        <v>59.006512213021445</v>
      </c>
      <c r="H11" s="5">
        <f>'IGNORE Totaal overzicht input'!B86</f>
        <v>176</v>
      </c>
      <c r="I11" s="9">
        <f t="shared" si="0"/>
        <v>0.7437201591511936</v>
      </c>
      <c r="J11" s="10">
        <f t="shared" si="1"/>
        <v>89.802575566242709</v>
      </c>
      <c r="K11" s="29">
        <f t="shared" si="5"/>
        <v>0</v>
      </c>
      <c r="L11" s="10">
        <f t="shared" si="2"/>
        <v>295042.60603612242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70">
        <f>'IGNORE Totaal overzicht input'!N15</f>
        <v>25.1</v>
      </c>
      <c r="E12" s="25">
        <f>'IGNORE Totaal overzicht input'!N32</f>
        <v>140.02912466843503</v>
      </c>
      <c r="F12" s="27">
        <f t="shared" si="3"/>
        <v>0.34293073621819009</v>
      </c>
      <c r="G12" s="8">
        <f t="shared" si="4"/>
        <v>59.006512213021445</v>
      </c>
      <c r="H12" s="5">
        <f>'IGNORE Totaal overzicht input'!B87</f>
        <v>184</v>
      </c>
      <c r="I12" s="9">
        <f t="shared" si="0"/>
        <v>0.76102785145888607</v>
      </c>
      <c r="J12" s="10">
        <f t="shared" si="1"/>
        <v>89.802575566242709</v>
      </c>
      <c r="K12" s="29">
        <f t="shared" si="5"/>
        <v>0</v>
      </c>
      <c r="L12" s="10">
        <f t="shared" si="2"/>
        <v>315631.89884275018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70">
        <f>'IGNORE Totaal overzicht input'!N16</f>
        <v>25.1</v>
      </c>
      <c r="E13" s="25">
        <f>'IGNORE Totaal overzicht input'!N33</f>
        <v>134.84137931034482</v>
      </c>
      <c r="F13" s="27">
        <f t="shared" si="3"/>
        <v>0.34293073621819009</v>
      </c>
      <c r="G13" s="8">
        <f t="shared" si="4"/>
        <v>59.006512213021445</v>
      </c>
      <c r="H13" s="5">
        <f>'IGNORE Totaal overzicht input'!B88</f>
        <v>160</v>
      </c>
      <c r="I13" s="9">
        <f t="shared" si="0"/>
        <v>0.84275862068965512</v>
      </c>
      <c r="J13" s="10">
        <f t="shared" si="1"/>
        <v>89.802575566242709</v>
      </c>
      <c r="K13" s="29">
        <f t="shared" si="5"/>
        <v>0</v>
      </c>
      <c r="L13" s="10">
        <f t="shared" si="2"/>
        <v>303938.48918983829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70">
        <f>'IGNORE Totaal overzicht input'!N17</f>
        <v>25.1</v>
      </c>
      <c r="E14" s="25">
        <f>'IGNORE Totaal overzicht input'!N34</f>
        <v>121.42344827586207</v>
      </c>
      <c r="F14" s="27">
        <f t="shared" si="3"/>
        <v>0.34293073621819009</v>
      </c>
      <c r="G14" s="8">
        <f t="shared" si="4"/>
        <v>59.006512213021445</v>
      </c>
      <c r="H14" s="5">
        <f>'IGNORE Totaal overzicht input'!B89</f>
        <v>184</v>
      </c>
      <c r="I14" s="9">
        <f t="shared" si="0"/>
        <v>0.65991004497751127</v>
      </c>
      <c r="J14" s="10">
        <f t="shared" si="1"/>
        <v>89.802575566242709</v>
      </c>
      <c r="K14" s="29">
        <f t="shared" si="5"/>
        <v>0</v>
      </c>
      <c r="L14" s="10">
        <f t="shared" si="2"/>
        <v>273693.87357160239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62">
        <f>SUM(E3:E14)</f>
        <v>1541.6799787798409</v>
      </c>
      <c r="F15" s="19">
        <f>AVERAGE(F3:F14)</f>
        <v>0.34293073621818998</v>
      </c>
      <c r="G15" s="20">
        <f>AVERAGE(G3:G14)</f>
        <v>59.006512213021445</v>
      </c>
      <c r="H15" s="4">
        <f>SUM(H3:H14)</f>
        <v>2088</v>
      </c>
      <c r="I15" s="19">
        <f t="shared" ref="I15" si="6">E15/H15</f>
        <v>0.7383524802585445</v>
      </c>
      <c r="J15" s="20">
        <f>AVERAGE(J3:J14)</f>
        <v>89.802575566242709</v>
      </c>
      <c r="K15" s="61">
        <f>SUM(K3:K14)</f>
        <v>0.96538461538461817</v>
      </c>
      <c r="L15" s="20">
        <f>SUM(L3:L14)</f>
        <v>3453839.3694834933</v>
      </c>
    </row>
  </sheetData>
  <conditionalFormatting sqref="H3:H14">
    <cfRule type="top10" dxfId="6" priority="1" percent="1" rank="10"/>
  </conditionalFormatting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584A-8B7A-5F49-94B2-F3D80E4930B8}">
  <sheetPr>
    <tabColor rgb="FF00B050"/>
  </sheetPr>
  <dimension ref="A1:O15"/>
  <sheetViews>
    <sheetView zoomScale="144" zoomScaleNormal="144" workbookViewId="0">
      <selection activeCell="K15" sqref="K15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</cols>
  <sheetData>
    <row r="1" spans="1:15" x14ac:dyDescent="0.2">
      <c r="B1" s="16" t="s">
        <v>11</v>
      </c>
      <c r="C1" s="16"/>
      <c r="D1" s="70">
        <f>'IGNORE Totaal overzicht input'!O4</f>
        <v>25.473684210526319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70">
        <f>'IGNORE Totaal overzicht input'!O6</f>
        <v>24.473684210526319</v>
      </c>
      <c r="E3" s="25">
        <f>'IGNORE Totaal overzicht input'!O23</f>
        <v>129.44551724137929</v>
      </c>
      <c r="F3" s="27">
        <f>'IGNORE Totaal overzicht input'!O40</f>
        <v>0.36090547909008158</v>
      </c>
      <c r="G3" s="8">
        <f>'IGNORE Totaal overzicht input'!O57</f>
        <v>54.858899224327317</v>
      </c>
      <c r="H3" s="5">
        <f>'IGNORE Totaal overzicht input'!B78</f>
        <v>184</v>
      </c>
      <c r="I3" s="9">
        <f>E3/H3</f>
        <v>0.7035082458770614</v>
      </c>
      <c r="J3" s="10">
        <f>G3/(1-F3)</f>
        <v>85.838475263754901</v>
      </c>
      <c r="K3" s="71">
        <f>D3-D1</f>
        <v>-1</v>
      </c>
      <c r="L3" s="10">
        <f>D3*J3*E3</f>
        <v>271937.03741176659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70">
        <f>'IGNORE Totaal overzicht input'!O7</f>
        <v>24.473684210526319</v>
      </c>
      <c r="E4" s="25">
        <f>'IGNORE Totaal overzicht input'!O24</f>
        <v>120.64137931034482</v>
      </c>
      <c r="F4" s="27">
        <f>F3</f>
        <v>0.36090547909008158</v>
      </c>
      <c r="G4" s="8">
        <f>G3</f>
        <v>54.858899224327317</v>
      </c>
      <c r="H4" s="5">
        <f>'IGNORE Totaal overzicht input'!B79</f>
        <v>160</v>
      </c>
      <c r="I4" s="9">
        <f t="shared" ref="I4:I14" si="0">E4/H4</f>
        <v>0.75400862068965513</v>
      </c>
      <c r="J4" s="10">
        <f t="shared" ref="J4:J14" si="1">G4/(1-F4)</f>
        <v>85.838475263754901</v>
      </c>
      <c r="K4" s="71">
        <f>D4-D3</f>
        <v>0</v>
      </c>
      <c r="L4" s="10">
        <f t="shared" ref="L4:L14" si="2">D4*J4*E4</f>
        <v>253441.44763042542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70">
        <f>'IGNORE Totaal overzicht input'!O8</f>
        <v>24.473684210526319</v>
      </c>
      <c r="E5" s="25">
        <f>'IGNORE Totaal overzicht input'!O25</f>
        <v>132.64344827586208</v>
      </c>
      <c r="F5" s="27">
        <f t="shared" ref="F5:F14" si="3">F4</f>
        <v>0.36090547909008158</v>
      </c>
      <c r="G5" s="8">
        <f t="shared" ref="G5:G14" si="4">G4</f>
        <v>54.858899224327317</v>
      </c>
      <c r="H5" s="5">
        <f>'IGNORE Totaal overzicht input'!B80</f>
        <v>168</v>
      </c>
      <c r="I5" s="9">
        <f t="shared" si="0"/>
        <v>0.78954433497536958</v>
      </c>
      <c r="J5" s="10">
        <f t="shared" si="1"/>
        <v>85.838475263754901</v>
      </c>
      <c r="K5" s="71">
        <f t="shared" ref="K5:K14" si="5">D5-D4</f>
        <v>0</v>
      </c>
      <c r="L5" s="10">
        <f t="shared" si="2"/>
        <v>278655.19892015448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70">
        <f>'IGNORE Totaal overzicht input'!O9</f>
        <v>24.473684210526319</v>
      </c>
      <c r="E6" s="25">
        <f>'IGNORE Totaal overzicht input'!O26</f>
        <v>137.78344827586207</v>
      </c>
      <c r="F6" s="27">
        <f t="shared" si="3"/>
        <v>0.36090547909008158</v>
      </c>
      <c r="G6" s="8">
        <f t="shared" si="4"/>
        <v>54.858899224327317</v>
      </c>
      <c r="H6" s="5">
        <f>'IGNORE Totaal overzicht input'!B81</f>
        <v>176</v>
      </c>
      <c r="I6" s="9">
        <f t="shared" si="0"/>
        <v>0.78286050156739817</v>
      </c>
      <c r="J6" s="10">
        <f t="shared" si="1"/>
        <v>85.838475263754901</v>
      </c>
      <c r="K6" s="71">
        <f t="shared" si="5"/>
        <v>0</v>
      </c>
      <c r="L6" s="10">
        <f t="shared" si="2"/>
        <v>289453.22732688603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70">
        <f>'IGNORE Totaal overzicht input'!O10</f>
        <v>24.473684210526319</v>
      </c>
      <c r="E7" s="25">
        <f>'IGNORE Totaal overzicht input'!O27</f>
        <v>119.30937931034484</v>
      </c>
      <c r="F7" s="27">
        <f t="shared" si="3"/>
        <v>0.36090547909008158</v>
      </c>
      <c r="G7" s="8">
        <f t="shared" si="4"/>
        <v>54.858899224327317</v>
      </c>
      <c r="H7" s="5">
        <f>'IGNORE Totaal overzicht input'!B82</f>
        <v>176</v>
      </c>
      <c r="I7" s="9">
        <f t="shared" si="0"/>
        <v>0.67789420062695926</v>
      </c>
      <c r="J7" s="10">
        <f t="shared" si="1"/>
        <v>85.838475263754901</v>
      </c>
      <c r="K7" s="71">
        <f t="shared" si="5"/>
        <v>0</v>
      </c>
      <c r="L7" s="10">
        <f t="shared" si="2"/>
        <v>250643.20369311681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70">
        <f>'IGNORE Totaal overzicht input'!O11</f>
        <v>24.473684210526319</v>
      </c>
      <c r="E8" s="25">
        <f>'IGNORE Totaal overzicht input'!O28</f>
        <v>127.94137931034481</v>
      </c>
      <c r="F8" s="27">
        <f t="shared" si="3"/>
        <v>0.36090547909008158</v>
      </c>
      <c r="G8" s="8">
        <f t="shared" si="4"/>
        <v>54.858899224327317</v>
      </c>
      <c r="H8" s="5">
        <f>'IGNORE Totaal overzicht input'!B83</f>
        <v>168</v>
      </c>
      <c r="I8" s="9">
        <f t="shared" si="0"/>
        <v>0.76155582922824294</v>
      </c>
      <c r="J8" s="10">
        <f t="shared" si="1"/>
        <v>85.838475263754901</v>
      </c>
      <c r="K8" s="71">
        <f t="shared" si="5"/>
        <v>0</v>
      </c>
      <c r="L8" s="10">
        <f t="shared" si="2"/>
        <v>268777.16890846839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70">
        <f>'IGNORE Totaal overzicht input'!O12</f>
        <v>25.452631578947368</v>
      </c>
      <c r="E9" s="25">
        <f>'IGNORE Totaal overzicht input'!O29</f>
        <v>130.89989389920427</v>
      </c>
      <c r="F9" s="27">
        <f t="shared" si="3"/>
        <v>0.36090547909008158</v>
      </c>
      <c r="G9" s="8">
        <f t="shared" si="4"/>
        <v>54.858899224327317</v>
      </c>
      <c r="H9" s="5">
        <f>'IGNORE Totaal overzicht input'!B84</f>
        <v>184</v>
      </c>
      <c r="I9" s="9">
        <f t="shared" si="0"/>
        <v>0.71141246684350146</v>
      </c>
      <c r="J9" s="10">
        <f t="shared" si="1"/>
        <v>85.838475263754901</v>
      </c>
      <c r="K9" s="71">
        <f t="shared" si="5"/>
        <v>0.9789473684210499</v>
      </c>
      <c r="L9" s="10">
        <f t="shared" si="2"/>
        <v>285992.06297125132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70">
        <f>'IGNORE Totaal overzicht input'!O13</f>
        <v>25.452631578947368</v>
      </c>
      <c r="E10" s="25">
        <f>'IGNORE Totaal overzicht input'!O30</f>
        <v>124.36344827586207</v>
      </c>
      <c r="F10" s="27">
        <f t="shared" si="3"/>
        <v>0.36090547909008158</v>
      </c>
      <c r="G10" s="8">
        <f t="shared" si="4"/>
        <v>54.858899224327317</v>
      </c>
      <c r="H10" s="5">
        <f>'IGNORE Totaal overzicht input'!B85</f>
        <v>168</v>
      </c>
      <c r="I10" s="9">
        <f t="shared" si="0"/>
        <v>0.7402586206896552</v>
      </c>
      <c r="J10" s="10">
        <f t="shared" si="1"/>
        <v>85.838475263754901</v>
      </c>
      <c r="K10" s="71">
        <f t="shared" si="5"/>
        <v>0</v>
      </c>
      <c r="L10" s="10">
        <f t="shared" si="2"/>
        <v>271711.1379633327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70">
        <f>'IGNORE Totaal overzicht input'!O14</f>
        <v>25.452631578947368</v>
      </c>
      <c r="E11" s="25">
        <f>'IGNORE Totaal overzicht input'!O31</f>
        <v>132.24859416445625</v>
      </c>
      <c r="F11" s="27">
        <f t="shared" si="3"/>
        <v>0.36090547909008158</v>
      </c>
      <c r="G11" s="8">
        <f t="shared" si="4"/>
        <v>54.858899224327317</v>
      </c>
      <c r="H11" s="5">
        <f>'IGNORE Totaal overzicht input'!B86</f>
        <v>176</v>
      </c>
      <c r="I11" s="9">
        <f t="shared" si="0"/>
        <v>0.75141246684350138</v>
      </c>
      <c r="J11" s="10">
        <f t="shared" si="1"/>
        <v>85.838475263754901</v>
      </c>
      <c r="K11" s="71">
        <f t="shared" si="5"/>
        <v>0</v>
      </c>
      <c r="L11" s="10">
        <f t="shared" si="2"/>
        <v>288938.72365751816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70">
        <f>'IGNORE Totaal overzicht input'!O15</f>
        <v>26.431578947368422</v>
      </c>
      <c r="E12" s="25">
        <f>'IGNORE Totaal overzicht input'!O32</f>
        <v>141.64240102171138</v>
      </c>
      <c r="F12" s="27">
        <f t="shared" si="3"/>
        <v>0.36090547909008158</v>
      </c>
      <c r="G12" s="8">
        <f t="shared" si="4"/>
        <v>54.858899224327317</v>
      </c>
      <c r="H12" s="5">
        <f>'IGNORE Totaal overzicht input'!B87</f>
        <v>184</v>
      </c>
      <c r="I12" s="9">
        <f t="shared" si="0"/>
        <v>0.76979565772669223</v>
      </c>
      <c r="J12" s="10">
        <f t="shared" si="1"/>
        <v>85.838475263754901</v>
      </c>
      <c r="K12" s="71">
        <f t="shared" si="5"/>
        <v>0.97894736842105345</v>
      </c>
      <c r="L12" s="10">
        <f t="shared" si="2"/>
        <v>321364.85669582075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70">
        <f>'IGNORE Totaal overzicht input'!O16</f>
        <v>26.431578947368422</v>
      </c>
      <c r="E13" s="25">
        <f>'IGNORE Totaal overzicht input'!O33</f>
        <v>134.84137931034482</v>
      </c>
      <c r="F13" s="27">
        <f t="shared" si="3"/>
        <v>0.36090547909008158</v>
      </c>
      <c r="G13" s="8">
        <f t="shared" si="4"/>
        <v>54.858899224327317</v>
      </c>
      <c r="H13" s="5">
        <f>'IGNORE Totaal overzicht input'!B88</f>
        <v>160</v>
      </c>
      <c r="I13" s="9">
        <f t="shared" si="0"/>
        <v>0.84275862068965512</v>
      </c>
      <c r="J13" s="10">
        <f t="shared" si="1"/>
        <v>85.838475263754901</v>
      </c>
      <c r="K13" s="71">
        <f t="shared" si="5"/>
        <v>0</v>
      </c>
      <c r="L13" s="10">
        <f t="shared" si="2"/>
        <v>305934.38282716996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70">
        <f>'IGNORE Totaal overzicht input'!O17</f>
        <v>26.431578947368422</v>
      </c>
      <c r="E14" s="25">
        <f>'IGNORE Totaal overzicht input'!O34</f>
        <v>121.42344827586207</v>
      </c>
      <c r="F14" s="27">
        <f t="shared" si="3"/>
        <v>0.36090547909008158</v>
      </c>
      <c r="G14" s="8">
        <f t="shared" si="4"/>
        <v>54.858899224327317</v>
      </c>
      <c r="H14" s="5">
        <f>'IGNORE Totaal overzicht input'!B89</f>
        <v>184</v>
      </c>
      <c r="I14" s="9">
        <f t="shared" si="0"/>
        <v>0.65991004497751127</v>
      </c>
      <c r="J14" s="10">
        <f t="shared" si="1"/>
        <v>85.838475263754901</v>
      </c>
      <c r="K14" s="71">
        <f t="shared" si="5"/>
        <v>0</v>
      </c>
      <c r="L14" s="10">
        <f t="shared" si="2"/>
        <v>275491.15782571019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62">
        <f>SUM(E3:E14)</f>
        <v>1553.1837166715786</v>
      </c>
      <c r="F15" s="19">
        <f>AVERAGE(F3:F14)</f>
        <v>0.36090547909008158</v>
      </c>
      <c r="G15" s="20">
        <f>AVERAGE(G3:G14)</f>
        <v>54.85889922432731</v>
      </c>
      <c r="H15" s="4">
        <f>SUM(H3:H14)</f>
        <v>2088</v>
      </c>
      <c r="I15" s="19">
        <f t="shared" ref="I15" si="6">E15/H15</f>
        <v>0.74386193327182881</v>
      </c>
      <c r="J15" s="20">
        <f>AVERAGE(J3:J14)</f>
        <v>85.838475263754887</v>
      </c>
      <c r="K15" s="61">
        <f>SUM(K3:K14)</f>
        <v>0.95789473684210336</v>
      </c>
      <c r="L15" s="20">
        <f>SUM(L3:L14)</f>
        <v>3362339.6058316203</v>
      </c>
    </row>
  </sheetData>
  <conditionalFormatting sqref="H3:H14">
    <cfRule type="top10" dxfId="5" priority="1" percent="1" rank="10"/>
  </conditionalFormatting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E8B1-A9AB-B94F-BA47-75939BC289C6}">
  <sheetPr>
    <tabColor rgb="FF00B050"/>
  </sheetPr>
  <dimension ref="A1:O15"/>
  <sheetViews>
    <sheetView zoomScale="144" zoomScaleNormal="144" workbookViewId="0">
      <selection activeCell="K15" sqref="K15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</cols>
  <sheetData>
    <row r="1" spans="1:15" x14ac:dyDescent="0.2">
      <c r="B1" s="16" t="s">
        <v>11</v>
      </c>
      <c r="C1" s="16"/>
      <c r="D1" s="70">
        <f>'IGNORE Totaal overzicht input'!P4</f>
        <v>15.34375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70">
        <f>'IGNORE Totaal overzicht input'!P6</f>
        <v>14.34375</v>
      </c>
      <c r="E3" s="25">
        <f>'IGNORE Totaal overzicht input'!P23</f>
        <v>129.44551724137929</v>
      </c>
      <c r="F3" s="27">
        <f>'IGNORE Totaal overzicht input'!P40</f>
        <v>0.35462100456548717</v>
      </c>
      <c r="G3" s="8">
        <f>'IGNORE Totaal overzicht input'!P57</f>
        <v>51.892319717046867</v>
      </c>
      <c r="H3" s="5">
        <f>'IGNORE Totaal overzicht input'!B78</f>
        <v>184</v>
      </c>
      <c r="I3" s="9">
        <f>E3/H3</f>
        <v>0.7035082458770614</v>
      </c>
      <c r="J3" s="10">
        <f>G3/(1-F3)</f>
        <v>80.405963138154888</v>
      </c>
      <c r="K3" s="71">
        <f>D3-D1</f>
        <v>-1</v>
      </c>
      <c r="L3" s="10">
        <f>D3*J3*E3</f>
        <v>149292.49665183655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70">
        <f>'IGNORE Totaal overzicht input'!P7</f>
        <v>14.34375</v>
      </c>
      <c r="E4" s="25">
        <f>'IGNORE Totaal overzicht input'!P24</f>
        <v>120.64137931034482</v>
      </c>
      <c r="F4" s="27">
        <f>F3</f>
        <v>0.35462100456548717</v>
      </c>
      <c r="G4" s="8">
        <f>G3</f>
        <v>51.892319717046867</v>
      </c>
      <c r="H4" s="5">
        <f>'IGNORE Totaal overzicht input'!B79</f>
        <v>160</v>
      </c>
      <c r="I4" s="9">
        <f t="shared" ref="I4:I14" si="0">E4/H4</f>
        <v>0.75400862068965513</v>
      </c>
      <c r="J4" s="10">
        <f t="shared" ref="J4:J14" si="1">G4/(1-F4)</f>
        <v>80.405963138154888</v>
      </c>
      <c r="K4" s="71">
        <f>D4-D3</f>
        <v>0</v>
      </c>
      <c r="L4" s="10">
        <f t="shared" ref="L4:L14" si="2">D4*J4*E4</f>
        <v>139138.48158354877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70">
        <f>'IGNORE Totaal overzicht input'!P8</f>
        <v>14.34375</v>
      </c>
      <c r="E5" s="25">
        <f>'IGNORE Totaal overzicht input'!P25</f>
        <v>137.68344827586205</v>
      </c>
      <c r="F5" s="27">
        <f t="shared" ref="F5:F14" si="3">F4</f>
        <v>0.35462100456548717</v>
      </c>
      <c r="G5" s="8">
        <f t="shared" ref="G5:G14" si="4">G4</f>
        <v>51.892319717046867</v>
      </c>
      <c r="H5" s="5">
        <f>'IGNORE Totaal overzicht input'!B80</f>
        <v>168</v>
      </c>
      <c r="I5" s="9">
        <f t="shared" si="0"/>
        <v>0.81954433497536938</v>
      </c>
      <c r="J5" s="10">
        <f t="shared" si="1"/>
        <v>80.405963138154888</v>
      </c>
      <c r="K5" s="71">
        <f t="shared" ref="K5:K14" si="5">D5-D4</f>
        <v>0</v>
      </c>
      <c r="L5" s="10">
        <f t="shared" si="2"/>
        <v>158793.49226445582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70">
        <f>'IGNORE Totaal overzicht input'!P9</f>
        <v>14.34375</v>
      </c>
      <c r="E6" s="25">
        <f>'IGNORE Totaal overzicht input'!P26</f>
        <v>129.38344827586207</v>
      </c>
      <c r="F6" s="27">
        <f t="shared" si="3"/>
        <v>0.35462100456548717</v>
      </c>
      <c r="G6" s="8">
        <f t="shared" si="4"/>
        <v>51.892319717046867</v>
      </c>
      <c r="H6" s="5">
        <f>'IGNORE Totaal overzicht input'!B81</f>
        <v>176</v>
      </c>
      <c r="I6" s="9">
        <f t="shared" si="0"/>
        <v>0.73513322884012533</v>
      </c>
      <c r="J6" s="10">
        <f t="shared" si="1"/>
        <v>80.405963138154888</v>
      </c>
      <c r="K6" s="71">
        <f t="shared" si="5"/>
        <v>0</v>
      </c>
      <c r="L6" s="10">
        <f t="shared" si="2"/>
        <v>149220.91108422368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70">
        <f>'IGNORE Totaal overzicht input'!P10</f>
        <v>14.34375</v>
      </c>
      <c r="E7" s="25">
        <f>'IGNORE Totaal overzicht input'!P27</f>
        <v>124.14137931034483</v>
      </c>
      <c r="F7" s="27">
        <f t="shared" si="3"/>
        <v>0.35462100456548717</v>
      </c>
      <c r="G7" s="8">
        <f t="shared" si="4"/>
        <v>51.892319717046867</v>
      </c>
      <c r="H7" s="5">
        <f>'IGNORE Totaal overzicht input'!B82</f>
        <v>176</v>
      </c>
      <c r="I7" s="9">
        <f t="shared" si="0"/>
        <v>0.70534874608150477</v>
      </c>
      <c r="J7" s="10">
        <f t="shared" si="1"/>
        <v>80.405963138154888</v>
      </c>
      <c r="K7" s="71">
        <f t="shared" si="5"/>
        <v>0</v>
      </c>
      <c r="L7" s="10">
        <f t="shared" si="2"/>
        <v>143175.11220171896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70">
        <f>'IGNORE Totaal overzicht input'!P11</f>
        <v>15.3</v>
      </c>
      <c r="E8" s="25">
        <f>'IGNORE Totaal overzicht input'!P28</f>
        <v>120.39137931034482</v>
      </c>
      <c r="F8" s="27">
        <f t="shared" si="3"/>
        <v>0.35462100456548717</v>
      </c>
      <c r="G8" s="8">
        <f t="shared" si="4"/>
        <v>51.892319717046867</v>
      </c>
      <c r="H8" s="5">
        <f>'IGNORE Totaal overzicht input'!B83</f>
        <v>168</v>
      </c>
      <c r="I8" s="9">
        <f t="shared" si="0"/>
        <v>0.7166153530377668</v>
      </c>
      <c r="J8" s="10">
        <f t="shared" si="1"/>
        <v>80.405963138154888</v>
      </c>
      <c r="K8" s="71">
        <f t="shared" si="5"/>
        <v>0.95625000000000071</v>
      </c>
      <c r="L8" s="10">
        <f t="shared" si="2"/>
        <v>148106.82754678189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70">
        <f>'IGNORE Totaal overzicht input'!P12</f>
        <v>14.34375</v>
      </c>
      <c r="E9" s="25">
        <f>'IGNORE Totaal overzicht input'!P29</f>
        <v>136.20758620689656</v>
      </c>
      <c r="F9" s="27">
        <f t="shared" si="3"/>
        <v>0.35462100456548717</v>
      </c>
      <c r="G9" s="8">
        <f t="shared" si="4"/>
        <v>51.892319717046867</v>
      </c>
      <c r="H9" s="5">
        <f>'IGNORE Totaal overzicht input'!B84</f>
        <v>184</v>
      </c>
      <c r="I9" s="9">
        <f t="shared" si="0"/>
        <v>0.7402586206896552</v>
      </c>
      <c r="J9" s="10">
        <f t="shared" si="1"/>
        <v>80.405963138154888</v>
      </c>
      <c r="K9" s="71">
        <f t="shared" si="5"/>
        <v>-0.95625000000000071</v>
      </c>
      <c r="L9" s="10">
        <f t="shared" si="2"/>
        <v>157091.34654566096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70">
        <f>'IGNORE Totaal overzicht input'!P13</f>
        <v>14.34375</v>
      </c>
      <c r="E10" s="25">
        <f>'IGNORE Totaal overzicht input'!P30</f>
        <v>124.36344827586207</v>
      </c>
      <c r="F10" s="27">
        <f t="shared" si="3"/>
        <v>0.35462100456548717</v>
      </c>
      <c r="G10" s="8">
        <f t="shared" si="4"/>
        <v>51.892319717046867</v>
      </c>
      <c r="H10" s="5">
        <f>'IGNORE Totaal overzicht input'!B85</f>
        <v>168</v>
      </c>
      <c r="I10" s="9">
        <f t="shared" si="0"/>
        <v>0.7402586206896552</v>
      </c>
      <c r="J10" s="10">
        <f t="shared" si="1"/>
        <v>80.405963138154888</v>
      </c>
      <c r="K10" s="71">
        <f t="shared" si="5"/>
        <v>0</v>
      </c>
      <c r="L10" s="10">
        <f t="shared" si="2"/>
        <v>143431.2294547339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70">
        <f>'IGNORE Totaal overzicht input'!P14</f>
        <v>15.3</v>
      </c>
      <c r="E11" s="25">
        <f>'IGNORE Totaal overzicht input'!P31</f>
        <v>129.07551724137932</v>
      </c>
      <c r="F11" s="27">
        <f t="shared" si="3"/>
        <v>0.35462100456548717</v>
      </c>
      <c r="G11" s="8">
        <f t="shared" si="4"/>
        <v>51.892319717046867</v>
      </c>
      <c r="H11" s="5">
        <f>'IGNORE Totaal overzicht input'!B86</f>
        <v>176</v>
      </c>
      <c r="I11" s="9">
        <f t="shared" si="0"/>
        <v>0.73338362068965524</v>
      </c>
      <c r="J11" s="10">
        <f t="shared" si="1"/>
        <v>80.405963138154888</v>
      </c>
      <c r="K11" s="71">
        <f t="shared" si="5"/>
        <v>0.95625000000000071</v>
      </c>
      <c r="L11" s="10">
        <f t="shared" si="2"/>
        <v>158790.15160463389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70">
        <f>'IGNORE Totaal overzicht input'!P15</f>
        <v>16.256250000000001</v>
      </c>
      <c r="E12" s="25">
        <f>'IGNORE Totaal overzicht input'!P32</f>
        <v>138.61582150101421</v>
      </c>
      <c r="F12" s="27">
        <f t="shared" si="3"/>
        <v>0.35462100456548717</v>
      </c>
      <c r="G12" s="8">
        <f t="shared" si="4"/>
        <v>51.892319717046867</v>
      </c>
      <c r="H12" s="5">
        <f>'IGNORE Totaal overzicht input'!B87</f>
        <v>184</v>
      </c>
      <c r="I12" s="9">
        <f t="shared" si="0"/>
        <v>0.75334685598377293</v>
      </c>
      <c r="J12" s="10">
        <f t="shared" si="1"/>
        <v>80.405963138154888</v>
      </c>
      <c r="K12" s="71">
        <f t="shared" si="5"/>
        <v>0.95625000000000071</v>
      </c>
      <c r="L12" s="10">
        <f t="shared" si="2"/>
        <v>181184.66241856595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70">
        <f>'IGNORE Totaal overzicht input'!P16</f>
        <v>16.256250000000001</v>
      </c>
      <c r="E13" s="25">
        <f>'IGNORE Totaal overzicht input'!P33</f>
        <v>134.84137931034482</v>
      </c>
      <c r="F13" s="27">
        <f t="shared" si="3"/>
        <v>0.35462100456548717</v>
      </c>
      <c r="G13" s="8">
        <f t="shared" si="4"/>
        <v>51.892319717046867</v>
      </c>
      <c r="H13" s="5">
        <f>'IGNORE Totaal overzicht input'!B88</f>
        <v>160</v>
      </c>
      <c r="I13" s="9">
        <f t="shared" si="0"/>
        <v>0.84275862068965512</v>
      </c>
      <c r="J13" s="10">
        <f t="shared" si="1"/>
        <v>80.405963138154888</v>
      </c>
      <c r="K13" s="71">
        <f t="shared" si="5"/>
        <v>0</v>
      </c>
      <c r="L13" s="10">
        <f t="shared" si="2"/>
        <v>176251.09115137966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70">
        <f>'IGNORE Totaal overzicht input'!P17</f>
        <v>16.256250000000001</v>
      </c>
      <c r="E14" s="25">
        <f>'IGNORE Totaal overzicht input'!P34</f>
        <v>121.42344827586207</v>
      </c>
      <c r="F14" s="27">
        <f t="shared" si="3"/>
        <v>0.35462100456548717</v>
      </c>
      <c r="G14" s="8">
        <f t="shared" si="4"/>
        <v>51.892319717046867</v>
      </c>
      <c r="H14" s="5">
        <f>'IGNORE Totaal overzicht input'!B89</f>
        <v>184</v>
      </c>
      <c r="I14" s="9">
        <f t="shared" si="0"/>
        <v>0.65991004497751127</v>
      </c>
      <c r="J14" s="10">
        <f t="shared" si="1"/>
        <v>80.405963138154888</v>
      </c>
      <c r="K14" s="71">
        <f t="shared" si="5"/>
        <v>0</v>
      </c>
      <c r="L14" s="10">
        <f t="shared" si="2"/>
        <v>158712.52103353373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61">
        <f>SUM(E3:E14)</f>
        <v>1546.2137525354967</v>
      </c>
      <c r="F15" s="19">
        <f>AVERAGE(F3:F14)</f>
        <v>0.35462100456548723</v>
      </c>
      <c r="G15" s="20">
        <f>AVERAGE(G3:G14)</f>
        <v>51.892319717046881</v>
      </c>
      <c r="H15" s="4">
        <f>SUM(H3:H14)</f>
        <v>2088</v>
      </c>
      <c r="I15" s="19">
        <f t="shared" ref="I15" si="6">E15/H15</f>
        <v>0.74052382784267079</v>
      </c>
      <c r="J15" s="20">
        <f>AVERAGE(J3:J14)</f>
        <v>80.405963138154888</v>
      </c>
      <c r="K15" s="61">
        <f>SUM(K3:K14)</f>
        <v>0.91250000000000142</v>
      </c>
      <c r="L15" s="20">
        <f>SUM(L3:L14)</f>
        <v>1863188.3235410741</v>
      </c>
    </row>
  </sheetData>
  <conditionalFormatting sqref="H3:H14">
    <cfRule type="top10" dxfId="4" priority="1" percent="1" rank="10"/>
  </conditionalFormatting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8A20D-66C2-154C-B82F-3A0316E432BB}">
  <sheetPr>
    <tabColor rgb="FF00B050"/>
  </sheetPr>
  <dimension ref="A1:O15"/>
  <sheetViews>
    <sheetView zoomScale="144" zoomScaleNormal="144" workbookViewId="0">
      <selection activeCell="K15" sqref="K15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</cols>
  <sheetData>
    <row r="1" spans="1:15" x14ac:dyDescent="0.2">
      <c r="B1" s="16" t="s">
        <v>11</v>
      </c>
      <c r="C1" s="16"/>
      <c r="D1" s="69">
        <f>'IGNORE Totaal overzicht input'!Q4</f>
        <v>33.198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69">
        <f>'IGNORE Totaal overzicht input'!Q6</f>
        <v>32.198</v>
      </c>
      <c r="E3" s="25">
        <f>'IGNORE Totaal overzicht input'!Q23</f>
        <v>133.17118773946359</v>
      </c>
      <c r="F3" s="27">
        <f>'IGNORE Totaal overzicht input'!Q40</f>
        <v>0.3861051401696407</v>
      </c>
      <c r="G3" s="8">
        <f>'IGNORE Totaal overzicht input'!Q57</f>
        <v>56.958359650942448</v>
      </c>
      <c r="H3" s="5">
        <f>'IGNORE Totaal overzicht input'!B78</f>
        <v>184</v>
      </c>
      <c r="I3" s="9">
        <f>E3/H3</f>
        <v>0.72375645510578035</v>
      </c>
      <c r="J3" s="10">
        <f>G3/(1-F3)</f>
        <v>92.781945863957944</v>
      </c>
      <c r="K3" s="71">
        <f>D3-D1</f>
        <v>-1</v>
      </c>
      <c r="L3" s="10">
        <f>D3*J3*E3</f>
        <v>397834.68642985396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69">
        <f>'IGNORE Totaal overzicht input'!Q7</f>
        <v>31.250999999999998</v>
      </c>
      <c r="E4" s="25">
        <f>'IGNORE Totaal overzicht input'!Q24</f>
        <v>122.42835249042145</v>
      </c>
      <c r="F4" s="27">
        <f>F3</f>
        <v>0.3861051401696407</v>
      </c>
      <c r="G4" s="8">
        <f>G3</f>
        <v>56.958359650942448</v>
      </c>
      <c r="H4" s="5">
        <f>'IGNORE Totaal overzicht input'!B79</f>
        <v>160</v>
      </c>
      <c r="I4" s="9">
        <f t="shared" ref="I4:I14" si="0">E4/H4</f>
        <v>0.76517720306513404</v>
      </c>
      <c r="J4" s="10">
        <f t="shared" ref="J4:J14" si="1">G4/(1-F4)</f>
        <v>92.781945863957944</v>
      </c>
      <c r="K4" s="71">
        <f>D4-D3</f>
        <v>-0.94700000000000273</v>
      </c>
      <c r="L4" s="10">
        <f t="shared" ref="L4:L14" si="2">D4*J4*E4</f>
        <v>354984.50829639303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69">
        <f>'IGNORE Totaal overzicht input'!Q8</f>
        <v>32.198</v>
      </c>
      <c r="E5" s="25">
        <f>'IGNORE Totaal overzicht input'!Q25</f>
        <v>132.34565246788367</v>
      </c>
      <c r="F5" s="27">
        <f t="shared" ref="F5:F14" si="3">F4</f>
        <v>0.3861051401696407</v>
      </c>
      <c r="G5" s="8">
        <f t="shared" ref="G5:G14" si="4">G4</f>
        <v>56.958359650942448</v>
      </c>
      <c r="H5" s="5">
        <f>'IGNORE Totaal overzicht input'!B80</f>
        <v>168</v>
      </c>
      <c r="I5" s="9">
        <f t="shared" si="0"/>
        <v>0.78777174088025992</v>
      </c>
      <c r="J5" s="10">
        <f t="shared" si="1"/>
        <v>92.781945863957944</v>
      </c>
      <c r="K5" s="71">
        <f t="shared" ref="K5:K14" si="5">D5-D4</f>
        <v>0.94700000000000273</v>
      </c>
      <c r="L5" s="10">
        <f t="shared" si="2"/>
        <v>395368.48806156788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69">
        <f>'IGNORE Totaal overzicht input'!Q9</f>
        <v>33.144999999999996</v>
      </c>
      <c r="E6" s="25">
        <f>'IGNORE Totaal overzicht input'!Q26</f>
        <v>132.57977011494253</v>
      </c>
      <c r="F6" s="27">
        <f t="shared" si="3"/>
        <v>0.3861051401696407</v>
      </c>
      <c r="G6" s="8">
        <f t="shared" si="4"/>
        <v>56.958359650942448</v>
      </c>
      <c r="H6" s="5">
        <f>'IGNORE Totaal overzicht input'!B81</f>
        <v>176</v>
      </c>
      <c r="I6" s="9">
        <f t="shared" si="0"/>
        <v>0.75329414838035536</v>
      </c>
      <c r="J6" s="10">
        <f t="shared" si="1"/>
        <v>92.781945863957944</v>
      </c>
      <c r="K6" s="71">
        <f t="shared" si="5"/>
        <v>0.94699999999999562</v>
      </c>
      <c r="L6" s="10">
        <f t="shared" si="2"/>
        <v>407716.94507695112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69">
        <f>'IGNORE Totaal overzicht input'!Q10</f>
        <v>33.144999999999996</v>
      </c>
      <c r="E7" s="25">
        <f>'IGNORE Totaal overzicht input'!Q27</f>
        <v>122.72835249042144</v>
      </c>
      <c r="F7" s="27">
        <f t="shared" si="3"/>
        <v>0.3861051401696407</v>
      </c>
      <c r="G7" s="8">
        <f t="shared" si="4"/>
        <v>56.958359650942448</v>
      </c>
      <c r="H7" s="5">
        <f>'IGNORE Totaal overzicht input'!B82</f>
        <v>176</v>
      </c>
      <c r="I7" s="9">
        <f t="shared" si="0"/>
        <v>0.69732018460466727</v>
      </c>
      <c r="J7" s="10">
        <f t="shared" si="1"/>
        <v>92.781945863957944</v>
      </c>
      <c r="K7" s="71">
        <f t="shared" si="5"/>
        <v>0</v>
      </c>
      <c r="L7" s="10">
        <f t="shared" si="2"/>
        <v>377421.29819911515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69">
        <f>'IGNORE Totaal overzicht input'!Q11</f>
        <v>34.091999999999999</v>
      </c>
      <c r="E8" s="25">
        <f>'IGNORE Totaal overzicht input'!Q28</f>
        <v>118.08390804597698</v>
      </c>
      <c r="F8" s="27">
        <f t="shared" si="3"/>
        <v>0.3861051401696407</v>
      </c>
      <c r="G8" s="8">
        <f t="shared" si="4"/>
        <v>56.958359650942448</v>
      </c>
      <c r="H8" s="5">
        <f>'IGNORE Totaal overzicht input'!B83</f>
        <v>168</v>
      </c>
      <c r="I8" s="9">
        <f t="shared" si="0"/>
        <v>0.70288040503557725</v>
      </c>
      <c r="J8" s="10">
        <f t="shared" si="1"/>
        <v>92.781945863957944</v>
      </c>
      <c r="K8" s="71">
        <f t="shared" si="5"/>
        <v>0.94700000000000273</v>
      </c>
      <c r="L8" s="10">
        <f t="shared" si="2"/>
        <v>373513.81900496129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69">
        <f>'IGNORE Totaal overzicht input'!Q12</f>
        <v>34.091999999999999</v>
      </c>
      <c r="E9" s="25">
        <f>'IGNORE Totaal overzicht input'!Q29</f>
        <v>133.66260536398468</v>
      </c>
      <c r="F9" s="27">
        <f t="shared" si="3"/>
        <v>0.3861051401696407</v>
      </c>
      <c r="G9" s="8">
        <f t="shared" si="4"/>
        <v>56.958359650942448</v>
      </c>
      <c r="H9" s="5">
        <f>'IGNORE Totaal overzicht input'!B84</f>
        <v>184</v>
      </c>
      <c r="I9" s="9">
        <f t="shared" si="0"/>
        <v>0.72642720306513409</v>
      </c>
      <c r="J9" s="10">
        <f t="shared" si="1"/>
        <v>92.781945863957944</v>
      </c>
      <c r="K9" s="71">
        <f t="shared" si="5"/>
        <v>0</v>
      </c>
      <c r="L9" s="10">
        <f t="shared" si="2"/>
        <v>422791.1407557436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69">
        <f>'IGNORE Totaal overzicht input'!Q13</f>
        <v>33.144999999999996</v>
      </c>
      <c r="E10" s="25">
        <f>'IGNORE Totaal overzicht input'!Q30</f>
        <v>122.03977011494253</v>
      </c>
      <c r="F10" s="27">
        <f t="shared" si="3"/>
        <v>0.3861051401696407</v>
      </c>
      <c r="G10" s="8">
        <f t="shared" si="4"/>
        <v>56.958359650942448</v>
      </c>
      <c r="H10" s="5">
        <f>'IGNORE Totaal overzicht input'!B85</f>
        <v>168</v>
      </c>
      <c r="I10" s="9">
        <f t="shared" si="0"/>
        <v>0.72642720306513409</v>
      </c>
      <c r="J10" s="10">
        <f t="shared" si="1"/>
        <v>92.781945863957944</v>
      </c>
      <c r="K10" s="71">
        <f t="shared" si="5"/>
        <v>-0.94700000000000273</v>
      </c>
      <c r="L10" s="10">
        <f t="shared" si="2"/>
        <v>375303.7300186854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69">
        <f>'IGNORE Totaal overzicht input'!Q14</f>
        <v>33.144999999999996</v>
      </c>
      <c r="E11" s="25">
        <f>'IGNORE Totaal overzicht input'!Q31</f>
        <v>131.87404488232076</v>
      </c>
      <c r="F11" s="27">
        <f t="shared" si="3"/>
        <v>0.3861051401696407</v>
      </c>
      <c r="G11" s="8">
        <f t="shared" si="4"/>
        <v>56.958359650942448</v>
      </c>
      <c r="H11" s="5">
        <f>'IGNORE Totaal overzicht input'!B86</f>
        <v>176</v>
      </c>
      <c r="I11" s="9">
        <f t="shared" si="0"/>
        <v>0.749284345922277</v>
      </c>
      <c r="J11" s="10">
        <f t="shared" si="1"/>
        <v>92.781945863957944</v>
      </c>
      <c r="K11" s="71">
        <f t="shared" si="5"/>
        <v>0</v>
      </c>
      <c r="L11" s="10">
        <f t="shared" si="2"/>
        <v>405546.65819488146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69">
        <f>'IGNORE Totaal overzicht input'!Q15</f>
        <v>33.144999999999996</v>
      </c>
      <c r="E12" s="25">
        <f>'IGNORE Totaal overzicht input'!Q32</f>
        <v>140.16831964969896</v>
      </c>
      <c r="F12" s="27">
        <f t="shared" si="3"/>
        <v>0.3861051401696407</v>
      </c>
      <c r="G12" s="8">
        <f t="shared" si="4"/>
        <v>56.958359650942448</v>
      </c>
      <c r="H12" s="5">
        <f>'IGNORE Totaal overzicht input'!B87</f>
        <v>184</v>
      </c>
      <c r="I12" s="9">
        <f t="shared" si="0"/>
        <v>0.76178434592227695</v>
      </c>
      <c r="J12" s="10">
        <f t="shared" si="1"/>
        <v>92.781945863957944</v>
      </c>
      <c r="K12" s="71">
        <f t="shared" si="5"/>
        <v>0</v>
      </c>
      <c r="L12" s="10">
        <f t="shared" si="2"/>
        <v>431053.68967375968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69">
        <f>'IGNORE Totaal overzicht input'!Q16</f>
        <v>33.144999999999996</v>
      </c>
      <c r="E13" s="25">
        <f>'IGNORE Totaal overzicht input'!Q33</f>
        <v>134.22835249042146</v>
      </c>
      <c r="F13" s="27">
        <f t="shared" si="3"/>
        <v>0.3861051401696407</v>
      </c>
      <c r="G13" s="8">
        <f t="shared" si="4"/>
        <v>56.958359650942448</v>
      </c>
      <c r="H13" s="5">
        <f>'IGNORE Totaal overzicht input'!B88</f>
        <v>160</v>
      </c>
      <c r="I13" s="9">
        <f t="shared" si="0"/>
        <v>0.83892720306513413</v>
      </c>
      <c r="J13" s="10">
        <f t="shared" si="1"/>
        <v>92.781945863957944</v>
      </c>
      <c r="K13" s="71">
        <f t="shared" si="5"/>
        <v>0</v>
      </c>
      <c r="L13" s="10">
        <f t="shared" si="2"/>
        <v>412786.76054921537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69">
        <f>'IGNORE Totaal overzicht input'!Q17</f>
        <v>33.144999999999996</v>
      </c>
      <c r="E14" s="25">
        <f>'IGNORE Totaal overzicht input'!Q34</f>
        <v>120.77977011494254</v>
      </c>
      <c r="F14" s="27">
        <f t="shared" si="3"/>
        <v>0.3861051401696407</v>
      </c>
      <c r="G14" s="8">
        <f t="shared" si="4"/>
        <v>56.958359650942448</v>
      </c>
      <c r="H14" s="5">
        <f>'IGNORE Totaal overzicht input'!B89</f>
        <v>184</v>
      </c>
      <c r="I14" s="9">
        <f t="shared" si="0"/>
        <v>0.65641179410294859</v>
      </c>
      <c r="J14" s="10">
        <f t="shared" si="1"/>
        <v>92.781945863957944</v>
      </c>
      <c r="K14" s="71">
        <f t="shared" si="5"/>
        <v>0</v>
      </c>
      <c r="L14" s="10">
        <f t="shared" si="2"/>
        <v>371428.90544815268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62">
        <f>SUM(E3:E14)</f>
        <v>1544.0900859654205</v>
      </c>
      <c r="F15" s="19">
        <f>AVERAGE(F3:F14)</f>
        <v>0.38610514016964076</v>
      </c>
      <c r="G15" s="20">
        <f>AVERAGE(G3:G14)</f>
        <v>56.958359650942462</v>
      </c>
      <c r="H15" s="4">
        <f>SUM(H3:H14)</f>
        <v>2088</v>
      </c>
      <c r="I15" s="19">
        <f t="shared" ref="I15" si="6">E15/H15</f>
        <v>0.73950674615202128</v>
      </c>
      <c r="J15" s="20">
        <f>AVERAGE(J3:J14)</f>
        <v>92.781945863957944</v>
      </c>
      <c r="K15" s="72">
        <f>SUM(K3:K14)</f>
        <v>-5.3000000000004377E-2</v>
      </c>
      <c r="L15" s="20">
        <f>SUM(L3:L14)</f>
        <v>4725750.629709281</v>
      </c>
    </row>
  </sheetData>
  <conditionalFormatting sqref="H3:H14">
    <cfRule type="top10" dxfId="3" priority="1" percent="1" rank="10"/>
  </conditionalFormatting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5E11-C485-B842-913E-A4EC7E933292}">
  <sheetPr>
    <tabColor rgb="FF00B050"/>
  </sheetPr>
  <dimension ref="A1:O15"/>
  <sheetViews>
    <sheetView zoomScale="144" zoomScaleNormal="144" workbookViewId="0">
      <selection activeCell="L16" sqref="L16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</cols>
  <sheetData>
    <row r="1" spans="1:15" x14ac:dyDescent="0.2">
      <c r="B1" s="16" t="s">
        <v>11</v>
      </c>
      <c r="C1" s="16"/>
      <c r="D1" s="70">
        <f>'IGNORE Totaal overzicht input'!R4</f>
        <v>4.916666666666667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70">
        <f>'IGNORE Totaal overzicht input'!R6</f>
        <v>4.916666666666667</v>
      </c>
      <c r="E3" s="25">
        <f>'IGNORE Totaal overzicht input'!R23</f>
        <v>124.74206896551723</v>
      </c>
      <c r="F3" s="27">
        <f>'IGNORE Totaal overzicht input'!R40</f>
        <v>0.18497823001531208</v>
      </c>
      <c r="G3" s="8">
        <f>'IGNORE Totaal overzicht input'!R57</f>
        <v>89.411364904759381</v>
      </c>
      <c r="H3" s="5">
        <f>'IGNORE Totaal overzicht input'!B78</f>
        <v>184</v>
      </c>
      <c r="I3" s="9">
        <f>E3/H3</f>
        <v>0.67794602698650674</v>
      </c>
      <c r="J3" s="10">
        <f>G3/(1-F3)</f>
        <v>109.70426582156104</v>
      </c>
      <c r="K3" s="29">
        <f>D3-D1</f>
        <v>0</v>
      </c>
      <c r="L3" s="10">
        <f>D3*J3*E3</f>
        <v>67283.290706879299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70">
        <f>'IGNORE Totaal overzicht input'!R7</f>
        <v>4.916666666666667</v>
      </c>
      <c r="E4" s="25">
        <f>'IGNORE Totaal overzicht input'!R24</f>
        <v>114.7655172413793</v>
      </c>
      <c r="F4" s="27">
        <f>F3</f>
        <v>0.18497823001531208</v>
      </c>
      <c r="G4" s="8">
        <f>G3</f>
        <v>89.411364904759381</v>
      </c>
      <c r="H4" s="5">
        <f>'IGNORE Totaal overzicht input'!B79</f>
        <v>160</v>
      </c>
      <c r="I4" s="9">
        <f t="shared" ref="I4:I14" si="0">E4/H4</f>
        <v>0.71728448275862067</v>
      </c>
      <c r="J4" s="10">
        <f t="shared" ref="J4:J14" si="1">G4/(1-F4)</f>
        <v>109.70426582156104</v>
      </c>
      <c r="K4" s="29">
        <f>D4-D3</f>
        <v>0</v>
      </c>
      <c r="L4" s="10">
        <f t="shared" ref="L4:L14" si="2">D4*J4*E4</f>
        <v>61902.14515210301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70">
        <f>'IGNORE Totaal overzicht input'!R8</f>
        <v>4.916666666666667</v>
      </c>
      <c r="E5" s="25">
        <f>'IGNORE Totaal overzicht input'!R25</f>
        <v>128.99379310344827</v>
      </c>
      <c r="F5" s="27">
        <f t="shared" ref="F5:F14" si="3">F4</f>
        <v>0.18497823001531208</v>
      </c>
      <c r="G5" s="8">
        <f t="shared" ref="G5:G14" si="4">G4</f>
        <v>89.411364904759381</v>
      </c>
      <c r="H5" s="5">
        <f>'IGNORE Totaal overzicht input'!B80</f>
        <v>168</v>
      </c>
      <c r="I5" s="9">
        <f t="shared" si="0"/>
        <v>0.76782019704433491</v>
      </c>
      <c r="J5" s="10">
        <f t="shared" si="1"/>
        <v>109.70426582156104</v>
      </c>
      <c r="K5" s="29">
        <f t="shared" ref="K5:K14" si="5">D5-D4</f>
        <v>0</v>
      </c>
      <c r="L5" s="10">
        <f t="shared" si="2"/>
        <v>69576.582725764674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70">
        <f>'IGNORE Totaal overzicht input'!R9</f>
        <v>4.916666666666667</v>
      </c>
      <c r="E6" s="25">
        <f>'IGNORE Totaal overzicht input'!R26</f>
        <v>129.09379310344826</v>
      </c>
      <c r="F6" s="27">
        <f t="shared" si="3"/>
        <v>0.18497823001531208</v>
      </c>
      <c r="G6" s="8">
        <f t="shared" si="4"/>
        <v>89.411364904759381</v>
      </c>
      <c r="H6" s="5">
        <f>'IGNORE Totaal overzicht input'!B81</f>
        <v>176</v>
      </c>
      <c r="I6" s="9">
        <f t="shared" si="0"/>
        <v>0.7334874608150469</v>
      </c>
      <c r="J6" s="10">
        <f t="shared" si="1"/>
        <v>109.70426582156104</v>
      </c>
      <c r="K6" s="29">
        <f t="shared" si="5"/>
        <v>0</v>
      </c>
      <c r="L6" s="10">
        <f t="shared" si="2"/>
        <v>69630.52065646027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70">
        <f>'IGNORE Totaal overzicht input'!R10</f>
        <v>4.916666666666667</v>
      </c>
      <c r="E7" s="25">
        <f>'IGNORE Totaal overzicht input'!R27</f>
        <v>115.06551724137933</v>
      </c>
      <c r="F7" s="27">
        <f t="shared" si="3"/>
        <v>0.18497823001531208</v>
      </c>
      <c r="G7" s="8">
        <f t="shared" si="4"/>
        <v>89.411364904759381</v>
      </c>
      <c r="H7" s="5">
        <f>'IGNORE Totaal overzicht input'!B82</f>
        <v>176</v>
      </c>
      <c r="I7" s="9">
        <f t="shared" si="0"/>
        <v>0.65378134796238252</v>
      </c>
      <c r="J7" s="10">
        <f t="shared" si="1"/>
        <v>109.70426582156104</v>
      </c>
      <c r="K7" s="29">
        <f t="shared" si="5"/>
        <v>0</v>
      </c>
      <c r="L7" s="10">
        <f t="shared" si="2"/>
        <v>62063.958944189821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70">
        <f>'IGNORE Totaal overzicht input'!R11</f>
        <v>4.916666666666667</v>
      </c>
      <c r="E8" s="25">
        <f>'IGNORE Totaal overzicht input'!R28</f>
        <v>94.865517241379294</v>
      </c>
      <c r="F8" s="27">
        <f t="shared" si="3"/>
        <v>0.18497823001531208</v>
      </c>
      <c r="G8" s="8">
        <f t="shared" si="4"/>
        <v>89.411364904759381</v>
      </c>
      <c r="H8" s="5">
        <f>'IGNORE Totaal overzicht input'!B83</f>
        <v>168</v>
      </c>
      <c r="I8" s="9">
        <f t="shared" si="0"/>
        <v>0.56467569786535299</v>
      </c>
      <c r="J8" s="10">
        <f t="shared" si="1"/>
        <v>109.70426582156104</v>
      </c>
      <c r="K8" s="29">
        <f t="shared" si="5"/>
        <v>0</v>
      </c>
      <c r="L8" s="10">
        <f t="shared" si="2"/>
        <v>51168.496943678438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70">
        <f>'IGNORE Totaal overzicht input'!R12</f>
        <v>4.916666666666667</v>
      </c>
      <c r="E9" s="25">
        <f>'IGNORE Totaal overzicht input'!R29</f>
        <v>124.85034482758623</v>
      </c>
      <c r="F9" s="27">
        <f t="shared" si="3"/>
        <v>0.18497823001531208</v>
      </c>
      <c r="G9" s="8">
        <f t="shared" si="4"/>
        <v>89.411364904759381</v>
      </c>
      <c r="H9" s="5">
        <f>'IGNORE Totaal overzicht input'!B84</f>
        <v>184</v>
      </c>
      <c r="I9" s="9">
        <f t="shared" si="0"/>
        <v>0.67853448275862083</v>
      </c>
      <c r="J9" s="10">
        <f t="shared" si="1"/>
        <v>109.70426582156104</v>
      </c>
      <c r="K9" s="29">
        <f t="shared" si="5"/>
        <v>0</v>
      </c>
      <c r="L9" s="10">
        <f t="shared" si="2"/>
        <v>67341.692466322129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70">
        <f>'IGNORE Totaal overzicht input'!R13</f>
        <v>4.916666666666667</v>
      </c>
      <c r="E10" s="25">
        <f>'IGNORE Totaal overzicht input'!R30</f>
        <v>113.99379310344825</v>
      </c>
      <c r="F10" s="27">
        <f t="shared" si="3"/>
        <v>0.18497823001531208</v>
      </c>
      <c r="G10" s="8">
        <f t="shared" si="4"/>
        <v>89.411364904759381</v>
      </c>
      <c r="H10" s="5">
        <f>'IGNORE Totaal overzicht input'!B85</f>
        <v>168</v>
      </c>
      <c r="I10" s="9">
        <f t="shared" si="0"/>
        <v>0.67853448275862061</v>
      </c>
      <c r="J10" s="10">
        <f t="shared" si="1"/>
        <v>109.70426582156104</v>
      </c>
      <c r="K10" s="29">
        <f t="shared" si="5"/>
        <v>0</v>
      </c>
      <c r="L10" s="10">
        <f t="shared" si="2"/>
        <v>61485.893121424539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70">
        <f>'IGNORE Totaal overzicht input'!R14</f>
        <v>5.9</v>
      </c>
      <c r="E11" s="25">
        <f>'IGNORE Totaal overzicht input'!R31</f>
        <v>106.22206896551727</v>
      </c>
      <c r="F11" s="27">
        <f t="shared" si="3"/>
        <v>0.18497823001531208</v>
      </c>
      <c r="G11" s="8">
        <f t="shared" si="4"/>
        <v>89.411364904759381</v>
      </c>
      <c r="H11" s="5">
        <f>'IGNORE Totaal overzicht input'!B86</f>
        <v>176</v>
      </c>
      <c r="I11" s="9">
        <f t="shared" si="0"/>
        <v>0.60353448275862087</v>
      </c>
      <c r="J11" s="10">
        <f t="shared" si="1"/>
        <v>109.70426582156104</v>
      </c>
      <c r="K11" s="71">
        <f t="shared" si="5"/>
        <v>0.98333333333333339</v>
      </c>
      <c r="L11" s="10">
        <f t="shared" si="2"/>
        <v>68752.783130464857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70">
        <f>'IGNORE Totaal overzicht input'!R15</f>
        <v>5.9</v>
      </c>
      <c r="E12" s="25">
        <f>'IGNORE Totaal overzicht input'!R32</f>
        <v>136.35034482758621</v>
      </c>
      <c r="F12" s="27">
        <f t="shared" si="3"/>
        <v>0.18497823001531208</v>
      </c>
      <c r="G12" s="8">
        <f t="shared" si="4"/>
        <v>89.411364904759381</v>
      </c>
      <c r="H12" s="5">
        <f>'IGNORE Totaal overzicht input'!B87</f>
        <v>184</v>
      </c>
      <c r="I12" s="9">
        <f t="shared" si="0"/>
        <v>0.74103448275862072</v>
      </c>
      <c r="J12" s="10">
        <f t="shared" si="1"/>
        <v>109.70426582156104</v>
      </c>
      <c r="K12" s="29">
        <f t="shared" si="5"/>
        <v>0</v>
      </c>
      <c r="L12" s="10">
        <f t="shared" si="2"/>
        <v>88253.465395579478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70">
        <f>'IGNORE Totaal overzicht input'!R16</f>
        <v>5.9</v>
      </c>
      <c r="E13" s="25">
        <f>'IGNORE Totaal overzicht input'!R33</f>
        <v>126.56551724137931</v>
      </c>
      <c r="F13" s="27">
        <f t="shared" si="3"/>
        <v>0.18497823001531208</v>
      </c>
      <c r="G13" s="8">
        <f t="shared" si="4"/>
        <v>89.411364904759381</v>
      </c>
      <c r="H13" s="5">
        <f>'IGNORE Totaal overzicht input'!B88</f>
        <v>160</v>
      </c>
      <c r="I13" s="9">
        <f t="shared" si="0"/>
        <v>0.79103448275862065</v>
      </c>
      <c r="J13" s="10">
        <f t="shared" si="1"/>
        <v>109.70426582156104</v>
      </c>
      <c r="K13" s="29">
        <f t="shared" si="5"/>
        <v>0</v>
      </c>
      <c r="L13" s="10">
        <f t="shared" si="2"/>
        <v>81920.185169020697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70">
        <f>'IGNORE Totaal overzicht input'!R17</f>
        <v>5.9</v>
      </c>
      <c r="E14" s="25">
        <f>'IGNORE Totaal overzicht input'!R34</f>
        <v>112.73379310344826</v>
      </c>
      <c r="F14" s="27">
        <f t="shared" si="3"/>
        <v>0.18497823001531208</v>
      </c>
      <c r="G14" s="8">
        <f t="shared" si="4"/>
        <v>89.411364904759381</v>
      </c>
      <c r="H14" s="5">
        <f>'IGNORE Totaal overzicht input'!B89</f>
        <v>184</v>
      </c>
      <c r="I14" s="9">
        <f t="shared" si="0"/>
        <v>0.61268365817091452</v>
      </c>
      <c r="J14" s="10">
        <f t="shared" si="1"/>
        <v>109.70426582156104</v>
      </c>
      <c r="K14" s="29">
        <f t="shared" si="5"/>
        <v>0</v>
      </c>
      <c r="L14" s="10">
        <f t="shared" si="2"/>
        <v>72967.53023359197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62">
        <f>SUM(E3:E14)</f>
        <v>1428.2420689655171</v>
      </c>
      <c r="F15" s="19">
        <f>AVERAGE(F3:F14)</f>
        <v>0.18497823001531208</v>
      </c>
      <c r="G15" s="20">
        <f>AVERAGE(G3:G14)</f>
        <v>89.411364904759367</v>
      </c>
      <c r="H15" s="4">
        <f>SUM(H3:H14)</f>
        <v>2088</v>
      </c>
      <c r="I15" s="19">
        <f t="shared" ref="I15" si="6">E15/H15</f>
        <v>0.68402397938961546</v>
      </c>
      <c r="J15" s="20">
        <f>AVERAGE(J3:J14)</f>
        <v>109.70426582156104</v>
      </c>
      <c r="K15" s="61">
        <f>SUM(K3:K14)</f>
        <v>0.98333333333333339</v>
      </c>
      <c r="L15" s="20">
        <f>SUM(L3:L14)</f>
        <v>822346.54464547918</v>
      </c>
    </row>
  </sheetData>
  <conditionalFormatting sqref="H3:H14">
    <cfRule type="top10" dxfId="2" priority="1" percent="1" rank="10"/>
  </conditionalFormatting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C4836-897B-C744-BFF2-EF4E62B8232A}">
  <sheetPr>
    <tabColor rgb="FF00B050"/>
  </sheetPr>
  <dimension ref="A1:O16"/>
  <sheetViews>
    <sheetView zoomScale="120" zoomScaleNormal="120" workbookViewId="0">
      <selection activeCell="K3" sqref="K3:K16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</cols>
  <sheetData>
    <row r="1" spans="1:15" x14ac:dyDescent="0.2">
      <c r="B1" s="16" t="s">
        <v>11</v>
      </c>
      <c r="C1" s="16"/>
      <c r="D1" s="17">
        <f>'IGNORE Totaal overzicht input'!T4</f>
        <v>17.399999999999999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69">
        <f>'IGNORE Totaal overzicht input'!T6</f>
        <v>18.399999999999999</v>
      </c>
      <c r="E3" s="40">
        <f>'IGNORE Totaal overzicht input'!T23</f>
        <v>127.976</v>
      </c>
      <c r="F3" s="7">
        <f>'IGNORE Totaal overzicht input'!T40</f>
        <v>0.26116702553243409</v>
      </c>
      <c r="G3" s="8">
        <f>'IGNORE Totaal overzicht input'!T57</f>
        <v>62.492955757048279</v>
      </c>
      <c r="H3" s="5">
        <f>'IGNORE Totaal overzicht input'!B78</f>
        <v>184</v>
      </c>
      <c r="I3" s="9">
        <f>E3/H3</f>
        <v>0.6955217391304348</v>
      </c>
      <c r="J3" s="10">
        <f>G3/(1-F3)</f>
        <v>84.583333333333329</v>
      </c>
      <c r="K3" s="71">
        <f>D3-D1</f>
        <v>1</v>
      </c>
      <c r="L3" s="10">
        <f>D3*J3*E3</f>
        <v>199173.31466666661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69">
        <f>'IGNORE Totaal overzicht input'!T7</f>
        <v>19.299999999999997</v>
      </c>
      <c r="E4" s="40">
        <f>'IGNORE Totaal overzicht input'!T24</f>
        <v>129.60000000000002</v>
      </c>
      <c r="F4" s="7">
        <f>F3</f>
        <v>0.26116702553243409</v>
      </c>
      <c r="G4" s="8">
        <f>G3</f>
        <v>62.492955757048279</v>
      </c>
      <c r="H4" s="5">
        <f>'IGNORE Totaal overzicht input'!B79</f>
        <v>160</v>
      </c>
      <c r="I4" s="9">
        <f t="shared" ref="I4:I14" si="0">E4/H4</f>
        <v>0.81000000000000016</v>
      </c>
      <c r="J4" s="10">
        <f t="shared" ref="J4:J14" si="1">G4/(1-F4)</f>
        <v>84.583333333333329</v>
      </c>
      <c r="K4" s="71">
        <f>D4-D3</f>
        <v>0.89999999999999858</v>
      </c>
      <c r="L4" s="10">
        <f t="shared" ref="L4:L14" si="2">D4*J4*E4</f>
        <v>211566.6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69">
        <f>'IGNORE Totaal overzicht input'!T8</f>
        <v>21.099999999999998</v>
      </c>
      <c r="E5" s="40">
        <f>'IGNORE Totaal overzicht input'!T25</f>
        <v>130.03200000000001</v>
      </c>
      <c r="F5" s="7">
        <f t="shared" ref="F5:F14" si="3">F4</f>
        <v>0.26116702553243409</v>
      </c>
      <c r="G5" s="8">
        <f t="shared" ref="G5:G14" si="4">G4</f>
        <v>62.492955757048279</v>
      </c>
      <c r="H5" s="5">
        <f>'IGNORE Totaal overzicht input'!B80</f>
        <v>168</v>
      </c>
      <c r="I5" s="9">
        <f t="shared" si="0"/>
        <v>0.77400000000000002</v>
      </c>
      <c r="J5" s="10">
        <f t="shared" si="1"/>
        <v>84.583333333333329</v>
      </c>
      <c r="K5" s="71">
        <f t="shared" ref="K5:K14" si="5">D5-D4</f>
        <v>1.8000000000000007</v>
      </c>
      <c r="L5" s="10">
        <f t="shared" si="2"/>
        <v>232069.19399999999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69">
        <f>'IGNORE Totaal overzicht input'!T9</f>
        <v>21.099999999999998</v>
      </c>
      <c r="E6" s="40">
        <f>'IGNORE Totaal overzicht input'!T26</f>
        <v>132.70400000000001</v>
      </c>
      <c r="F6" s="7">
        <f t="shared" si="3"/>
        <v>0.26116702553243409</v>
      </c>
      <c r="G6" s="8">
        <f t="shared" si="4"/>
        <v>62.492955757048279</v>
      </c>
      <c r="H6" s="5">
        <f>'IGNORE Totaal overzicht input'!B81</f>
        <v>176</v>
      </c>
      <c r="I6" s="9">
        <f t="shared" si="0"/>
        <v>0.754</v>
      </c>
      <c r="J6" s="10">
        <f t="shared" si="1"/>
        <v>84.583333333333329</v>
      </c>
      <c r="K6" s="71">
        <f t="shared" si="5"/>
        <v>0</v>
      </c>
      <c r="L6" s="10">
        <f t="shared" si="2"/>
        <v>236837.93466666664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69">
        <f>'IGNORE Totaal overzicht input'!T10</f>
        <v>22.099999999999998</v>
      </c>
      <c r="E7" s="40">
        <f>'IGNORE Totaal overzicht input'!T27</f>
        <v>117.04</v>
      </c>
      <c r="F7" s="7">
        <f t="shared" si="3"/>
        <v>0.26116702553243409</v>
      </c>
      <c r="G7" s="8">
        <f t="shared" si="4"/>
        <v>62.492955757048279</v>
      </c>
      <c r="H7" s="5">
        <f>'IGNORE Totaal overzicht input'!B82</f>
        <v>176</v>
      </c>
      <c r="I7" s="9">
        <f t="shared" si="0"/>
        <v>0.66500000000000004</v>
      </c>
      <c r="J7" s="10">
        <f t="shared" si="1"/>
        <v>84.583333333333329</v>
      </c>
      <c r="K7" s="71">
        <f t="shared" si="5"/>
        <v>1</v>
      </c>
      <c r="L7" s="10">
        <f t="shared" si="2"/>
        <v>218781.89666666664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69">
        <f>'IGNORE Totaal overzicht input'!T11</f>
        <v>23.099999999999998</v>
      </c>
      <c r="E8" s="40">
        <f>'IGNORE Totaal overzicht input'!T28</f>
        <v>128.184</v>
      </c>
      <c r="F8" s="7">
        <f t="shared" si="3"/>
        <v>0.26116702553243409</v>
      </c>
      <c r="G8" s="8">
        <f t="shared" si="4"/>
        <v>62.492955757048279</v>
      </c>
      <c r="H8" s="5">
        <f>'IGNORE Totaal overzicht input'!B83</f>
        <v>168</v>
      </c>
      <c r="I8" s="9">
        <f t="shared" si="0"/>
        <v>0.76300000000000001</v>
      </c>
      <c r="J8" s="10">
        <f t="shared" si="1"/>
        <v>84.583333333333329</v>
      </c>
      <c r="K8" s="71">
        <f t="shared" si="5"/>
        <v>1</v>
      </c>
      <c r="L8" s="10">
        <f t="shared" si="2"/>
        <v>250455.51299999998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69">
        <f>'IGNORE Totaal overzicht input'!T12</f>
        <v>23.099999999999998</v>
      </c>
      <c r="E9" s="40">
        <f>'IGNORE Totaal overzicht input'!T29</f>
        <v>127.32799999999999</v>
      </c>
      <c r="F9" s="7">
        <f t="shared" si="3"/>
        <v>0.26116702553243409</v>
      </c>
      <c r="G9" s="8">
        <f t="shared" si="4"/>
        <v>62.492955757048279</v>
      </c>
      <c r="H9" s="5">
        <f>'IGNORE Totaal overzicht input'!B84</f>
        <v>184</v>
      </c>
      <c r="I9" s="9">
        <f t="shared" si="0"/>
        <v>0.69199999999999995</v>
      </c>
      <c r="J9" s="10">
        <f t="shared" si="1"/>
        <v>84.583333333333329</v>
      </c>
      <c r="K9" s="71">
        <f t="shared" si="5"/>
        <v>0</v>
      </c>
      <c r="L9" s="10">
        <f t="shared" si="2"/>
        <v>248782.99599999996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69">
        <f>'IGNORE Totaal overzicht input'!T13</f>
        <v>22.999999999999996</v>
      </c>
      <c r="E10" s="40">
        <f>'IGNORE Totaal overzicht input'!T30</f>
        <v>121.96799999999999</v>
      </c>
      <c r="F10" s="7">
        <f t="shared" si="3"/>
        <v>0.26116702553243409</v>
      </c>
      <c r="G10" s="8">
        <f t="shared" si="4"/>
        <v>62.492955757048279</v>
      </c>
      <c r="H10" s="5">
        <f>'IGNORE Totaal overzicht input'!B85</f>
        <v>168</v>
      </c>
      <c r="I10" s="9">
        <f t="shared" si="0"/>
        <v>0.72599999999999998</v>
      </c>
      <c r="J10" s="10">
        <f t="shared" si="1"/>
        <v>84.583333333333329</v>
      </c>
      <c r="K10" s="71">
        <f t="shared" si="5"/>
        <v>-0.10000000000000142</v>
      </c>
      <c r="L10" s="10">
        <f t="shared" si="2"/>
        <v>237278.57999999993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69">
        <f>'IGNORE Totaal overzicht input'!T14</f>
        <v>24.999999999999996</v>
      </c>
      <c r="E11" s="40">
        <f>'IGNORE Totaal overzicht input'!T31</f>
        <v>132.88</v>
      </c>
      <c r="F11" s="7">
        <f t="shared" si="3"/>
        <v>0.26116702553243409</v>
      </c>
      <c r="G11" s="8">
        <f t="shared" si="4"/>
        <v>62.492955757048279</v>
      </c>
      <c r="H11" s="5">
        <f>'IGNORE Totaal overzicht input'!B86</f>
        <v>176</v>
      </c>
      <c r="I11" s="9">
        <f t="shared" si="0"/>
        <v>0.755</v>
      </c>
      <c r="J11" s="10">
        <f t="shared" si="1"/>
        <v>84.583333333333329</v>
      </c>
      <c r="K11" s="71">
        <f t="shared" si="5"/>
        <v>2</v>
      </c>
      <c r="L11" s="10">
        <f t="shared" si="2"/>
        <v>280985.83333333326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69">
        <f>'IGNORE Totaal overzicht input'!T15</f>
        <v>25.999999999999996</v>
      </c>
      <c r="E12" s="40">
        <f>'IGNORE Totaal overzicht input'!T32</f>
        <v>146.83199999999999</v>
      </c>
      <c r="F12" s="7">
        <f t="shared" si="3"/>
        <v>0.26116702553243409</v>
      </c>
      <c r="G12" s="8">
        <f t="shared" si="4"/>
        <v>62.492955757048279</v>
      </c>
      <c r="H12" s="5">
        <f>'IGNORE Totaal overzicht input'!B87</f>
        <v>184</v>
      </c>
      <c r="I12" s="9">
        <f t="shared" si="0"/>
        <v>0.79799999999999993</v>
      </c>
      <c r="J12" s="10">
        <f t="shared" si="1"/>
        <v>84.583333333333329</v>
      </c>
      <c r="K12" s="71">
        <f t="shared" si="5"/>
        <v>1</v>
      </c>
      <c r="L12" s="10">
        <f t="shared" si="2"/>
        <v>322908.03999999992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69">
        <f>'IGNORE Totaal overzicht input'!T16</f>
        <v>26.799999999999997</v>
      </c>
      <c r="E13" s="40">
        <f>'IGNORE Totaal overzicht input'!T33</f>
        <v>128.96</v>
      </c>
      <c r="F13" s="7">
        <f t="shared" si="3"/>
        <v>0.26116702553243409</v>
      </c>
      <c r="G13" s="8">
        <f t="shared" si="4"/>
        <v>62.492955757048279</v>
      </c>
      <c r="H13" s="5">
        <f>'IGNORE Totaal overzicht input'!B88</f>
        <v>160</v>
      </c>
      <c r="I13" s="9">
        <f t="shared" si="0"/>
        <v>0.80600000000000005</v>
      </c>
      <c r="J13" s="10">
        <f t="shared" si="1"/>
        <v>84.583333333333329</v>
      </c>
      <c r="K13" s="71">
        <f t="shared" si="5"/>
        <v>0.80000000000000071</v>
      </c>
      <c r="L13" s="10">
        <f t="shared" si="2"/>
        <v>292330.82666666666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69">
        <f>'IGNORE Totaal overzicht input'!T17</f>
        <v>27.799999999999997</v>
      </c>
      <c r="E14" s="40">
        <f>'IGNORE Totaal overzicht input'!T34</f>
        <v>123.64799999999998</v>
      </c>
      <c r="F14" s="7">
        <f t="shared" si="3"/>
        <v>0.26116702553243409</v>
      </c>
      <c r="G14" s="8">
        <f t="shared" si="4"/>
        <v>62.492955757048279</v>
      </c>
      <c r="H14" s="5">
        <f>'IGNORE Totaal overzicht input'!B89</f>
        <v>184</v>
      </c>
      <c r="I14" s="9">
        <f t="shared" si="0"/>
        <v>0.67199999999999993</v>
      </c>
      <c r="J14" s="10">
        <f t="shared" si="1"/>
        <v>84.583333333333329</v>
      </c>
      <c r="K14" s="71">
        <f t="shared" si="5"/>
        <v>1</v>
      </c>
      <c r="L14" s="10">
        <f t="shared" si="2"/>
        <v>290747.96799999994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62">
        <f>SUM(E3:E14)</f>
        <v>1547.1519999999998</v>
      </c>
      <c r="F15" s="19">
        <f>AVERAGE(F3:F14)</f>
        <v>0.26116702553243415</v>
      </c>
      <c r="G15" s="20">
        <f>AVERAGE(G3:G14)</f>
        <v>62.492955757048286</v>
      </c>
      <c r="H15" s="4">
        <f>SUM(H3:H14)</f>
        <v>2088</v>
      </c>
      <c r="I15" s="19">
        <f t="shared" ref="I15" si="6">E15/H15</f>
        <v>0.74097318007662827</v>
      </c>
      <c r="J15" s="20">
        <f>AVERAGE(J3:J14)</f>
        <v>84.583333333333343</v>
      </c>
      <c r="K15" s="61">
        <f>SUM(K3:K14)</f>
        <v>10.399999999999999</v>
      </c>
      <c r="L15" s="20">
        <f>SUM(L3:L14)</f>
        <v>3021918.6969999997</v>
      </c>
    </row>
    <row r="16" spans="1:15" x14ac:dyDescent="0.2">
      <c r="K16" s="50"/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EBF7-5D78-42C2-A7AE-17C4C29720BD}">
  <dimension ref="A3:Z110"/>
  <sheetViews>
    <sheetView topLeftCell="A37" workbookViewId="0">
      <selection activeCell="I73" sqref="I73"/>
    </sheetView>
  </sheetViews>
  <sheetFormatPr baseColWidth="10" defaultColWidth="8.83203125" defaultRowHeight="15" outlineLevelCol="1" x14ac:dyDescent="0.2"/>
  <cols>
    <col min="1" max="1" width="10.5" customWidth="1"/>
    <col min="2" max="2" width="19.6640625" bestFit="1" customWidth="1"/>
    <col min="3" max="3" width="8.83203125" customWidth="1" outlineLevel="1"/>
    <col min="4" max="4" width="8.83203125" bestFit="1" customWidth="1" outlineLevel="1"/>
    <col min="5" max="5" width="9.33203125" customWidth="1" outlineLevel="1"/>
    <col min="6" max="6" width="1.83203125" customWidth="1"/>
    <col min="7" max="7" width="10.1640625" customWidth="1" outlineLevel="1"/>
    <col min="8" max="8" width="10.33203125" customWidth="1" outlineLevel="1"/>
    <col min="9" max="9" width="13.1640625" customWidth="1" outlineLevel="1"/>
    <col min="10" max="10" width="12.1640625" customWidth="1" outlineLevel="1"/>
    <col min="11" max="11" width="10.5" customWidth="1" outlineLevel="1"/>
    <col min="12" max="12" width="1.83203125" customWidth="1"/>
    <col min="13" max="13" width="9.33203125" customWidth="1" outlineLevel="1"/>
    <col min="14" max="14" width="13.6640625" customWidth="1" outlineLevel="1"/>
    <col min="15" max="15" width="9.1640625" customWidth="1" outlineLevel="1"/>
    <col min="16" max="16" width="9" customWidth="1" outlineLevel="1"/>
    <col min="17" max="17" width="8.5" customWidth="1" outlineLevel="1"/>
    <col min="18" max="18" width="13.1640625" customWidth="1" outlineLevel="1"/>
    <col min="19" max="19" width="1.83203125" customWidth="1"/>
    <col min="20" max="20" width="10.33203125" customWidth="1" outlineLevel="1"/>
    <col min="21" max="21" width="1.83203125" customWidth="1"/>
    <col min="22" max="22" width="7.5" customWidth="1" outlineLevel="1"/>
  </cols>
  <sheetData>
    <row r="3" spans="1:22" x14ac:dyDescent="0.2">
      <c r="A3" s="35" t="s">
        <v>30</v>
      </c>
      <c r="B3" s="35"/>
      <c r="C3" s="36" t="s">
        <v>39</v>
      </c>
      <c r="D3" s="36" t="s">
        <v>37</v>
      </c>
      <c r="E3" s="36" t="s">
        <v>38</v>
      </c>
      <c r="G3" s="36" t="s">
        <v>40</v>
      </c>
      <c r="H3" s="36" t="s">
        <v>41</v>
      </c>
      <c r="I3" s="36" t="s">
        <v>42</v>
      </c>
      <c r="J3" s="36" t="s">
        <v>43</v>
      </c>
      <c r="K3" s="36" t="s">
        <v>44</v>
      </c>
      <c r="M3" s="36" t="s">
        <v>45</v>
      </c>
      <c r="N3" s="36" t="s">
        <v>48</v>
      </c>
      <c r="O3" s="36" t="s">
        <v>46</v>
      </c>
      <c r="P3" s="36" t="s">
        <v>47</v>
      </c>
      <c r="Q3" s="36" t="s">
        <v>49</v>
      </c>
      <c r="R3" s="36" t="s">
        <v>50</v>
      </c>
      <c r="T3" s="36" t="s">
        <v>51</v>
      </c>
      <c r="V3" s="36" t="s">
        <v>29</v>
      </c>
    </row>
    <row r="4" spans="1:22" x14ac:dyDescent="0.2">
      <c r="A4" s="16" t="s">
        <v>11</v>
      </c>
      <c r="B4" s="16"/>
      <c r="C4" s="43">
        <f>'[1]Totaal overzicht input'!C4</f>
        <v>36.799999999999997</v>
      </c>
      <c r="D4" s="43">
        <f>'[1]Totaal overzicht input'!D4</f>
        <v>21.8</v>
      </c>
      <c r="E4" s="43">
        <f>'[1]Totaal overzicht input'!E4</f>
        <v>11.9</v>
      </c>
      <c r="G4" s="44">
        <f>'[2]Inputs Targets Dashboard'!G4</f>
        <v>27.1</v>
      </c>
      <c r="H4" s="44">
        <f>'[2]Inputs Targets Dashboard'!H4</f>
        <v>36.1</v>
      </c>
      <c r="I4" s="44">
        <f>'[2]Inputs Targets Dashboard'!I4</f>
        <v>22</v>
      </c>
      <c r="J4" s="44">
        <f>'[2]Inputs Targets Dashboard'!J4</f>
        <v>28.4</v>
      </c>
      <c r="K4" s="44">
        <f>'[2]Inputs Targets Dashboard'!K4</f>
        <v>5.8</v>
      </c>
      <c r="M4" s="55">
        <f>'[3]Totaal overzicht input'!M4</f>
        <v>34.311666666666667</v>
      </c>
      <c r="N4" s="55">
        <f>'[3]Totaal overzicht input'!N4</f>
        <v>24.134615384615383</v>
      </c>
      <c r="O4" s="55">
        <f>'[3]Totaal overzicht input'!O4</f>
        <v>25.473684210526319</v>
      </c>
      <c r="P4" s="55">
        <f>'[3]Totaal overzicht input'!P4</f>
        <v>15.34375</v>
      </c>
      <c r="Q4" s="55">
        <f>'[3]Totaal overzicht input'!Q4</f>
        <v>33.198</v>
      </c>
      <c r="R4" s="55">
        <f>'[3]Totaal overzicht input'!R4</f>
        <v>4.916666666666667</v>
      </c>
      <c r="T4" s="43">
        <f>'[4]Totaal overzicht input'!T4</f>
        <v>17.399999999999999</v>
      </c>
      <c r="V4" s="58">
        <f>SUM(C4:T4)</f>
        <v>344.678382928475</v>
      </c>
    </row>
    <row r="5" spans="1:22" x14ac:dyDescent="0.2">
      <c r="A5" s="4" t="s">
        <v>5</v>
      </c>
      <c r="B5" s="4" t="s">
        <v>4</v>
      </c>
      <c r="C5" s="4" t="s">
        <v>3</v>
      </c>
      <c r="D5" s="4" t="s">
        <v>3</v>
      </c>
      <c r="E5" s="4" t="s">
        <v>3</v>
      </c>
      <c r="G5" s="4" t="s">
        <v>3</v>
      </c>
      <c r="H5" s="4" t="s">
        <v>3</v>
      </c>
      <c r="I5" s="4" t="s">
        <v>3</v>
      </c>
      <c r="J5" s="4" t="s">
        <v>3</v>
      </c>
      <c r="K5" s="4" t="s">
        <v>3</v>
      </c>
      <c r="M5" s="4" t="s">
        <v>3</v>
      </c>
      <c r="N5" s="4" t="s">
        <v>3</v>
      </c>
      <c r="O5" s="4" t="s">
        <v>3</v>
      </c>
      <c r="P5" s="4" t="s">
        <v>3</v>
      </c>
      <c r="Q5" s="4" t="s">
        <v>3</v>
      </c>
      <c r="R5" s="4" t="s">
        <v>3</v>
      </c>
      <c r="T5" s="4" t="s">
        <v>3</v>
      </c>
      <c r="V5" s="4" t="s">
        <v>3</v>
      </c>
    </row>
    <row r="6" spans="1:22" x14ac:dyDescent="0.2">
      <c r="A6" s="5">
        <v>2024</v>
      </c>
      <c r="B6" s="5">
        <v>1</v>
      </c>
      <c r="C6" s="43">
        <f>'[1]Totaal overzicht input'!C6</f>
        <v>36.799999999999997</v>
      </c>
      <c r="D6" s="43">
        <f>'[1]Totaal overzicht input'!D6</f>
        <v>21.8</v>
      </c>
      <c r="E6" s="43">
        <f>'[1]Totaal overzicht input'!E6</f>
        <v>11.9</v>
      </c>
      <c r="G6" s="44">
        <f>'[2]Inputs Targets Dashboard'!G6</f>
        <v>27.1</v>
      </c>
      <c r="H6" s="44">
        <f>'[2]Inputs Targets Dashboard'!H6</f>
        <v>36.1</v>
      </c>
      <c r="I6" s="44">
        <f>'[2]Inputs Targets Dashboard'!I6</f>
        <v>22</v>
      </c>
      <c r="J6" s="44">
        <f>'[2]Inputs Targets Dashboard'!J6</f>
        <v>28.4</v>
      </c>
      <c r="K6" s="44">
        <f>'[2]Inputs Targets Dashboard'!K6</f>
        <v>5.8</v>
      </c>
      <c r="M6" s="55">
        <f>'[3]Totaal overzicht input'!M6</f>
        <v>34.311666666666667</v>
      </c>
      <c r="N6" s="55">
        <f>'[3]Totaal overzicht input'!N6</f>
        <v>24.134615384615383</v>
      </c>
      <c r="O6" s="55">
        <f>'[3]Totaal overzicht input'!O6</f>
        <v>24.473684210526319</v>
      </c>
      <c r="P6" s="55">
        <f>'[3]Totaal overzicht input'!P6</f>
        <v>14.34375</v>
      </c>
      <c r="Q6" s="55">
        <f>'[3]Totaal overzicht input'!Q6</f>
        <v>32.198</v>
      </c>
      <c r="R6" s="55">
        <f>'[3]Totaal overzicht input'!R6</f>
        <v>4.916666666666667</v>
      </c>
      <c r="T6" s="43">
        <f>'[4]Totaal overzicht input'!T6</f>
        <v>18.399999999999999</v>
      </c>
      <c r="V6" s="58">
        <f t="shared" ref="V6:V17" si="0">SUM(C6:T6)</f>
        <v>342.678382928475</v>
      </c>
    </row>
    <row r="7" spans="1:22" x14ac:dyDescent="0.2">
      <c r="A7" s="5">
        <v>2024</v>
      </c>
      <c r="B7" s="5">
        <v>2</v>
      </c>
      <c r="C7" s="43">
        <f>'[1]Totaal overzicht input'!C7</f>
        <v>38.799999999999997</v>
      </c>
      <c r="D7" s="43">
        <f>'[1]Totaal overzicht input'!D7</f>
        <v>22.8</v>
      </c>
      <c r="E7" s="43">
        <f>'[1]Totaal overzicht input'!E7</f>
        <v>12.9</v>
      </c>
      <c r="G7" s="44">
        <f>'[2]Inputs Targets Dashboard'!G7</f>
        <v>28.1</v>
      </c>
      <c r="H7" s="44">
        <f>'[2]Inputs Targets Dashboard'!H7</f>
        <v>37.1</v>
      </c>
      <c r="I7" s="44">
        <f>'[2]Inputs Targets Dashboard'!I7</f>
        <v>23</v>
      </c>
      <c r="J7" s="44">
        <f>'[2]Inputs Targets Dashboard'!J7</f>
        <v>29.4</v>
      </c>
      <c r="K7" s="44">
        <f>'[2]Inputs Targets Dashboard'!K7</f>
        <v>5.8</v>
      </c>
      <c r="M7" s="55">
        <f>'[3]Totaal overzicht input'!M7</f>
        <v>33.331333333333333</v>
      </c>
      <c r="N7" s="55">
        <f>'[3]Totaal overzicht input'!N7</f>
        <v>24.134615384615383</v>
      </c>
      <c r="O7" s="55">
        <f>'[3]Totaal overzicht input'!O7</f>
        <v>24.473684210526319</v>
      </c>
      <c r="P7" s="55">
        <f>'[3]Totaal overzicht input'!P7</f>
        <v>14.34375</v>
      </c>
      <c r="Q7" s="55">
        <f>'[3]Totaal overzicht input'!Q7</f>
        <v>31.250999999999998</v>
      </c>
      <c r="R7" s="55">
        <f>'[3]Totaal overzicht input'!R7</f>
        <v>4.916666666666667</v>
      </c>
      <c r="T7" s="43">
        <f>'[4]Totaal overzicht input'!T7</f>
        <v>19.299999999999997</v>
      </c>
      <c r="V7" s="58">
        <f t="shared" si="0"/>
        <v>349.65104959514173</v>
      </c>
    </row>
    <row r="8" spans="1:22" x14ac:dyDescent="0.2">
      <c r="A8" s="5">
        <v>2024</v>
      </c>
      <c r="B8" s="5">
        <v>3</v>
      </c>
      <c r="C8" s="43">
        <f>'[1]Totaal overzicht input'!C8</f>
        <v>38.799999999999997</v>
      </c>
      <c r="D8" s="43">
        <f>'[1]Totaal overzicht input'!D8</f>
        <v>22.8</v>
      </c>
      <c r="E8" s="43">
        <f>'[1]Totaal overzicht input'!E8</f>
        <v>12.9</v>
      </c>
      <c r="G8" s="44">
        <f>'[2]Inputs Targets Dashboard'!G8</f>
        <v>27.1</v>
      </c>
      <c r="H8" s="44">
        <f>'[2]Inputs Targets Dashboard'!H8</f>
        <v>36.1</v>
      </c>
      <c r="I8" s="44">
        <f>'[2]Inputs Targets Dashboard'!I8</f>
        <v>22</v>
      </c>
      <c r="J8" s="44">
        <f>'[2]Inputs Targets Dashboard'!J8</f>
        <v>28.4</v>
      </c>
      <c r="K8" s="44">
        <f>'[2]Inputs Targets Dashboard'!K8</f>
        <v>5.8</v>
      </c>
      <c r="M8" s="55">
        <f>'[3]Totaal overzicht input'!M8</f>
        <v>33.331333333333333</v>
      </c>
      <c r="N8" s="55">
        <f>'[3]Totaal overzicht input'!N8</f>
        <v>25.1</v>
      </c>
      <c r="O8" s="55">
        <f>'[3]Totaal overzicht input'!O8</f>
        <v>24.473684210526319</v>
      </c>
      <c r="P8" s="55">
        <f>'[3]Totaal overzicht input'!P8</f>
        <v>14.34375</v>
      </c>
      <c r="Q8" s="55">
        <f>'[3]Totaal overzicht input'!Q8</f>
        <v>32.198</v>
      </c>
      <c r="R8" s="55">
        <f>'[3]Totaal overzicht input'!R8</f>
        <v>4.916666666666667</v>
      </c>
      <c r="T8" s="43">
        <f>'[4]Totaal overzicht input'!T8</f>
        <v>21.099999999999998</v>
      </c>
      <c r="V8" s="58">
        <f t="shared" si="0"/>
        <v>349.36343421052635</v>
      </c>
    </row>
    <row r="9" spans="1:22" x14ac:dyDescent="0.2">
      <c r="A9" s="5">
        <v>2024</v>
      </c>
      <c r="B9" s="5">
        <v>4</v>
      </c>
      <c r="C9" s="43">
        <f>'[1]Totaal overzicht input'!C9</f>
        <v>38.799999999999997</v>
      </c>
      <c r="D9" s="43">
        <f>'[1]Totaal overzicht input'!D9</f>
        <v>23.8</v>
      </c>
      <c r="E9" s="43">
        <f>'[1]Totaal overzicht input'!E9</f>
        <v>13.8</v>
      </c>
      <c r="G9" s="44">
        <f>'[2]Inputs Targets Dashboard'!G9</f>
        <v>27.1</v>
      </c>
      <c r="H9" s="44">
        <f>'[2]Inputs Targets Dashboard'!H9</f>
        <v>36.1</v>
      </c>
      <c r="I9" s="44">
        <f>'[2]Inputs Targets Dashboard'!I9</f>
        <v>22</v>
      </c>
      <c r="J9" s="44">
        <f>'[2]Inputs Targets Dashboard'!J9</f>
        <v>28.4</v>
      </c>
      <c r="K9" s="44">
        <f>'[2]Inputs Targets Dashboard'!K9</f>
        <v>6.8</v>
      </c>
      <c r="M9" s="55">
        <f>'[3]Totaal overzicht input'!M9</f>
        <v>33.331333333333333</v>
      </c>
      <c r="N9" s="55">
        <f>'[3]Totaal overzicht input'!N9</f>
        <v>25.1</v>
      </c>
      <c r="O9" s="55">
        <f>'[3]Totaal overzicht input'!O9</f>
        <v>24.473684210526319</v>
      </c>
      <c r="P9" s="55">
        <f>'[3]Totaal overzicht input'!P9</f>
        <v>14.34375</v>
      </c>
      <c r="Q9" s="55">
        <f>'[3]Totaal overzicht input'!Q9</f>
        <v>33.144999999999996</v>
      </c>
      <c r="R9" s="55">
        <f>'[3]Totaal overzicht input'!R9</f>
        <v>4.916666666666667</v>
      </c>
      <c r="T9" s="43">
        <f>'[4]Totaal overzicht input'!T9</f>
        <v>21.099999999999998</v>
      </c>
      <c r="V9" s="58">
        <f t="shared" si="0"/>
        <v>353.21043421052633</v>
      </c>
    </row>
    <row r="10" spans="1:22" x14ac:dyDescent="0.2">
      <c r="A10" s="5">
        <v>2024</v>
      </c>
      <c r="B10" s="5">
        <v>5</v>
      </c>
      <c r="C10" s="43">
        <f>'[1]Totaal overzicht input'!C10</f>
        <v>38.799999999999997</v>
      </c>
      <c r="D10" s="43">
        <f>'[1]Totaal overzicht input'!D10</f>
        <v>22.8</v>
      </c>
      <c r="E10" s="43">
        <f>'[1]Totaal overzicht input'!E10</f>
        <v>13.8</v>
      </c>
      <c r="G10" s="44">
        <f>'[2]Inputs Targets Dashboard'!G10</f>
        <v>27.1</v>
      </c>
      <c r="H10" s="44">
        <f>'[2]Inputs Targets Dashboard'!H10</f>
        <v>36.1</v>
      </c>
      <c r="I10" s="44">
        <f>'[2]Inputs Targets Dashboard'!I10</f>
        <v>21</v>
      </c>
      <c r="J10" s="44">
        <f>'[2]Inputs Targets Dashboard'!J10</f>
        <v>27.4</v>
      </c>
      <c r="K10" s="44">
        <f>'[2]Inputs Targets Dashboard'!K10</f>
        <v>6.8</v>
      </c>
      <c r="M10" s="55">
        <f>'[3]Totaal overzicht input'!M10</f>
        <v>35.292000000000002</v>
      </c>
      <c r="N10" s="55">
        <f>'[3]Totaal overzicht input'!N10</f>
        <v>25.1</v>
      </c>
      <c r="O10" s="55">
        <f>'[3]Totaal overzicht input'!O10</f>
        <v>24.473684210526319</v>
      </c>
      <c r="P10" s="55">
        <f>'[3]Totaal overzicht input'!P10</f>
        <v>14.34375</v>
      </c>
      <c r="Q10" s="55">
        <f>'[3]Totaal overzicht input'!Q10</f>
        <v>33.144999999999996</v>
      </c>
      <c r="R10" s="55">
        <f>'[3]Totaal overzicht input'!R10</f>
        <v>4.916666666666667</v>
      </c>
      <c r="T10" s="43">
        <f>'[4]Totaal overzicht input'!T10</f>
        <v>22.099999999999998</v>
      </c>
      <c r="V10" s="58">
        <f t="shared" si="0"/>
        <v>353.171100877193</v>
      </c>
    </row>
    <row r="11" spans="1:22" x14ac:dyDescent="0.2">
      <c r="A11" s="5">
        <v>2024</v>
      </c>
      <c r="B11" s="5">
        <v>6</v>
      </c>
      <c r="C11" s="43">
        <f>'[1]Totaal overzicht input'!C11</f>
        <v>39.799999999999997</v>
      </c>
      <c r="D11" s="43">
        <f>'[1]Totaal overzicht input'!D11</f>
        <v>23.8</v>
      </c>
      <c r="E11" s="43">
        <f>'[1]Totaal overzicht input'!E11</f>
        <v>13.8</v>
      </c>
      <c r="G11" s="44">
        <f>'[2]Inputs Targets Dashboard'!G11</f>
        <v>28.1</v>
      </c>
      <c r="H11" s="44">
        <f>'[2]Inputs Targets Dashboard'!H11</f>
        <v>37.1</v>
      </c>
      <c r="I11" s="44">
        <f>'[2]Inputs Targets Dashboard'!I11</f>
        <v>23</v>
      </c>
      <c r="J11" s="44">
        <f>'[2]Inputs Targets Dashboard'!J11</f>
        <v>29.4</v>
      </c>
      <c r="K11" s="44">
        <f>'[2]Inputs Targets Dashboard'!K11</f>
        <v>6.8</v>
      </c>
      <c r="M11" s="55">
        <f>'[3]Totaal overzicht input'!M11</f>
        <v>33.331333333333333</v>
      </c>
      <c r="N11" s="55">
        <f>'[3]Totaal overzicht input'!N11</f>
        <v>25.1</v>
      </c>
      <c r="O11" s="55">
        <f>'[3]Totaal overzicht input'!O11</f>
        <v>24.473684210526319</v>
      </c>
      <c r="P11" s="55">
        <f>'[3]Totaal overzicht input'!P11</f>
        <v>15.3</v>
      </c>
      <c r="Q11" s="55">
        <f>'[3]Totaal overzicht input'!Q11</f>
        <v>34.091999999999999</v>
      </c>
      <c r="R11" s="55">
        <f>'[3]Totaal overzicht input'!R11</f>
        <v>4.916666666666667</v>
      </c>
      <c r="T11" s="43">
        <f>'[4]Totaal overzicht input'!T11</f>
        <v>23.099999999999998</v>
      </c>
      <c r="V11" s="58">
        <f t="shared" si="0"/>
        <v>362.11368421052634</v>
      </c>
    </row>
    <row r="12" spans="1:22" x14ac:dyDescent="0.2">
      <c r="A12" s="5">
        <v>2024</v>
      </c>
      <c r="B12" s="5">
        <v>7</v>
      </c>
      <c r="C12" s="43">
        <f>'[1]Totaal overzicht input'!C12</f>
        <v>39.799999999999997</v>
      </c>
      <c r="D12" s="43">
        <f>'[1]Totaal overzicht input'!D12</f>
        <v>22.8</v>
      </c>
      <c r="E12" s="43">
        <f>'[1]Totaal overzicht input'!E12</f>
        <v>13.8</v>
      </c>
      <c r="G12" s="44">
        <f>'[2]Inputs Targets Dashboard'!G12</f>
        <v>28.1</v>
      </c>
      <c r="H12" s="44">
        <f>'[2]Inputs Targets Dashboard'!H12</f>
        <v>36.1</v>
      </c>
      <c r="I12" s="44">
        <f>'[2]Inputs Targets Dashboard'!I12</f>
        <v>22</v>
      </c>
      <c r="J12" s="44">
        <f>'[2]Inputs Targets Dashboard'!J12</f>
        <v>28.4</v>
      </c>
      <c r="K12" s="44">
        <f>'[2]Inputs Targets Dashboard'!K12</f>
        <v>6.8</v>
      </c>
      <c r="M12" s="55">
        <f>'[3]Totaal overzicht input'!M12</f>
        <v>33.331333333333333</v>
      </c>
      <c r="N12" s="55">
        <f>'[3]Totaal overzicht input'!N12</f>
        <v>25.1</v>
      </c>
      <c r="O12" s="55">
        <f>'[3]Totaal overzicht input'!O12</f>
        <v>25.452631578947368</v>
      </c>
      <c r="P12" s="55">
        <f>'[3]Totaal overzicht input'!P12</f>
        <v>14.34375</v>
      </c>
      <c r="Q12" s="55">
        <f>'[3]Totaal overzicht input'!Q12</f>
        <v>34.091999999999999</v>
      </c>
      <c r="R12" s="55">
        <f>'[3]Totaal overzicht input'!R12</f>
        <v>4.916666666666667</v>
      </c>
      <c r="T12" s="43">
        <f>'[4]Totaal overzicht input'!T12</f>
        <v>23.099999999999998</v>
      </c>
      <c r="V12" s="58">
        <f t="shared" si="0"/>
        <v>358.13638157894741</v>
      </c>
    </row>
    <row r="13" spans="1:22" x14ac:dyDescent="0.2">
      <c r="A13" s="5">
        <v>2024</v>
      </c>
      <c r="B13" s="5">
        <v>8</v>
      </c>
      <c r="C13" s="43">
        <f>'[1]Totaal overzicht input'!C13</f>
        <v>38.799999999999997</v>
      </c>
      <c r="D13" s="43">
        <f>'[1]Totaal overzicht input'!D13</f>
        <v>22.8</v>
      </c>
      <c r="E13" s="43">
        <f>'[1]Totaal overzicht input'!E13</f>
        <v>13.8</v>
      </c>
      <c r="G13" s="44">
        <f>'[2]Inputs Targets Dashboard'!G13</f>
        <v>28.1</v>
      </c>
      <c r="H13" s="44">
        <f>'[2]Inputs Targets Dashboard'!H13</f>
        <v>36.1</v>
      </c>
      <c r="I13" s="44">
        <f>'[2]Inputs Targets Dashboard'!I13</f>
        <v>22</v>
      </c>
      <c r="J13" s="44">
        <f>'[2]Inputs Targets Dashboard'!J13</f>
        <v>28.4</v>
      </c>
      <c r="K13" s="44">
        <f>'[2]Inputs Targets Dashboard'!K13</f>
        <v>6.8</v>
      </c>
      <c r="M13" s="55">
        <f>'[3]Totaal overzicht input'!M13</f>
        <v>33.331333333333333</v>
      </c>
      <c r="N13" s="55">
        <f>'[3]Totaal overzicht input'!N13</f>
        <v>25.1</v>
      </c>
      <c r="O13" s="55">
        <f>'[3]Totaal overzicht input'!O13</f>
        <v>25.452631578947368</v>
      </c>
      <c r="P13" s="55">
        <f>'[3]Totaal overzicht input'!P13</f>
        <v>14.34375</v>
      </c>
      <c r="Q13" s="55">
        <f>'[3]Totaal overzicht input'!Q13</f>
        <v>33.144999999999996</v>
      </c>
      <c r="R13" s="55">
        <f>'[3]Totaal overzicht input'!R13</f>
        <v>4.916666666666667</v>
      </c>
      <c r="T13" s="43">
        <f>'[4]Totaal overzicht input'!T13</f>
        <v>22.999999999999996</v>
      </c>
      <c r="V13" s="58">
        <f t="shared" si="0"/>
        <v>356.08938157894738</v>
      </c>
    </row>
    <row r="14" spans="1:22" x14ac:dyDescent="0.2">
      <c r="A14" s="5">
        <v>2024</v>
      </c>
      <c r="B14" s="5">
        <v>9</v>
      </c>
      <c r="C14" s="43">
        <f>'[1]Totaal overzicht input'!C14</f>
        <v>39.799999999999997</v>
      </c>
      <c r="D14" s="43">
        <f>'[1]Totaal overzicht input'!D14</f>
        <v>23.8</v>
      </c>
      <c r="E14" s="43">
        <f>'[1]Totaal overzicht input'!E14</f>
        <v>13.8</v>
      </c>
      <c r="G14" s="44">
        <f>'[2]Inputs Targets Dashboard'!G14</f>
        <v>29.1</v>
      </c>
      <c r="H14" s="44">
        <f>'[2]Inputs Targets Dashboard'!H14</f>
        <v>37.1</v>
      </c>
      <c r="I14" s="44">
        <f>'[2]Inputs Targets Dashboard'!I14</f>
        <v>23</v>
      </c>
      <c r="J14" s="44">
        <f>'[2]Inputs Targets Dashboard'!J14</f>
        <v>29.4</v>
      </c>
      <c r="K14" s="44">
        <f>'[2]Inputs Targets Dashboard'!K14</f>
        <v>6.8</v>
      </c>
      <c r="M14" s="55">
        <f>'[3]Totaal overzicht input'!M14</f>
        <v>33.331333333333333</v>
      </c>
      <c r="N14" s="55">
        <f>'[3]Totaal overzicht input'!N14</f>
        <v>25.1</v>
      </c>
      <c r="O14" s="55">
        <f>'[3]Totaal overzicht input'!O14</f>
        <v>25.452631578947368</v>
      </c>
      <c r="P14" s="55">
        <f>'[3]Totaal overzicht input'!P14</f>
        <v>15.3</v>
      </c>
      <c r="Q14" s="55">
        <f>'[3]Totaal overzicht input'!Q14</f>
        <v>33.144999999999996</v>
      </c>
      <c r="R14" s="55">
        <f>'[3]Totaal overzicht input'!R14</f>
        <v>5.9</v>
      </c>
      <c r="T14" s="43">
        <f>'[4]Totaal overzicht input'!T14</f>
        <v>24.999999999999996</v>
      </c>
      <c r="V14" s="58">
        <f t="shared" si="0"/>
        <v>366.02896491228068</v>
      </c>
    </row>
    <row r="15" spans="1:22" x14ac:dyDescent="0.2">
      <c r="A15" s="5">
        <v>2024</v>
      </c>
      <c r="B15" s="5">
        <v>10</v>
      </c>
      <c r="C15" s="43">
        <f>'[1]Totaal overzicht input'!C15</f>
        <v>40.799999999999997</v>
      </c>
      <c r="D15" s="43">
        <f>'[1]Totaal overzicht input'!D15</f>
        <v>22.8</v>
      </c>
      <c r="E15" s="43">
        <f>'[1]Totaal overzicht input'!E15</f>
        <v>13.9</v>
      </c>
      <c r="G15" s="44">
        <f>'[2]Inputs Targets Dashboard'!G15</f>
        <v>29.1</v>
      </c>
      <c r="H15" s="44">
        <f>'[2]Inputs Targets Dashboard'!H15</f>
        <v>37.1</v>
      </c>
      <c r="I15" s="44">
        <f>'[2]Inputs Targets Dashboard'!I15</f>
        <v>24</v>
      </c>
      <c r="J15" s="44">
        <f>'[2]Inputs Targets Dashboard'!J15</f>
        <v>29.4</v>
      </c>
      <c r="K15" s="44">
        <f>'[2]Inputs Targets Dashboard'!K15</f>
        <v>6.8</v>
      </c>
      <c r="M15" s="55">
        <f>'[3]Totaal overzicht input'!M15</f>
        <v>34.311666666666667</v>
      </c>
      <c r="N15" s="55">
        <f>'[3]Totaal overzicht input'!N15</f>
        <v>25.1</v>
      </c>
      <c r="O15" s="55">
        <f>'[3]Totaal overzicht input'!O15</f>
        <v>26.431578947368422</v>
      </c>
      <c r="P15" s="55">
        <f>'[3]Totaal overzicht input'!P15</f>
        <v>16.256250000000001</v>
      </c>
      <c r="Q15" s="55">
        <f>'[3]Totaal overzicht input'!Q15</f>
        <v>33.144999999999996</v>
      </c>
      <c r="R15" s="55">
        <f>'[3]Totaal overzicht input'!R15</f>
        <v>5.9</v>
      </c>
      <c r="T15" s="43">
        <f>'[4]Totaal overzicht input'!T15</f>
        <v>25.999999999999996</v>
      </c>
      <c r="V15" s="58">
        <f t="shared" si="0"/>
        <v>371.0444956140351</v>
      </c>
    </row>
    <row r="16" spans="1:22" x14ac:dyDescent="0.2">
      <c r="A16" s="5">
        <v>2024</v>
      </c>
      <c r="B16" s="5">
        <v>11</v>
      </c>
      <c r="C16" s="43">
        <f>'[1]Totaal overzicht input'!C16</f>
        <v>40.799999999999997</v>
      </c>
      <c r="D16" s="43">
        <f>'[1]Totaal overzicht input'!D16</f>
        <v>23.8</v>
      </c>
      <c r="E16" s="43">
        <f>'[1]Totaal overzicht input'!E16</f>
        <v>13.9</v>
      </c>
      <c r="G16" s="44">
        <f>'[2]Inputs Targets Dashboard'!G16</f>
        <v>29.1</v>
      </c>
      <c r="H16" s="44">
        <f>'[2]Inputs Targets Dashboard'!H16</f>
        <v>37.1</v>
      </c>
      <c r="I16" s="44">
        <f>'[2]Inputs Targets Dashboard'!I16</f>
        <v>24</v>
      </c>
      <c r="J16" s="44">
        <f>'[2]Inputs Targets Dashboard'!J16</f>
        <v>29.4</v>
      </c>
      <c r="K16" s="44">
        <f>'[2]Inputs Targets Dashboard'!K16</f>
        <v>6.8</v>
      </c>
      <c r="M16" s="55">
        <f>'[3]Totaal overzicht input'!M16</f>
        <v>34.311666666666667</v>
      </c>
      <c r="N16" s="55">
        <f>'[3]Totaal overzicht input'!N16</f>
        <v>25.1</v>
      </c>
      <c r="O16" s="55">
        <f>'[3]Totaal overzicht input'!O16</f>
        <v>26.431578947368422</v>
      </c>
      <c r="P16" s="55">
        <f>'[3]Totaal overzicht input'!P16</f>
        <v>16.256250000000001</v>
      </c>
      <c r="Q16" s="55">
        <f>'[3]Totaal overzicht input'!Q16</f>
        <v>33.144999999999996</v>
      </c>
      <c r="R16" s="55">
        <f>'[3]Totaal overzicht input'!R16</f>
        <v>5.9</v>
      </c>
      <c r="T16" s="43">
        <f>'[4]Totaal overzicht input'!T16</f>
        <v>26.799999999999997</v>
      </c>
      <c r="V16" s="58">
        <f t="shared" si="0"/>
        <v>372.84449561403511</v>
      </c>
    </row>
    <row r="17" spans="1:23" x14ac:dyDescent="0.2">
      <c r="A17" s="5">
        <v>2024</v>
      </c>
      <c r="B17" s="5">
        <v>12</v>
      </c>
      <c r="C17" s="43">
        <f>'[1]Totaal overzicht input'!C17</f>
        <v>40.799999999999997</v>
      </c>
      <c r="D17" s="43">
        <f>'[1]Totaal overzicht input'!D17</f>
        <v>23.8</v>
      </c>
      <c r="E17" s="43">
        <f>'[1]Totaal overzicht input'!E17</f>
        <v>13.9</v>
      </c>
      <c r="G17" s="44">
        <f>'[2]Inputs Targets Dashboard'!G17</f>
        <v>29.1</v>
      </c>
      <c r="H17" s="44">
        <f>'[2]Inputs Targets Dashboard'!H17</f>
        <v>37.1</v>
      </c>
      <c r="I17" s="44">
        <f>'[2]Inputs Targets Dashboard'!I17</f>
        <v>24</v>
      </c>
      <c r="J17" s="44">
        <f>'[2]Inputs Targets Dashboard'!J17</f>
        <v>29.4</v>
      </c>
      <c r="K17" s="44">
        <f>'[2]Inputs Targets Dashboard'!K17</f>
        <v>6.8</v>
      </c>
      <c r="M17" s="55">
        <f>'[3]Totaal overzicht input'!M17</f>
        <v>34.311666666666667</v>
      </c>
      <c r="N17" s="55">
        <f>'[3]Totaal overzicht input'!N17</f>
        <v>25.1</v>
      </c>
      <c r="O17" s="55">
        <f>'[3]Totaal overzicht input'!O17</f>
        <v>26.431578947368422</v>
      </c>
      <c r="P17" s="55">
        <f>'[3]Totaal overzicht input'!P17</f>
        <v>16.256250000000001</v>
      </c>
      <c r="Q17" s="55">
        <f>'[3]Totaal overzicht input'!Q17</f>
        <v>33.144999999999996</v>
      </c>
      <c r="R17" s="55">
        <f>'[3]Totaal overzicht input'!R17</f>
        <v>5.9</v>
      </c>
      <c r="T17" s="43">
        <f>'[4]Totaal overzicht input'!T17</f>
        <v>27.799999999999997</v>
      </c>
      <c r="V17" s="58">
        <f t="shared" si="0"/>
        <v>373.84449561403511</v>
      </c>
    </row>
    <row r="18" spans="1:23" x14ac:dyDescent="0.2">
      <c r="A18" s="11"/>
      <c r="B18" s="11"/>
      <c r="C18" s="15"/>
      <c r="D18" s="15"/>
      <c r="E18" s="15"/>
      <c r="G18" s="15"/>
      <c r="H18" s="15"/>
      <c r="I18" s="15"/>
      <c r="J18" s="15"/>
      <c r="K18" s="15"/>
      <c r="M18" s="15"/>
      <c r="N18" s="15"/>
      <c r="O18" s="15"/>
      <c r="P18" s="15"/>
      <c r="Q18" s="15"/>
      <c r="R18" s="15"/>
      <c r="T18" s="15"/>
      <c r="V18" s="15"/>
    </row>
    <row r="20" spans="1:23" x14ac:dyDescent="0.2">
      <c r="A20" s="35" t="s">
        <v>30</v>
      </c>
      <c r="B20" s="35"/>
      <c r="C20" s="36" t="str">
        <f>C3</f>
        <v>DAT NL</v>
      </c>
      <c r="D20" s="36" t="str">
        <f t="shared" ref="D20:V20" si="1">D3</f>
        <v>DAT BE</v>
      </c>
      <c r="E20" s="36" t="str">
        <f t="shared" si="1"/>
        <v>QA</v>
      </c>
      <c r="G20" s="36" t="str">
        <f t="shared" si="1"/>
        <v>Salves Zorg</v>
      </c>
      <c r="H20" s="36" t="str">
        <f t="shared" si="1"/>
        <v>Salves Zuid</v>
      </c>
      <c r="I20" s="36" t="str">
        <f t="shared" si="1"/>
        <v>Salves Midden</v>
      </c>
      <c r="J20" s="36" t="str">
        <f t="shared" si="1"/>
        <v>Salves West</v>
      </c>
      <c r="K20" s="36" t="str">
        <f t="shared" si="1"/>
        <v>Salves RWS</v>
      </c>
      <c r="M20" s="36" t="str">
        <f t="shared" si="1"/>
        <v>Valori QTA</v>
      </c>
      <c r="N20" s="36" t="str">
        <f t="shared" si="1"/>
        <v>Valori LC</v>
      </c>
      <c r="O20" s="36" t="str">
        <f t="shared" si="1"/>
        <v>Valori TAS</v>
      </c>
      <c r="P20" s="36" t="str">
        <f t="shared" si="1"/>
        <v>Valori TAE</v>
      </c>
      <c r="Q20" s="36" t="str">
        <f t="shared" si="1"/>
        <v>Valori BIT</v>
      </c>
      <c r="R20" s="36" t="str">
        <f t="shared" si="1"/>
        <v>Valori Advisory</v>
      </c>
      <c r="T20" s="36" t="str">
        <f t="shared" si="1"/>
        <v>TestCrew IT</v>
      </c>
      <c r="V20" s="36" t="str">
        <f t="shared" si="1"/>
        <v>Totaal</v>
      </c>
    </row>
    <row r="21" spans="1:23" x14ac:dyDescent="0.2">
      <c r="A21" s="16" t="s">
        <v>31</v>
      </c>
      <c r="B21" s="16"/>
      <c r="C21" s="17"/>
    </row>
    <row r="22" spans="1:23" x14ac:dyDescent="0.2">
      <c r="A22" s="4" t="s">
        <v>5</v>
      </c>
      <c r="B22" s="4" t="s">
        <v>4</v>
      </c>
      <c r="C22" s="4" t="s">
        <v>32</v>
      </c>
      <c r="D22" s="4" t="s">
        <v>32</v>
      </c>
      <c r="E22" s="4" t="s">
        <v>32</v>
      </c>
      <c r="G22" s="4" t="s">
        <v>32</v>
      </c>
      <c r="H22" s="4" t="s">
        <v>32</v>
      </c>
      <c r="I22" s="4" t="s">
        <v>32</v>
      </c>
      <c r="J22" s="4" t="s">
        <v>32</v>
      </c>
      <c r="K22" s="4" t="s">
        <v>32</v>
      </c>
      <c r="M22" s="4" t="s">
        <v>32</v>
      </c>
      <c r="N22" s="4" t="s">
        <v>32</v>
      </c>
      <c r="O22" s="4" t="s">
        <v>32</v>
      </c>
      <c r="P22" s="4" t="s">
        <v>32</v>
      </c>
      <c r="Q22" s="4" t="s">
        <v>32</v>
      </c>
      <c r="R22" s="4" t="s">
        <v>32</v>
      </c>
      <c r="T22" s="4" t="s">
        <v>32</v>
      </c>
      <c r="V22" s="4" t="s">
        <v>32</v>
      </c>
    </row>
    <row r="23" spans="1:23" x14ac:dyDescent="0.2">
      <c r="A23" s="5">
        <v>2024</v>
      </c>
      <c r="B23" s="5">
        <v>1</v>
      </c>
      <c r="C23" s="49">
        <f>'[1]Totaal overzicht input'!C23</f>
        <v>118.22362253091849</v>
      </c>
      <c r="D23" s="49">
        <f>'[1]Totaal overzicht input'!D23</f>
        <v>119.43761702127659</v>
      </c>
      <c r="E23" s="49">
        <f>'[1]Totaal overzicht input'!E23</f>
        <v>140.74549580915539</v>
      </c>
      <c r="G23" s="56">
        <f>'[2]Inputs Targets Dashboard'!G23</f>
        <v>129.00019920628745</v>
      </c>
      <c r="H23" s="56">
        <f>'[2]Inputs Targets Dashboard'!H23</f>
        <v>132.9277621283255</v>
      </c>
      <c r="I23" s="56">
        <f>'[2]Inputs Targets Dashboard'!I23</f>
        <v>133.55402475458814</v>
      </c>
      <c r="J23" s="56">
        <f>'[2]Inputs Targets Dashboard'!J23</f>
        <v>135.73970250772931</v>
      </c>
      <c r="K23" s="56">
        <f>'[2]Inputs Targets Dashboard'!K23</f>
        <v>135.73970250772931</v>
      </c>
      <c r="L23" s="57"/>
      <c r="M23" s="42">
        <f>'[3]Totaal overzicht input'!M23</f>
        <v>129.10835249042142</v>
      </c>
      <c r="N23" s="42">
        <f>'[3]Totaal overzicht input'!N23</f>
        <v>129.44551724137932</v>
      </c>
      <c r="O23" s="42">
        <f>'[3]Totaal overzicht input'!O23</f>
        <v>129.44551724137929</v>
      </c>
      <c r="P23" s="42">
        <f>'[3]Totaal overzicht input'!P23</f>
        <v>129.44551724137929</v>
      </c>
      <c r="Q23" s="42">
        <f>'[3]Totaal overzicht input'!Q23</f>
        <v>133.17118773946359</v>
      </c>
      <c r="R23" s="42">
        <f>'[3]Totaal overzicht input'!R23</f>
        <v>124.74206896551723</v>
      </c>
      <c r="T23" s="49">
        <f>'[4]Totaal overzicht input'!T23</f>
        <v>127.976</v>
      </c>
      <c r="V23" s="58">
        <f>AVERAGE(C23:T23)</f>
        <v>129.91348582570336</v>
      </c>
      <c r="W23" s="51">
        <v>127.9902237774123</v>
      </c>
    </row>
    <row r="24" spans="1:23" x14ac:dyDescent="0.2">
      <c r="A24" s="5">
        <v>2024</v>
      </c>
      <c r="B24" s="5">
        <v>2</v>
      </c>
      <c r="C24" s="49">
        <f>'[1]Totaal overzicht input'!C24</f>
        <v>114.44645160823042</v>
      </c>
      <c r="D24" s="49">
        <f>'[1]Totaal overzicht input'!D24</f>
        <v>116.42308724832216</v>
      </c>
      <c r="E24" s="49">
        <f>'[1]Totaal overzicht input'!E24</f>
        <v>125.61207807401021</v>
      </c>
      <c r="G24" s="56">
        <f>'[2]Inputs Targets Dashboard'!G24</f>
        <v>123.12931784868641</v>
      </c>
      <c r="H24" s="56">
        <f>'[2]Inputs Targets Dashboard'!H24</f>
        <v>126.53109599395314</v>
      </c>
      <c r="I24" s="56">
        <f>'[2]Inputs Targets Dashboard'!I24</f>
        <v>126.71662475091047</v>
      </c>
      <c r="J24" s="56">
        <f>'[2]Inputs Targets Dashboard'!J24</f>
        <v>128.48513024722084</v>
      </c>
      <c r="K24" s="56">
        <f>'[2]Inputs Targets Dashboard'!K24</f>
        <v>128.48513024722084</v>
      </c>
      <c r="L24" s="57"/>
      <c r="M24" s="42">
        <f>'[3]Totaal overzicht input'!M24</f>
        <v>120.33486590038315</v>
      </c>
      <c r="N24" s="42">
        <f>'[3]Totaal overzicht input'!N24</f>
        <v>114.81737931034482</v>
      </c>
      <c r="O24" s="42">
        <f>'[3]Totaal overzicht input'!O24</f>
        <v>120.64137931034482</v>
      </c>
      <c r="P24" s="42">
        <f>'[3]Totaal overzicht input'!P24</f>
        <v>120.64137931034482</v>
      </c>
      <c r="Q24" s="42">
        <f>'[3]Totaal overzicht input'!Q24</f>
        <v>122.42835249042145</v>
      </c>
      <c r="R24" s="42">
        <f>'[3]Totaal overzicht input'!R24</f>
        <v>114.7655172413793</v>
      </c>
      <c r="T24" s="49">
        <f>'[4]Totaal overzicht input'!T24</f>
        <v>129.60000000000002</v>
      </c>
      <c r="V24" s="58">
        <f t="shared" ref="V24:V34" si="2">AVERAGE(C24:T24)</f>
        <v>122.20385263878485</v>
      </c>
      <c r="W24" s="51">
        <v>119.64894147625057</v>
      </c>
    </row>
    <row r="25" spans="1:23" x14ac:dyDescent="0.2">
      <c r="A25" s="5">
        <v>2024</v>
      </c>
      <c r="B25" s="5">
        <v>3</v>
      </c>
      <c r="C25" s="49">
        <f>'[1]Totaal overzicht input'!C25</f>
        <v>122.14727516778524</v>
      </c>
      <c r="D25" s="49">
        <f>'[1]Totaal overzicht input'!D25</f>
        <v>115.25927516778525</v>
      </c>
      <c r="E25" s="49">
        <f>'[1]Totaal overzicht input'!E25</f>
        <v>132.22727516778525</v>
      </c>
      <c r="G25" s="56">
        <f>'[2]Inputs Targets Dashboard'!G25</f>
        <v>124.37749074552022</v>
      </c>
      <c r="H25" s="56">
        <f>'[2]Inputs Targets Dashboard'!H25</f>
        <v>127.79754712892741</v>
      </c>
      <c r="I25" s="56">
        <f>'[2]Inputs Targets Dashboard'!I25</f>
        <v>127.9802394366197</v>
      </c>
      <c r="J25" s="56">
        <f>'[2]Inputs Targets Dashboard'!J25</f>
        <v>129.84673056088008</v>
      </c>
      <c r="K25" s="56">
        <f>'[2]Inputs Targets Dashboard'!K25</f>
        <v>129.84673056088008</v>
      </c>
      <c r="L25" s="57"/>
      <c r="M25" s="42">
        <f>'[3]Totaal overzicht input'!M25</f>
        <v>132.66749154834346</v>
      </c>
      <c r="N25" s="42">
        <f>'[3]Totaal overzicht input'!N25</f>
        <v>131.54498673740051</v>
      </c>
      <c r="O25" s="42">
        <f>'[3]Totaal overzicht input'!O25</f>
        <v>132.64344827586208</v>
      </c>
      <c r="P25" s="42">
        <f>'[3]Totaal overzicht input'!P25</f>
        <v>137.68344827586205</v>
      </c>
      <c r="Q25" s="42">
        <f>'[3]Totaal overzicht input'!Q25</f>
        <v>132.34565246788367</v>
      </c>
      <c r="R25" s="42">
        <f>'[3]Totaal overzicht input'!R25</f>
        <v>128.99379310344827</v>
      </c>
      <c r="T25" s="49">
        <f>'[4]Totaal overzicht input'!T25</f>
        <v>130.03200000000001</v>
      </c>
      <c r="V25" s="58">
        <f t="shared" si="2"/>
        <v>129.02622562299888</v>
      </c>
      <c r="W25" s="51">
        <v>132.73476203491668</v>
      </c>
    </row>
    <row r="26" spans="1:23" x14ac:dyDescent="0.2">
      <c r="A26" s="5">
        <v>2024</v>
      </c>
      <c r="B26" s="5">
        <v>4</v>
      </c>
      <c r="C26" s="49">
        <f>'[1]Totaal overzicht input'!C26</f>
        <v>128.373109947644</v>
      </c>
      <c r="D26" s="49">
        <f>'[1]Totaal overzicht input'!D26</f>
        <v>125.12510994764398</v>
      </c>
      <c r="E26" s="49">
        <f>'[1]Totaal overzicht input'!E26</f>
        <v>127.49310994764399</v>
      </c>
      <c r="G26" s="56">
        <f>'[2]Inputs Targets Dashboard'!G26</f>
        <v>124.71707042253522</v>
      </c>
      <c r="H26" s="56">
        <f>'[2]Inputs Targets Dashboard'!H26</f>
        <v>128.00445503791988</v>
      </c>
      <c r="I26" s="56">
        <f>'[2]Inputs Targets Dashboard'!I26</f>
        <v>128.1775319609967</v>
      </c>
      <c r="J26" s="56">
        <f>'[2]Inputs Targets Dashboard'!J26</f>
        <v>129.9364267443743</v>
      </c>
      <c r="K26" s="56">
        <f>'[2]Inputs Targets Dashboard'!K26</f>
        <v>129.9364267443743</v>
      </c>
      <c r="L26" s="57"/>
      <c r="M26" s="42">
        <f>'[3]Totaal overzicht input'!M26</f>
        <v>132.76749154834346</v>
      </c>
      <c r="N26" s="42">
        <f>'[3]Totaal overzicht input'!N26</f>
        <v>137.78344827586204</v>
      </c>
      <c r="O26" s="42">
        <f>'[3]Totaal overzicht input'!O26</f>
        <v>137.78344827586207</v>
      </c>
      <c r="P26" s="42">
        <f>'[3]Totaal overzicht input'!P26</f>
        <v>129.38344827586207</v>
      </c>
      <c r="Q26" s="42">
        <f>'[3]Totaal overzicht input'!Q26</f>
        <v>132.57977011494253</v>
      </c>
      <c r="R26" s="42">
        <f>'[3]Totaal overzicht input'!R26</f>
        <v>129.09379310344826</v>
      </c>
      <c r="T26" s="49">
        <f>'[4]Totaal overzicht input'!T26</f>
        <v>132.70400000000001</v>
      </c>
      <c r="V26" s="58">
        <f t="shared" si="2"/>
        <v>130.25724268983018</v>
      </c>
      <c r="W26" s="51">
        <v>132.50272003718885</v>
      </c>
    </row>
    <row r="27" spans="1:23" x14ac:dyDescent="0.2">
      <c r="A27" s="5">
        <v>2024</v>
      </c>
      <c r="B27" s="5">
        <v>5</v>
      </c>
      <c r="C27" s="49">
        <f>'[1]Totaal overzicht input'!C27</f>
        <v>118.62467969341729</v>
      </c>
      <c r="D27" s="49">
        <f>'[1]Totaal overzicht input'!D27</f>
        <v>117.05833421750661</v>
      </c>
      <c r="E27" s="49">
        <f>'[1]Totaal overzicht input'!E27</f>
        <v>122.85033421750663</v>
      </c>
      <c r="G27" s="56">
        <f>'[2]Inputs Targets Dashboard'!G27</f>
        <v>119.36811363472492</v>
      </c>
      <c r="H27" s="56">
        <f>'[2]Inputs Targets Dashboard'!H27</f>
        <v>122.58507231956162</v>
      </c>
      <c r="I27" s="56">
        <f>'[2]Inputs Targets Dashboard'!I27</f>
        <v>122.79817116518193</v>
      </c>
      <c r="J27" s="56">
        <f>'[2]Inputs Targets Dashboard'!J27</f>
        <v>124.72307579543561</v>
      </c>
      <c r="K27" s="56">
        <f>'[2]Inputs Targets Dashboard'!K27</f>
        <v>124.72307579543561</v>
      </c>
      <c r="L27" s="57"/>
      <c r="M27" s="42">
        <f>'[3]Totaal overzicht input'!M27</f>
        <v>115.34597701149426</v>
      </c>
      <c r="N27" s="42">
        <f>'[3]Totaal overzicht input'!N27</f>
        <v>118.26445623342177</v>
      </c>
      <c r="O27" s="42">
        <f>'[3]Totaal overzicht input'!O27</f>
        <v>119.30937931034484</v>
      </c>
      <c r="P27" s="42">
        <f>'[3]Totaal overzicht input'!P27</f>
        <v>124.14137931034483</v>
      </c>
      <c r="Q27" s="42">
        <f>'[3]Totaal overzicht input'!Q27</f>
        <v>122.72835249042144</v>
      </c>
      <c r="R27" s="42">
        <f>'[3]Totaal overzicht input'!R27</f>
        <v>115.06551724137933</v>
      </c>
      <c r="T27" s="49">
        <f>'[4]Totaal overzicht input'!T27</f>
        <v>117.04</v>
      </c>
      <c r="V27" s="58">
        <f t="shared" si="2"/>
        <v>120.30839456241178</v>
      </c>
      <c r="W27" s="51">
        <v>115.25300248655427</v>
      </c>
    </row>
    <row r="28" spans="1:23" x14ac:dyDescent="0.2">
      <c r="A28" s="5">
        <v>2024</v>
      </c>
      <c r="B28" s="5">
        <v>6</v>
      </c>
      <c r="C28" s="49">
        <f>'[1]Totaal overzicht input'!C28</f>
        <v>125.10834108527132</v>
      </c>
      <c r="D28" s="49">
        <f>'[1]Totaal overzicht input'!D28</f>
        <v>109.21234108527132</v>
      </c>
      <c r="E28" s="49">
        <f>'[1]Totaal overzicht input'!E28</f>
        <v>134.3483410852713</v>
      </c>
      <c r="G28" s="56">
        <f>'[2]Inputs Targets Dashboard'!G28</f>
        <v>124.25861833688698</v>
      </c>
      <c r="H28" s="56">
        <f>'[2]Inputs Targets Dashboard'!H28</f>
        <v>127.81085714285715</v>
      </c>
      <c r="I28" s="56">
        <f>'[2]Inputs Targets Dashboard'!I28</f>
        <v>128.00351769331584</v>
      </c>
      <c r="J28" s="56">
        <f>'[2]Inputs Targets Dashboard'!J28</f>
        <v>129.87006403940887</v>
      </c>
      <c r="K28" s="56">
        <f>'[2]Inputs Targets Dashboard'!K28</f>
        <v>129.87006403940887</v>
      </c>
      <c r="L28" s="57"/>
      <c r="M28" s="42">
        <f>'[3]Totaal overzicht input'!M28</f>
        <v>127.63486590038315</v>
      </c>
      <c r="N28" s="42">
        <f>'[3]Totaal overzicht input'!N28</f>
        <v>122.06445623342174</v>
      </c>
      <c r="O28" s="42">
        <f>'[3]Totaal overzicht input'!O28</f>
        <v>127.94137931034481</v>
      </c>
      <c r="P28" s="42">
        <f>'[3]Totaal overzicht input'!P28</f>
        <v>120.39137931034482</v>
      </c>
      <c r="Q28" s="42">
        <f>'[3]Totaal overzicht input'!Q28</f>
        <v>118.08390804597698</v>
      </c>
      <c r="R28" s="42">
        <f>'[3]Totaal overzicht input'!R28</f>
        <v>94.865517241379294</v>
      </c>
      <c r="T28" s="49">
        <f>'[4]Totaal overzicht input'!T28</f>
        <v>128.184</v>
      </c>
      <c r="V28" s="58">
        <f t="shared" si="2"/>
        <v>123.17651003663615</v>
      </c>
      <c r="W28" s="51">
        <v>120.32763576074429</v>
      </c>
    </row>
    <row r="29" spans="1:23" x14ac:dyDescent="0.2">
      <c r="A29" s="5">
        <v>2024</v>
      </c>
      <c r="B29" s="5">
        <v>7</v>
      </c>
      <c r="C29" s="49">
        <f>'[1]Totaal overzicht input'!C29</f>
        <v>143.52000000000001</v>
      </c>
      <c r="D29" s="49">
        <f>'[1]Totaal overzicht input'!D29</f>
        <v>136.16</v>
      </c>
      <c r="E29" s="49">
        <f>'[1]Totaal overzicht input'!E29</f>
        <v>138.73599999999999</v>
      </c>
      <c r="G29" s="56">
        <f>'[2]Inputs Targets Dashboard'!G29</f>
        <v>138.94021890547265</v>
      </c>
      <c r="H29" s="56">
        <f>'[2]Inputs Targets Dashboard'!H29</f>
        <v>142.66161194029851</v>
      </c>
      <c r="I29" s="56">
        <f>'[2]Inputs Targets Dashboard'!I29</f>
        <v>142.84455045871559</v>
      </c>
      <c r="J29" s="56">
        <f>'[2]Inputs Targets Dashboard'!J29</f>
        <v>144.88041379310346</v>
      </c>
      <c r="K29" s="56">
        <f>'[2]Inputs Targets Dashboard'!K29</f>
        <v>144.88041379310346</v>
      </c>
      <c r="L29" s="57"/>
      <c r="M29" s="42">
        <f>'[3]Totaal overzicht input'!M29</f>
        <v>135.85509578544062</v>
      </c>
      <c r="N29" s="42">
        <f>'[3]Totaal overzicht input'!N29</f>
        <v>136.20758620689656</v>
      </c>
      <c r="O29" s="42">
        <f>'[3]Totaal overzicht input'!O29</f>
        <v>130.89989389920427</v>
      </c>
      <c r="P29" s="42">
        <f>'[3]Totaal overzicht input'!P29</f>
        <v>136.20758620689656</v>
      </c>
      <c r="Q29" s="42">
        <f>'[3]Totaal overzicht input'!Q29</f>
        <v>133.66260536398468</v>
      </c>
      <c r="R29" s="42">
        <f>'[3]Totaal overzicht input'!R29</f>
        <v>124.85034482758623</v>
      </c>
      <c r="T29" s="49">
        <f>'[4]Totaal overzicht input'!T29</f>
        <v>127.32799999999999</v>
      </c>
      <c r="V29" s="58">
        <f t="shared" si="2"/>
        <v>137.17562141204687</v>
      </c>
      <c r="W29" s="51">
        <v>134.00378162757858</v>
      </c>
    </row>
    <row r="30" spans="1:23" x14ac:dyDescent="0.2">
      <c r="A30" s="5">
        <v>2024</v>
      </c>
      <c r="B30" s="5">
        <v>8</v>
      </c>
      <c r="C30" s="49">
        <f>'[1]Totaal overzicht input'!C30</f>
        <v>110.38425552825552</v>
      </c>
      <c r="D30" s="49">
        <f>'[1]Totaal overzicht input'!D30</f>
        <v>109.59999999999998</v>
      </c>
      <c r="E30" s="49">
        <f>'[1]Totaal overzicht input'!E30</f>
        <v>85.68</v>
      </c>
      <c r="G30" s="56">
        <f>'[2]Inputs Targets Dashboard'!G30</f>
        <v>120.07980461329713</v>
      </c>
      <c r="H30" s="56">
        <f>'[2]Inputs Targets Dashboard'!H30</f>
        <v>123.29052964426877</v>
      </c>
      <c r="I30" s="56">
        <f>'[2]Inputs Targets Dashboard'!I30</f>
        <v>123.47075229357797</v>
      </c>
      <c r="J30" s="56">
        <f>'[2]Inputs Targets Dashboard'!J30</f>
        <v>125.31145454545457</v>
      </c>
      <c r="K30" s="56">
        <f>'[2]Inputs Targets Dashboard'!K30</f>
        <v>125.31145454545457</v>
      </c>
      <c r="L30" s="57"/>
      <c r="M30" s="42">
        <f>'[3]Totaal overzicht input'!M30</f>
        <v>124.04160919540229</v>
      </c>
      <c r="N30" s="42">
        <f>'[3]Totaal overzicht input'!N30</f>
        <v>124.36344827586205</v>
      </c>
      <c r="O30" s="42">
        <f>'[3]Totaal overzicht input'!O30</f>
        <v>124.36344827586207</v>
      </c>
      <c r="P30" s="42">
        <f>'[3]Totaal overzicht input'!P30</f>
        <v>124.36344827586207</v>
      </c>
      <c r="Q30" s="42">
        <f>'[3]Totaal overzicht input'!Q30</f>
        <v>122.03977011494253</v>
      </c>
      <c r="R30" s="42">
        <f>'[3]Totaal overzicht input'!R30</f>
        <v>113.99379310344825</v>
      </c>
      <c r="T30" s="49">
        <f>'[4]Totaal overzicht input'!T30</f>
        <v>121.96799999999999</v>
      </c>
      <c r="V30" s="58">
        <f t="shared" si="2"/>
        <v>118.55078456077921</v>
      </c>
      <c r="W30" s="51">
        <v>123.24710122503514</v>
      </c>
    </row>
    <row r="31" spans="1:23" x14ac:dyDescent="0.2">
      <c r="A31" s="5">
        <v>2024</v>
      </c>
      <c r="B31" s="5">
        <v>9</v>
      </c>
      <c r="C31" s="49">
        <f>'[1]Totaal overzicht input'!C31</f>
        <v>122.49335338345864</v>
      </c>
      <c r="D31" s="49">
        <f>'[1]Totaal overzicht input'!D31</f>
        <v>121.44</v>
      </c>
      <c r="E31" s="49">
        <f>'[1]Totaal overzicht input'!E31</f>
        <v>144.7339279169212</v>
      </c>
      <c r="G31" s="56">
        <f>'[2]Inputs Targets Dashboard'!G31</f>
        <v>129.2664987587452</v>
      </c>
      <c r="H31" s="56">
        <f>'[2]Inputs Targets Dashboard'!H31</f>
        <v>132.72258385093167</v>
      </c>
      <c r="I31" s="56">
        <f>'[2]Inputs Targets Dashboard'!I31</f>
        <v>132.92036090225562</v>
      </c>
      <c r="J31" s="56">
        <f>'[2]Inputs Targets Dashboard'!J31</f>
        <v>134.84943016759777</v>
      </c>
      <c r="K31" s="56">
        <f>'[2]Inputs Targets Dashboard'!K31</f>
        <v>134.84943016759777</v>
      </c>
      <c r="L31" s="57"/>
      <c r="M31" s="42">
        <f>'[3]Totaal overzicht input'!M31</f>
        <v>132.07070543159793</v>
      </c>
      <c r="N31" s="42">
        <f>'[3]Totaal overzicht input'!N31</f>
        <v>130.89474801061007</v>
      </c>
      <c r="O31" s="42">
        <f>'[3]Totaal overzicht input'!O31</f>
        <v>132.24859416445625</v>
      </c>
      <c r="P31" s="42">
        <f>'[3]Totaal overzicht input'!P31</f>
        <v>129.07551724137932</v>
      </c>
      <c r="Q31" s="42">
        <f>'[3]Totaal overzicht input'!Q31</f>
        <v>131.87404488232076</v>
      </c>
      <c r="R31" s="42">
        <f>'[3]Totaal overzicht input'!R31</f>
        <v>106.22206896551727</v>
      </c>
      <c r="T31" s="49">
        <f>'[4]Totaal overzicht input'!T31</f>
        <v>132.88</v>
      </c>
      <c r="V31" s="58">
        <f t="shared" si="2"/>
        <v>129.90275092289264</v>
      </c>
      <c r="W31" s="51">
        <v>130.34763492194804</v>
      </c>
    </row>
    <row r="32" spans="1:23" x14ac:dyDescent="0.2">
      <c r="A32" s="5">
        <v>2024</v>
      </c>
      <c r="B32" s="5">
        <v>10</v>
      </c>
      <c r="C32" s="49">
        <f>'[1]Totaal overzicht input'!C32</f>
        <v>143.89326315789472</v>
      </c>
      <c r="D32" s="49">
        <f>'[1]Totaal overzicht input'!D32</f>
        <v>139.84</v>
      </c>
      <c r="E32" s="49">
        <f>'[1]Totaal overzicht input'!E32</f>
        <v>143.04685714285714</v>
      </c>
      <c r="G32" s="56">
        <f>'[2]Inputs Targets Dashboard'!G32</f>
        <v>145.20769668246444</v>
      </c>
      <c r="H32" s="56">
        <f>'[2]Inputs Targets Dashboard'!H32</f>
        <v>149.11153623188406</v>
      </c>
      <c r="I32" s="56">
        <f>'[2]Inputs Targets Dashboard'!I32</f>
        <v>149.3436638655462</v>
      </c>
      <c r="J32" s="56">
        <f>'[2]Inputs Targets Dashboard'!J32</f>
        <v>151.36560869565218</v>
      </c>
      <c r="K32" s="56">
        <f>'[2]Inputs Targets Dashboard'!K32</f>
        <v>155</v>
      </c>
      <c r="L32" s="57"/>
      <c r="M32" s="42">
        <f>'[3]Totaal overzicht input'!M32</f>
        <v>141.41452435686915</v>
      </c>
      <c r="N32" s="42">
        <f>'[3]Totaal overzicht input'!N32</f>
        <v>140.02912466843503</v>
      </c>
      <c r="O32" s="42">
        <f>'[3]Totaal overzicht input'!O32</f>
        <v>141.64240102171138</v>
      </c>
      <c r="P32" s="42">
        <f>'[3]Totaal overzicht input'!P32</f>
        <v>138.61582150101421</v>
      </c>
      <c r="Q32" s="42">
        <f>'[3]Totaal overzicht input'!Q32</f>
        <v>140.16831964969896</v>
      </c>
      <c r="R32" s="42">
        <f>'[3]Totaal overzicht input'!R32</f>
        <v>136.35034482758621</v>
      </c>
      <c r="T32" s="49">
        <f>'[4]Totaal overzicht input'!T32</f>
        <v>146.83199999999999</v>
      </c>
      <c r="V32" s="58">
        <f t="shared" si="2"/>
        <v>144.12407745344092</v>
      </c>
      <c r="W32" s="51">
        <v>140.28909860649267</v>
      </c>
    </row>
    <row r="33" spans="1:26" x14ac:dyDescent="0.2">
      <c r="A33" s="5">
        <v>2024</v>
      </c>
      <c r="B33" s="5">
        <v>11</v>
      </c>
      <c r="C33" s="49">
        <f>'[1]Totaal overzicht input'!C33</f>
        <v>126.71218559218559</v>
      </c>
      <c r="D33" s="49">
        <f>'[1]Totaal overzicht input'!D33</f>
        <v>88</v>
      </c>
      <c r="E33" s="49">
        <f>'[1]Totaal overzicht input'!E33</f>
        <v>123.86644332774986</v>
      </c>
      <c r="G33" s="56">
        <f>'[2]Inputs Targets Dashboard'!G33</f>
        <v>125.77498533062513</v>
      </c>
      <c r="H33" s="56">
        <f>'[2]Inputs Targets Dashboard'!H33</f>
        <v>129.33505030181087</v>
      </c>
      <c r="I33" s="56">
        <f>'[2]Inputs Targets Dashboard'!I33</f>
        <v>129.4994777265745</v>
      </c>
      <c r="J33" s="56">
        <f>'[2]Inputs Targets Dashboard'!J33</f>
        <v>131.26782608695652</v>
      </c>
      <c r="K33" s="56">
        <f>'[2]Inputs Targets Dashboard'!K33</f>
        <v>131.26782608695652</v>
      </c>
      <c r="L33" s="57"/>
      <c r="M33" s="42">
        <f>'[3]Totaal overzicht input'!M33</f>
        <v>134.53486590038312</v>
      </c>
      <c r="N33" s="42">
        <f>'[3]Totaal overzicht input'!N33</f>
        <v>134.84137931034482</v>
      </c>
      <c r="O33" s="42">
        <f>'[3]Totaal overzicht input'!O33</f>
        <v>134.84137931034482</v>
      </c>
      <c r="P33" s="42">
        <f>'[3]Totaal overzicht input'!P33</f>
        <v>134.84137931034482</v>
      </c>
      <c r="Q33" s="42">
        <f>'[3]Totaal overzicht input'!Q33</f>
        <v>134.22835249042146</v>
      </c>
      <c r="R33" s="42">
        <f>'[3]Totaal overzicht input'!R33</f>
        <v>126.56551724137931</v>
      </c>
      <c r="T33" s="49">
        <f>'[4]Totaal overzicht input'!T33</f>
        <v>128.96</v>
      </c>
      <c r="V33" s="58">
        <f t="shared" si="2"/>
        <v>127.63577786773848</v>
      </c>
      <c r="W33" s="51">
        <v>134.21517806163149</v>
      </c>
    </row>
    <row r="34" spans="1:26" x14ac:dyDescent="0.2">
      <c r="A34" s="5">
        <v>2024</v>
      </c>
      <c r="B34" s="5">
        <v>12</v>
      </c>
      <c r="C34" s="49">
        <f>'[1]Totaal overzicht input'!C34</f>
        <v>101.96527272727275</v>
      </c>
      <c r="D34" s="49">
        <f>'[1]Totaal overzicht input'!D34</f>
        <v>96.239999999999981</v>
      </c>
      <c r="E34" s="49">
        <f>'[1]Totaal overzicht input'!E34</f>
        <v>107.47272727272727</v>
      </c>
      <c r="G34" s="56">
        <f>'[2]Inputs Targets Dashboard'!G34</f>
        <v>122.92040327445073</v>
      </c>
      <c r="H34" s="56">
        <f>'[2]Inputs Targets Dashboard'!H34</f>
        <v>126.33779257362355</v>
      </c>
      <c r="I34" s="56">
        <f>'[2]Inputs Targets Dashboard'!I34</f>
        <v>126.52778885630502</v>
      </c>
      <c r="J34" s="56">
        <f>'[2]Inputs Targets Dashboard'!J34</f>
        <v>128.37145454545458</v>
      </c>
      <c r="K34" s="56">
        <f>'[2]Inputs Targets Dashboard'!K34</f>
        <v>130</v>
      </c>
      <c r="L34" s="57"/>
      <c r="M34" s="42">
        <f>'[3]Totaal overzicht input'!M34</f>
        <v>121.1016091954023</v>
      </c>
      <c r="N34" s="42">
        <f>'[3]Totaal overzicht input'!N34</f>
        <v>121.42344827586207</v>
      </c>
      <c r="O34" s="42">
        <f>'[3]Totaal overzicht input'!O34</f>
        <v>121.42344827586207</v>
      </c>
      <c r="P34" s="42">
        <f>'[3]Totaal overzicht input'!P34</f>
        <v>121.42344827586207</v>
      </c>
      <c r="Q34" s="42">
        <f>'[3]Totaal overzicht input'!Q34</f>
        <v>120.77977011494254</v>
      </c>
      <c r="R34" s="42">
        <f>'[3]Totaal overzicht input'!R34</f>
        <v>112.73379310344826</v>
      </c>
      <c r="T34" s="49">
        <f>'[4]Totaal overzicht input'!T34</f>
        <v>123.64799999999998</v>
      </c>
      <c r="V34" s="58">
        <f t="shared" si="2"/>
        <v>118.82459709941419</v>
      </c>
      <c r="W34" s="51">
        <v>116.26745477087624</v>
      </c>
    </row>
    <row r="35" spans="1:26" x14ac:dyDescent="0.2">
      <c r="A35" s="11"/>
      <c r="B35" s="11"/>
      <c r="C35" s="41">
        <f>SUM(C23:C34)</f>
        <v>1475.8918104223339</v>
      </c>
      <c r="D35" s="41">
        <f t="shared" ref="D35:W35" si="3">SUM(D23:D34)</f>
        <v>1393.7957646878058</v>
      </c>
      <c r="E35" s="41">
        <f t="shared" si="3"/>
        <v>1526.8125899616284</v>
      </c>
      <c r="G35" s="41">
        <f t="shared" si="3"/>
        <v>1527.0404177596968</v>
      </c>
      <c r="H35" s="41">
        <f t="shared" si="3"/>
        <v>1569.1158942943621</v>
      </c>
      <c r="I35" s="41">
        <f t="shared" si="3"/>
        <v>1571.8367038645877</v>
      </c>
      <c r="J35" s="41">
        <f t="shared" si="3"/>
        <v>1594.647317729268</v>
      </c>
      <c r="K35" s="41">
        <f t="shared" si="3"/>
        <v>1599.9102544881614</v>
      </c>
      <c r="M35" s="41">
        <f t="shared" si="3"/>
        <v>1546.8774542644644</v>
      </c>
      <c r="N35" s="41">
        <f t="shared" si="3"/>
        <v>1541.6799787798409</v>
      </c>
      <c r="O35" s="41">
        <f t="shared" si="3"/>
        <v>1553.1837166715786</v>
      </c>
      <c r="P35" s="41">
        <f t="shared" si="3"/>
        <v>1546.2137525354967</v>
      </c>
      <c r="Q35" s="41">
        <f t="shared" si="3"/>
        <v>1544.0900859654205</v>
      </c>
      <c r="R35" s="41">
        <f t="shared" si="3"/>
        <v>1428.2420689655171</v>
      </c>
      <c r="T35" s="41">
        <f t="shared" si="3"/>
        <v>1547.1519999999998</v>
      </c>
      <c r="V35" s="41">
        <f t="shared" si="3"/>
        <v>1531.0993206926776</v>
      </c>
      <c r="W35" s="41">
        <f t="shared" si="3"/>
        <v>1526.8275347866293</v>
      </c>
    </row>
    <row r="37" spans="1:26" x14ac:dyDescent="0.2">
      <c r="A37" s="35" t="s">
        <v>30</v>
      </c>
      <c r="B37" s="35"/>
      <c r="C37" s="36" t="str">
        <f>C20</f>
        <v>DAT NL</v>
      </c>
      <c r="D37" s="36" t="str">
        <f t="shared" ref="D37:V37" si="4">D20</f>
        <v>DAT BE</v>
      </c>
      <c r="E37" s="36" t="str">
        <f t="shared" si="4"/>
        <v>QA</v>
      </c>
      <c r="G37" s="36" t="str">
        <f t="shared" si="4"/>
        <v>Salves Zorg</v>
      </c>
      <c r="H37" s="36" t="str">
        <f t="shared" si="4"/>
        <v>Salves Zuid</v>
      </c>
      <c r="I37" s="36" t="str">
        <f t="shared" si="4"/>
        <v>Salves Midden</v>
      </c>
      <c r="J37" s="36" t="str">
        <f t="shared" si="4"/>
        <v>Salves West</v>
      </c>
      <c r="K37" s="36" t="str">
        <f t="shared" si="4"/>
        <v>Salves RWS</v>
      </c>
      <c r="M37" s="36" t="str">
        <f t="shared" si="4"/>
        <v>Valori QTA</v>
      </c>
      <c r="N37" s="36" t="str">
        <f t="shared" si="4"/>
        <v>Valori LC</v>
      </c>
      <c r="O37" s="36" t="str">
        <f t="shared" si="4"/>
        <v>Valori TAS</v>
      </c>
      <c r="P37" s="36" t="str">
        <f t="shared" si="4"/>
        <v>Valori TAE</v>
      </c>
      <c r="Q37" s="36" t="str">
        <f t="shared" si="4"/>
        <v>Valori BIT</v>
      </c>
      <c r="R37" s="36" t="str">
        <f t="shared" si="4"/>
        <v>Valori Advisory</v>
      </c>
      <c r="T37" s="36" t="str">
        <f t="shared" si="4"/>
        <v>TestCrew IT</v>
      </c>
      <c r="V37" s="36" t="str">
        <f t="shared" si="4"/>
        <v>Totaal</v>
      </c>
    </row>
    <row r="38" spans="1:26" x14ac:dyDescent="0.2">
      <c r="A38" s="16" t="s">
        <v>33</v>
      </c>
      <c r="B38" s="16"/>
      <c r="C38" s="17"/>
    </row>
    <row r="39" spans="1:26" x14ac:dyDescent="0.2">
      <c r="A39" s="4" t="s">
        <v>5</v>
      </c>
      <c r="B39" s="4" t="s">
        <v>4</v>
      </c>
      <c r="C39" s="4" t="s">
        <v>34</v>
      </c>
      <c r="D39" s="4" t="s">
        <v>34</v>
      </c>
      <c r="E39" s="4" t="s">
        <v>34</v>
      </c>
      <c r="G39" s="4" t="s">
        <v>34</v>
      </c>
      <c r="H39" s="4" t="s">
        <v>34</v>
      </c>
      <c r="I39" s="4" t="s">
        <v>34</v>
      </c>
      <c r="J39" s="4" t="s">
        <v>34</v>
      </c>
      <c r="K39" s="4" t="s">
        <v>34</v>
      </c>
      <c r="M39" s="4" t="s">
        <v>34</v>
      </c>
      <c r="N39" s="4" t="s">
        <v>34</v>
      </c>
      <c r="O39" s="4" t="s">
        <v>34</v>
      </c>
      <c r="P39" s="4" t="s">
        <v>34</v>
      </c>
      <c r="Q39" s="4" t="s">
        <v>34</v>
      </c>
      <c r="R39" s="4" t="s">
        <v>34</v>
      </c>
      <c r="T39" s="4" t="s">
        <v>34</v>
      </c>
      <c r="V39" s="4" t="s">
        <v>34</v>
      </c>
    </row>
    <row r="40" spans="1:26" x14ac:dyDescent="0.2">
      <c r="A40" s="5">
        <v>2024</v>
      </c>
      <c r="B40" s="5">
        <v>1</v>
      </c>
      <c r="C40" s="45">
        <f>'[1]Totaal overzicht input'!C40</f>
        <v>0.26816821078435027</v>
      </c>
      <c r="D40" s="45">
        <f>'[1]Totaal overzicht input'!D40</f>
        <v>0.33307615980833721</v>
      </c>
      <c r="E40" s="45">
        <f>'[1]Totaal overzicht input'!E40</f>
        <v>0.16926107890270203</v>
      </c>
      <c r="F40" s="54"/>
      <c r="G40" s="47">
        <f>'[2]Inputs Targets Dashboard'!G40</f>
        <v>0.35737299357277236</v>
      </c>
      <c r="H40" s="47">
        <f>'[2]Inputs Targets Dashboard'!H40</f>
        <v>0.33156129247150817</v>
      </c>
      <c r="I40" s="47">
        <f>'[2]Inputs Targets Dashboard'!I40</f>
        <v>0.32055341145988442</v>
      </c>
      <c r="J40" s="47">
        <f>'[2]Inputs Targets Dashboard'!J40</f>
        <v>0.30529726726576306</v>
      </c>
      <c r="K40" s="47">
        <v>2.5000000000000001E-2</v>
      </c>
      <c r="L40" s="54"/>
      <c r="M40" s="47">
        <f>'[3]Totaal overzicht input'!M40</f>
        <v>0.32988263164169068</v>
      </c>
      <c r="N40" s="47">
        <f>'[3]Totaal overzicht input'!N40</f>
        <v>0.34293073621819009</v>
      </c>
      <c r="O40" s="47">
        <f>'[3]Totaal overzicht input'!O40</f>
        <v>0.36090547909008158</v>
      </c>
      <c r="P40" s="47">
        <f>'[3]Totaal overzicht input'!P40</f>
        <v>0.35462100456548717</v>
      </c>
      <c r="Q40" s="47">
        <f>'[3]Totaal overzicht input'!Q40</f>
        <v>0.3861051401696407</v>
      </c>
      <c r="R40" s="47">
        <f>'[3]Totaal overzicht input'!R40</f>
        <v>0.18497823001531208</v>
      </c>
      <c r="S40" s="54"/>
      <c r="T40" s="45">
        <f>'[4]Totaal overzicht input'!T40</f>
        <v>0.26116702553243409</v>
      </c>
      <c r="V40" s="45">
        <f t="shared" ref="V40" si="5">AVERAGE(C40:T40)</f>
        <v>0.28872537743321025</v>
      </c>
      <c r="W40" s="52">
        <f>'[5]1. OwnCons'!$P$39</f>
        <v>0.35285269820622095</v>
      </c>
    </row>
    <row r="41" spans="1:26" x14ac:dyDescent="0.2">
      <c r="A41" s="5">
        <v>2024</v>
      </c>
      <c r="B41" s="5">
        <v>2</v>
      </c>
      <c r="C41" s="46">
        <f>C40</f>
        <v>0.26816821078435027</v>
      </c>
      <c r="D41" s="46">
        <f t="shared" ref="D41:V51" si="6">D40</f>
        <v>0.33307615980833721</v>
      </c>
      <c r="E41" s="46">
        <f t="shared" si="6"/>
        <v>0.16926107890270203</v>
      </c>
      <c r="F41" s="54"/>
      <c r="G41" s="46">
        <f t="shared" si="6"/>
        <v>0.35737299357277236</v>
      </c>
      <c r="H41" s="46">
        <f t="shared" si="6"/>
        <v>0.33156129247150817</v>
      </c>
      <c r="I41" s="46">
        <f t="shared" si="6"/>
        <v>0.32055341145988442</v>
      </c>
      <c r="J41" s="46">
        <f t="shared" si="6"/>
        <v>0.30529726726576306</v>
      </c>
      <c r="K41" s="46">
        <f t="shared" si="6"/>
        <v>2.5000000000000001E-2</v>
      </c>
      <c r="L41" s="54"/>
      <c r="M41" s="46">
        <f t="shared" si="6"/>
        <v>0.32988263164169068</v>
      </c>
      <c r="N41" s="46">
        <f t="shared" si="6"/>
        <v>0.34293073621819009</v>
      </c>
      <c r="O41" s="46">
        <f t="shared" si="6"/>
        <v>0.36090547909008158</v>
      </c>
      <c r="P41" s="46">
        <f t="shared" si="6"/>
        <v>0.35462100456548717</v>
      </c>
      <c r="Q41" s="46">
        <f t="shared" si="6"/>
        <v>0.3861051401696407</v>
      </c>
      <c r="R41" s="46">
        <f t="shared" si="6"/>
        <v>0.18497823001531208</v>
      </c>
      <c r="S41" s="54"/>
      <c r="T41" s="46">
        <f t="shared" si="6"/>
        <v>0.26116702553243409</v>
      </c>
      <c r="V41" s="37">
        <f t="shared" si="6"/>
        <v>0.28872537743321025</v>
      </c>
      <c r="X41" s="53">
        <f>'[5]Commerical Rate'!$P$7</f>
        <v>88.524324552906805</v>
      </c>
      <c r="Y41" s="54">
        <f>W40</f>
        <v>0.35285269820622095</v>
      </c>
      <c r="Z41" s="53">
        <f>(1-Y41)*X41</f>
        <v>57.288277777530418</v>
      </c>
    </row>
    <row r="42" spans="1:26" x14ac:dyDescent="0.2">
      <c r="A42" s="5">
        <v>2024</v>
      </c>
      <c r="B42" s="5">
        <v>3</v>
      </c>
      <c r="C42" s="46">
        <f t="shared" ref="C42:C51" si="7">C41</f>
        <v>0.26816821078435027</v>
      </c>
      <c r="D42" s="46">
        <f t="shared" si="6"/>
        <v>0.33307615980833721</v>
      </c>
      <c r="E42" s="46">
        <f t="shared" si="6"/>
        <v>0.16926107890270203</v>
      </c>
      <c r="F42" s="54"/>
      <c r="G42" s="46">
        <f t="shared" si="6"/>
        <v>0.35737299357277236</v>
      </c>
      <c r="H42" s="46">
        <f t="shared" si="6"/>
        <v>0.33156129247150817</v>
      </c>
      <c r="I42" s="46">
        <f t="shared" si="6"/>
        <v>0.32055341145988442</v>
      </c>
      <c r="J42" s="46">
        <f t="shared" si="6"/>
        <v>0.30529726726576306</v>
      </c>
      <c r="K42" s="46">
        <f t="shared" si="6"/>
        <v>2.5000000000000001E-2</v>
      </c>
      <c r="L42" s="54"/>
      <c r="M42" s="46">
        <f t="shared" si="6"/>
        <v>0.32988263164169068</v>
      </c>
      <c r="N42" s="46">
        <f t="shared" si="6"/>
        <v>0.34293073621819009</v>
      </c>
      <c r="O42" s="46">
        <f t="shared" si="6"/>
        <v>0.36090547909008158</v>
      </c>
      <c r="P42" s="46">
        <f t="shared" si="6"/>
        <v>0.35462100456548717</v>
      </c>
      <c r="Q42" s="46">
        <f t="shared" si="6"/>
        <v>0.3861051401696407</v>
      </c>
      <c r="R42" s="46">
        <f t="shared" si="6"/>
        <v>0.18497823001531208</v>
      </c>
      <c r="S42" s="54"/>
      <c r="T42" s="46">
        <f t="shared" si="6"/>
        <v>0.26116702553243409</v>
      </c>
      <c r="V42" s="37">
        <f t="shared" si="6"/>
        <v>0.28872537743321025</v>
      </c>
    </row>
    <row r="43" spans="1:26" x14ac:dyDescent="0.2">
      <c r="A43" s="5">
        <v>2024</v>
      </c>
      <c r="B43" s="5">
        <v>4</v>
      </c>
      <c r="C43" s="46">
        <f t="shared" si="7"/>
        <v>0.26816821078435027</v>
      </c>
      <c r="D43" s="46">
        <f t="shared" si="6"/>
        <v>0.33307615980833721</v>
      </c>
      <c r="E43" s="46">
        <f t="shared" si="6"/>
        <v>0.16926107890270203</v>
      </c>
      <c r="F43" s="54"/>
      <c r="G43" s="46">
        <f t="shared" si="6"/>
        <v>0.35737299357277236</v>
      </c>
      <c r="H43" s="46">
        <f t="shared" si="6"/>
        <v>0.33156129247150817</v>
      </c>
      <c r="I43" s="46">
        <f t="shared" si="6"/>
        <v>0.32055341145988442</v>
      </c>
      <c r="J43" s="46">
        <f t="shared" si="6"/>
        <v>0.30529726726576306</v>
      </c>
      <c r="K43" s="46">
        <f t="shared" si="6"/>
        <v>2.5000000000000001E-2</v>
      </c>
      <c r="L43" s="54"/>
      <c r="M43" s="46">
        <f t="shared" si="6"/>
        <v>0.32988263164169068</v>
      </c>
      <c r="N43" s="46">
        <f t="shared" si="6"/>
        <v>0.34293073621819009</v>
      </c>
      <c r="O43" s="46">
        <f t="shared" si="6"/>
        <v>0.36090547909008158</v>
      </c>
      <c r="P43" s="46">
        <f t="shared" si="6"/>
        <v>0.35462100456548717</v>
      </c>
      <c r="Q43" s="46">
        <f t="shared" si="6"/>
        <v>0.3861051401696407</v>
      </c>
      <c r="R43" s="46">
        <f t="shared" si="6"/>
        <v>0.18497823001531208</v>
      </c>
      <c r="S43" s="54"/>
      <c r="T43" s="46">
        <f t="shared" si="6"/>
        <v>0.26116702553243409</v>
      </c>
      <c r="V43" s="37">
        <f t="shared" si="6"/>
        <v>0.28872537743321025</v>
      </c>
    </row>
    <row r="44" spans="1:26" x14ac:dyDescent="0.2">
      <c r="A44" s="5">
        <v>2024</v>
      </c>
      <c r="B44" s="5">
        <v>5</v>
      </c>
      <c r="C44" s="46">
        <f t="shared" si="7"/>
        <v>0.26816821078435027</v>
      </c>
      <c r="D44" s="46">
        <f t="shared" si="6"/>
        <v>0.33307615980833721</v>
      </c>
      <c r="E44" s="46">
        <f t="shared" si="6"/>
        <v>0.16926107890270203</v>
      </c>
      <c r="F44" s="54"/>
      <c r="G44" s="46">
        <f t="shared" si="6"/>
        <v>0.35737299357277236</v>
      </c>
      <c r="H44" s="46">
        <f t="shared" si="6"/>
        <v>0.33156129247150817</v>
      </c>
      <c r="I44" s="46">
        <f t="shared" si="6"/>
        <v>0.32055341145988442</v>
      </c>
      <c r="J44" s="46">
        <f t="shared" si="6"/>
        <v>0.30529726726576306</v>
      </c>
      <c r="K44" s="46">
        <f t="shared" si="6"/>
        <v>2.5000000000000001E-2</v>
      </c>
      <c r="L44" s="54"/>
      <c r="M44" s="46">
        <f t="shared" si="6"/>
        <v>0.32988263164169068</v>
      </c>
      <c r="N44" s="46">
        <f t="shared" si="6"/>
        <v>0.34293073621819009</v>
      </c>
      <c r="O44" s="46">
        <f t="shared" si="6"/>
        <v>0.36090547909008158</v>
      </c>
      <c r="P44" s="46">
        <f t="shared" si="6"/>
        <v>0.35462100456548717</v>
      </c>
      <c r="Q44" s="46">
        <f t="shared" si="6"/>
        <v>0.3861051401696407</v>
      </c>
      <c r="R44" s="46">
        <f t="shared" si="6"/>
        <v>0.18497823001531208</v>
      </c>
      <c r="S44" s="54"/>
      <c r="T44" s="46">
        <f t="shared" si="6"/>
        <v>0.26116702553243409</v>
      </c>
      <c r="V44" s="37">
        <f t="shared" si="6"/>
        <v>0.28872537743321025</v>
      </c>
    </row>
    <row r="45" spans="1:26" x14ac:dyDescent="0.2">
      <c r="A45" s="5">
        <v>2024</v>
      </c>
      <c r="B45" s="5">
        <v>6</v>
      </c>
      <c r="C45" s="46">
        <f t="shared" si="7"/>
        <v>0.26816821078435027</v>
      </c>
      <c r="D45" s="46">
        <f t="shared" si="6"/>
        <v>0.33307615980833721</v>
      </c>
      <c r="E45" s="46">
        <f t="shared" si="6"/>
        <v>0.16926107890270203</v>
      </c>
      <c r="F45" s="54"/>
      <c r="G45" s="46">
        <f t="shared" si="6"/>
        <v>0.35737299357277236</v>
      </c>
      <c r="H45" s="46">
        <f t="shared" si="6"/>
        <v>0.33156129247150817</v>
      </c>
      <c r="I45" s="46">
        <f t="shared" si="6"/>
        <v>0.32055341145988442</v>
      </c>
      <c r="J45" s="46">
        <f t="shared" si="6"/>
        <v>0.30529726726576306</v>
      </c>
      <c r="K45" s="46">
        <f t="shared" si="6"/>
        <v>2.5000000000000001E-2</v>
      </c>
      <c r="L45" s="54"/>
      <c r="M45" s="46">
        <f t="shared" si="6"/>
        <v>0.32988263164169068</v>
      </c>
      <c r="N45" s="46">
        <f t="shared" si="6"/>
        <v>0.34293073621819009</v>
      </c>
      <c r="O45" s="46">
        <f t="shared" si="6"/>
        <v>0.36090547909008158</v>
      </c>
      <c r="P45" s="46">
        <f t="shared" si="6"/>
        <v>0.35462100456548717</v>
      </c>
      <c r="Q45" s="46">
        <f t="shared" si="6"/>
        <v>0.3861051401696407</v>
      </c>
      <c r="R45" s="46">
        <f t="shared" si="6"/>
        <v>0.18497823001531208</v>
      </c>
      <c r="S45" s="54"/>
      <c r="T45" s="46">
        <f t="shared" si="6"/>
        <v>0.26116702553243409</v>
      </c>
      <c r="V45" s="37">
        <f t="shared" si="6"/>
        <v>0.28872537743321025</v>
      </c>
    </row>
    <row r="46" spans="1:26" x14ac:dyDescent="0.2">
      <c r="A46" s="5">
        <v>2024</v>
      </c>
      <c r="B46" s="5">
        <v>7</v>
      </c>
      <c r="C46" s="46">
        <f t="shared" si="7"/>
        <v>0.26816821078435027</v>
      </c>
      <c r="D46" s="46">
        <f t="shared" si="6"/>
        <v>0.33307615980833721</v>
      </c>
      <c r="E46" s="46">
        <f t="shared" si="6"/>
        <v>0.16926107890270203</v>
      </c>
      <c r="F46" s="54"/>
      <c r="G46" s="46">
        <f t="shared" si="6"/>
        <v>0.35737299357277236</v>
      </c>
      <c r="H46" s="46">
        <f t="shared" si="6"/>
        <v>0.33156129247150817</v>
      </c>
      <c r="I46" s="46">
        <f t="shared" si="6"/>
        <v>0.32055341145988442</v>
      </c>
      <c r="J46" s="46">
        <f t="shared" si="6"/>
        <v>0.30529726726576306</v>
      </c>
      <c r="K46" s="46">
        <f t="shared" si="6"/>
        <v>2.5000000000000001E-2</v>
      </c>
      <c r="L46" s="54"/>
      <c r="M46" s="46">
        <f t="shared" si="6"/>
        <v>0.32988263164169068</v>
      </c>
      <c r="N46" s="46">
        <f t="shared" si="6"/>
        <v>0.34293073621819009</v>
      </c>
      <c r="O46" s="46">
        <f t="shared" si="6"/>
        <v>0.36090547909008158</v>
      </c>
      <c r="P46" s="46">
        <f t="shared" si="6"/>
        <v>0.35462100456548717</v>
      </c>
      <c r="Q46" s="46">
        <f t="shared" si="6"/>
        <v>0.3861051401696407</v>
      </c>
      <c r="R46" s="46">
        <f t="shared" si="6"/>
        <v>0.18497823001531208</v>
      </c>
      <c r="S46" s="54"/>
      <c r="T46" s="46">
        <f t="shared" si="6"/>
        <v>0.26116702553243409</v>
      </c>
      <c r="V46" s="37">
        <f t="shared" si="6"/>
        <v>0.28872537743321025</v>
      </c>
    </row>
    <row r="47" spans="1:26" x14ac:dyDescent="0.2">
      <c r="A47" s="5">
        <v>2024</v>
      </c>
      <c r="B47" s="5">
        <v>8</v>
      </c>
      <c r="C47" s="46">
        <f t="shared" si="7"/>
        <v>0.26816821078435027</v>
      </c>
      <c r="D47" s="46">
        <f t="shared" si="6"/>
        <v>0.33307615980833721</v>
      </c>
      <c r="E47" s="46">
        <f t="shared" si="6"/>
        <v>0.16926107890270203</v>
      </c>
      <c r="F47" s="54"/>
      <c r="G47" s="46">
        <f t="shared" si="6"/>
        <v>0.35737299357277236</v>
      </c>
      <c r="H47" s="46">
        <f t="shared" si="6"/>
        <v>0.33156129247150817</v>
      </c>
      <c r="I47" s="46">
        <f t="shared" si="6"/>
        <v>0.32055341145988442</v>
      </c>
      <c r="J47" s="46">
        <f t="shared" si="6"/>
        <v>0.30529726726576306</v>
      </c>
      <c r="K47" s="46">
        <f t="shared" si="6"/>
        <v>2.5000000000000001E-2</v>
      </c>
      <c r="L47" s="54"/>
      <c r="M47" s="46">
        <f t="shared" si="6"/>
        <v>0.32988263164169068</v>
      </c>
      <c r="N47" s="46">
        <f t="shared" si="6"/>
        <v>0.34293073621819009</v>
      </c>
      <c r="O47" s="46">
        <f t="shared" si="6"/>
        <v>0.36090547909008158</v>
      </c>
      <c r="P47" s="46">
        <f t="shared" si="6"/>
        <v>0.35462100456548717</v>
      </c>
      <c r="Q47" s="46">
        <f t="shared" si="6"/>
        <v>0.3861051401696407</v>
      </c>
      <c r="R47" s="46">
        <f t="shared" si="6"/>
        <v>0.18497823001531208</v>
      </c>
      <c r="S47" s="54"/>
      <c r="T47" s="46">
        <f t="shared" si="6"/>
        <v>0.26116702553243409</v>
      </c>
      <c r="V47" s="37">
        <f t="shared" si="6"/>
        <v>0.28872537743321025</v>
      </c>
    </row>
    <row r="48" spans="1:26" x14ac:dyDescent="0.2">
      <c r="A48" s="5">
        <v>2024</v>
      </c>
      <c r="B48" s="5">
        <v>9</v>
      </c>
      <c r="C48" s="46">
        <f t="shared" si="7"/>
        <v>0.26816821078435027</v>
      </c>
      <c r="D48" s="46">
        <f t="shared" si="6"/>
        <v>0.33307615980833721</v>
      </c>
      <c r="E48" s="46">
        <f t="shared" si="6"/>
        <v>0.16926107890270203</v>
      </c>
      <c r="F48" s="54"/>
      <c r="G48" s="46">
        <f t="shared" si="6"/>
        <v>0.35737299357277236</v>
      </c>
      <c r="H48" s="46">
        <f t="shared" si="6"/>
        <v>0.33156129247150817</v>
      </c>
      <c r="I48" s="46">
        <f t="shared" si="6"/>
        <v>0.32055341145988442</v>
      </c>
      <c r="J48" s="46">
        <f t="shared" si="6"/>
        <v>0.30529726726576306</v>
      </c>
      <c r="K48" s="46">
        <f t="shared" si="6"/>
        <v>2.5000000000000001E-2</v>
      </c>
      <c r="L48" s="54"/>
      <c r="M48" s="46">
        <f t="shared" si="6"/>
        <v>0.32988263164169068</v>
      </c>
      <c r="N48" s="46">
        <f t="shared" si="6"/>
        <v>0.34293073621819009</v>
      </c>
      <c r="O48" s="46">
        <f t="shared" si="6"/>
        <v>0.36090547909008158</v>
      </c>
      <c r="P48" s="46">
        <f t="shared" si="6"/>
        <v>0.35462100456548717</v>
      </c>
      <c r="Q48" s="46">
        <f t="shared" si="6"/>
        <v>0.3861051401696407</v>
      </c>
      <c r="R48" s="46">
        <f t="shared" si="6"/>
        <v>0.18497823001531208</v>
      </c>
      <c r="S48" s="54"/>
      <c r="T48" s="46">
        <f t="shared" si="6"/>
        <v>0.26116702553243409</v>
      </c>
      <c r="V48" s="37">
        <f t="shared" si="6"/>
        <v>0.28872537743321025</v>
      </c>
    </row>
    <row r="49" spans="1:23" x14ac:dyDescent="0.2">
      <c r="A49" s="5">
        <v>2024</v>
      </c>
      <c r="B49" s="5">
        <v>10</v>
      </c>
      <c r="C49" s="46">
        <f t="shared" si="7"/>
        <v>0.26816821078435027</v>
      </c>
      <c r="D49" s="46">
        <f t="shared" si="6"/>
        <v>0.33307615980833721</v>
      </c>
      <c r="E49" s="46">
        <f t="shared" si="6"/>
        <v>0.16926107890270203</v>
      </c>
      <c r="F49" s="54"/>
      <c r="G49" s="46">
        <f t="shared" si="6"/>
        <v>0.35737299357277236</v>
      </c>
      <c r="H49" s="46">
        <f t="shared" si="6"/>
        <v>0.33156129247150817</v>
      </c>
      <c r="I49" s="46">
        <f t="shared" si="6"/>
        <v>0.32055341145988442</v>
      </c>
      <c r="J49" s="46">
        <f t="shared" si="6"/>
        <v>0.30529726726576306</v>
      </c>
      <c r="K49" s="46">
        <f t="shared" si="6"/>
        <v>2.5000000000000001E-2</v>
      </c>
      <c r="L49" s="54"/>
      <c r="M49" s="46">
        <f t="shared" si="6"/>
        <v>0.32988263164169068</v>
      </c>
      <c r="N49" s="46">
        <f t="shared" si="6"/>
        <v>0.34293073621819009</v>
      </c>
      <c r="O49" s="46">
        <f t="shared" si="6"/>
        <v>0.36090547909008158</v>
      </c>
      <c r="P49" s="46">
        <f t="shared" si="6"/>
        <v>0.35462100456548717</v>
      </c>
      <c r="Q49" s="46">
        <f t="shared" si="6"/>
        <v>0.3861051401696407</v>
      </c>
      <c r="R49" s="46">
        <f t="shared" si="6"/>
        <v>0.18497823001531208</v>
      </c>
      <c r="S49" s="54"/>
      <c r="T49" s="46">
        <f t="shared" si="6"/>
        <v>0.26116702553243409</v>
      </c>
      <c r="V49" s="37">
        <f t="shared" si="6"/>
        <v>0.28872537743321025</v>
      </c>
    </row>
    <row r="50" spans="1:23" x14ac:dyDescent="0.2">
      <c r="A50" s="5">
        <v>2024</v>
      </c>
      <c r="B50" s="5">
        <v>11</v>
      </c>
      <c r="C50" s="46">
        <f t="shared" si="7"/>
        <v>0.26816821078435027</v>
      </c>
      <c r="D50" s="46">
        <f t="shared" si="6"/>
        <v>0.33307615980833721</v>
      </c>
      <c r="E50" s="46">
        <f t="shared" si="6"/>
        <v>0.16926107890270203</v>
      </c>
      <c r="F50" s="54"/>
      <c r="G50" s="46">
        <f t="shared" si="6"/>
        <v>0.35737299357277236</v>
      </c>
      <c r="H50" s="46">
        <f t="shared" si="6"/>
        <v>0.33156129247150817</v>
      </c>
      <c r="I50" s="46">
        <f t="shared" si="6"/>
        <v>0.32055341145988442</v>
      </c>
      <c r="J50" s="46">
        <f t="shared" si="6"/>
        <v>0.30529726726576306</v>
      </c>
      <c r="K50" s="46">
        <f t="shared" si="6"/>
        <v>2.5000000000000001E-2</v>
      </c>
      <c r="L50" s="54"/>
      <c r="M50" s="46">
        <f t="shared" si="6"/>
        <v>0.32988263164169068</v>
      </c>
      <c r="N50" s="46">
        <f t="shared" si="6"/>
        <v>0.34293073621819009</v>
      </c>
      <c r="O50" s="46">
        <f t="shared" si="6"/>
        <v>0.36090547909008158</v>
      </c>
      <c r="P50" s="46">
        <f t="shared" si="6"/>
        <v>0.35462100456548717</v>
      </c>
      <c r="Q50" s="46">
        <f t="shared" si="6"/>
        <v>0.3861051401696407</v>
      </c>
      <c r="R50" s="46">
        <f t="shared" si="6"/>
        <v>0.18497823001531208</v>
      </c>
      <c r="S50" s="54"/>
      <c r="T50" s="46">
        <f t="shared" si="6"/>
        <v>0.26116702553243409</v>
      </c>
      <c r="V50" s="37">
        <f t="shared" si="6"/>
        <v>0.28872537743321025</v>
      </c>
    </row>
    <row r="51" spans="1:23" x14ac:dyDescent="0.2">
      <c r="A51" s="5">
        <v>2024</v>
      </c>
      <c r="B51" s="5">
        <v>12</v>
      </c>
      <c r="C51" s="46">
        <f t="shared" si="7"/>
        <v>0.26816821078435027</v>
      </c>
      <c r="D51" s="46">
        <f t="shared" si="6"/>
        <v>0.33307615980833721</v>
      </c>
      <c r="E51" s="46">
        <f t="shared" si="6"/>
        <v>0.16926107890270203</v>
      </c>
      <c r="F51" s="54"/>
      <c r="G51" s="46">
        <f t="shared" si="6"/>
        <v>0.35737299357277236</v>
      </c>
      <c r="H51" s="46">
        <f t="shared" si="6"/>
        <v>0.33156129247150817</v>
      </c>
      <c r="I51" s="46">
        <f t="shared" si="6"/>
        <v>0.32055341145988442</v>
      </c>
      <c r="J51" s="46">
        <f t="shared" si="6"/>
        <v>0.30529726726576306</v>
      </c>
      <c r="K51" s="46">
        <f t="shared" si="6"/>
        <v>2.5000000000000001E-2</v>
      </c>
      <c r="L51" s="54"/>
      <c r="M51" s="46">
        <f t="shared" si="6"/>
        <v>0.32988263164169068</v>
      </c>
      <c r="N51" s="46">
        <f t="shared" si="6"/>
        <v>0.34293073621819009</v>
      </c>
      <c r="O51" s="46">
        <f t="shared" si="6"/>
        <v>0.36090547909008158</v>
      </c>
      <c r="P51" s="46">
        <f t="shared" si="6"/>
        <v>0.35462100456548717</v>
      </c>
      <c r="Q51" s="46">
        <f t="shared" si="6"/>
        <v>0.3861051401696407</v>
      </c>
      <c r="R51" s="46">
        <f t="shared" si="6"/>
        <v>0.18497823001531208</v>
      </c>
      <c r="S51" s="54"/>
      <c r="T51" s="46">
        <f t="shared" si="6"/>
        <v>0.26116702553243409</v>
      </c>
      <c r="V51" s="37">
        <f t="shared" si="6"/>
        <v>0.28872537743321025</v>
      </c>
    </row>
    <row r="52" spans="1:23" x14ac:dyDescent="0.2">
      <c r="A52" s="11"/>
      <c r="B52" s="11"/>
      <c r="C52" s="15"/>
      <c r="D52" s="15"/>
      <c r="E52" s="15"/>
      <c r="G52" s="15"/>
      <c r="H52" s="15"/>
      <c r="I52" s="15"/>
      <c r="J52" s="15"/>
      <c r="K52" s="15"/>
      <c r="M52" s="15"/>
      <c r="N52" s="15"/>
      <c r="O52" s="15"/>
      <c r="P52" s="15"/>
      <c r="Q52" s="15"/>
      <c r="R52" s="15"/>
      <c r="T52" s="15"/>
      <c r="V52" s="15"/>
    </row>
    <row r="54" spans="1:23" x14ac:dyDescent="0.2">
      <c r="A54" s="35" t="s">
        <v>30</v>
      </c>
      <c r="B54" s="35"/>
      <c r="C54" s="36" t="str">
        <f>C37</f>
        <v>DAT NL</v>
      </c>
      <c r="D54" s="36" t="str">
        <f t="shared" ref="D54:V54" si="8">D37</f>
        <v>DAT BE</v>
      </c>
      <c r="E54" s="36" t="str">
        <f t="shared" si="8"/>
        <v>QA</v>
      </c>
      <c r="G54" s="36" t="str">
        <f t="shared" si="8"/>
        <v>Salves Zorg</v>
      </c>
      <c r="H54" s="36" t="str">
        <f t="shared" si="8"/>
        <v>Salves Zuid</v>
      </c>
      <c r="I54" s="36" t="str">
        <f t="shared" si="8"/>
        <v>Salves Midden</v>
      </c>
      <c r="J54" s="36" t="str">
        <f t="shared" si="8"/>
        <v>Salves West</v>
      </c>
      <c r="K54" s="36" t="str">
        <f t="shared" si="8"/>
        <v>Salves RWS</v>
      </c>
      <c r="M54" s="36" t="str">
        <f t="shared" si="8"/>
        <v>Valori QTA</v>
      </c>
      <c r="N54" s="36" t="str">
        <f t="shared" si="8"/>
        <v>Valori LC</v>
      </c>
      <c r="O54" s="36" t="str">
        <f t="shared" si="8"/>
        <v>Valori TAS</v>
      </c>
      <c r="P54" s="36" t="str">
        <f t="shared" si="8"/>
        <v>Valori TAE</v>
      </c>
      <c r="Q54" s="36" t="str">
        <f t="shared" si="8"/>
        <v>Valori BIT</v>
      </c>
      <c r="R54" s="36" t="str">
        <f t="shared" si="8"/>
        <v>Valori Advisory</v>
      </c>
      <c r="T54" s="36" t="str">
        <f t="shared" si="8"/>
        <v>TestCrew IT</v>
      </c>
      <c r="V54" s="36" t="str">
        <f t="shared" si="8"/>
        <v>Totaal</v>
      </c>
    </row>
    <row r="55" spans="1:23" x14ac:dyDescent="0.2">
      <c r="A55" s="16" t="s">
        <v>35</v>
      </c>
      <c r="B55" s="16"/>
      <c r="C55" s="17"/>
    </row>
    <row r="56" spans="1:23" x14ac:dyDescent="0.2">
      <c r="A56" s="4" t="s">
        <v>5</v>
      </c>
      <c r="B56" s="4" t="s">
        <v>4</v>
      </c>
      <c r="C56" s="4" t="s">
        <v>36</v>
      </c>
      <c r="D56" s="4" t="s">
        <v>36</v>
      </c>
      <c r="E56" s="4" t="s">
        <v>36</v>
      </c>
      <c r="G56" s="4" t="s">
        <v>36</v>
      </c>
      <c r="H56" s="4" t="s">
        <v>36</v>
      </c>
      <c r="I56" s="4" t="s">
        <v>36</v>
      </c>
      <c r="J56" s="4" t="s">
        <v>36</v>
      </c>
      <c r="K56" s="4" t="s">
        <v>36</v>
      </c>
      <c r="M56" s="4" t="s">
        <v>36</v>
      </c>
      <c r="N56" s="4" t="s">
        <v>36</v>
      </c>
      <c r="O56" s="4" t="s">
        <v>36</v>
      </c>
      <c r="P56" s="4" t="s">
        <v>36</v>
      </c>
      <c r="Q56" s="4" t="s">
        <v>36</v>
      </c>
      <c r="R56" s="4" t="s">
        <v>36</v>
      </c>
      <c r="T56" s="4" t="s">
        <v>36</v>
      </c>
      <c r="V56" s="4" t="s">
        <v>36</v>
      </c>
    </row>
    <row r="57" spans="1:23" x14ac:dyDescent="0.2">
      <c r="A57" s="5">
        <v>2024</v>
      </c>
      <c r="B57" s="5">
        <v>1</v>
      </c>
      <c r="C57" s="48">
        <f>'[1]Totaal overzicht input'!C57</f>
        <v>63.779140430143869</v>
      </c>
      <c r="D57" s="48">
        <f>'[1]Totaal overzicht input'!D57</f>
        <v>53.8818885888181</v>
      </c>
      <c r="E57" s="48">
        <f>'[1]Totaal overzicht input'!E57</f>
        <v>80.962430685274157</v>
      </c>
      <c r="G57" s="48">
        <f>'[2]Inputs Targets Dashboard'!G57</f>
        <v>59.924932647838602</v>
      </c>
      <c r="H57" s="48">
        <f>'[2]Inputs Targets Dashboard'!H57</f>
        <v>60.492146393242479</v>
      </c>
      <c r="I57" s="48">
        <f>'[2]Inputs Targets Dashboard'!I57</f>
        <v>59.481688334706774</v>
      </c>
      <c r="J57" s="48">
        <f>'[2]Inputs Targets Dashboard'!J57</f>
        <v>57.32165923473373</v>
      </c>
      <c r="K57" s="48">
        <f>'[2]Inputs Targets Dashboard'!K57</f>
        <v>73.614042874326131</v>
      </c>
      <c r="M57" s="39">
        <f>'[3]Totaal overzicht input'!M57</f>
        <v>54.5141064213718</v>
      </c>
      <c r="N57" s="39">
        <f>'[3]Totaal overzicht input'!N57</f>
        <v>59.006512213021445</v>
      </c>
      <c r="O57" s="39">
        <f>'[3]Totaal overzicht input'!O57</f>
        <v>54.858899224327317</v>
      </c>
      <c r="P57" s="39">
        <f>'[3]Totaal overzicht input'!P57</f>
        <v>51.892319717046867</v>
      </c>
      <c r="Q57" s="39">
        <f>'[3]Totaal overzicht input'!Q57</f>
        <v>56.958359650942448</v>
      </c>
      <c r="R57" s="39">
        <f>'[3]Totaal overzicht input'!R57</f>
        <v>89.411364904759381</v>
      </c>
      <c r="T57" s="48">
        <f>'[4]Totaal overzicht input'!T57</f>
        <v>62.492955757048279</v>
      </c>
      <c r="V57" s="48">
        <f t="shared" ref="V57" si="9">AVERAGE(C57:T57)</f>
        <v>62.572829805173427</v>
      </c>
      <c r="W57" s="53">
        <f>Z41</f>
        <v>57.288277777530418</v>
      </c>
    </row>
    <row r="58" spans="1:23" x14ac:dyDescent="0.2">
      <c r="A58" s="5">
        <v>2024</v>
      </c>
      <c r="B58" s="5">
        <v>2</v>
      </c>
      <c r="C58" s="38">
        <f>C57</f>
        <v>63.779140430143869</v>
      </c>
      <c r="D58" s="38">
        <f t="shared" ref="D58:V68" si="10">D57</f>
        <v>53.8818885888181</v>
      </c>
      <c r="E58" s="38">
        <f t="shared" si="10"/>
        <v>80.962430685274157</v>
      </c>
      <c r="G58" s="38">
        <f t="shared" si="10"/>
        <v>59.924932647838602</v>
      </c>
      <c r="H58" s="38">
        <f t="shared" si="10"/>
        <v>60.492146393242479</v>
      </c>
      <c r="I58" s="38">
        <f t="shared" si="10"/>
        <v>59.481688334706774</v>
      </c>
      <c r="J58" s="38">
        <f t="shared" si="10"/>
        <v>57.32165923473373</v>
      </c>
      <c r="K58" s="38">
        <f t="shared" si="10"/>
        <v>73.614042874326131</v>
      </c>
      <c r="M58" s="38">
        <f t="shared" si="10"/>
        <v>54.5141064213718</v>
      </c>
      <c r="N58" s="38">
        <f t="shared" si="10"/>
        <v>59.006512213021445</v>
      </c>
      <c r="O58" s="38">
        <f t="shared" si="10"/>
        <v>54.858899224327317</v>
      </c>
      <c r="P58" s="38">
        <f t="shared" si="10"/>
        <v>51.892319717046867</v>
      </c>
      <c r="Q58" s="38">
        <f t="shared" si="10"/>
        <v>56.958359650942448</v>
      </c>
      <c r="R58" s="38">
        <f t="shared" si="10"/>
        <v>89.411364904759381</v>
      </c>
      <c r="T58" s="38">
        <f t="shared" si="10"/>
        <v>62.492955757048279</v>
      </c>
      <c r="V58" s="38">
        <f t="shared" si="10"/>
        <v>62.572829805173427</v>
      </c>
    </row>
    <row r="59" spans="1:23" x14ac:dyDescent="0.2">
      <c r="A59" s="5">
        <v>2024</v>
      </c>
      <c r="B59" s="5">
        <v>3</v>
      </c>
      <c r="C59" s="38">
        <f t="shared" ref="C59:C68" si="11">C58</f>
        <v>63.779140430143869</v>
      </c>
      <c r="D59" s="38">
        <f t="shared" si="10"/>
        <v>53.8818885888181</v>
      </c>
      <c r="E59" s="38">
        <f t="shared" si="10"/>
        <v>80.962430685274157</v>
      </c>
      <c r="G59" s="38">
        <f t="shared" si="10"/>
        <v>59.924932647838602</v>
      </c>
      <c r="H59" s="38">
        <f t="shared" si="10"/>
        <v>60.492146393242479</v>
      </c>
      <c r="I59" s="38">
        <f t="shared" si="10"/>
        <v>59.481688334706774</v>
      </c>
      <c r="J59" s="38">
        <f t="shared" si="10"/>
        <v>57.32165923473373</v>
      </c>
      <c r="K59" s="38">
        <f t="shared" si="10"/>
        <v>73.614042874326131</v>
      </c>
      <c r="M59" s="38">
        <f t="shared" si="10"/>
        <v>54.5141064213718</v>
      </c>
      <c r="N59" s="38">
        <f t="shared" si="10"/>
        <v>59.006512213021445</v>
      </c>
      <c r="O59" s="38">
        <f t="shared" si="10"/>
        <v>54.858899224327317</v>
      </c>
      <c r="P59" s="38">
        <f t="shared" si="10"/>
        <v>51.892319717046867</v>
      </c>
      <c r="Q59" s="38">
        <f t="shared" si="10"/>
        <v>56.958359650942448</v>
      </c>
      <c r="R59" s="38">
        <f t="shared" si="10"/>
        <v>89.411364904759381</v>
      </c>
      <c r="T59" s="38">
        <f t="shared" si="10"/>
        <v>62.492955757048279</v>
      </c>
      <c r="V59" s="38">
        <f t="shared" si="10"/>
        <v>62.572829805173427</v>
      </c>
    </row>
    <row r="60" spans="1:23" x14ac:dyDescent="0.2">
      <c r="A60" s="5">
        <v>2024</v>
      </c>
      <c r="B60" s="5">
        <v>4</v>
      </c>
      <c r="C60" s="38">
        <f t="shared" si="11"/>
        <v>63.779140430143869</v>
      </c>
      <c r="D60" s="38">
        <f t="shared" si="10"/>
        <v>53.8818885888181</v>
      </c>
      <c r="E60" s="38">
        <f t="shared" si="10"/>
        <v>80.962430685274157</v>
      </c>
      <c r="G60" s="38">
        <f t="shared" si="10"/>
        <v>59.924932647838602</v>
      </c>
      <c r="H60" s="38">
        <f t="shared" si="10"/>
        <v>60.492146393242479</v>
      </c>
      <c r="I60" s="38">
        <f t="shared" si="10"/>
        <v>59.481688334706774</v>
      </c>
      <c r="J60" s="38">
        <f t="shared" si="10"/>
        <v>57.32165923473373</v>
      </c>
      <c r="K60" s="38">
        <f t="shared" si="10"/>
        <v>73.614042874326131</v>
      </c>
      <c r="M60" s="38">
        <f t="shared" si="10"/>
        <v>54.5141064213718</v>
      </c>
      <c r="N60" s="38">
        <f t="shared" si="10"/>
        <v>59.006512213021445</v>
      </c>
      <c r="O60" s="38">
        <f t="shared" si="10"/>
        <v>54.858899224327317</v>
      </c>
      <c r="P60" s="38">
        <f t="shared" si="10"/>
        <v>51.892319717046867</v>
      </c>
      <c r="Q60" s="38">
        <f t="shared" si="10"/>
        <v>56.958359650942448</v>
      </c>
      <c r="R60" s="38">
        <f t="shared" si="10"/>
        <v>89.411364904759381</v>
      </c>
      <c r="T60" s="38">
        <f t="shared" si="10"/>
        <v>62.492955757048279</v>
      </c>
      <c r="V60" s="38">
        <f t="shared" si="10"/>
        <v>62.572829805173427</v>
      </c>
    </row>
    <row r="61" spans="1:23" x14ac:dyDescent="0.2">
      <c r="A61" s="5">
        <v>2024</v>
      </c>
      <c r="B61" s="5">
        <v>5</v>
      </c>
      <c r="C61" s="38">
        <f t="shared" si="11"/>
        <v>63.779140430143869</v>
      </c>
      <c r="D61" s="38">
        <f t="shared" si="10"/>
        <v>53.8818885888181</v>
      </c>
      <c r="E61" s="38">
        <f t="shared" si="10"/>
        <v>80.962430685274157</v>
      </c>
      <c r="G61" s="38">
        <f t="shared" si="10"/>
        <v>59.924932647838602</v>
      </c>
      <c r="H61" s="38">
        <f t="shared" si="10"/>
        <v>60.492146393242479</v>
      </c>
      <c r="I61" s="38">
        <f t="shared" si="10"/>
        <v>59.481688334706774</v>
      </c>
      <c r="J61" s="38">
        <f t="shared" si="10"/>
        <v>57.32165923473373</v>
      </c>
      <c r="K61" s="38">
        <f t="shared" si="10"/>
        <v>73.614042874326131</v>
      </c>
      <c r="M61" s="38">
        <f t="shared" si="10"/>
        <v>54.5141064213718</v>
      </c>
      <c r="N61" s="38">
        <f t="shared" si="10"/>
        <v>59.006512213021445</v>
      </c>
      <c r="O61" s="38">
        <f t="shared" si="10"/>
        <v>54.858899224327317</v>
      </c>
      <c r="P61" s="38">
        <f t="shared" si="10"/>
        <v>51.892319717046867</v>
      </c>
      <c r="Q61" s="38">
        <f t="shared" si="10"/>
        <v>56.958359650942448</v>
      </c>
      <c r="R61" s="38">
        <f t="shared" si="10"/>
        <v>89.411364904759381</v>
      </c>
      <c r="T61" s="38">
        <f t="shared" si="10"/>
        <v>62.492955757048279</v>
      </c>
      <c r="V61" s="38">
        <f t="shared" si="10"/>
        <v>62.572829805173427</v>
      </c>
    </row>
    <row r="62" spans="1:23" x14ac:dyDescent="0.2">
      <c r="A62" s="5">
        <v>2024</v>
      </c>
      <c r="B62" s="5">
        <v>6</v>
      </c>
      <c r="C62" s="38">
        <f t="shared" si="11"/>
        <v>63.779140430143869</v>
      </c>
      <c r="D62" s="38">
        <f t="shared" si="10"/>
        <v>53.8818885888181</v>
      </c>
      <c r="E62" s="38">
        <f t="shared" si="10"/>
        <v>80.962430685274157</v>
      </c>
      <c r="G62" s="38">
        <f t="shared" si="10"/>
        <v>59.924932647838602</v>
      </c>
      <c r="H62" s="38">
        <f t="shared" si="10"/>
        <v>60.492146393242479</v>
      </c>
      <c r="I62" s="38">
        <f t="shared" si="10"/>
        <v>59.481688334706774</v>
      </c>
      <c r="J62" s="38">
        <f t="shared" si="10"/>
        <v>57.32165923473373</v>
      </c>
      <c r="K62" s="38">
        <f t="shared" si="10"/>
        <v>73.614042874326131</v>
      </c>
      <c r="M62" s="38">
        <f t="shared" si="10"/>
        <v>54.5141064213718</v>
      </c>
      <c r="N62" s="38">
        <f t="shared" si="10"/>
        <v>59.006512213021445</v>
      </c>
      <c r="O62" s="38">
        <f t="shared" si="10"/>
        <v>54.858899224327317</v>
      </c>
      <c r="P62" s="38">
        <f t="shared" si="10"/>
        <v>51.892319717046867</v>
      </c>
      <c r="Q62" s="38">
        <f t="shared" si="10"/>
        <v>56.958359650942448</v>
      </c>
      <c r="R62" s="38">
        <f t="shared" si="10"/>
        <v>89.411364904759381</v>
      </c>
      <c r="T62" s="38">
        <f t="shared" si="10"/>
        <v>62.492955757048279</v>
      </c>
      <c r="V62" s="38">
        <f t="shared" si="10"/>
        <v>62.572829805173427</v>
      </c>
    </row>
    <row r="63" spans="1:23" x14ac:dyDescent="0.2">
      <c r="A63" s="5">
        <v>2024</v>
      </c>
      <c r="B63" s="5">
        <v>7</v>
      </c>
      <c r="C63" s="38">
        <f t="shared" si="11"/>
        <v>63.779140430143869</v>
      </c>
      <c r="D63" s="38">
        <f t="shared" si="10"/>
        <v>53.8818885888181</v>
      </c>
      <c r="E63" s="38">
        <f t="shared" si="10"/>
        <v>80.962430685274157</v>
      </c>
      <c r="G63" s="38">
        <f t="shared" si="10"/>
        <v>59.924932647838602</v>
      </c>
      <c r="H63" s="38">
        <f t="shared" si="10"/>
        <v>60.492146393242479</v>
      </c>
      <c r="I63" s="38">
        <f t="shared" si="10"/>
        <v>59.481688334706774</v>
      </c>
      <c r="J63" s="38">
        <f t="shared" si="10"/>
        <v>57.32165923473373</v>
      </c>
      <c r="K63" s="38">
        <f t="shared" si="10"/>
        <v>73.614042874326131</v>
      </c>
      <c r="M63" s="38">
        <f t="shared" si="10"/>
        <v>54.5141064213718</v>
      </c>
      <c r="N63" s="38">
        <f t="shared" si="10"/>
        <v>59.006512213021445</v>
      </c>
      <c r="O63" s="38">
        <f t="shared" si="10"/>
        <v>54.858899224327317</v>
      </c>
      <c r="P63" s="38">
        <f t="shared" si="10"/>
        <v>51.892319717046867</v>
      </c>
      <c r="Q63" s="38">
        <f t="shared" si="10"/>
        <v>56.958359650942448</v>
      </c>
      <c r="R63" s="38">
        <f t="shared" si="10"/>
        <v>89.411364904759381</v>
      </c>
      <c r="T63" s="38">
        <f t="shared" si="10"/>
        <v>62.492955757048279</v>
      </c>
      <c r="V63" s="38">
        <f t="shared" si="10"/>
        <v>62.572829805173427</v>
      </c>
    </row>
    <row r="64" spans="1:23" x14ac:dyDescent="0.2">
      <c r="A64" s="5">
        <v>2024</v>
      </c>
      <c r="B64" s="5">
        <v>8</v>
      </c>
      <c r="C64" s="38">
        <f t="shared" si="11"/>
        <v>63.779140430143869</v>
      </c>
      <c r="D64" s="38">
        <f t="shared" si="10"/>
        <v>53.8818885888181</v>
      </c>
      <c r="E64" s="38">
        <f t="shared" si="10"/>
        <v>80.962430685274157</v>
      </c>
      <c r="G64" s="38">
        <f t="shared" si="10"/>
        <v>59.924932647838602</v>
      </c>
      <c r="H64" s="38">
        <f t="shared" si="10"/>
        <v>60.492146393242479</v>
      </c>
      <c r="I64" s="38">
        <f t="shared" si="10"/>
        <v>59.481688334706774</v>
      </c>
      <c r="J64" s="38">
        <f t="shared" si="10"/>
        <v>57.32165923473373</v>
      </c>
      <c r="K64" s="38">
        <f t="shared" si="10"/>
        <v>73.614042874326131</v>
      </c>
      <c r="M64" s="38">
        <f t="shared" si="10"/>
        <v>54.5141064213718</v>
      </c>
      <c r="N64" s="38">
        <f t="shared" si="10"/>
        <v>59.006512213021445</v>
      </c>
      <c r="O64" s="38">
        <f t="shared" si="10"/>
        <v>54.858899224327317</v>
      </c>
      <c r="P64" s="38">
        <f t="shared" si="10"/>
        <v>51.892319717046867</v>
      </c>
      <c r="Q64" s="38">
        <f t="shared" si="10"/>
        <v>56.958359650942448</v>
      </c>
      <c r="R64" s="38">
        <f t="shared" si="10"/>
        <v>89.411364904759381</v>
      </c>
      <c r="T64" s="38">
        <f t="shared" si="10"/>
        <v>62.492955757048279</v>
      </c>
      <c r="V64" s="38">
        <f t="shared" si="10"/>
        <v>62.572829805173427</v>
      </c>
    </row>
    <row r="65" spans="1:22" x14ac:dyDescent="0.2">
      <c r="A65" s="5">
        <v>2024</v>
      </c>
      <c r="B65" s="5">
        <v>9</v>
      </c>
      <c r="C65" s="38">
        <f t="shared" si="11"/>
        <v>63.779140430143869</v>
      </c>
      <c r="D65" s="38">
        <f t="shared" si="10"/>
        <v>53.8818885888181</v>
      </c>
      <c r="E65" s="38">
        <f t="shared" si="10"/>
        <v>80.962430685274157</v>
      </c>
      <c r="G65" s="38">
        <f t="shared" si="10"/>
        <v>59.924932647838602</v>
      </c>
      <c r="H65" s="38">
        <f t="shared" si="10"/>
        <v>60.492146393242479</v>
      </c>
      <c r="I65" s="38">
        <f t="shared" si="10"/>
        <v>59.481688334706774</v>
      </c>
      <c r="J65" s="38">
        <f t="shared" si="10"/>
        <v>57.32165923473373</v>
      </c>
      <c r="K65" s="38">
        <f t="shared" si="10"/>
        <v>73.614042874326131</v>
      </c>
      <c r="M65" s="38">
        <f t="shared" si="10"/>
        <v>54.5141064213718</v>
      </c>
      <c r="N65" s="38">
        <f t="shared" si="10"/>
        <v>59.006512213021445</v>
      </c>
      <c r="O65" s="38">
        <f t="shared" si="10"/>
        <v>54.858899224327317</v>
      </c>
      <c r="P65" s="38">
        <f t="shared" si="10"/>
        <v>51.892319717046867</v>
      </c>
      <c r="Q65" s="38">
        <f t="shared" si="10"/>
        <v>56.958359650942448</v>
      </c>
      <c r="R65" s="38">
        <f t="shared" si="10"/>
        <v>89.411364904759381</v>
      </c>
      <c r="T65" s="38">
        <f t="shared" si="10"/>
        <v>62.492955757048279</v>
      </c>
      <c r="V65" s="38">
        <f t="shared" si="10"/>
        <v>62.572829805173427</v>
      </c>
    </row>
    <row r="66" spans="1:22" x14ac:dyDescent="0.2">
      <c r="A66" s="5">
        <v>2024</v>
      </c>
      <c r="B66" s="5">
        <v>10</v>
      </c>
      <c r="C66" s="38">
        <f t="shared" si="11"/>
        <v>63.779140430143869</v>
      </c>
      <c r="D66" s="38">
        <f t="shared" si="10"/>
        <v>53.8818885888181</v>
      </c>
      <c r="E66" s="38">
        <f t="shared" si="10"/>
        <v>80.962430685274157</v>
      </c>
      <c r="G66" s="38">
        <f t="shared" si="10"/>
        <v>59.924932647838602</v>
      </c>
      <c r="H66" s="38">
        <f t="shared" si="10"/>
        <v>60.492146393242479</v>
      </c>
      <c r="I66" s="38">
        <f t="shared" si="10"/>
        <v>59.481688334706774</v>
      </c>
      <c r="J66" s="38">
        <f t="shared" si="10"/>
        <v>57.32165923473373</v>
      </c>
      <c r="K66" s="38">
        <f t="shared" si="10"/>
        <v>73.614042874326131</v>
      </c>
      <c r="M66" s="38">
        <f t="shared" si="10"/>
        <v>54.5141064213718</v>
      </c>
      <c r="N66" s="38">
        <f t="shared" si="10"/>
        <v>59.006512213021445</v>
      </c>
      <c r="O66" s="38">
        <f t="shared" si="10"/>
        <v>54.858899224327317</v>
      </c>
      <c r="P66" s="38">
        <f t="shared" si="10"/>
        <v>51.892319717046867</v>
      </c>
      <c r="Q66" s="38">
        <f t="shared" si="10"/>
        <v>56.958359650942448</v>
      </c>
      <c r="R66" s="38">
        <f t="shared" si="10"/>
        <v>89.411364904759381</v>
      </c>
      <c r="T66" s="38">
        <f t="shared" si="10"/>
        <v>62.492955757048279</v>
      </c>
      <c r="V66" s="38">
        <f t="shared" si="10"/>
        <v>62.572829805173427</v>
      </c>
    </row>
    <row r="67" spans="1:22" x14ac:dyDescent="0.2">
      <c r="A67" s="5">
        <v>2024</v>
      </c>
      <c r="B67" s="5">
        <v>11</v>
      </c>
      <c r="C67" s="38">
        <f t="shared" si="11"/>
        <v>63.779140430143869</v>
      </c>
      <c r="D67" s="38">
        <f t="shared" si="10"/>
        <v>53.8818885888181</v>
      </c>
      <c r="E67" s="38">
        <f t="shared" si="10"/>
        <v>80.962430685274157</v>
      </c>
      <c r="G67" s="38">
        <f t="shared" si="10"/>
        <v>59.924932647838602</v>
      </c>
      <c r="H67" s="38">
        <f t="shared" si="10"/>
        <v>60.492146393242479</v>
      </c>
      <c r="I67" s="38">
        <f t="shared" si="10"/>
        <v>59.481688334706774</v>
      </c>
      <c r="J67" s="38">
        <f t="shared" si="10"/>
        <v>57.32165923473373</v>
      </c>
      <c r="K67" s="38">
        <f t="shared" si="10"/>
        <v>73.614042874326131</v>
      </c>
      <c r="M67" s="38">
        <f t="shared" si="10"/>
        <v>54.5141064213718</v>
      </c>
      <c r="N67" s="38">
        <f t="shared" si="10"/>
        <v>59.006512213021445</v>
      </c>
      <c r="O67" s="38">
        <f t="shared" si="10"/>
        <v>54.858899224327317</v>
      </c>
      <c r="P67" s="38">
        <f t="shared" si="10"/>
        <v>51.892319717046867</v>
      </c>
      <c r="Q67" s="38">
        <f t="shared" si="10"/>
        <v>56.958359650942448</v>
      </c>
      <c r="R67" s="38">
        <f t="shared" si="10"/>
        <v>89.411364904759381</v>
      </c>
      <c r="T67" s="38">
        <f t="shared" si="10"/>
        <v>62.492955757048279</v>
      </c>
      <c r="V67" s="38">
        <f t="shared" si="10"/>
        <v>62.572829805173427</v>
      </c>
    </row>
    <row r="68" spans="1:22" x14ac:dyDescent="0.2">
      <c r="A68" s="5">
        <v>2024</v>
      </c>
      <c r="B68" s="5">
        <v>12</v>
      </c>
      <c r="C68" s="38">
        <f t="shared" si="11"/>
        <v>63.779140430143869</v>
      </c>
      <c r="D68" s="38">
        <f t="shared" si="10"/>
        <v>53.8818885888181</v>
      </c>
      <c r="E68" s="38">
        <f t="shared" si="10"/>
        <v>80.962430685274157</v>
      </c>
      <c r="G68" s="38">
        <f t="shared" si="10"/>
        <v>59.924932647838602</v>
      </c>
      <c r="H68" s="38">
        <f t="shared" si="10"/>
        <v>60.492146393242479</v>
      </c>
      <c r="I68" s="38">
        <f t="shared" si="10"/>
        <v>59.481688334706774</v>
      </c>
      <c r="J68" s="38">
        <f t="shared" si="10"/>
        <v>57.32165923473373</v>
      </c>
      <c r="K68" s="38">
        <f t="shared" si="10"/>
        <v>73.614042874326131</v>
      </c>
      <c r="M68" s="38">
        <f t="shared" si="10"/>
        <v>54.5141064213718</v>
      </c>
      <c r="N68" s="38">
        <f t="shared" si="10"/>
        <v>59.006512213021445</v>
      </c>
      <c r="O68" s="38">
        <f t="shared" si="10"/>
        <v>54.858899224327317</v>
      </c>
      <c r="P68" s="38">
        <f t="shared" si="10"/>
        <v>51.892319717046867</v>
      </c>
      <c r="Q68" s="38">
        <f t="shared" si="10"/>
        <v>56.958359650942448</v>
      </c>
      <c r="R68" s="38">
        <f t="shared" si="10"/>
        <v>89.411364904759381</v>
      </c>
      <c r="T68" s="38">
        <f t="shared" si="10"/>
        <v>62.492955757048279</v>
      </c>
      <c r="V68" s="38">
        <f t="shared" si="10"/>
        <v>62.572829805173427</v>
      </c>
    </row>
    <row r="69" spans="1:22" x14ac:dyDescent="0.2">
      <c r="A69" s="11"/>
      <c r="B69" s="11"/>
      <c r="C69" s="15"/>
      <c r="D69" s="15"/>
      <c r="E69" s="15"/>
      <c r="G69" s="15"/>
      <c r="H69" s="15"/>
      <c r="I69" s="15"/>
      <c r="J69" s="15"/>
      <c r="K69" s="15"/>
      <c r="M69" s="15"/>
      <c r="N69" s="15"/>
      <c r="O69" s="15"/>
      <c r="P69" s="15"/>
      <c r="Q69" s="15"/>
      <c r="R69" s="15"/>
      <c r="T69" s="15"/>
      <c r="V69" s="15"/>
    </row>
    <row r="75" spans="1:22" x14ac:dyDescent="0.2">
      <c r="A75" s="34" t="s">
        <v>52</v>
      </c>
      <c r="B75" s="34"/>
      <c r="C75" s="34"/>
    </row>
    <row r="76" spans="1:22" x14ac:dyDescent="0.2">
      <c r="A76" s="30" t="s">
        <v>15</v>
      </c>
      <c r="B76" s="32" t="s">
        <v>28</v>
      </c>
    </row>
    <row r="77" spans="1:22" x14ac:dyDescent="0.2">
      <c r="A77" s="30"/>
      <c r="B77" s="32"/>
    </row>
    <row r="78" spans="1:22" x14ac:dyDescent="0.2">
      <c r="A78" s="31" t="s">
        <v>16</v>
      </c>
      <c r="B78" s="32">
        <v>184</v>
      </c>
    </row>
    <row r="79" spans="1:22" x14ac:dyDescent="0.2">
      <c r="A79" s="31" t="s">
        <v>17</v>
      </c>
      <c r="B79" s="32">
        <v>160</v>
      </c>
    </row>
    <row r="80" spans="1:22" x14ac:dyDescent="0.2">
      <c r="A80" s="31" t="s">
        <v>18</v>
      </c>
      <c r="B80" s="32">
        <v>168</v>
      </c>
    </row>
    <row r="81" spans="1:4" x14ac:dyDescent="0.2">
      <c r="A81" s="31" t="s">
        <v>19</v>
      </c>
      <c r="B81" s="32">
        <v>176</v>
      </c>
    </row>
    <row r="82" spans="1:4" x14ac:dyDescent="0.2">
      <c r="A82" s="31" t="s">
        <v>20</v>
      </c>
      <c r="B82" s="32">
        <v>176</v>
      </c>
    </row>
    <row r="83" spans="1:4" x14ac:dyDescent="0.2">
      <c r="A83" s="31" t="s">
        <v>21</v>
      </c>
      <c r="B83" s="32">
        <v>168</v>
      </c>
    </row>
    <row r="84" spans="1:4" x14ac:dyDescent="0.2">
      <c r="A84" s="31" t="s">
        <v>22</v>
      </c>
      <c r="B84" s="32">
        <v>184</v>
      </c>
    </row>
    <row r="85" spans="1:4" x14ac:dyDescent="0.2">
      <c r="A85" s="31" t="s">
        <v>23</v>
      </c>
      <c r="B85" s="32">
        <v>168</v>
      </c>
    </row>
    <row r="86" spans="1:4" x14ac:dyDescent="0.2">
      <c r="A86" s="31" t="s">
        <v>24</v>
      </c>
      <c r="B86" s="32">
        <v>176</v>
      </c>
    </row>
    <row r="87" spans="1:4" x14ac:dyDescent="0.2">
      <c r="A87" s="31" t="s">
        <v>25</v>
      </c>
      <c r="B87" s="32">
        <v>184</v>
      </c>
    </row>
    <row r="88" spans="1:4" x14ac:dyDescent="0.2">
      <c r="A88" s="31" t="s">
        <v>26</v>
      </c>
      <c r="B88" s="32">
        <v>160</v>
      </c>
    </row>
    <row r="89" spans="1:4" x14ac:dyDescent="0.2">
      <c r="A89" s="31" t="s">
        <v>27</v>
      </c>
      <c r="B89" s="32">
        <v>184</v>
      </c>
    </row>
    <row r="90" spans="1:4" x14ac:dyDescent="0.2">
      <c r="A90" s="31" t="s">
        <v>29</v>
      </c>
      <c r="B90" s="32">
        <v>2088</v>
      </c>
    </row>
    <row r="96" spans="1:4" x14ac:dyDescent="0.2">
      <c r="B96" s="16" t="s">
        <v>11</v>
      </c>
      <c r="C96" s="16"/>
      <c r="D96" s="17">
        <v>34</v>
      </c>
    </row>
    <row r="97" spans="1:14" x14ac:dyDescent="0.2">
      <c r="A97" s="4"/>
      <c r="B97" s="4" t="s">
        <v>5</v>
      </c>
      <c r="C97" s="4" t="s">
        <v>4</v>
      </c>
      <c r="D97" s="33" t="s">
        <v>3</v>
      </c>
      <c r="E97" s="33" t="s">
        <v>6</v>
      </c>
      <c r="G97" s="33" t="s">
        <v>7</v>
      </c>
      <c r="H97" s="33" t="s">
        <v>0</v>
      </c>
      <c r="I97" s="4" t="s">
        <v>9</v>
      </c>
      <c r="J97" s="4" t="s">
        <v>1</v>
      </c>
      <c r="K97" s="4" t="s">
        <v>2</v>
      </c>
      <c r="M97" s="4" t="s">
        <v>10</v>
      </c>
      <c r="N97" s="4" t="s">
        <v>8</v>
      </c>
    </row>
    <row r="98" spans="1:14" x14ac:dyDescent="0.2">
      <c r="A98" s="5" t="s">
        <v>12</v>
      </c>
      <c r="B98" s="5">
        <v>2024</v>
      </c>
      <c r="C98" s="5">
        <v>1</v>
      </c>
      <c r="D98" s="6">
        <v>34</v>
      </c>
      <c r="E98" s="6">
        <v>130</v>
      </c>
      <c r="G98" s="7">
        <v>0.3206</v>
      </c>
      <c r="H98" s="8">
        <v>57.31</v>
      </c>
      <c r="I98" s="5">
        <v>184</v>
      </c>
      <c r="J98" s="9">
        <f>E98/I98</f>
        <v>0.70652173913043481</v>
      </c>
      <c r="K98" s="10">
        <f>H98/(1-G98)</f>
        <v>84.353841624963209</v>
      </c>
      <c r="M98" s="5">
        <f>D98-D96</f>
        <v>0</v>
      </c>
      <c r="N98" s="10">
        <f>D98*K98*E98</f>
        <v>372843.97998233739</v>
      </c>
    </row>
    <row r="99" spans="1:14" x14ac:dyDescent="0.2">
      <c r="A99" s="5" t="s">
        <v>12</v>
      </c>
      <c r="B99" s="5">
        <v>2024</v>
      </c>
      <c r="C99" s="5">
        <v>2</v>
      </c>
      <c r="D99" s="6">
        <v>35</v>
      </c>
      <c r="E99" s="6">
        <v>127</v>
      </c>
      <c r="G99" s="7">
        <v>0.3206</v>
      </c>
      <c r="H99" s="8">
        <v>57.31</v>
      </c>
      <c r="I99" s="5">
        <v>168</v>
      </c>
      <c r="J99" s="9">
        <f t="shared" ref="J99:J110" si="12">E99/I99</f>
        <v>0.75595238095238093</v>
      </c>
      <c r="K99" s="10">
        <f t="shared" ref="K99:K109" si="13">H99/(1-G99)</f>
        <v>84.353841624963209</v>
      </c>
      <c r="M99" s="5">
        <f>D99-D98</f>
        <v>1</v>
      </c>
      <c r="N99" s="10">
        <f>D99*K99*E99</f>
        <v>374952.82602296147</v>
      </c>
    </row>
    <row r="100" spans="1:14" x14ac:dyDescent="0.2">
      <c r="A100" s="5" t="s">
        <v>12</v>
      </c>
      <c r="B100" s="5">
        <v>2024</v>
      </c>
      <c r="C100" s="5">
        <v>3</v>
      </c>
      <c r="D100" s="6">
        <v>36</v>
      </c>
      <c r="E100" s="6">
        <v>127</v>
      </c>
      <c r="G100" s="7">
        <v>0.3206</v>
      </c>
      <c r="H100" s="8">
        <v>57.31</v>
      </c>
      <c r="I100" s="5">
        <v>168</v>
      </c>
      <c r="J100" s="9">
        <f t="shared" si="12"/>
        <v>0.75595238095238093</v>
      </c>
      <c r="K100" s="10">
        <f t="shared" si="13"/>
        <v>84.353841624963209</v>
      </c>
      <c r="M100" s="5">
        <f t="shared" ref="M100:M109" si="14">D100-D99</f>
        <v>1</v>
      </c>
      <c r="N100" s="10">
        <f t="shared" ref="N100:N109" si="15">D100*K100*E100</f>
        <v>385665.76390933181</v>
      </c>
    </row>
    <row r="101" spans="1:14" x14ac:dyDescent="0.2">
      <c r="A101" s="5" t="s">
        <v>12</v>
      </c>
      <c r="B101" s="5">
        <v>2024</v>
      </c>
      <c r="C101" s="5">
        <v>4</v>
      </c>
      <c r="D101" s="6">
        <v>36</v>
      </c>
      <c r="E101" s="6">
        <v>125</v>
      </c>
      <c r="G101" s="7">
        <v>0.3206</v>
      </c>
      <c r="H101" s="8">
        <v>57.31</v>
      </c>
      <c r="I101" s="5">
        <v>176</v>
      </c>
      <c r="J101" s="9">
        <f t="shared" si="12"/>
        <v>0.71022727272727271</v>
      </c>
      <c r="K101" s="10">
        <f t="shared" si="13"/>
        <v>84.353841624963209</v>
      </c>
      <c r="M101" s="5">
        <f t="shared" si="14"/>
        <v>0</v>
      </c>
      <c r="N101" s="10">
        <f t="shared" si="15"/>
        <v>379592.28731233446</v>
      </c>
    </row>
    <row r="102" spans="1:14" x14ac:dyDescent="0.2">
      <c r="A102" s="5" t="s">
        <v>12</v>
      </c>
      <c r="B102" s="5">
        <v>2024</v>
      </c>
      <c r="C102" s="5">
        <v>5</v>
      </c>
      <c r="D102" s="6">
        <v>37</v>
      </c>
      <c r="E102" s="6">
        <v>130</v>
      </c>
      <c r="G102" s="7">
        <v>0.3206</v>
      </c>
      <c r="H102" s="8">
        <v>57.31</v>
      </c>
      <c r="I102" s="5">
        <v>184</v>
      </c>
      <c r="J102" s="9">
        <f t="shared" si="12"/>
        <v>0.70652173913043481</v>
      </c>
      <c r="K102" s="10">
        <f t="shared" si="13"/>
        <v>84.353841624963209</v>
      </c>
      <c r="M102" s="5">
        <f t="shared" si="14"/>
        <v>1</v>
      </c>
      <c r="N102" s="10">
        <f t="shared" si="15"/>
        <v>405741.97821607301</v>
      </c>
    </row>
    <row r="103" spans="1:14" x14ac:dyDescent="0.2">
      <c r="A103" s="5" t="s">
        <v>12</v>
      </c>
      <c r="B103" s="5">
        <v>2024</v>
      </c>
      <c r="C103" s="5">
        <v>6</v>
      </c>
      <c r="D103" s="6">
        <v>37</v>
      </c>
      <c r="E103" s="6">
        <v>117</v>
      </c>
      <c r="G103" s="7">
        <v>0.3206</v>
      </c>
      <c r="H103" s="8">
        <v>57.31</v>
      </c>
      <c r="I103" s="5">
        <v>160</v>
      </c>
      <c r="J103" s="9">
        <f t="shared" si="12"/>
        <v>0.73124999999999996</v>
      </c>
      <c r="K103" s="10">
        <f t="shared" si="13"/>
        <v>84.353841624963209</v>
      </c>
      <c r="M103" s="5">
        <f t="shared" si="14"/>
        <v>0</v>
      </c>
      <c r="N103" s="10">
        <f t="shared" si="15"/>
        <v>365167.78039446572</v>
      </c>
    </row>
    <row r="104" spans="1:14" x14ac:dyDescent="0.2">
      <c r="A104" s="5" t="s">
        <v>12</v>
      </c>
      <c r="B104" s="5">
        <v>2024</v>
      </c>
      <c r="C104" s="5">
        <v>7</v>
      </c>
      <c r="D104" s="6">
        <v>37</v>
      </c>
      <c r="E104" s="6">
        <v>131</v>
      </c>
      <c r="G104" s="7">
        <v>0.3206</v>
      </c>
      <c r="H104" s="8">
        <v>57.31</v>
      </c>
      <c r="I104" s="5">
        <v>184</v>
      </c>
      <c r="J104" s="9">
        <f t="shared" si="12"/>
        <v>0.71195652173913049</v>
      </c>
      <c r="K104" s="10">
        <f t="shared" si="13"/>
        <v>84.353841624963209</v>
      </c>
      <c r="M104" s="5">
        <f t="shared" si="14"/>
        <v>0</v>
      </c>
      <c r="N104" s="10">
        <f t="shared" si="15"/>
        <v>408863.07035619667</v>
      </c>
    </row>
    <row r="105" spans="1:14" x14ac:dyDescent="0.2">
      <c r="A105" s="5" t="s">
        <v>12</v>
      </c>
      <c r="B105" s="5">
        <v>2024</v>
      </c>
      <c r="C105" s="5">
        <v>8</v>
      </c>
      <c r="D105" s="6">
        <v>37</v>
      </c>
      <c r="E105" s="6">
        <v>113</v>
      </c>
      <c r="G105" s="7">
        <v>0.3206</v>
      </c>
      <c r="H105" s="8">
        <v>57.31</v>
      </c>
      <c r="I105" s="5">
        <v>176</v>
      </c>
      <c r="J105" s="9">
        <f t="shared" si="12"/>
        <v>0.64204545454545459</v>
      </c>
      <c r="K105" s="10">
        <f t="shared" si="13"/>
        <v>84.353841624963209</v>
      </c>
      <c r="M105" s="5">
        <f t="shared" si="14"/>
        <v>0</v>
      </c>
      <c r="N105" s="10">
        <f t="shared" si="15"/>
        <v>352683.41183397116</v>
      </c>
    </row>
    <row r="106" spans="1:14" x14ac:dyDescent="0.2">
      <c r="A106" s="5" t="s">
        <v>12</v>
      </c>
      <c r="B106" s="5">
        <v>2024</v>
      </c>
      <c r="C106" s="5">
        <v>9</v>
      </c>
      <c r="D106" s="6">
        <v>38</v>
      </c>
      <c r="E106" s="6">
        <v>121</v>
      </c>
      <c r="G106" s="7">
        <v>0.3206</v>
      </c>
      <c r="H106" s="8">
        <v>57.31</v>
      </c>
      <c r="I106" s="5">
        <v>168</v>
      </c>
      <c r="J106" s="9">
        <f t="shared" si="12"/>
        <v>0.72023809523809523</v>
      </c>
      <c r="K106" s="10">
        <f t="shared" si="13"/>
        <v>84.353841624963209</v>
      </c>
      <c r="M106" s="5">
        <f t="shared" si="14"/>
        <v>1</v>
      </c>
      <c r="N106" s="10">
        <f t="shared" si="15"/>
        <v>387858.96379158081</v>
      </c>
    </row>
    <row r="107" spans="1:14" x14ac:dyDescent="0.2">
      <c r="A107" s="5" t="s">
        <v>12</v>
      </c>
      <c r="B107" s="5">
        <v>2024</v>
      </c>
      <c r="C107" s="5">
        <v>10</v>
      </c>
      <c r="D107" s="6">
        <v>38</v>
      </c>
      <c r="E107" s="6">
        <v>143</v>
      </c>
      <c r="G107" s="7">
        <v>0.3206</v>
      </c>
      <c r="H107" s="8">
        <v>57.31</v>
      </c>
      <c r="I107" s="5">
        <v>184</v>
      </c>
      <c r="J107" s="9">
        <f t="shared" si="12"/>
        <v>0.77717391304347827</v>
      </c>
      <c r="K107" s="10">
        <f t="shared" si="13"/>
        <v>84.353841624963209</v>
      </c>
      <c r="M107" s="5">
        <f t="shared" si="14"/>
        <v>0</v>
      </c>
      <c r="N107" s="10">
        <f t="shared" si="15"/>
        <v>458378.77539005002</v>
      </c>
    </row>
    <row r="108" spans="1:14" x14ac:dyDescent="0.2">
      <c r="A108" s="5" t="s">
        <v>12</v>
      </c>
      <c r="B108" s="5">
        <v>2024</v>
      </c>
      <c r="C108" s="5">
        <v>11</v>
      </c>
      <c r="D108" s="6">
        <v>39</v>
      </c>
      <c r="E108" s="6">
        <v>132</v>
      </c>
      <c r="G108" s="7">
        <v>0.3206</v>
      </c>
      <c r="H108" s="8">
        <v>57.31</v>
      </c>
      <c r="I108" s="5">
        <v>168</v>
      </c>
      <c r="J108" s="9">
        <f t="shared" si="12"/>
        <v>0.7857142857142857</v>
      </c>
      <c r="K108" s="10">
        <f t="shared" si="13"/>
        <v>84.353841624963209</v>
      </c>
      <c r="M108" s="5">
        <f t="shared" si="14"/>
        <v>1</v>
      </c>
      <c r="N108" s="10">
        <f t="shared" si="15"/>
        <v>434253.57668531063</v>
      </c>
    </row>
    <row r="109" spans="1:14" x14ac:dyDescent="0.2">
      <c r="A109" s="5" t="s">
        <v>12</v>
      </c>
      <c r="B109" s="5">
        <v>2024</v>
      </c>
      <c r="C109" s="5">
        <v>12</v>
      </c>
      <c r="D109" s="6">
        <v>40</v>
      </c>
      <c r="E109" s="6">
        <v>112</v>
      </c>
      <c r="G109" s="7">
        <v>0.3206</v>
      </c>
      <c r="H109" s="8">
        <v>57.31</v>
      </c>
      <c r="I109" s="5">
        <v>176</v>
      </c>
      <c r="J109" s="9">
        <f t="shared" si="12"/>
        <v>0.63636363636363635</v>
      </c>
      <c r="K109" s="10">
        <f t="shared" si="13"/>
        <v>84.353841624963209</v>
      </c>
      <c r="M109" s="5">
        <f t="shared" si="14"/>
        <v>1</v>
      </c>
      <c r="N109" s="10">
        <f t="shared" si="15"/>
        <v>377905.21047983516</v>
      </c>
    </row>
    <row r="110" spans="1:14" x14ac:dyDescent="0.2">
      <c r="A110" s="11"/>
      <c r="B110" s="11"/>
      <c r="C110" s="11"/>
      <c r="D110" s="15" t="s">
        <v>13</v>
      </c>
      <c r="E110" s="12">
        <f>SUM(E98:E109)</f>
        <v>1508</v>
      </c>
      <c r="G110" s="13">
        <f>AVERAGE(G98:G109)</f>
        <v>0.32059999999999994</v>
      </c>
      <c r="H110" s="14">
        <f>AVERAGE(H98:H109)</f>
        <v>57.309999999999981</v>
      </c>
      <c r="I110" s="12">
        <f>SUM(I98:I109)</f>
        <v>2096</v>
      </c>
      <c r="J110" s="13">
        <f t="shared" si="12"/>
        <v>0.71946564885496178</v>
      </c>
      <c r="K110" s="14">
        <f>AVERAGE(K98:K109)</f>
        <v>84.353841624963223</v>
      </c>
      <c r="M110" s="12">
        <f>SUM(M98:M109)</f>
        <v>6</v>
      </c>
      <c r="N110" s="14">
        <f>SUM(N98:N109)</f>
        <v>4703907.6243744483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416C-2951-1544-AC25-39DC4BC19C2B}">
  <sheetPr>
    <tabColor rgb="FFFF0000"/>
  </sheetPr>
  <dimension ref="A1:O15"/>
  <sheetViews>
    <sheetView zoomScale="144" zoomScaleNormal="144" workbookViewId="0">
      <selection activeCell="F4" sqref="F4:G14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</cols>
  <sheetData>
    <row r="1" spans="1:15" x14ac:dyDescent="0.2">
      <c r="B1" s="16" t="s">
        <v>11</v>
      </c>
      <c r="C1" s="16"/>
      <c r="D1" s="17">
        <v>22.2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26">
        <v>22.2</v>
      </c>
      <c r="E3" s="25">
        <v>142.78839694656489</v>
      </c>
      <c r="F3" s="27">
        <v>0.41325322559324806</v>
      </c>
      <c r="G3" s="8">
        <f>J3*(1-F3)</f>
        <v>45.999303049637454</v>
      </c>
      <c r="H3" s="5">
        <f>'IGNORE Totaal overzicht input'!B78</f>
        <v>184</v>
      </c>
      <c r="I3" s="9">
        <f>E3/H3</f>
        <v>0.77602389644872216</v>
      </c>
      <c r="J3" s="28">
        <v>78.397198001039612</v>
      </c>
      <c r="K3" s="29">
        <f>D3-D1</f>
        <v>0</v>
      </c>
      <c r="L3" s="10">
        <f>D3*J3*E3</f>
        <v>248511.46705429369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26">
        <v>23.198399999999999</v>
      </c>
      <c r="E4" s="25">
        <v>121.93145038167941</v>
      </c>
      <c r="F4" s="27">
        <f>F3</f>
        <v>0.41325322559324806</v>
      </c>
      <c r="G4" s="8">
        <f>G3</f>
        <v>45.999303049637454</v>
      </c>
      <c r="H4" s="5">
        <f>'IGNORE Totaal overzicht input'!B79</f>
        <v>160</v>
      </c>
      <c r="I4" s="9">
        <f t="shared" ref="I4:I14" si="0">E4/H4</f>
        <v>0.76207156488549632</v>
      </c>
      <c r="J4" s="28">
        <v>79.234902343743869</v>
      </c>
      <c r="K4" s="29">
        <f>D4-D3</f>
        <v>0.99840000000000018</v>
      </c>
      <c r="L4" s="10">
        <f t="shared" ref="L4:L14" si="1">D4*J4*E4</f>
        <v>224124.99831356152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26">
        <v>24.164999999999999</v>
      </c>
      <c r="E5" s="25">
        <v>121.93606717557252</v>
      </c>
      <c r="F5" s="27">
        <f t="shared" ref="F5:F14" si="2">F4</f>
        <v>0.41325322559324806</v>
      </c>
      <c r="G5" s="8">
        <f t="shared" ref="G5:G14" si="3">G4</f>
        <v>45.999303049637454</v>
      </c>
      <c r="H5" s="5">
        <f>'IGNORE Totaal overzicht input'!B80</f>
        <v>168</v>
      </c>
      <c r="I5" s="9">
        <f t="shared" si="0"/>
        <v>0.72580992366412211</v>
      </c>
      <c r="J5" s="28">
        <v>79.234902343743883</v>
      </c>
      <c r="K5" s="29">
        <f t="shared" ref="K5:K14" si="4">D5-D4</f>
        <v>0.96659999999999968</v>
      </c>
      <c r="L5" s="10">
        <f t="shared" si="1"/>
        <v>233472.37973792842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26">
        <v>24.164999999999999</v>
      </c>
      <c r="E6" s="25">
        <v>134.68521526717558</v>
      </c>
      <c r="F6" s="27">
        <f t="shared" si="2"/>
        <v>0.41325322559324806</v>
      </c>
      <c r="G6" s="8">
        <f t="shared" si="3"/>
        <v>45.999303049637454</v>
      </c>
      <c r="H6" s="5">
        <f>'IGNORE Totaal overzicht input'!B81</f>
        <v>176</v>
      </c>
      <c r="I6" s="9">
        <f t="shared" si="0"/>
        <v>0.76525690492713394</v>
      </c>
      <c r="J6" s="28">
        <v>77.034939682594057</v>
      </c>
      <c r="K6" s="29">
        <f t="shared" si="4"/>
        <v>0</v>
      </c>
      <c r="L6" s="10">
        <f t="shared" si="1"/>
        <v>250723.17054850789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26">
        <v>23.198399999999999</v>
      </c>
      <c r="E7" s="25">
        <v>128.23401526717558</v>
      </c>
      <c r="F7" s="27">
        <f t="shared" si="2"/>
        <v>0.41325322559324806</v>
      </c>
      <c r="G7" s="8">
        <f t="shared" si="3"/>
        <v>45.999303049637454</v>
      </c>
      <c r="H7" s="5">
        <f>'IGNORE Totaal overzicht input'!B82</f>
        <v>176</v>
      </c>
      <c r="I7" s="9">
        <f t="shared" si="0"/>
        <v>0.72860235947258856</v>
      </c>
      <c r="J7" s="28">
        <v>75.650875707807884</v>
      </c>
      <c r="K7" s="29">
        <f t="shared" si="4"/>
        <v>-0.96659999999999968</v>
      </c>
      <c r="L7" s="10">
        <f t="shared" si="1"/>
        <v>225048.03914649275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26">
        <v>24.164999999999999</v>
      </c>
      <c r="E8" s="25">
        <v>120.22961832061068</v>
      </c>
      <c r="F8" s="27">
        <f t="shared" si="2"/>
        <v>0.41325322559324806</v>
      </c>
      <c r="G8" s="8">
        <f t="shared" si="3"/>
        <v>45.999303049637454</v>
      </c>
      <c r="H8" s="5">
        <f>'IGNORE Totaal overzicht input'!B83</f>
        <v>168</v>
      </c>
      <c r="I8" s="9">
        <f t="shared" si="0"/>
        <v>0.71565249000363507</v>
      </c>
      <c r="J8" s="28">
        <v>77.953127092572458</v>
      </c>
      <c r="K8" s="29">
        <f t="shared" si="4"/>
        <v>0.96659999999999968</v>
      </c>
      <c r="L8" s="10">
        <f t="shared" si="1"/>
        <v>226481.01854205728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26">
        <v>24.164999999999999</v>
      </c>
      <c r="E9" s="25">
        <v>132.7187786259542</v>
      </c>
      <c r="F9" s="27">
        <f t="shared" si="2"/>
        <v>0.41325322559324806</v>
      </c>
      <c r="G9" s="8">
        <f t="shared" si="3"/>
        <v>45.999303049637454</v>
      </c>
      <c r="H9" s="5">
        <f>'IGNORE Totaal overzicht input'!B84</f>
        <v>184</v>
      </c>
      <c r="I9" s="9">
        <f t="shared" si="0"/>
        <v>0.72129770992366415</v>
      </c>
      <c r="J9" s="28">
        <v>78.615728672859333</v>
      </c>
      <c r="K9" s="29">
        <f t="shared" si="4"/>
        <v>0</v>
      </c>
      <c r="L9" s="10">
        <f t="shared" si="1"/>
        <v>252132.37804192261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26">
        <v>24.164999999999999</v>
      </c>
      <c r="E10" s="25">
        <v>126.94839694656488</v>
      </c>
      <c r="F10" s="27">
        <f t="shared" si="2"/>
        <v>0.41325322559324806</v>
      </c>
      <c r="G10" s="8">
        <f t="shared" si="3"/>
        <v>45.999303049637454</v>
      </c>
      <c r="H10" s="5">
        <f>'IGNORE Totaal overzicht input'!B85</f>
        <v>168</v>
      </c>
      <c r="I10" s="9">
        <f t="shared" si="0"/>
        <v>0.75564521992002909</v>
      </c>
      <c r="J10" s="28">
        <v>78.615728672859319</v>
      </c>
      <c r="K10" s="29">
        <f t="shared" si="4"/>
        <v>0</v>
      </c>
      <c r="L10" s="10">
        <f t="shared" si="1"/>
        <v>241170.100735752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26">
        <v>26.098200000000002</v>
      </c>
      <c r="E11" s="25">
        <v>122.09424936386769</v>
      </c>
      <c r="F11" s="27">
        <f t="shared" si="2"/>
        <v>0.41325322559324806</v>
      </c>
      <c r="G11" s="8">
        <f t="shared" si="3"/>
        <v>45.999303049637454</v>
      </c>
      <c r="H11" s="5">
        <f>'IGNORE Totaal overzicht input'!B86</f>
        <v>176</v>
      </c>
      <c r="I11" s="9">
        <f t="shared" si="0"/>
        <v>0.69371732593106639</v>
      </c>
      <c r="J11" s="28">
        <v>78.615728672859305</v>
      </c>
      <c r="K11" s="29">
        <f t="shared" si="4"/>
        <v>1.9332000000000029</v>
      </c>
      <c r="L11" s="10">
        <f t="shared" si="1"/>
        <v>250504.31338012815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26">
        <v>25.131599999999999</v>
      </c>
      <c r="E12" s="25">
        <v>138.9000117439812</v>
      </c>
      <c r="F12" s="27">
        <f t="shared" si="2"/>
        <v>0.41325322559324806</v>
      </c>
      <c r="G12" s="8">
        <f t="shared" si="3"/>
        <v>45.999303049637454</v>
      </c>
      <c r="H12" s="5">
        <f>'IGNORE Totaal overzicht input'!B87</f>
        <v>184</v>
      </c>
      <c r="I12" s="9">
        <f t="shared" si="0"/>
        <v>0.75489136817381086</v>
      </c>
      <c r="J12" s="28">
        <v>79.283962366578635</v>
      </c>
      <c r="K12" s="29">
        <f t="shared" si="4"/>
        <v>-0.96660000000000323</v>
      </c>
      <c r="L12" s="10">
        <f t="shared" si="1"/>
        <v>276762.83329446201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26">
        <v>25.131599999999999</v>
      </c>
      <c r="E13" s="25">
        <v>141.33801526717556</v>
      </c>
      <c r="F13" s="27">
        <f t="shared" si="2"/>
        <v>0.41325322559324806</v>
      </c>
      <c r="G13" s="8">
        <f t="shared" si="3"/>
        <v>45.999303049637454</v>
      </c>
      <c r="H13" s="5">
        <f>'IGNORE Totaal overzicht input'!B88</f>
        <v>160</v>
      </c>
      <c r="I13" s="9">
        <f t="shared" si="0"/>
        <v>0.8833625954198473</v>
      </c>
      <c r="J13" s="28">
        <v>78.349963814017897</v>
      </c>
      <c r="K13" s="29">
        <f t="shared" si="4"/>
        <v>0</v>
      </c>
      <c r="L13" s="10">
        <f t="shared" si="1"/>
        <v>278303.02535824332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26">
        <v>25.131599999999999</v>
      </c>
      <c r="E14" s="25">
        <v>118.60763358778627</v>
      </c>
      <c r="F14" s="27">
        <f t="shared" si="2"/>
        <v>0.41325322559324806</v>
      </c>
      <c r="G14" s="8">
        <f t="shared" si="3"/>
        <v>45.999303049637454</v>
      </c>
      <c r="H14" s="5">
        <f>'IGNORE Totaal overzicht input'!B89</f>
        <v>184</v>
      </c>
      <c r="I14" s="9">
        <f t="shared" si="0"/>
        <v>0.64460670428144706</v>
      </c>
      <c r="J14" s="28">
        <v>75.615662224421484</v>
      </c>
      <c r="K14" s="29">
        <f t="shared" si="4"/>
        <v>0</v>
      </c>
      <c r="L14" s="10">
        <f t="shared" si="1"/>
        <v>225395.13603553321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4">
        <f>SUM(E3:E14)</f>
        <v>1550.4118488941083</v>
      </c>
      <c r="F15" s="19">
        <f>AVERAGE(F3:F14)</f>
        <v>0.41325322559324812</v>
      </c>
      <c r="G15" s="20">
        <f>AVERAGE(G3:G14)</f>
        <v>45.99930304963744</v>
      </c>
      <c r="H15" s="4">
        <f>SUM(H3:H14)</f>
        <v>2088</v>
      </c>
      <c r="I15" s="19">
        <f t="shared" ref="I15" si="5">E15/H15</f>
        <v>0.74253441038989865</v>
      </c>
      <c r="J15" s="20">
        <f>AVERAGE(J3:J14)</f>
        <v>78.050226632924804</v>
      </c>
      <c r="K15" s="4">
        <f>SUM(K3:K14)</f>
        <v>2.9315999999999995</v>
      </c>
      <c r="L15" s="20">
        <f>SUM(L3:L14)</f>
        <v>2932628.8601888828</v>
      </c>
    </row>
  </sheetData>
  <conditionalFormatting sqref="H3:H14">
    <cfRule type="top10" dxfId="1" priority="1" percent="1" rank="10"/>
  </conditionalFormatting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3F69A-EBD0-4744-A60D-47242C9FC922}">
  <sheetPr>
    <tabColor rgb="FFFF0000"/>
  </sheetPr>
  <dimension ref="A1:O15"/>
  <sheetViews>
    <sheetView zoomScale="144" zoomScaleNormal="144" workbookViewId="0">
      <selection activeCell="H39" sqref="H39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</cols>
  <sheetData>
    <row r="1" spans="1:15" x14ac:dyDescent="0.2">
      <c r="B1" s="16" t="s">
        <v>11</v>
      </c>
      <c r="C1" s="16"/>
      <c r="D1" s="17">
        <v>6.6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26">
        <v>6.5625</v>
      </c>
      <c r="E3" s="25">
        <v>145.30076335877862</v>
      </c>
      <c r="F3" s="27">
        <v>0.40806310445510341</v>
      </c>
      <c r="G3" s="8">
        <f>J3*(1-F3)</f>
        <v>53.068527886102956</v>
      </c>
      <c r="H3" s="5">
        <f>'IGNORE Totaal overzicht input'!B78</f>
        <v>184</v>
      </c>
      <c r="I3" s="9">
        <f>E3/H3</f>
        <v>0.78967806173249255</v>
      </c>
      <c r="J3" s="28">
        <v>89.652340115159916</v>
      </c>
      <c r="K3" s="29">
        <f>D3-D1</f>
        <v>-3.7499999999999645E-2</v>
      </c>
      <c r="L3" s="10">
        <f>D3*J3*E3</f>
        <v>85486.757052595422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26">
        <v>7.5</v>
      </c>
      <c r="E4" s="25">
        <v>122.59832061068703</v>
      </c>
      <c r="F4" s="27">
        <f>F3</f>
        <v>0.40806310445510341</v>
      </c>
      <c r="G4" s="8">
        <f>G3</f>
        <v>53.068527886102956</v>
      </c>
      <c r="H4" s="5">
        <f>'IGNORE Totaal overzicht input'!B79</f>
        <v>160</v>
      </c>
      <c r="I4" s="9">
        <f t="shared" ref="I4:I14" si="0">E4/H4</f>
        <v>0.76623950381679395</v>
      </c>
      <c r="J4" s="28">
        <v>90.521679999999989</v>
      </c>
      <c r="K4" s="29">
        <f>D4-D3</f>
        <v>0.9375</v>
      </c>
      <c r="L4" s="10">
        <f t="shared" ref="L4:L14" si="1">D4*J4*E4</f>
        <v>83233.544601435104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26">
        <v>7.5</v>
      </c>
      <c r="E5" s="25">
        <v>142.07298320610687</v>
      </c>
      <c r="F5" s="27">
        <f t="shared" ref="F5:F14" si="2">F4</f>
        <v>0.40806310445510341</v>
      </c>
      <c r="G5" s="8">
        <f t="shared" ref="G5:G14" si="3">G4</f>
        <v>53.068527886102956</v>
      </c>
      <c r="H5" s="5">
        <f>'IGNORE Totaal overzicht input'!B80</f>
        <v>168</v>
      </c>
      <c r="I5" s="9">
        <f t="shared" si="0"/>
        <v>0.84567251908396945</v>
      </c>
      <c r="J5" s="28">
        <v>90.521679999999989</v>
      </c>
      <c r="K5" s="29">
        <f t="shared" ref="K5:K14" si="4">D5-D4</f>
        <v>0</v>
      </c>
      <c r="L5" s="10">
        <f t="shared" si="1"/>
        <v>96455.138418214337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26">
        <v>7.5</v>
      </c>
      <c r="E6" s="25">
        <v>119.72552061068703</v>
      </c>
      <c r="F6" s="27">
        <f t="shared" si="2"/>
        <v>0.40806310445510341</v>
      </c>
      <c r="G6" s="8">
        <f t="shared" si="3"/>
        <v>53.068527886102956</v>
      </c>
      <c r="H6" s="5">
        <f>'IGNORE Totaal overzicht input'!B81</f>
        <v>176</v>
      </c>
      <c r="I6" s="9">
        <f t="shared" si="0"/>
        <v>0.68025863983344903</v>
      </c>
      <c r="J6" s="28">
        <v>89.53828314860074</v>
      </c>
      <c r="K6" s="29">
        <f t="shared" si="4"/>
        <v>0</v>
      </c>
      <c r="L6" s="10">
        <f t="shared" si="1"/>
        <v>80400.131734149967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26">
        <v>7.5</v>
      </c>
      <c r="E7" s="25">
        <v>128.95218320610687</v>
      </c>
      <c r="F7" s="27">
        <f t="shared" si="2"/>
        <v>0.40806310445510341</v>
      </c>
      <c r="G7" s="8">
        <f t="shared" si="3"/>
        <v>53.068527886102956</v>
      </c>
      <c r="H7" s="5">
        <f>'IGNORE Totaal overzicht input'!B82</f>
        <v>176</v>
      </c>
      <c r="I7" s="9">
        <f t="shared" si="0"/>
        <v>0.73268285912560716</v>
      </c>
      <c r="J7" s="28">
        <v>88.658378554919153</v>
      </c>
      <c r="K7" s="29">
        <f t="shared" si="4"/>
        <v>0</v>
      </c>
      <c r="L7" s="10">
        <f t="shared" si="1"/>
        <v>85745.186056277336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26">
        <v>8.4375</v>
      </c>
      <c r="E8" s="25">
        <v>112.41933842239186</v>
      </c>
      <c r="F8" s="27">
        <f t="shared" si="2"/>
        <v>0.40806310445510341</v>
      </c>
      <c r="G8" s="8">
        <f t="shared" si="3"/>
        <v>53.068527886102956</v>
      </c>
      <c r="H8" s="5">
        <f>'IGNORE Totaal overzicht input'!B83</f>
        <v>168</v>
      </c>
      <c r="I8" s="9">
        <f t="shared" si="0"/>
        <v>0.66916272870471349</v>
      </c>
      <c r="J8" s="28">
        <v>91.291114279999974</v>
      </c>
      <c r="K8" s="29">
        <f t="shared" si="4"/>
        <v>0.9375</v>
      </c>
      <c r="L8" s="10">
        <f t="shared" si="1"/>
        <v>86593.106288254785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26">
        <v>8.4375</v>
      </c>
      <c r="E9" s="25">
        <v>131.66534351145037</v>
      </c>
      <c r="F9" s="27">
        <f t="shared" si="2"/>
        <v>0.40806310445510341</v>
      </c>
      <c r="G9" s="8">
        <f t="shared" si="3"/>
        <v>53.068527886102956</v>
      </c>
      <c r="H9" s="5">
        <f>'IGNORE Totaal overzicht input'!B84</f>
        <v>184</v>
      </c>
      <c r="I9" s="9">
        <f t="shared" si="0"/>
        <v>0.71557251908396946</v>
      </c>
      <c r="J9" s="28">
        <v>92.067088751379984</v>
      </c>
      <c r="K9" s="29">
        <f t="shared" si="4"/>
        <v>0</v>
      </c>
      <c r="L9" s="10">
        <f t="shared" si="1"/>
        <v>102279.75356151254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26">
        <v>8.4375</v>
      </c>
      <c r="E10" s="25">
        <v>125.94076335877863</v>
      </c>
      <c r="F10" s="27">
        <f t="shared" si="2"/>
        <v>0.40806310445510341</v>
      </c>
      <c r="G10" s="8">
        <f t="shared" si="3"/>
        <v>53.068527886102956</v>
      </c>
      <c r="H10" s="5">
        <f>'IGNORE Totaal overzicht input'!B85</f>
        <v>168</v>
      </c>
      <c r="I10" s="9">
        <f t="shared" si="0"/>
        <v>0.74964740094511084</v>
      </c>
      <c r="J10" s="28">
        <v>92.067088751379984</v>
      </c>
      <c r="K10" s="29">
        <f t="shared" si="4"/>
        <v>0</v>
      </c>
      <c r="L10" s="10">
        <f t="shared" si="1"/>
        <v>97832.807754490248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26">
        <v>7.5</v>
      </c>
      <c r="E11" s="25">
        <v>131.97618320610687</v>
      </c>
      <c r="F11" s="27">
        <f t="shared" si="2"/>
        <v>0.40806310445510341</v>
      </c>
      <c r="G11" s="8">
        <f t="shared" si="3"/>
        <v>53.068527886102956</v>
      </c>
      <c r="H11" s="5">
        <f>'IGNORE Totaal overzicht input'!B86</f>
        <v>176</v>
      </c>
      <c r="I11" s="9">
        <f t="shared" si="0"/>
        <v>0.74986467730742534</v>
      </c>
      <c r="J11" s="28">
        <v>92.06708875137997</v>
      </c>
      <c r="K11" s="29">
        <f t="shared" si="4"/>
        <v>-0.9375</v>
      </c>
      <c r="L11" s="10">
        <f t="shared" si="1"/>
        <v>91129.972292287683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26">
        <v>8.4375</v>
      </c>
      <c r="E12" s="25">
        <v>129.28223918575063</v>
      </c>
      <c r="F12" s="27">
        <f t="shared" si="2"/>
        <v>0.40806310445510341</v>
      </c>
      <c r="G12" s="8">
        <f t="shared" si="3"/>
        <v>53.068527886102956</v>
      </c>
      <c r="H12" s="5">
        <f>'IGNORE Totaal overzicht input'!B87</f>
        <v>184</v>
      </c>
      <c r="I12" s="9">
        <f t="shared" si="0"/>
        <v>0.70262086513994904</v>
      </c>
      <c r="J12" s="28">
        <v>92.849659005766711</v>
      </c>
      <c r="K12" s="29">
        <f t="shared" si="4"/>
        <v>0.9375</v>
      </c>
      <c r="L12" s="10">
        <f t="shared" si="1"/>
        <v>101282.1622641471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26">
        <v>8.4375</v>
      </c>
      <c r="E13" s="25">
        <v>140.37618320610687</v>
      </c>
      <c r="F13" s="27">
        <f t="shared" si="2"/>
        <v>0.40806310445510341</v>
      </c>
      <c r="G13" s="8">
        <f t="shared" si="3"/>
        <v>53.068527886102956</v>
      </c>
      <c r="H13" s="5">
        <f>'IGNORE Totaal overzicht input'!B88</f>
        <v>160</v>
      </c>
      <c r="I13" s="9">
        <f t="shared" si="0"/>
        <v>0.87735114503816791</v>
      </c>
      <c r="J13" s="28">
        <v>92.849659005766711</v>
      </c>
      <c r="K13" s="29">
        <f t="shared" si="4"/>
        <v>0</v>
      </c>
      <c r="L13" s="10">
        <f t="shared" si="1"/>
        <v>109973.36877090238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26">
        <v>8.4375</v>
      </c>
      <c r="E14" s="25">
        <v>117.69160305343512</v>
      </c>
      <c r="F14" s="27">
        <f t="shared" si="2"/>
        <v>0.40806310445510341</v>
      </c>
      <c r="G14" s="8">
        <f t="shared" si="3"/>
        <v>53.068527886102956</v>
      </c>
      <c r="H14" s="5">
        <f>'IGNORE Totaal overzicht input'!B89</f>
        <v>184</v>
      </c>
      <c r="I14" s="9">
        <f t="shared" si="0"/>
        <v>0.63962827746432127</v>
      </c>
      <c r="J14" s="28">
        <v>89.511850591528685</v>
      </c>
      <c r="K14" s="29">
        <f t="shared" si="4"/>
        <v>0</v>
      </c>
      <c r="L14" s="10">
        <f t="shared" si="1"/>
        <v>88887.31752709618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4">
        <f>SUM(E3:E14)</f>
        <v>1548.0014249363867</v>
      </c>
      <c r="F15" s="19">
        <f>AVERAGE(F3:F14)</f>
        <v>0.40806310445510346</v>
      </c>
      <c r="G15" s="20">
        <f>AVERAGE(G3:G14)</f>
        <v>53.068527886102963</v>
      </c>
      <c r="H15" s="4">
        <f>SUM(H3:H14)</f>
        <v>2088</v>
      </c>
      <c r="I15" s="19">
        <f t="shared" ref="I15" si="5">E15/H15</f>
        <v>0.74137999278562583</v>
      </c>
      <c r="J15" s="20">
        <f>AVERAGE(J3:J14)</f>
        <v>90.966325912990158</v>
      </c>
      <c r="K15" s="4">
        <f>SUM(K3:K14)</f>
        <v>1.8375000000000004</v>
      </c>
      <c r="L15" s="20">
        <f>SUM(L3:L14)</f>
        <v>1109299.2463213631</v>
      </c>
    </row>
  </sheetData>
  <conditionalFormatting sqref="H3:H14">
    <cfRule type="top10" dxfId="0" priority="1" percent="1" rank="10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E6A6-1A80-FB43-B127-1576A43DB23A}">
  <sheetPr>
    <tabColor rgb="FF00B050"/>
  </sheetPr>
  <dimension ref="A1:O15"/>
  <sheetViews>
    <sheetView tabSelected="1" zoomScale="200" zoomScaleNormal="200" workbookViewId="0">
      <selection activeCell="H25" sqref="H25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</cols>
  <sheetData>
    <row r="1" spans="1:15" x14ac:dyDescent="0.2">
      <c r="B1" s="16" t="s">
        <v>11</v>
      </c>
      <c r="C1" s="16"/>
      <c r="D1" s="6">
        <f>'[6]Totaal overzicht input'!D4</f>
        <v>21.8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6">
        <f>'[6]Totaal overzicht input'!D6</f>
        <v>21.8</v>
      </c>
      <c r="E3" s="40">
        <f>'[6]Totaal overzicht input'!D23</f>
        <v>119.43761702127659</v>
      </c>
      <c r="F3" s="7">
        <f>'[6]Totaal overzicht input'!D40</f>
        <v>0.33307615980833721</v>
      </c>
      <c r="G3" s="8">
        <f>'[6]Totaal overzicht input'!D57</f>
        <v>53.8818885888181</v>
      </c>
      <c r="H3" s="5">
        <f>'[6]Totaal overzicht input'!B78</f>
        <v>184</v>
      </c>
      <c r="I3" s="9">
        <f>E3/H3</f>
        <v>0.64911748381128587</v>
      </c>
      <c r="J3" s="10">
        <f t="shared" ref="J3:J14" si="0">G3/(1-F3)</f>
        <v>80.791666666666671</v>
      </c>
      <c r="K3" s="5">
        <f>D3-D1</f>
        <v>0</v>
      </c>
      <c r="L3" s="10">
        <f>D3*J3*E3</f>
        <v>210360.49829219858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6">
        <f>'[6]Totaal overzicht input'!D7</f>
        <v>22.8</v>
      </c>
      <c r="E4" s="40">
        <f>'[6]Totaal overzicht input'!D24</f>
        <v>116.42308724832216</v>
      </c>
      <c r="F4" s="7">
        <f>F3</f>
        <v>0.33307615980833721</v>
      </c>
      <c r="G4" s="8">
        <f>G3</f>
        <v>53.8818885888181</v>
      </c>
      <c r="H4" s="5">
        <f>'[6]Totaal overzicht input'!B79</f>
        <v>160</v>
      </c>
      <c r="I4" s="9">
        <f t="shared" ref="I4:I15" si="1">E4/H4</f>
        <v>0.72764429530201347</v>
      </c>
      <c r="J4" s="10">
        <f t="shared" si="0"/>
        <v>80.791666666666671</v>
      </c>
      <c r="K4" s="5">
        <f>D4-D3</f>
        <v>1</v>
      </c>
      <c r="L4" s="10">
        <f t="shared" ref="L4:L14" si="2">D4*J4*E4</f>
        <v>214457.14786577187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6">
        <f>'[6]Totaal overzicht input'!D8</f>
        <v>22.8</v>
      </c>
      <c r="E5" s="40">
        <f>'[6]Totaal overzicht input'!D25</f>
        <v>115.25927516778525</v>
      </c>
      <c r="F5" s="7">
        <f t="shared" ref="F5:G14" si="3">F4</f>
        <v>0.33307615980833721</v>
      </c>
      <c r="G5" s="8">
        <f t="shared" si="3"/>
        <v>53.8818885888181</v>
      </c>
      <c r="H5" s="5">
        <f>'[6]Totaal overzicht input'!B80</f>
        <v>168</v>
      </c>
      <c r="I5" s="9">
        <f t="shared" si="1"/>
        <v>0.68606711409395982</v>
      </c>
      <c r="J5" s="10">
        <f t="shared" si="0"/>
        <v>80.791666666666671</v>
      </c>
      <c r="K5" s="5">
        <f t="shared" ref="K5:K14" si="4">D5-D4</f>
        <v>0</v>
      </c>
      <c r="L5" s="10">
        <f t="shared" si="2"/>
        <v>212313.34782281885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6">
        <f>'[6]Totaal overzicht input'!D9</f>
        <v>23.8</v>
      </c>
      <c r="E6" s="40">
        <f>'[6]Totaal overzicht input'!D26</f>
        <v>125.12510994764398</v>
      </c>
      <c r="F6" s="7">
        <f t="shared" si="3"/>
        <v>0.33307615980833721</v>
      </c>
      <c r="G6" s="8">
        <f t="shared" si="3"/>
        <v>53.8818885888181</v>
      </c>
      <c r="H6" s="5">
        <f>'[6]Totaal overzicht input'!B81</f>
        <v>176</v>
      </c>
      <c r="I6" s="9">
        <f t="shared" si="1"/>
        <v>0.7109381247025226</v>
      </c>
      <c r="J6" s="10">
        <f t="shared" si="0"/>
        <v>80.791666666666671</v>
      </c>
      <c r="K6" s="5">
        <f t="shared" si="4"/>
        <v>1</v>
      </c>
      <c r="L6" s="10">
        <f t="shared" si="2"/>
        <v>240595.7749535777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6">
        <f>'[6]Totaal overzicht input'!D10</f>
        <v>22.8</v>
      </c>
      <c r="E7" s="40">
        <f>'[6]Totaal overzicht input'!D27</f>
        <v>117.05833421750661</v>
      </c>
      <c r="F7" s="7">
        <f t="shared" si="3"/>
        <v>0.33307615980833721</v>
      </c>
      <c r="G7" s="8">
        <f t="shared" si="3"/>
        <v>53.8818885888181</v>
      </c>
      <c r="H7" s="5">
        <f>'[6]Totaal overzicht input'!B82</f>
        <v>176</v>
      </c>
      <c r="I7" s="9">
        <f t="shared" si="1"/>
        <v>0.6651041716903785</v>
      </c>
      <c r="J7" s="10">
        <f t="shared" si="0"/>
        <v>80.791666666666671</v>
      </c>
      <c r="K7" s="5">
        <f t="shared" si="4"/>
        <v>-1</v>
      </c>
      <c r="L7" s="10">
        <f t="shared" si="2"/>
        <v>215627.30454535809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6">
        <f>'[6]Totaal overzicht input'!D11</f>
        <v>23.8</v>
      </c>
      <c r="E8" s="40">
        <f>'[6]Totaal overzicht input'!D28</f>
        <v>109.21234108527132</v>
      </c>
      <c r="F8" s="7">
        <f t="shared" si="3"/>
        <v>0.33307615980833721</v>
      </c>
      <c r="G8" s="8">
        <f t="shared" si="3"/>
        <v>53.8818885888181</v>
      </c>
      <c r="H8" s="5">
        <f>'[6]Totaal overzicht input'!B83</f>
        <v>168</v>
      </c>
      <c r="I8" s="9">
        <f t="shared" si="1"/>
        <v>0.65007345884090073</v>
      </c>
      <c r="J8" s="10">
        <f t="shared" si="0"/>
        <v>80.791666666666671</v>
      </c>
      <c r="K8" s="5">
        <f t="shared" si="4"/>
        <v>1</v>
      </c>
      <c r="L8" s="10">
        <f t="shared" si="2"/>
        <v>209998.03995297159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6">
        <f>'[6]Totaal overzicht input'!D12</f>
        <v>22.8</v>
      </c>
      <c r="E9" s="40">
        <f>'[6]Totaal overzicht input'!D29</f>
        <v>136.16</v>
      </c>
      <c r="F9" s="7">
        <f t="shared" si="3"/>
        <v>0.33307615980833721</v>
      </c>
      <c r="G9" s="8">
        <f t="shared" si="3"/>
        <v>53.8818885888181</v>
      </c>
      <c r="H9" s="5">
        <f>'[6]Totaal overzicht input'!B84</f>
        <v>184</v>
      </c>
      <c r="I9" s="9">
        <f t="shared" si="1"/>
        <v>0.74</v>
      </c>
      <c r="J9" s="10">
        <f t="shared" si="0"/>
        <v>80.791666666666671</v>
      </c>
      <c r="K9" s="5">
        <f t="shared" si="4"/>
        <v>-1</v>
      </c>
      <c r="L9" s="10">
        <f t="shared" si="2"/>
        <v>250813.52800000002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6">
        <f>'[6]Totaal overzicht input'!D13</f>
        <v>22.8</v>
      </c>
      <c r="E10" s="40">
        <f>'[6]Totaal overzicht input'!D30</f>
        <v>109.59999999999998</v>
      </c>
      <c r="F10" s="7">
        <f t="shared" si="3"/>
        <v>0.33307615980833721</v>
      </c>
      <c r="G10" s="8">
        <f t="shared" si="3"/>
        <v>53.8818885888181</v>
      </c>
      <c r="H10" s="5">
        <f>'[6]Totaal overzicht input'!B85</f>
        <v>168</v>
      </c>
      <c r="I10" s="9">
        <f t="shared" si="1"/>
        <v>0.65238095238095228</v>
      </c>
      <c r="J10" s="10">
        <f t="shared" si="0"/>
        <v>80.791666666666671</v>
      </c>
      <c r="K10" s="5">
        <f t="shared" si="4"/>
        <v>0</v>
      </c>
      <c r="L10" s="10">
        <f t="shared" si="2"/>
        <v>201888.68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6">
        <f>'[6]Totaal overzicht input'!D14</f>
        <v>23.8</v>
      </c>
      <c r="E11" s="40">
        <f>'[6]Totaal overzicht input'!D31</f>
        <v>121.44</v>
      </c>
      <c r="F11" s="7">
        <f t="shared" si="3"/>
        <v>0.33307615980833721</v>
      </c>
      <c r="G11" s="8">
        <f t="shared" si="3"/>
        <v>53.8818885888181</v>
      </c>
      <c r="H11" s="5">
        <f>'[6]Totaal overzicht input'!B86</f>
        <v>176</v>
      </c>
      <c r="I11" s="9">
        <f t="shared" si="1"/>
        <v>0.69</v>
      </c>
      <c r="J11" s="10">
        <f t="shared" si="0"/>
        <v>80.791666666666671</v>
      </c>
      <c r="K11" s="5">
        <f t="shared" si="4"/>
        <v>1</v>
      </c>
      <c r="L11" s="10">
        <f t="shared" si="2"/>
        <v>233509.89200000002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6">
        <f>'[6]Totaal overzicht input'!D15</f>
        <v>22.8</v>
      </c>
      <c r="E12" s="40">
        <f>'[6]Totaal overzicht input'!D32</f>
        <v>139.84</v>
      </c>
      <c r="F12" s="7">
        <f t="shared" si="3"/>
        <v>0.33307615980833721</v>
      </c>
      <c r="G12" s="8">
        <f t="shared" si="3"/>
        <v>53.8818885888181</v>
      </c>
      <c r="H12" s="5">
        <f>'[6]Totaal overzicht input'!B87</f>
        <v>184</v>
      </c>
      <c r="I12" s="9">
        <f t="shared" si="1"/>
        <v>0.76</v>
      </c>
      <c r="J12" s="10">
        <f t="shared" si="0"/>
        <v>80.791666666666671</v>
      </c>
      <c r="K12" s="5">
        <f t="shared" si="4"/>
        <v>-1</v>
      </c>
      <c r="L12" s="10">
        <f t="shared" si="2"/>
        <v>257592.27200000003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6">
        <f>'[6]Totaal overzicht input'!D16</f>
        <v>23.8</v>
      </c>
      <c r="E13" s="40">
        <f>'[6]Totaal overzicht input'!D33</f>
        <v>88</v>
      </c>
      <c r="F13" s="7">
        <f t="shared" si="3"/>
        <v>0.33307615980833721</v>
      </c>
      <c r="G13" s="8">
        <f t="shared" si="3"/>
        <v>53.8818885888181</v>
      </c>
      <c r="H13" s="5">
        <f>'[6]Totaal overzicht input'!B88</f>
        <v>160</v>
      </c>
      <c r="I13" s="9">
        <f t="shared" si="1"/>
        <v>0.55000000000000004</v>
      </c>
      <c r="J13" s="10">
        <f t="shared" si="0"/>
        <v>80.791666666666671</v>
      </c>
      <c r="K13" s="5">
        <f t="shared" si="4"/>
        <v>1</v>
      </c>
      <c r="L13" s="10">
        <f t="shared" si="2"/>
        <v>169210.06666666668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6">
        <f>'[6]Totaal overzicht input'!D17</f>
        <v>23.8</v>
      </c>
      <c r="E14" s="40">
        <f>'[6]Totaal overzicht input'!D34</f>
        <v>96.239999999999981</v>
      </c>
      <c r="F14" s="7">
        <f t="shared" si="3"/>
        <v>0.33307615980833721</v>
      </c>
      <c r="G14" s="8">
        <f t="shared" si="3"/>
        <v>53.8818885888181</v>
      </c>
      <c r="H14" s="5">
        <f>'[6]Totaal overzicht input'!B89</f>
        <v>184</v>
      </c>
      <c r="I14" s="9">
        <f t="shared" si="1"/>
        <v>0.5230434782608695</v>
      </c>
      <c r="J14" s="10">
        <f t="shared" si="0"/>
        <v>80.791666666666671</v>
      </c>
      <c r="K14" s="5">
        <f t="shared" si="4"/>
        <v>0</v>
      </c>
      <c r="L14" s="10">
        <f t="shared" si="2"/>
        <v>185054.28199999998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62">
        <f>SUM(E3:E14)</f>
        <v>1393.7957646878058</v>
      </c>
      <c r="F15" s="19">
        <f>AVERAGE(F3:F14)</f>
        <v>0.33307615980833727</v>
      </c>
      <c r="G15" s="20">
        <f>AVERAGE(G3:G14)</f>
        <v>53.881888588818121</v>
      </c>
      <c r="H15" s="4">
        <f>SUM(H3:H14)</f>
        <v>2088</v>
      </c>
      <c r="I15" s="19">
        <f t="shared" si="1"/>
        <v>0.66752670722596064</v>
      </c>
      <c r="J15" s="20">
        <f>AVERAGE(J3:J14)</f>
        <v>80.791666666666657</v>
      </c>
      <c r="K15" s="4">
        <f>SUM(K3:K14)</f>
        <v>2</v>
      </c>
      <c r="L15" s="20">
        <f>SUM(L3:L14)</f>
        <v>2601420.8340993635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E5AD-4B2D-E549-95C4-32399AFBE7A7}">
  <sheetPr>
    <tabColor rgb="FF00B050"/>
  </sheetPr>
  <dimension ref="A1:O30"/>
  <sheetViews>
    <sheetView zoomScale="136" zoomScaleNormal="136" workbookViewId="0">
      <selection activeCell="A20" sqref="A20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</cols>
  <sheetData>
    <row r="1" spans="1:15" x14ac:dyDescent="0.2">
      <c r="B1" s="16" t="s">
        <v>11</v>
      </c>
      <c r="C1" s="16"/>
      <c r="D1" s="6">
        <f>'IGNORE Totaal overzicht input'!E4</f>
        <v>11.9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6">
        <f>'IGNORE Totaal overzicht input'!E6</f>
        <v>11.9</v>
      </c>
      <c r="E3" s="22">
        <f>'IGNORE Totaal overzicht input'!E23</f>
        <v>140.74549580915539</v>
      </c>
      <c r="F3" s="23">
        <f>'IGNORE Totaal overzicht input'!E40</f>
        <v>0.16926107890270203</v>
      </c>
      <c r="G3" s="8">
        <f>'IGNORE Totaal overzicht input'!E57</f>
        <v>80.962430685274157</v>
      </c>
      <c r="H3" s="5">
        <f>'IGNORE Totaal overzicht input'!B78</f>
        <v>184</v>
      </c>
      <c r="I3" s="9">
        <f>E3/H3</f>
        <v>0.76492117287584449</v>
      </c>
      <c r="J3" s="10">
        <f t="shared" ref="J3:J14" si="0">G3/(1-F3)</f>
        <v>97.458333333333329</v>
      </c>
      <c r="K3" s="5">
        <f>D3-D1</f>
        <v>0</v>
      </c>
      <c r="L3" s="10">
        <f>D3*J3*E3</f>
        <v>163230.17520423382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6">
        <f>'IGNORE Totaal overzicht input'!E7</f>
        <v>12.9</v>
      </c>
      <c r="E4" s="22">
        <f>'IGNORE Totaal overzicht input'!E24</f>
        <v>125.61207807401021</v>
      </c>
      <c r="F4" s="23">
        <f>F3</f>
        <v>0.16926107890270203</v>
      </c>
      <c r="G4" s="8">
        <f>G3</f>
        <v>80.962430685274157</v>
      </c>
      <c r="H4" s="5">
        <f>'IGNORE Totaal overzicht input'!B79</f>
        <v>160</v>
      </c>
      <c r="I4" s="9">
        <f t="shared" ref="I4:I14" si="1">E4/H4</f>
        <v>0.78507548796256388</v>
      </c>
      <c r="J4" s="10">
        <f t="shared" si="0"/>
        <v>97.458333333333329</v>
      </c>
      <c r="K4" s="5">
        <f>D4-D3</f>
        <v>1</v>
      </c>
      <c r="L4" s="10">
        <f t="shared" ref="L4:L14" si="2">D4*J4*E4</f>
        <v>157921.07470562155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6">
        <f>'IGNORE Totaal overzicht input'!E8</f>
        <v>12.9</v>
      </c>
      <c r="E5" s="22">
        <f>'IGNORE Totaal overzicht input'!E25</f>
        <v>132.22727516778525</v>
      </c>
      <c r="F5" s="23">
        <f t="shared" ref="F5:F14" si="3">F4</f>
        <v>0.16926107890270203</v>
      </c>
      <c r="G5" s="8">
        <f t="shared" ref="G5:G14" si="4">G4</f>
        <v>80.962430685274157</v>
      </c>
      <c r="H5" s="5">
        <f>'IGNORE Totaal overzicht input'!B80</f>
        <v>168</v>
      </c>
      <c r="I5" s="9">
        <f t="shared" si="1"/>
        <v>0.7870671140939598</v>
      </c>
      <c r="J5" s="10">
        <f t="shared" si="0"/>
        <v>97.458333333333329</v>
      </c>
      <c r="K5" s="5">
        <f t="shared" ref="K5:K14" si="5">D5-D4</f>
        <v>0</v>
      </c>
      <c r="L5" s="10">
        <f t="shared" si="2"/>
        <v>166237.7831818792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6">
        <f>'IGNORE Totaal overzicht input'!E9</f>
        <v>13.8</v>
      </c>
      <c r="E6" s="22">
        <f>'IGNORE Totaal overzicht input'!E26</f>
        <v>127.49310994764399</v>
      </c>
      <c r="F6" s="23">
        <f t="shared" si="3"/>
        <v>0.16926107890270203</v>
      </c>
      <c r="G6" s="8">
        <f t="shared" si="4"/>
        <v>80.962430685274157</v>
      </c>
      <c r="H6" s="5">
        <f>'IGNORE Totaal overzicht input'!B81</f>
        <v>176</v>
      </c>
      <c r="I6" s="9">
        <f t="shared" si="1"/>
        <v>0.7243926701570681</v>
      </c>
      <c r="J6" s="10">
        <f t="shared" si="0"/>
        <v>97.458333333333329</v>
      </c>
      <c r="K6" s="5">
        <f t="shared" si="5"/>
        <v>0.90000000000000036</v>
      </c>
      <c r="L6" s="10">
        <f t="shared" si="2"/>
        <v>171468.6708963351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6">
        <f>'IGNORE Totaal overzicht input'!E10</f>
        <v>13.8</v>
      </c>
      <c r="E7" s="22">
        <f>'IGNORE Totaal overzicht input'!E27</f>
        <v>122.85033421750663</v>
      </c>
      <c r="F7" s="23">
        <f t="shared" si="3"/>
        <v>0.16926107890270203</v>
      </c>
      <c r="G7" s="8">
        <f t="shared" si="4"/>
        <v>80.962430685274157</v>
      </c>
      <c r="H7" s="5">
        <f>'IGNORE Totaal overzicht input'!B82</f>
        <v>176</v>
      </c>
      <c r="I7" s="9">
        <f t="shared" si="1"/>
        <v>0.6980132625994695</v>
      </c>
      <c r="J7" s="10">
        <f t="shared" si="0"/>
        <v>97.458333333333329</v>
      </c>
      <c r="K7" s="5">
        <f t="shared" si="5"/>
        <v>0</v>
      </c>
      <c r="L7" s="10">
        <f t="shared" si="2"/>
        <v>165224.4857474801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6">
        <f>'IGNORE Totaal overzicht input'!E11</f>
        <v>13.8</v>
      </c>
      <c r="E8" s="22">
        <f>'IGNORE Totaal overzicht input'!E28</f>
        <v>134.3483410852713</v>
      </c>
      <c r="F8" s="23">
        <f t="shared" si="3"/>
        <v>0.16926107890270203</v>
      </c>
      <c r="G8" s="8">
        <f t="shared" si="4"/>
        <v>80.962430685274157</v>
      </c>
      <c r="H8" s="5">
        <f>'IGNORE Totaal overzicht input'!B83</f>
        <v>168</v>
      </c>
      <c r="I8" s="9">
        <f t="shared" si="1"/>
        <v>0.79969250645994827</v>
      </c>
      <c r="J8" s="10">
        <f t="shared" si="0"/>
        <v>97.458333333333329</v>
      </c>
      <c r="K8" s="5">
        <f t="shared" si="5"/>
        <v>0</v>
      </c>
      <c r="L8" s="10">
        <f t="shared" si="2"/>
        <v>180688.44263410851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6">
        <f>'IGNORE Totaal overzicht input'!E12</f>
        <v>13.8</v>
      </c>
      <c r="E9" s="22">
        <f>'IGNORE Totaal overzicht input'!E29</f>
        <v>138.73599999999999</v>
      </c>
      <c r="F9" s="23">
        <f t="shared" si="3"/>
        <v>0.16926107890270203</v>
      </c>
      <c r="G9" s="8">
        <f t="shared" si="4"/>
        <v>80.962430685274157</v>
      </c>
      <c r="H9" s="5">
        <f>'IGNORE Totaal overzicht input'!B84</f>
        <v>184</v>
      </c>
      <c r="I9" s="9">
        <f t="shared" si="1"/>
        <v>0.75399999999999989</v>
      </c>
      <c r="J9" s="10">
        <f t="shared" si="0"/>
        <v>97.458333333333329</v>
      </c>
      <c r="K9" s="5">
        <f t="shared" si="5"/>
        <v>0</v>
      </c>
      <c r="L9" s="10">
        <f t="shared" si="2"/>
        <v>186589.51479999998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6">
        <f>'IGNORE Totaal overzicht input'!E13</f>
        <v>13.8</v>
      </c>
      <c r="E10" s="22">
        <f>'IGNORE Totaal overzicht input'!E30</f>
        <v>85.68</v>
      </c>
      <c r="F10" s="23">
        <f t="shared" si="3"/>
        <v>0.16926107890270203</v>
      </c>
      <c r="G10" s="8">
        <f t="shared" si="4"/>
        <v>80.962430685274157</v>
      </c>
      <c r="H10" s="5">
        <f>'IGNORE Totaal overzicht input'!B85</f>
        <v>168</v>
      </c>
      <c r="I10" s="9">
        <f t="shared" si="1"/>
        <v>0.51</v>
      </c>
      <c r="J10" s="10">
        <f t="shared" si="0"/>
        <v>97.458333333333329</v>
      </c>
      <c r="K10" s="5">
        <f t="shared" si="5"/>
        <v>0</v>
      </c>
      <c r="L10" s="10">
        <f t="shared" si="2"/>
        <v>115233.174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6">
        <f>'IGNORE Totaal overzicht input'!E14</f>
        <v>13.8</v>
      </c>
      <c r="E11" s="22">
        <f>'IGNORE Totaal overzicht input'!E31</f>
        <v>144.7339279169212</v>
      </c>
      <c r="F11" s="23">
        <f t="shared" si="3"/>
        <v>0.16926107890270203</v>
      </c>
      <c r="G11" s="8">
        <f t="shared" si="4"/>
        <v>80.962430685274157</v>
      </c>
      <c r="H11" s="5">
        <f>'IGNORE Totaal overzicht input'!B86</f>
        <v>176</v>
      </c>
      <c r="I11" s="9">
        <f t="shared" si="1"/>
        <v>0.82235186316432507</v>
      </c>
      <c r="J11" s="10">
        <f t="shared" si="0"/>
        <v>97.458333333333329</v>
      </c>
      <c r="K11" s="5">
        <f t="shared" si="5"/>
        <v>0</v>
      </c>
      <c r="L11" s="10">
        <f t="shared" si="2"/>
        <v>194656.27800366524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6">
        <f>'IGNORE Totaal overzicht input'!E15</f>
        <v>13.9</v>
      </c>
      <c r="E12" s="22">
        <f>'IGNORE Totaal overzicht input'!E32</f>
        <v>143.04685714285714</v>
      </c>
      <c r="F12" s="23">
        <f t="shared" si="3"/>
        <v>0.16926107890270203</v>
      </c>
      <c r="G12" s="8">
        <f t="shared" si="4"/>
        <v>80.962430685274157</v>
      </c>
      <c r="H12" s="5">
        <f>'IGNORE Totaal overzicht input'!B87</f>
        <v>184</v>
      </c>
      <c r="I12" s="9">
        <f t="shared" si="1"/>
        <v>0.77742857142857136</v>
      </c>
      <c r="J12" s="10">
        <f t="shared" si="0"/>
        <v>97.458333333333329</v>
      </c>
      <c r="K12" s="5">
        <f t="shared" si="5"/>
        <v>9.9999999999999645E-2</v>
      </c>
      <c r="L12" s="10">
        <f t="shared" si="2"/>
        <v>193781.40517142857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6">
        <f>'IGNORE Totaal overzicht input'!E16</f>
        <v>13.9</v>
      </c>
      <c r="E13" s="22">
        <f>'IGNORE Totaal overzicht input'!E33</f>
        <v>123.86644332774986</v>
      </c>
      <c r="F13" s="23">
        <f t="shared" si="3"/>
        <v>0.16926107890270203</v>
      </c>
      <c r="G13" s="8">
        <f t="shared" si="4"/>
        <v>80.962430685274157</v>
      </c>
      <c r="H13" s="5">
        <f>'IGNORE Totaal overzicht input'!B88</f>
        <v>160</v>
      </c>
      <c r="I13" s="9">
        <f t="shared" si="1"/>
        <v>0.77416527079843667</v>
      </c>
      <c r="J13" s="10">
        <f t="shared" si="0"/>
        <v>97.458333333333329</v>
      </c>
      <c r="K13" s="5">
        <f t="shared" si="5"/>
        <v>0</v>
      </c>
      <c r="L13" s="10">
        <f t="shared" si="2"/>
        <v>167798.25800483901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6">
        <f>'IGNORE Totaal overzicht input'!E17</f>
        <v>13.9</v>
      </c>
      <c r="E14" s="22">
        <f>'IGNORE Totaal overzicht input'!E34</f>
        <v>107.47272727272727</v>
      </c>
      <c r="F14" s="23">
        <f t="shared" si="3"/>
        <v>0.16926107890270203</v>
      </c>
      <c r="G14" s="8">
        <f t="shared" si="4"/>
        <v>80.962430685274157</v>
      </c>
      <c r="H14" s="5">
        <f>'IGNORE Totaal overzicht input'!B89</f>
        <v>184</v>
      </c>
      <c r="I14" s="9">
        <f t="shared" si="1"/>
        <v>0.58409090909090911</v>
      </c>
      <c r="J14" s="10">
        <f t="shared" si="0"/>
        <v>97.458333333333329</v>
      </c>
      <c r="K14" s="5">
        <f t="shared" si="5"/>
        <v>0</v>
      </c>
      <c r="L14" s="10">
        <f t="shared" si="2"/>
        <v>145590.16901515151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62">
        <f>SUM(E3:E14)</f>
        <v>1526.8125899616284</v>
      </c>
      <c r="F15" s="19">
        <f>AVERAGE(F3:F14)</f>
        <v>0.16926107890270203</v>
      </c>
      <c r="G15" s="20">
        <f>AVERAGE(G3:G14)</f>
        <v>80.962430685274157</v>
      </c>
      <c r="H15" s="4">
        <f>SUM(H3:H14)</f>
        <v>2088</v>
      </c>
      <c r="I15" s="19">
        <f t="shared" ref="I15" si="6">E15/H15</f>
        <v>0.73123208331495615</v>
      </c>
      <c r="J15" s="20">
        <f>AVERAGE(J3:J14)</f>
        <v>97.458333333333329</v>
      </c>
      <c r="K15" s="4">
        <f>SUM(K3:K14)</f>
        <v>2</v>
      </c>
      <c r="L15" s="20">
        <f>SUM(L3:L14)</f>
        <v>2008419.4313647423</v>
      </c>
    </row>
    <row r="16" spans="1:15" x14ac:dyDescent="0.2">
      <c r="B16" s="16" t="s">
        <v>11</v>
      </c>
      <c r="C16" s="16"/>
      <c r="D16" s="17">
        <v>0</v>
      </c>
      <c r="E16" s="1"/>
      <c r="F16" s="1"/>
      <c r="G16" s="1"/>
      <c r="H16" s="1"/>
      <c r="I16" s="1"/>
      <c r="J16" s="1"/>
      <c r="K16" s="1"/>
      <c r="L16" s="1"/>
    </row>
    <row r="17" spans="1:15" x14ac:dyDescent="0.2">
      <c r="A17" s="4"/>
      <c r="B17" s="4" t="s">
        <v>5</v>
      </c>
      <c r="C17" s="4" t="s">
        <v>4</v>
      </c>
      <c r="D17" s="4" t="s">
        <v>3</v>
      </c>
      <c r="E17" s="4" t="s">
        <v>6</v>
      </c>
      <c r="F17" s="4" t="s">
        <v>7</v>
      </c>
      <c r="G17" s="4" t="s">
        <v>0</v>
      </c>
      <c r="H17" s="4" t="s">
        <v>9</v>
      </c>
      <c r="I17" s="4" t="s">
        <v>1</v>
      </c>
      <c r="J17" s="4" t="s">
        <v>2</v>
      </c>
      <c r="K17" s="4" t="s">
        <v>10</v>
      </c>
      <c r="L17" s="4" t="s">
        <v>8</v>
      </c>
    </row>
    <row r="18" spans="1:15" x14ac:dyDescent="0.2">
      <c r="A18" s="63" t="s">
        <v>14</v>
      </c>
      <c r="B18" s="5">
        <v>2024</v>
      </c>
      <c r="C18" s="5">
        <v>1</v>
      </c>
      <c r="D18" s="63"/>
      <c r="E18" s="64"/>
      <c r="F18" s="65"/>
      <c r="G18" s="66"/>
      <c r="H18" s="5">
        <v>160</v>
      </c>
      <c r="I18" s="9">
        <f>E18/H18</f>
        <v>0</v>
      </c>
      <c r="J18" s="10">
        <f t="shared" ref="J18:J29" si="7">G18/(1-F18)</f>
        <v>0</v>
      </c>
      <c r="K18" s="5">
        <f>D18-D16</f>
        <v>0</v>
      </c>
      <c r="L18" s="10">
        <f>D18*J18*E18</f>
        <v>0</v>
      </c>
      <c r="N18" s="2"/>
      <c r="O18" s="3"/>
    </row>
    <row r="19" spans="1:15" x14ac:dyDescent="0.2">
      <c r="A19" s="63" t="s">
        <v>14</v>
      </c>
      <c r="B19" s="5">
        <v>2024</v>
      </c>
      <c r="C19" s="5">
        <v>2</v>
      </c>
      <c r="D19" s="63"/>
      <c r="E19" s="64"/>
      <c r="F19" s="65"/>
      <c r="G19" s="66"/>
      <c r="H19" s="5">
        <v>160</v>
      </c>
      <c r="I19" s="9">
        <f t="shared" ref="I19:I29" si="8">E19/H19</f>
        <v>0</v>
      </c>
      <c r="J19" s="10">
        <f t="shared" si="7"/>
        <v>0</v>
      </c>
      <c r="K19" s="5">
        <f>D19-D18</f>
        <v>0</v>
      </c>
      <c r="L19" s="10">
        <f t="shared" ref="L19:L29" si="9">D19*J19*E19</f>
        <v>0</v>
      </c>
      <c r="N19" s="2"/>
      <c r="O19" s="3"/>
    </row>
    <row r="20" spans="1:15" x14ac:dyDescent="0.2">
      <c r="A20" s="63" t="s">
        <v>14</v>
      </c>
      <c r="B20" s="5">
        <v>2024</v>
      </c>
      <c r="C20" s="5">
        <v>3</v>
      </c>
      <c r="D20" s="63"/>
      <c r="E20" s="64"/>
      <c r="F20" s="65"/>
      <c r="G20" s="66"/>
      <c r="H20" s="5">
        <v>160</v>
      </c>
      <c r="I20" s="9">
        <f t="shared" si="8"/>
        <v>0</v>
      </c>
      <c r="J20" s="10">
        <f t="shared" si="7"/>
        <v>0</v>
      </c>
      <c r="K20" s="5">
        <f t="shared" ref="K20:K29" si="10">D20-D19</f>
        <v>0</v>
      </c>
      <c r="L20" s="10">
        <f t="shared" si="9"/>
        <v>0</v>
      </c>
      <c r="N20" s="2"/>
      <c r="O20" s="3"/>
    </row>
    <row r="21" spans="1:15" x14ac:dyDescent="0.2">
      <c r="A21" s="63" t="s">
        <v>14</v>
      </c>
      <c r="B21" s="5">
        <v>2024</v>
      </c>
      <c r="C21" s="5">
        <v>4</v>
      </c>
      <c r="D21" s="63"/>
      <c r="E21" s="64"/>
      <c r="F21" s="65"/>
      <c r="G21" s="66"/>
      <c r="H21" s="5">
        <v>160</v>
      </c>
      <c r="I21" s="9">
        <f t="shared" si="8"/>
        <v>0</v>
      </c>
      <c r="J21" s="10">
        <f t="shared" si="7"/>
        <v>0</v>
      </c>
      <c r="K21" s="5">
        <f t="shared" si="10"/>
        <v>0</v>
      </c>
      <c r="L21" s="10">
        <f t="shared" si="9"/>
        <v>0</v>
      </c>
      <c r="N21" s="2"/>
      <c r="O21" s="3"/>
    </row>
    <row r="22" spans="1:15" x14ac:dyDescent="0.2">
      <c r="A22" s="63" t="s">
        <v>14</v>
      </c>
      <c r="B22" s="5">
        <v>2024</v>
      </c>
      <c r="C22" s="5">
        <v>5</v>
      </c>
      <c r="D22" s="63"/>
      <c r="E22" s="64"/>
      <c r="F22" s="65"/>
      <c r="G22" s="66"/>
      <c r="H22" s="5">
        <v>160</v>
      </c>
      <c r="I22" s="9">
        <f t="shared" si="8"/>
        <v>0</v>
      </c>
      <c r="J22" s="10">
        <f t="shared" si="7"/>
        <v>0</v>
      </c>
      <c r="K22" s="5">
        <f t="shared" si="10"/>
        <v>0</v>
      </c>
      <c r="L22" s="10">
        <f t="shared" si="9"/>
        <v>0</v>
      </c>
      <c r="N22" s="2"/>
      <c r="O22" s="3"/>
    </row>
    <row r="23" spans="1:15" x14ac:dyDescent="0.2">
      <c r="A23" s="63" t="s">
        <v>14</v>
      </c>
      <c r="B23" s="5">
        <v>2024</v>
      </c>
      <c r="C23" s="5">
        <v>6</v>
      </c>
      <c r="D23" s="63"/>
      <c r="E23" s="64"/>
      <c r="F23" s="65"/>
      <c r="G23" s="66"/>
      <c r="H23" s="5">
        <v>160</v>
      </c>
      <c r="I23" s="9">
        <f t="shared" si="8"/>
        <v>0</v>
      </c>
      <c r="J23" s="10">
        <f t="shared" si="7"/>
        <v>0</v>
      </c>
      <c r="K23" s="5">
        <f t="shared" si="10"/>
        <v>0</v>
      </c>
      <c r="L23" s="10">
        <f t="shared" si="9"/>
        <v>0</v>
      </c>
      <c r="N23" s="2"/>
      <c r="O23" s="3"/>
    </row>
    <row r="24" spans="1:15" x14ac:dyDescent="0.2">
      <c r="A24" s="63" t="s">
        <v>14</v>
      </c>
      <c r="B24" s="5">
        <v>2024</v>
      </c>
      <c r="C24" s="5">
        <v>7</v>
      </c>
      <c r="D24" s="63"/>
      <c r="E24" s="64"/>
      <c r="F24" s="65"/>
      <c r="G24" s="66"/>
      <c r="H24" s="5">
        <v>160</v>
      </c>
      <c r="I24" s="9">
        <f t="shared" si="8"/>
        <v>0</v>
      </c>
      <c r="J24" s="10">
        <f t="shared" si="7"/>
        <v>0</v>
      </c>
      <c r="K24" s="5">
        <f t="shared" si="10"/>
        <v>0</v>
      </c>
      <c r="L24" s="10">
        <f t="shared" si="9"/>
        <v>0</v>
      </c>
      <c r="N24" s="2"/>
      <c r="O24" s="3"/>
    </row>
    <row r="25" spans="1:15" x14ac:dyDescent="0.2">
      <c r="A25" s="63" t="s">
        <v>14</v>
      </c>
      <c r="B25" s="5">
        <v>2024</v>
      </c>
      <c r="C25" s="5">
        <v>8</v>
      </c>
      <c r="D25" s="63"/>
      <c r="E25" s="64"/>
      <c r="F25" s="65"/>
      <c r="G25" s="66"/>
      <c r="H25" s="5">
        <v>160</v>
      </c>
      <c r="I25" s="9">
        <f t="shared" si="8"/>
        <v>0</v>
      </c>
      <c r="J25" s="10">
        <f t="shared" si="7"/>
        <v>0</v>
      </c>
      <c r="K25" s="5">
        <f t="shared" si="10"/>
        <v>0</v>
      </c>
      <c r="L25" s="10">
        <f t="shared" si="9"/>
        <v>0</v>
      </c>
      <c r="N25" s="2"/>
      <c r="O25" s="3"/>
    </row>
    <row r="26" spans="1:15" x14ac:dyDescent="0.2">
      <c r="A26" s="63" t="s">
        <v>14</v>
      </c>
      <c r="B26" s="5">
        <v>2024</v>
      </c>
      <c r="C26" s="5">
        <v>9</v>
      </c>
      <c r="D26" s="63"/>
      <c r="E26" s="64"/>
      <c r="F26" s="65"/>
      <c r="G26" s="66"/>
      <c r="H26" s="5">
        <v>160</v>
      </c>
      <c r="I26" s="9">
        <f t="shared" si="8"/>
        <v>0</v>
      </c>
      <c r="J26" s="10">
        <f t="shared" si="7"/>
        <v>0</v>
      </c>
      <c r="K26" s="5">
        <f t="shared" si="10"/>
        <v>0</v>
      </c>
      <c r="L26" s="10">
        <f t="shared" si="9"/>
        <v>0</v>
      </c>
      <c r="N26" s="2"/>
      <c r="O26" s="3"/>
    </row>
    <row r="27" spans="1:15" x14ac:dyDescent="0.2">
      <c r="A27" s="63" t="s">
        <v>14</v>
      </c>
      <c r="B27" s="5">
        <v>2024</v>
      </c>
      <c r="C27" s="5">
        <v>10</v>
      </c>
      <c r="D27" s="63"/>
      <c r="E27" s="64"/>
      <c r="F27" s="65"/>
      <c r="G27" s="66"/>
      <c r="H27" s="5">
        <v>160</v>
      </c>
      <c r="I27" s="9">
        <f t="shared" si="8"/>
        <v>0</v>
      </c>
      <c r="J27" s="10">
        <f t="shared" si="7"/>
        <v>0</v>
      </c>
      <c r="K27" s="5">
        <f t="shared" si="10"/>
        <v>0</v>
      </c>
      <c r="L27" s="10">
        <f t="shared" si="9"/>
        <v>0</v>
      </c>
      <c r="N27" s="2"/>
      <c r="O27" s="3"/>
    </row>
    <row r="28" spans="1:15" x14ac:dyDescent="0.2">
      <c r="A28" s="63" t="s">
        <v>14</v>
      </c>
      <c r="B28" s="5">
        <v>2024</v>
      </c>
      <c r="C28" s="5">
        <v>11</v>
      </c>
      <c r="D28" s="63"/>
      <c r="E28" s="64"/>
      <c r="F28" s="65"/>
      <c r="G28" s="66"/>
      <c r="H28" s="5">
        <v>160</v>
      </c>
      <c r="I28" s="9">
        <f t="shared" si="8"/>
        <v>0</v>
      </c>
      <c r="J28" s="10">
        <f t="shared" si="7"/>
        <v>0</v>
      </c>
      <c r="K28" s="5">
        <f t="shared" si="10"/>
        <v>0</v>
      </c>
      <c r="L28" s="10">
        <f t="shared" si="9"/>
        <v>0</v>
      </c>
      <c r="N28" s="2"/>
      <c r="O28" s="3"/>
    </row>
    <row r="29" spans="1:15" x14ac:dyDescent="0.2">
      <c r="A29" s="63" t="s">
        <v>14</v>
      </c>
      <c r="B29" s="5">
        <v>2024</v>
      </c>
      <c r="C29" s="5">
        <v>12</v>
      </c>
      <c r="D29" s="63"/>
      <c r="E29" s="64"/>
      <c r="F29" s="65"/>
      <c r="G29" s="66"/>
      <c r="H29" s="5">
        <v>160</v>
      </c>
      <c r="I29" s="9">
        <f t="shared" si="8"/>
        <v>0</v>
      </c>
      <c r="J29" s="10">
        <f t="shared" si="7"/>
        <v>0</v>
      </c>
      <c r="K29" s="5">
        <f t="shared" si="10"/>
        <v>0</v>
      </c>
      <c r="L29" s="10">
        <f t="shared" si="9"/>
        <v>0</v>
      </c>
      <c r="N29" s="2"/>
      <c r="O29" s="3"/>
    </row>
    <row r="30" spans="1:15" s="21" customFormat="1" x14ac:dyDescent="0.2">
      <c r="A30" s="18"/>
      <c r="B30" s="18"/>
      <c r="C30" s="18"/>
      <c r="D30" s="15" t="s">
        <v>13</v>
      </c>
      <c r="E30" s="4">
        <f>SUM(E18:E29)</f>
        <v>0</v>
      </c>
      <c r="F30" s="19" t="e">
        <f>AVERAGE(F18:F29)</f>
        <v>#DIV/0!</v>
      </c>
      <c r="G30" s="20" t="e">
        <f>AVERAGE(G18:G29)</f>
        <v>#DIV/0!</v>
      </c>
      <c r="H30" s="4">
        <f>SUM(H18:H29)</f>
        <v>1920</v>
      </c>
      <c r="I30" s="19">
        <f t="shared" ref="I30" si="11">E30/H30</f>
        <v>0</v>
      </c>
      <c r="J30" s="20">
        <f>AVERAGE(J18:J29)</f>
        <v>0</v>
      </c>
      <c r="K30" s="4">
        <f>SUM(K18:K29)</f>
        <v>0</v>
      </c>
      <c r="L30" s="20">
        <f>SUM(L18:L29)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D0CF-6CAA-AE41-8933-D3F78C3ECD62}">
  <sheetPr>
    <tabColor rgb="FF00B050"/>
  </sheetPr>
  <dimension ref="A1:O30"/>
  <sheetViews>
    <sheetView zoomScale="156" zoomScaleNormal="156" workbookViewId="0">
      <selection activeCell="L16" sqref="L16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</cols>
  <sheetData>
    <row r="1" spans="1:15" x14ac:dyDescent="0.2">
      <c r="B1" s="16" t="s">
        <v>11</v>
      </c>
      <c r="C1" s="16"/>
      <c r="D1" s="17">
        <f>'IGNORE Totaal overzicht input'!G4</f>
        <v>27.1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17">
        <f>'IGNORE Totaal overzicht input'!G6</f>
        <v>27.1</v>
      </c>
      <c r="E3" s="40">
        <f>'IGNORE Totaal overzicht input'!G23</f>
        <v>129.00019920628745</v>
      </c>
      <c r="F3" s="23">
        <f>'IGNORE Totaal overzicht input'!G40</f>
        <v>0.35737299357277236</v>
      </c>
      <c r="G3" s="8">
        <f>'IGNORE Totaal overzicht input'!G57</f>
        <v>59.924932647838602</v>
      </c>
      <c r="H3" s="5">
        <f>'IGNORE Totaal overzicht input'!B78</f>
        <v>184</v>
      </c>
      <c r="I3" s="9">
        <f>E3/H3</f>
        <v>0.70108803916460571</v>
      </c>
      <c r="J3" s="10">
        <f t="shared" ref="J3:J14" si="0">G3/(1-F3)</f>
        <v>93.249944444444409</v>
      </c>
      <c r="K3" s="5">
        <f>D3-D1</f>
        <v>0</v>
      </c>
      <c r="L3" s="10">
        <f>D3*J3*E3</f>
        <v>325992.98419226211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17">
        <f>'IGNORE Totaal overzicht input'!G7</f>
        <v>28.1</v>
      </c>
      <c r="E4" s="40">
        <f>'IGNORE Totaal overzicht input'!G24</f>
        <v>123.12931784868641</v>
      </c>
      <c r="F4" s="23">
        <f>F3</f>
        <v>0.35737299357277236</v>
      </c>
      <c r="G4" s="8">
        <f>G3</f>
        <v>59.924932647838602</v>
      </c>
      <c r="H4" s="5">
        <f>'IGNORE Totaal overzicht input'!B79</f>
        <v>160</v>
      </c>
      <c r="I4" s="9">
        <f t="shared" ref="I4:I14" si="1">E4/H4</f>
        <v>0.76955823655429012</v>
      </c>
      <c r="J4" s="10">
        <f t="shared" si="0"/>
        <v>93.249944444444409</v>
      </c>
      <c r="K4" s="5">
        <f>D4-D3</f>
        <v>1</v>
      </c>
      <c r="L4" s="10">
        <f t="shared" ref="L4:L14" si="2">D4*J4*E4</f>
        <v>322638.63757331291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17">
        <f>'IGNORE Totaal overzicht input'!G8</f>
        <v>27.1</v>
      </c>
      <c r="E5" s="40">
        <f>'IGNORE Totaal overzicht input'!G25</f>
        <v>124.37749074552022</v>
      </c>
      <c r="F5" s="23">
        <f t="shared" ref="F5:F14" si="3">F4</f>
        <v>0.35737299357277236</v>
      </c>
      <c r="G5" s="8">
        <f t="shared" ref="G5:G14" si="4">G4</f>
        <v>59.924932647838602</v>
      </c>
      <c r="H5" s="5">
        <f>'IGNORE Totaal overzicht input'!B80</f>
        <v>168</v>
      </c>
      <c r="I5" s="9">
        <f t="shared" si="1"/>
        <v>0.74034220681857277</v>
      </c>
      <c r="J5" s="10">
        <f t="shared" si="0"/>
        <v>93.249944444444409</v>
      </c>
      <c r="K5" s="5">
        <f t="shared" ref="K5:K14" si="5">D5-D4</f>
        <v>-1</v>
      </c>
      <c r="L5" s="10">
        <f t="shared" si="2"/>
        <v>314311.06016851321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17">
        <f>'IGNORE Totaal overzicht input'!G9</f>
        <v>27.1</v>
      </c>
      <c r="E6" s="40">
        <f>'IGNORE Totaal overzicht input'!G26</f>
        <v>124.71707042253522</v>
      </c>
      <c r="F6" s="23">
        <f t="shared" si="3"/>
        <v>0.35737299357277236</v>
      </c>
      <c r="G6" s="8">
        <f t="shared" si="4"/>
        <v>59.924932647838602</v>
      </c>
      <c r="H6" s="5">
        <f>'IGNORE Totaal overzicht input'!B81</f>
        <v>176</v>
      </c>
      <c r="I6" s="9">
        <f t="shared" si="1"/>
        <v>0.70861971830985915</v>
      </c>
      <c r="J6" s="10">
        <f t="shared" si="0"/>
        <v>93.249944444444409</v>
      </c>
      <c r="K6" s="5">
        <f t="shared" si="5"/>
        <v>0</v>
      </c>
      <c r="L6" s="10">
        <f t="shared" si="2"/>
        <v>315169.20296954981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17">
        <f>'IGNORE Totaal overzicht input'!G10</f>
        <v>27.1</v>
      </c>
      <c r="E7" s="40">
        <f>'IGNORE Totaal overzicht input'!G27</f>
        <v>119.36811363472492</v>
      </c>
      <c r="F7" s="23">
        <f t="shared" si="3"/>
        <v>0.35737299357277236</v>
      </c>
      <c r="G7" s="8">
        <f t="shared" si="4"/>
        <v>59.924932647838602</v>
      </c>
      <c r="H7" s="5">
        <f>'IGNORE Totaal overzicht input'!B82</f>
        <v>176</v>
      </c>
      <c r="I7" s="9">
        <f t="shared" si="1"/>
        <v>0.67822791837911889</v>
      </c>
      <c r="J7" s="10">
        <f t="shared" si="0"/>
        <v>93.249944444444409</v>
      </c>
      <c r="K7" s="5">
        <f t="shared" si="5"/>
        <v>0</v>
      </c>
      <c r="L7" s="10">
        <f t="shared" si="2"/>
        <v>301651.99604814569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17">
        <f>'IGNORE Totaal overzicht input'!G11</f>
        <v>28.1</v>
      </c>
      <c r="E8" s="40">
        <f>'IGNORE Totaal overzicht input'!G28</f>
        <v>124.25861833688698</v>
      </c>
      <c r="F8" s="23">
        <f t="shared" si="3"/>
        <v>0.35737299357277236</v>
      </c>
      <c r="G8" s="8">
        <f t="shared" si="4"/>
        <v>59.924932647838602</v>
      </c>
      <c r="H8" s="5">
        <f>'IGNORE Totaal overzicht input'!B83</f>
        <v>168</v>
      </c>
      <c r="I8" s="9">
        <f t="shared" si="1"/>
        <v>0.73963463295766063</v>
      </c>
      <c r="J8" s="10">
        <f t="shared" si="0"/>
        <v>93.249944444444409</v>
      </c>
      <c r="K8" s="5">
        <f t="shared" si="5"/>
        <v>1</v>
      </c>
      <c r="L8" s="10">
        <f t="shared" si="2"/>
        <v>325597.77011209354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17">
        <f>'IGNORE Totaal overzicht input'!G12</f>
        <v>28.1</v>
      </c>
      <c r="E9" s="40">
        <f>'IGNORE Totaal overzicht input'!G29</f>
        <v>138.94021890547265</v>
      </c>
      <c r="F9" s="23">
        <f t="shared" si="3"/>
        <v>0.35737299357277236</v>
      </c>
      <c r="G9" s="8">
        <f t="shared" si="4"/>
        <v>59.924932647838602</v>
      </c>
      <c r="H9" s="5">
        <f>'IGNORE Totaal overzicht input'!B84</f>
        <v>184</v>
      </c>
      <c r="I9" s="9">
        <f t="shared" si="1"/>
        <v>0.75510988535582957</v>
      </c>
      <c r="J9" s="10">
        <f t="shared" si="0"/>
        <v>93.249944444444409</v>
      </c>
      <c r="K9" s="5">
        <f t="shared" si="5"/>
        <v>0</v>
      </c>
      <c r="L9" s="10">
        <f t="shared" si="2"/>
        <v>364068.31220236298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17">
        <f>'IGNORE Totaal overzicht input'!G13</f>
        <v>28.1</v>
      </c>
      <c r="E10" s="40">
        <f>'IGNORE Totaal overzicht input'!G30</f>
        <v>120.07980461329713</v>
      </c>
      <c r="F10" s="23">
        <f t="shared" si="3"/>
        <v>0.35737299357277236</v>
      </c>
      <c r="G10" s="8">
        <f t="shared" si="4"/>
        <v>59.924932647838602</v>
      </c>
      <c r="H10" s="5">
        <f>'IGNORE Totaal overzicht input'!B85</f>
        <v>168</v>
      </c>
      <c r="I10" s="9">
        <f t="shared" si="1"/>
        <v>0.71476074174581627</v>
      </c>
      <c r="J10" s="10">
        <f t="shared" si="0"/>
        <v>93.249944444444409</v>
      </c>
      <c r="K10" s="5">
        <f t="shared" si="5"/>
        <v>0</v>
      </c>
      <c r="L10" s="10">
        <f t="shared" si="2"/>
        <v>314647.92656542052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17">
        <f>'IGNORE Totaal overzicht input'!G14</f>
        <v>29.1</v>
      </c>
      <c r="E11" s="40">
        <f>'IGNORE Totaal overzicht input'!G31</f>
        <v>129.2664987587452</v>
      </c>
      <c r="F11" s="23">
        <f t="shared" si="3"/>
        <v>0.35737299357277236</v>
      </c>
      <c r="G11" s="8">
        <f t="shared" si="4"/>
        <v>59.924932647838602</v>
      </c>
      <c r="H11" s="5">
        <f>'IGNORE Totaal overzicht input'!B86</f>
        <v>176</v>
      </c>
      <c r="I11" s="9">
        <f t="shared" si="1"/>
        <v>0.73446874294741593</v>
      </c>
      <c r="J11" s="10">
        <f t="shared" si="0"/>
        <v>93.249944444444409</v>
      </c>
      <c r="K11" s="5">
        <f t="shared" si="5"/>
        <v>1</v>
      </c>
      <c r="L11" s="10">
        <f t="shared" si="2"/>
        <v>350774.13038842223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17">
        <f>'IGNORE Totaal overzicht input'!G15</f>
        <v>29.1</v>
      </c>
      <c r="E12" s="40">
        <f>'IGNORE Totaal overzicht input'!G32</f>
        <v>145.20769668246444</v>
      </c>
      <c r="F12" s="23">
        <f t="shared" si="3"/>
        <v>0.35737299357277236</v>
      </c>
      <c r="G12" s="8">
        <f t="shared" si="4"/>
        <v>59.924932647838602</v>
      </c>
      <c r="H12" s="5">
        <f>'IGNORE Totaal overzicht input'!B87</f>
        <v>184</v>
      </c>
      <c r="I12" s="9">
        <f t="shared" si="1"/>
        <v>0.78917226457861112</v>
      </c>
      <c r="J12" s="10">
        <f t="shared" si="0"/>
        <v>93.249944444444409</v>
      </c>
      <c r="K12" s="5">
        <f t="shared" si="5"/>
        <v>0</v>
      </c>
      <c r="L12" s="10">
        <f t="shared" si="2"/>
        <v>394031.74077267537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17">
        <f>'IGNORE Totaal overzicht input'!G16</f>
        <v>29.1</v>
      </c>
      <c r="E13" s="40">
        <f>'IGNORE Totaal overzicht input'!G33</f>
        <v>125.77498533062513</v>
      </c>
      <c r="F13" s="23">
        <f t="shared" si="3"/>
        <v>0.35737299357277236</v>
      </c>
      <c r="G13" s="8">
        <f t="shared" si="4"/>
        <v>59.924932647838602</v>
      </c>
      <c r="H13" s="5">
        <f>'IGNORE Totaal overzicht input'!B88</f>
        <v>160</v>
      </c>
      <c r="I13" s="9">
        <f t="shared" si="1"/>
        <v>0.7860936583164071</v>
      </c>
      <c r="J13" s="10">
        <f t="shared" si="0"/>
        <v>93.249944444444409</v>
      </c>
      <c r="K13" s="5">
        <f t="shared" si="5"/>
        <v>0</v>
      </c>
      <c r="L13" s="10">
        <f t="shared" si="2"/>
        <v>341299.65248232469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17">
        <f>'IGNORE Totaal overzicht input'!G17</f>
        <v>29.1</v>
      </c>
      <c r="E14" s="40">
        <f>'IGNORE Totaal overzicht input'!G34</f>
        <v>122.92040327445073</v>
      </c>
      <c r="F14" s="23">
        <f t="shared" si="3"/>
        <v>0.35737299357277236</v>
      </c>
      <c r="G14" s="8">
        <f t="shared" si="4"/>
        <v>59.924932647838602</v>
      </c>
      <c r="H14" s="5">
        <f>'IGNORE Totaal overzicht input'!B89</f>
        <v>184</v>
      </c>
      <c r="I14" s="9">
        <f t="shared" si="1"/>
        <v>0.66804566996984094</v>
      </c>
      <c r="J14" s="10">
        <f t="shared" si="0"/>
        <v>93.249944444444409</v>
      </c>
      <c r="K14" s="5">
        <f t="shared" si="5"/>
        <v>0</v>
      </c>
      <c r="L14" s="10">
        <f t="shared" si="2"/>
        <v>333553.53459414892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62">
        <f>SUM(E3:E14)</f>
        <v>1527.0404177596968</v>
      </c>
      <c r="F15" s="19">
        <f>AVERAGE(F3:F14)</f>
        <v>0.35737299357277236</v>
      </c>
      <c r="G15" s="20">
        <f>AVERAGE(G3:G14)</f>
        <v>59.924932647838624</v>
      </c>
      <c r="H15" s="4">
        <f>SUM(H3:H14)</f>
        <v>2088</v>
      </c>
      <c r="I15" s="19">
        <f t="shared" ref="I15" si="6">E15/H15</f>
        <v>0.73134119624506555</v>
      </c>
      <c r="J15" s="20">
        <f>AVERAGE(J3:J14)</f>
        <v>93.249944444444409</v>
      </c>
      <c r="K15" s="4">
        <f>SUM(K3:K14)</f>
        <v>2</v>
      </c>
      <c r="L15" s="20">
        <f>SUM(L3:L14)</f>
        <v>4003736.9480692321</v>
      </c>
    </row>
    <row r="16" spans="1:15" x14ac:dyDescent="0.2">
      <c r="B16" s="16" t="s">
        <v>11</v>
      </c>
      <c r="C16" s="16"/>
      <c r="D16" s="17">
        <v>3</v>
      </c>
      <c r="E16" s="1"/>
      <c r="F16" s="1"/>
      <c r="G16" s="1"/>
      <c r="H16" s="1"/>
      <c r="I16" s="1"/>
      <c r="J16" s="1"/>
      <c r="K16" s="1"/>
      <c r="L16" s="1"/>
    </row>
    <row r="17" spans="1:15" x14ac:dyDescent="0.2">
      <c r="A17" s="4"/>
      <c r="B17" s="4" t="s">
        <v>5</v>
      </c>
      <c r="C17" s="4" t="s">
        <v>4</v>
      </c>
      <c r="D17" s="4" t="s">
        <v>3</v>
      </c>
      <c r="E17" s="4" t="s">
        <v>6</v>
      </c>
      <c r="F17" s="4" t="s">
        <v>7</v>
      </c>
      <c r="G17" s="4" t="s">
        <v>0</v>
      </c>
      <c r="H17" s="4" t="s">
        <v>9</v>
      </c>
      <c r="I17" s="4" t="s">
        <v>1</v>
      </c>
      <c r="J17" s="4" t="s">
        <v>2</v>
      </c>
      <c r="K17" s="4" t="s">
        <v>10</v>
      </c>
      <c r="L17" s="4" t="s">
        <v>8</v>
      </c>
    </row>
    <row r="18" spans="1:15" x14ac:dyDescent="0.2">
      <c r="A18" s="63" t="s">
        <v>14</v>
      </c>
      <c r="B18" s="5">
        <v>2024</v>
      </c>
      <c r="C18" s="5">
        <v>1</v>
      </c>
      <c r="D18" s="6"/>
      <c r="E18" s="25"/>
      <c r="F18" s="7"/>
      <c r="G18" s="8"/>
      <c r="H18" s="5">
        <v>160</v>
      </c>
      <c r="I18" s="9">
        <f>E18/H18</f>
        <v>0</v>
      </c>
      <c r="J18" s="10">
        <f t="shared" ref="J18:J29" si="7">G18/(1-F18)</f>
        <v>0</v>
      </c>
      <c r="K18" s="5">
        <f>D18-D16</f>
        <v>-3</v>
      </c>
      <c r="L18" s="10">
        <f>D18*J18*E18</f>
        <v>0</v>
      </c>
      <c r="N18" s="2"/>
      <c r="O18" s="3"/>
    </row>
    <row r="19" spans="1:15" x14ac:dyDescent="0.2">
      <c r="A19" s="63" t="s">
        <v>14</v>
      </c>
      <c r="B19" s="5">
        <v>2024</v>
      </c>
      <c r="C19" s="5">
        <v>2</v>
      </c>
      <c r="D19" s="6"/>
      <c r="E19" s="25"/>
      <c r="F19" s="7"/>
      <c r="G19" s="8"/>
      <c r="H19" s="5">
        <v>160</v>
      </c>
      <c r="I19" s="9">
        <f t="shared" ref="I19:I29" si="8">E19/H19</f>
        <v>0</v>
      </c>
      <c r="J19" s="10">
        <f t="shared" si="7"/>
        <v>0</v>
      </c>
      <c r="K19" s="5">
        <f>D19-D18</f>
        <v>0</v>
      </c>
      <c r="L19" s="10">
        <f t="shared" ref="L19:L29" si="9">D19*J19*E19</f>
        <v>0</v>
      </c>
      <c r="N19" s="2"/>
      <c r="O19" s="3"/>
    </row>
    <row r="20" spans="1:15" x14ac:dyDescent="0.2">
      <c r="A20" s="63" t="s">
        <v>14</v>
      </c>
      <c r="B20" s="5">
        <v>2024</v>
      </c>
      <c r="C20" s="5">
        <v>3</v>
      </c>
      <c r="D20" s="6"/>
      <c r="E20" s="25"/>
      <c r="F20" s="7"/>
      <c r="G20" s="8"/>
      <c r="H20" s="5">
        <v>160</v>
      </c>
      <c r="I20" s="9">
        <f t="shared" si="8"/>
        <v>0</v>
      </c>
      <c r="J20" s="10">
        <f t="shared" si="7"/>
        <v>0</v>
      </c>
      <c r="K20" s="5">
        <f t="shared" ref="K20:K29" si="10">D20-D19</f>
        <v>0</v>
      </c>
      <c r="L20" s="10">
        <f t="shared" si="9"/>
        <v>0</v>
      </c>
      <c r="N20" s="2"/>
      <c r="O20" s="3"/>
    </row>
    <row r="21" spans="1:15" x14ac:dyDescent="0.2">
      <c r="A21" s="63" t="s">
        <v>14</v>
      </c>
      <c r="B21" s="5">
        <v>2024</v>
      </c>
      <c r="C21" s="5">
        <v>4</v>
      </c>
      <c r="D21" s="6"/>
      <c r="E21" s="25"/>
      <c r="F21" s="7"/>
      <c r="G21" s="8"/>
      <c r="H21" s="5">
        <v>160</v>
      </c>
      <c r="I21" s="9">
        <f t="shared" si="8"/>
        <v>0</v>
      </c>
      <c r="J21" s="10">
        <f t="shared" si="7"/>
        <v>0</v>
      </c>
      <c r="K21" s="5">
        <f t="shared" si="10"/>
        <v>0</v>
      </c>
      <c r="L21" s="10">
        <f t="shared" si="9"/>
        <v>0</v>
      </c>
      <c r="N21" s="2"/>
      <c r="O21" s="3"/>
    </row>
    <row r="22" spans="1:15" x14ac:dyDescent="0.2">
      <c r="A22" s="63" t="s">
        <v>14</v>
      </c>
      <c r="B22" s="5">
        <v>2024</v>
      </c>
      <c r="C22" s="5">
        <v>5</v>
      </c>
      <c r="D22" s="6"/>
      <c r="E22" s="25"/>
      <c r="F22" s="7"/>
      <c r="G22" s="8"/>
      <c r="H22" s="5">
        <v>160</v>
      </c>
      <c r="I22" s="9">
        <f t="shared" si="8"/>
        <v>0</v>
      </c>
      <c r="J22" s="10">
        <f t="shared" si="7"/>
        <v>0</v>
      </c>
      <c r="K22" s="5">
        <f t="shared" si="10"/>
        <v>0</v>
      </c>
      <c r="L22" s="10">
        <f t="shared" si="9"/>
        <v>0</v>
      </c>
      <c r="N22" s="2"/>
      <c r="O22" s="3"/>
    </row>
    <row r="23" spans="1:15" x14ac:dyDescent="0.2">
      <c r="A23" s="63" t="s">
        <v>14</v>
      </c>
      <c r="B23" s="5">
        <v>2024</v>
      </c>
      <c r="C23" s="5">
        <v>6</v>
      </c>
      <c r="D23" s="6"/>
      <c r="E23" s="25"/>
      <c r="F23" s="7"/>
      <c r="G23" s="8"/>
      <c r="H23" s="5">
        <v>160</v>
      </c>
      <c r="I23" s="9">
        <f t="shared" si="8"/>
        <v>0</v>
      </c>
      <c r="J23" s="10">
        <f t="shared" si="7"/>
        <v>0</v>
      </c>
      <c r="K23" s="5">
        <f t="shared" si="10"/>
        <v>0</v>
      </c>
      <c r="L23" s="10">
        <f t="shared" si="9"/>
        <v>0</v>
      </c>
      <c r="N23" s="2"/>
      <c r="O23" s="3"/>
    </row>
    <row r="24" spans="1:15" x14ac:dyDescent="0.2">
      <c r="A24" s="63" t="s">
        <v>14</v>
      </c>
      <c r="B24" s="5">
        <v>2024</v>
      </c>
      <c r="C24" s="5">
        <v>7</v>
      </c>
      <c r="D24" s="6"/>
      <c r="E24" s="25"/>
      <c r="F24" s="7"/>
      <c r="G24" s="8"/>
      <c r="H24" s="5">
        <v>160</v>
      </c>
      <c r="I24" s="9">
        <f t="shared" si="8"/>
        <v>0</v>
      </c>
      <c r="J24" s="10">
        <f t="shared" si="7"/>
        <v>0</v>
      </c>
      <c r="K24" s="5">
        <f t="shared" si="10"/>
        <v>0</v>
      </c>
      <c r="L24" s="10">
        <f t="shared" si="9"/>
        <v>0</v>
      </c>
      <c r="N24" s="2"/>
      <c r="O24" s="3"/>
    </row>
    <row r="25" spans="1:15" x14ac:dyDescent="0.2">
      <c r="A25" s="63" t="s">
        <v>14</v>
      </c>
      <c r="B25" s="5">
        <v>2024</v>
      </c>
      <c r="C25" s="5">
        <v>8</v>
      </c>
      <c r="D25" s="6"/>
      <c r="E25" s="25"/>
      <c r="F25" s="7"/>
      <c r="G25" s="8"/>
      <c r="H25" s="5">
        <v>160</v>
      </c>
      <c r="I25" s="9">
        <f t="shared" si="8"/>
        <v>0</v>
      </c>
      <c r="J25" s="10">
        <f t="shared" si="7"/>
        <v>0</v>
      </c>
      <c r="K25" s="5">
        <f t="shared" si="10"/>
        <v>0</v>
      </c>
      <c r="L25" s="10">
        <f t="shared" si="9"/>
        <v>0</v>
      </c>
      <c r="N25" s="2"/>
      <c r="O25" s="3"/>
    </row>
    <row r="26" spans="1:15" x14ac:dyDescent="0.2">
      <c r="A26" s="63" t="s">
        <v>14</v>
      </c>
      <c r="B26" s="5">
        <v>2024</v>
      </c>
      <c r="C26" s="5">
        <v>9</v>
      </c>
      <c r="D26" s="6"/>
      <c r="E26" s="25"/>
      <c r="F26" s="7"/>
      <c r="G26" s="8"/>
      <c r="H26" s="5">
        <v>160</v>
      </c>
      <c r="I26" s="9">
        <f t="shared" si="8"/>
        <v>0</v>
      </c>
      <c r="J26" s="10">
        <f t="shared" si="7"/>
        <v>0</v>
      </c>
      <c r="K26" s="5">
        <f t="shared" si="10"/>
        <v>0</v>
      </c>
      <c r="L26" s="10">
        <f t="shared" si="9"/>
        <v>0</v>
      </c>
      <c r="N26" s="2"/>
      <c r="O26" s="3"/>
    </row>
    <row r="27" spans="1:15" x14ac:dyDescent="0.2">
      <c r="A27" s="63" t="s">
        <v>14</v>
      </c>
      <c r="B27" s="5">
        <v>2024</v>
      </c>
      <c r="C27" s="5">
        <v>10</v>
      </c>
      <c r="D27" s="6"/>
      <c r="E27" s="25"/>
      <c r="F27" s="7"/>
      <c r="G27" s="8"/>
      <c r="H27" s="5">
        <v>160</v>
      </c>
      <c r="I27" s="9">
        <f t="shared" si="8"/>
        <v>0</v>
      </c>
      <c r="J27" s="10">
        <f t="shared" si="7"/>
        <v>0</v>
      </c>
      <c r="K27" s="5">
        <f t="shared" si="10"/>
        <v>0</v>
      </c>
      <c r="L27" s="10">
        <f t="shared" si="9"/>
        <v>0</v>
      </c>
      <c r="N27" s="2"/>
      <c r="O27" s="3"/>
    </row>
    <row r="28" spans="1:15" x14ac:dyDescent="0.2">
      <c r="A28" s="63" t="s">
        <v>14</v>
      </c>
      <c r="B28" s="5">
        <v>2024</v>
      </c>
      <c r="C28" s="5">
        <v>11</v>
      </c>
      <c r="D28" s="6"/>
      <c r="E28" s="25"/>
      <c r="F28" s="7"/>
      <c r="G28" s="8"/>
      <c r="H28" s="5">
        <v>160</v>
      </c>
      <c r="I28" s="9">
        <f t="shared" si="8"/>
        <v>0</v>
      </c>
      <c r="J28" s="10">
        <f t="shared" si="7"/>
        <v>0</v>
      </c>
      <c r="K28" s="5">
        <f t="shared" si="10"/>
        <v>0</v>
      </c>
      <c r="L28" s="10">
        <f t="shared" si="9"/>
        <v>0</v>
      </c>
      <c r="N28" s="2"/>
      <c r="O28" s="3"/>
    </row>
    <row r="29" spans="1:15" x14ac:dyDescent="0.2">
      <c r="A29" s="63" t="s">
        <v>14</v>
      </c>
      <c r="B29" s="5">
        <v>2024</v>
      </c>
      <c r="C29" s="5">
        <v>12</v>
      </c>
      <c r="D29" s="6"/>
      <c r="E29" s="25"/>
      <c r="F29" s="7"/>
      <c r="G29" s="8"/>
      <c r="H29" s="5">
        <v>160</v>
      </c>
      <c r="I29" s="9">
        <f t="shared" si="8"/>
        <v>0</v>
      </c>
      <c r="J29" s="10">
        <f t="shared" si="7"/>
        <v>0</v>
      </c>
      <c r="K29" s="5">
        <f t="shared" si="10"/>
        <v>0</v>
      </c>
      <c r="L29" s="10">
        <f t="shared" si="9"/>
        <v>0</v>
      </c>
      <c r="N29" s="2"/>
      <c r="O29" s="3"/>
    </row>
    <row r="30" spans="1:15" s="21" customFormat="1" x14ac:dyDescent="0.2">
      <c r="A30" s="18"/>
      <c r="B30" s="18"/>
      <c r="C30" s="18"/>
      <c r="D30" s="15" t="s">
        <v>13</v>
      </c>
      <c r="E30" s="4">
        <f>SUM(E18:E29)</f>
        <v>0</v>
      </c>
      <c r="F30" s="19" t="e">
        <f>AVERAGE(F18:F29)</f>
        <v>#DIV/0!</v>
      </c>
      <c r="G30" s="20" t="e">
        <f>AVERAGE(G18:G29)</f>
        <v>#DIV/0!</v>
      </c>
      <c r="H30" s="4">
        <f>SUM(H18:H29)</f>
        <v>1920</v>
      </c>
      <c r="I30" s="19">
        <f t="shared" ref="I30" si="11">E30/H30</f>
        <v>0</v>
      </c>
      <c r="J30" s="20">
        <f>AVERAGE(J18:J29)</f>
        <v>0</v>
      </c>
      <c r="K30" s="4">
        <f>SUM(K18:K29)</f>
        <v>-3</v>
      </c>
      <c r="L30" s="20">
        <f>SUM(L18:L29)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60A4D-065F-F741-899D-B048C5F2DE99}">
  <sheetPr>
    <tabColor rgb="FF00B050"/>
  </sheetPr>
  <dimension ref="A1:O30"/>
  <sheetViews>
    <sheetView zoomScale="156" zoomScaleNormal="156" workbookViewId="0">
      <selection activeCell="A8" sqref="A8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</cols>
  <sheetData>
    <row r="1" spans="1:15" x14ac:dyDescent="0.2">
      <c r="B1" s="16" t="s">
        <v>11</v>
      </c>
      <c r="C1" s="16"/>
      <c r="D1" s="17">
        <f>'IGNORE Totaal overzicht input'!H4</f>
        <v>36.1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17">
        <f>'IGNORE Totaal overzicht input'!H6</f>
        <v>36.1</v>
      </c>
      <c r="E3" s="40">
        <f>'IGNORE Totaal overzicht input'!H23</f>
        <v>132.9277621283255</v>
      </c>
      <c r="F3" s="23">
        <f>'IGNORE Totaal overzicht input'!H40</f>
        <v>0.33156129247150817</v>
      </c>
      <c r="G3" s="8">
        <f>'IGNORE Totaal overzicht input'!G57</f>
        <v>59.924932647838602</v>
      </c>
      <c r="H3" s="5">
        <f>'IGNORE Totaal overzicht input'!B78</f>
        <v>184</v>
      </c>
      <c r="I3" s="9">
        <f>E3/H3</f>
        <v>0.72243348982785593</v>
      </c>
      <c r="J3" s="10">
        <f t="shared" ref="J3:J14" si="0">G3/(1-F3)</f>
        <v>89.649106152764702</v>
      </c>
      <c r="K3" s="5">
        <f>D3-D1</f>
        <v>0</v>
      </c>
      <c r="L3" s="24">
        <f>D3*J3*E3</f>
        <v>430198.46758267068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17">
        <f>'IGNORE Totaal overzicht input'!H7</f>
        <v>37.1</v>
      </c>
      <c r="E4" s="40">
        <f>'IGNORE Totaal overzicht input'!H24</f>
        <v>126.53109599395314</v>
      </c>
      <c r="F4" s="23">
        <f>F3</f>
        <v>0.33156129247150817</v>
      </c>
      <c r="G4" s="8">
        <f>G3</f>
        <v>59.924932647838602</v>
      </c>
      <c r="H4" s="5">
        <f>'IGNORE Totaal overzicht input'!B79</f>
        <v>160</v>
      </c>
      <c r="I4" s="9">
        <f t="shared" ref="I4:I14" si="1">E4/H4</f>
        <v>0.79081934996220715</v>
      </c>
      <c r="J4" s="10">
        <f t="shared" si="0"/>
        <v>89.649106152764702</v>
      </c>
      <c r="K4" s="5">
        <f>D4-D3</f>
        <v>1</v>
      </c>
      <c r="L4" s="24">
        <f t="shared" ref="L4:L14" si="2">D4*J4*E4</f>
        <v>420840.12725197873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17">
        <f>'IGNORE Totaal overzicht input'!H8</f>
        <v>36.1</v>
      </c>
      <c r="E5" s="40">
        <f>'IGNORE Totaal overzicht input'!H25</f>
        <v>127.79754712892741</v>
      </c>
      <c r="F5" s="23">
        <f t="shared" ref="F5:F14" si="3">F4</f>
        <v>0.33156129247150817</v>
      </c>
      <c r="G5" s="8">
        <f t="shared" ref="G5:G14" si="4">G4</f>
        <v>59.924932647838602</v>
      </c>
      <c r="H5" s="5">
        <f>'IGNORE Totaal overzicht input'!B80</f>
        <v>168</v>
      </c>
      <c r="I5" s="9">
        <f t="shared" si="1"/>
        <v>0.76069968529123455</v>
      </c>
      <c r="J5" s="10">
        <f t="shared" si="0"/>
        <v>89.649106152764702</v>
      </c>
      <c r="K5" s="5">
        <f t="shared" ref="K5:K14" si="5">D5-D4</f>
        <v>-1</v>
      </c>
      <c r="L5" s="24">
        <f t="shared" si="2"/>
        <v>413595.38485733228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17">
        <f>'IGNORE Totaal overzicht input'!H9</f>
        <v>36.1</v>
      </c>
      <c r="E6" s="40">
        <f>'IGNORE Totaal overzicht input'!H26</f>
        <v>128.00445503791988</v>
      </c>
      <c r="F6" s="23">
        <f t="shared" si="3"/>
        <v>0.33156129247150817</v>
      </c>
      <c r="G6" s="8">
        <f t="shared" si="4"/>
        <v>59.924932647838602</v>
      </c>
      <c r="H6" s="5">
        <f>'IGNORE Totaal overzicht input'!B81</f>
        <v>176</v>
      </c>
      <c r="I6" s="9">
        <f t="shared" si="1"/>
        <v>0.7272980399881811</v>
      </c>
      <c r="J6" s="10">
        <f t="shared" si="0"/>
        <v>89.649106152764702</v>
      </c>
      <c r="K6" s="5">
        <f t="shared" si="5"/>
        <v>0</v>
      </c>
      <c r="L6" s="24">
        <f t="shared" si="2"/>
        <v>414265.00769573805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17">
        <f>'IGNORE Totaal overzicht input'!H10</f>
        <v>36.1</v>
      </c>
      <c r="E7" s="40">
        <f>'IGNORE Totaal overzicht input'!H27</f>
        <v>122.58507231956162</v>
      </c>
      <c r="F7" s="23">
        <f t="shared" si="3"/>
        <v>0.33156129247150817</v>
      </c>
      <c r="G7" s="8">
        <f t="shared" si="4"/>
        <v>59.924932647838602</v>
      </c>
      <c r="H7" s="5">
        <f>'IGNORE Totaal overzicht input'!B82</f>
        <v>176</v>
      </c>
      <c r="I7" s="9">
        <f t="shared" si="1"/>
        <v>0.69650609272478192</v>
      </c>
      <c r="J7" s="10">
        <f t="shared" si="0"/>
        <v>89.649106152764702</v>
      </c>
      <c r="K7" s="5">
        <f t="shared" si="5"/>
        <v>0</v>
      </c>
      <c r="L7" s="24">
        <f t="shared" si="2"/>
        <v>396726.08201645792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17">
        <f>'IGNORE Totaal overzicht input'!H11</f>
        <v>37.1</v>
      </c>
      <c r="E8" s="40">
        <f>'IGNORE Totaal overzicht input'!H28</f>
        <v>127.81085714285715</v>
      </c>
      <c r="F8" s="23">
        <f t="shared" si="3"/>
        <v>0.33156129247150817</v>
      </c>
      <c r="G8" s="8">
        <f t="shared" si="4"/>
        <v>59.924932647838602</v>
      </c>
      <c r="H8" s="5">
        <f>'IGNORE Totaal overzicht input'!B83</f>
        <v>168</v>
      </c>
      <c r="I8" s="9">
        <f t="shared" si="1"/>
        <v>0.76077891156462585</v>
      </c>
      <c r="J8" s="10">
        <f t="shared" si="0"/>
        <v>89.649106152764702</v>
      </c>
      <c r="K8" s="5">
        <f t="shared" si="5"/>
        <v>1</v>
      </c>
      <c r="L8" s="24">
        <f t="shared" si="2"/>
        <v>425096.58959055389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17">
        <f>'IGNORE Totaal overzicht input'!H12</f>
        <v>36.1</v>
      </c>
      <c r="E9" s="40">
        <f>'IGNORE Totaal overzicht input'!H29</f>
        <v>142.66161194029851</v>
      </c>
      <c r="F9" s="23">
        <f t="shared" si="3"/>
        <v>0.33156129247150817</v>
      </c>
      <c r="G9" s="8">
        <f t="shared" si="4"/>
        <v>59.924932647838602</v>
      </c>
      <c r="H9" s="5">
        <f>'IGNORE Totaal overzicht input'!B84</f>
        <v>184</v>
      </c>
      <c r="I9" s="9">
        <f t="shared" si="1"/>
        <v>0.7753348475016224</v>
      </c>
      <c r="J9" s="10">
        <f t="shared" si="0"/>
        <v>89.649106152764702</v>
      </c>
      <c r="K9" s="5">
        <f t="shared" si="5"/>
        <v>-1</v>
      </c>
      <c r="L9" s="24">
        <f t="shared" si="2"/>
        <v>461700.44433864846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17">
        <f>'IGNORE Totaal overzicht input'!H13</f>
        <v>36.1</v>
      </c>
      <c r="E10" s="40">
        <f>'IGNORE Totaal overzicht input'!H30</f>
        <v>123.29052964426877</v>
      </c>
      <c r="F10" s="23">
        <f t="shared" si="3"/>
        <v>0.33156129247150817</v>
      </c>
      <c r="G10" s="8">
        <f t="shared" si="4"/>
        <v>59.924932647838602</v>
      </c>
      <c r="H10" s="5">
        <f>'IGNORE Totaal overzicht input'!B85</f>
        <v>168</v>
      </c>
      <c r="I10" s="9">
        <f t="shared" si="1"/>
        <v>0.73387220026350464</v>
      </c>
      <c r="J10" s="10">
        <f t="shared" si="0"/>
        <v>89.649106152764702</v>
      </c>
      <c r="K10" s="5">
        <f t="shared" si="5"/>
        <v>0</v>
      </c>
      <c r="L10" s="24">
        <f t="shared" si="2"/>
        <v>399009.17664751783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17">
        <f>'IGNORE Totaal overzicht input'!H14</f>
        <v>37.1</v>
      </c>
      <c r="E11" s="40">
        <f>'IGNORE Totaal overzicht input'!H31</f>
        <v>132.72258385093167</v>
      </c>
      <c r="F11" s="23">
        <f t="shared" si="3"/>
        <v>0.33156129247150817</v>
      </c>
      <c r="G11" s="8">
        <f t="shared" si="4"/>
        <v>59.924932647838602</v>
      </c>
      <c r="H11" s="5">
        <f>'IGNORE Totaal overzicht input'!B86</f>
        <v>176</v>
      </c>
      <c r="I11" s="9">
        <f t="shared" si="1"/>
        <v>0.75410559006211175</v>
      </c>
      <c r="J11" s="10">
        <f t="shared" si="0"/>
        <v>89.649106152764702</v>
      </c>
      <c r="K11" s="5">
        <f t="shared" si="5"/>
        <v>1</v>
      </c>
      <c r="L11" s="24">
        <f t="shared" si="2"/>
        <v>441432.9034161435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17">
        <f>'IGNORE Totaal overzicht input'!H15</f>
        <v>37.1</v>
      </c>
      <c r="E12" s="40">
        <f>'IGNORE Totaal overzicht input'!H32</f>
        <v>149.11153623188406</v>
      </c>
      <c r="F12" s="23">
        <f t="shared" si="3"/>
        <v>0.33156129247150817</v>
      </c>
      <c r="G12" s="8">
        <f t="shared" si="4"/>
        <v>59.924932647838602</v>
      </c>
      <c r="H12" s="5">
        <f>'IGNORE Totaal overzicht input'!B87</f>
        <v>184</v>
      </c>
      <c r="I12" s="9">
        <f t="shared" si="1"/>
        <v>0.81038878386893509</v>
      </c>
      <c r="J12" s="10">
        <f t="shared" si="0"/>
        <v>89.649106152764702</v>
      </c>
      <c r="K12" s="5">
        <f t="shared" si="5"/>
        <v>0</v>
      </c>
      <c r="L12" s="24">
        <f t="shared" si="2"/>
        <v>495942.26138342323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17">
        <f>'IGNORE Totaal overzicht input'!H16</f>
        <v>37.1</v>
      </c>
      <c r="E13" s="40">
        <f>'IGNORE Totaal overzicht input'!H33</f>
        <v>129.33505030181087</v>
      </c>
      <c r="F13" s="23">
        <f t="shared" si="3"/>
        <v>0.33156129247150817</v>
      </c>
      <c r="G13" s="8">
        <f t="shared" si="4"/>
        <v>59.924932647838602</v>
      </c>
      <c r="H13" s="5">
        <f>'IGNORE Totaal overzicht input'!B88</f>
        <v>160</v>
      </c>
      <c r="I13" s="9">
        <f t="shared" si="1"/>
        <v>0.8083440643863179</v>
      </c>
      <c r="J13" s="10">
        <f t="shared" si="0"/>
        <v>89.649106152764702</v>
      </c>
      <c r="K13" s="5">
        <f t="shared" si="5"/>
        <v>0</v>
      </c>
      <c r="L13" s="24">
        <f t="shared" si="2"/>
        <v>430166.02835524565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17">
        <f>'IGNORE Totaal overzicht input'!H17</f>
        <v>37.1</v>
      </c>
      <c r="E14" s="40">
        <f>'IGNORE Totaal overzicht input'!H34</f>
        <v>126.33779257362355</v>
      </c>
      <c r="F14" s="23">
        <f t="shared" si="3"/>
        <v>0.33156129247150817</v>
      </c>
      <c r="G14" s="8">
        <f t="shared" si="4"/>
        <v>59.924932647838602</v>
      </c>
      <c r="H14" s="5">
        <f>'IGNORE Totaal overzicht input'!B89</f>
        <v>184</v>
      </c>
      <c r="I14" s="9">
        <f t="shared" si="1"/>
        <v>0.686618437900128</v>
      </c>
      <c r="J14" s="10">
        <f t="shared" si="0"/>
        <v>89.649106152764702</v>
      </c>
      <c r="K14" s="5">
        <f t="shared" si="5"/>
        <v>0</v>
      </c>
      <c r="L14" s="24">
        <f t="shared" si="2"/>
        <v>420197.20358668751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62">
        <f>SUM(E3:E14)</f>
        <v>1569.1158942943621</v>
      </c>
      <c r="F15" s="19">
        <f>AVERAGE(F3:F14)</f>
        <v>0.33156129247150817</v>
      </c>
      <c r="G15" s="20">
        <f>AVERAGE(G3:G14)</f>
        <v>59.924932647838624</v>
      </c>
      <c r="H15" s="4">
        <f>SUM(H3:H14)</f>
        <v>2088</v>
      </c>
      <c r="I15" s="19">
        <f t="shared" ref="I15" si="6">E15/H15</f>
        <v>0.75149228653944544</v>
      </c>
      <c r="J15" s="20">
        <f>AVERAGE(J3:J14)</f>
        <v>89.649106152764702</v>
      </c>
      <c r="K15" s="4">
        <f>SUM(K3:K14)</f>
        <v>1</v>
      </c>
      <c r="L15" s="20">
        <f>SUM(L3:L14)</f>
        <v>5149169.676722398</v>
      </c>
    </row>
    <row r="16" spans="1:15" x14ac:dyDescent="0.2">
      <c r="B16" s="16" t="s">
        <v>11</v>
      </c>
      <c r="C16" s="16"/>
      <c r="D16" s="17">
        <v>0</v>
      </c>
      <c r="E16" s="1"/>
      <c r="F16" s="1"/>
      <c r="G16" s="1"/>
      <c r="H16" s="1"/>
      <c r="I16" s="1"/>
      <c r="J16" s="1"/>
      <c r="K16" s="1"/>
      <c r="L16" s="1"/>
    </row>
    <row r="17" spans="1:15" x14ac:dyDescent="0.2">
      <c r="A17" s="4"/>
      <c r="B17" s="4" t="s">
        <v>5</v>
      </c>
      <c r="C17" s="4" t="s">
        <v>4</v>
      </c>
      <c r="D17" s="4" t="s">
        <v>3</v>
      </c>
      <c r="E17" s="4" t="s">
        <v>6</v>
      </c>
      <c r="F17" s="4" t="s">
        <v>7</v>
      </c>
      <c r="G17" s="4" t="s">
        <v>0</v>
      </c>
      <c r="H17" s="4" t="s">
        <v>9</v>
      </c>
      <c r="I17" s="4" t="s">
        <v>1</v>
      </c>
      <c r="J17" s="4" t="s">
        <v>2</v>
      </c>
      <c r="K17" s="4" t="s">
        <v>10</v>
      </c>
      <c r="L17" s="4" t="s">
        <v>8</v>
      </c>
    </row>
    <row r="18" spans="1:15" x14ac:dyDescent="0.2">
      <c r="A18" s="63" t="s">
        <v>14</v>
      </c>
      <c r="B18" s="5">
        <v>2024</v>
      </c>
      <c r="C18" s="5">
        <v>1</v>
      </c>
      <c r="D18" s="6"/>
      <c r="E18" s="25"/>
      <c r="F18" s="7"/>
      <c r="G18" s="8"/>
      <c r="H18" s="5">
        <v>160</v>
      </c>
      <c r="I18" s="9">
        <f>E18/H18</f>
        <v>0</v>
      </c>
      <c r="J18" s="10">
        <f t="shared" ref="J18:J29" si="7">G18/(1-F18)</f>
        <v>0</v>
      </c>
      <c r="K18" s="5">
        <f>D18-D16</f>
        <v>0</v>
      </c>
      <c r="L18" s="24">
        <f>D18*J18*E18</f>
        <v>0</v>
      </c>
      <c r="N18" s="2"/>
      <c r="O18" s="3"/>
    </row>
    <row r="19" spans="1:15" x14ac:dyDescent="0.2">
      <c r="A19" s="63" t="s">
        <v>14</v>
      </c>
      <c r="B19" s="5">
        <v>2024</v>
      </c>
      <c r="C19" s="5">
        <v>2</v>
      </c>
      <c r="D19" s="6"/>
      <c r="E19" s="25"/>
      <c r="F19" s="7"/>
      <c r="G19" s="8"/>
      <c r="H19" s="5">
        <v>160</v>
      </c>
      <c r="I19" s="9">
        <f t="shared" ref="I19:I29" si="8">E19/H19</f>
        <v>0</v>
      </c>
      <c r="J19" s="10">
        <f t="shared" si="7"/>
        <v>0</v>
      </c>
      <c r="K19" s="5">
        <f>D19-D18</f>
        <v>0</v>
      </c>
      <c r="L19" s="24">
        <f t="shared" ref="L19:L29" si="9">D19*J19*E19</f>
        <v>0</v>
      </c>
      <c r="N19" s="2"/>
      <c r="O19" s="3"/>
    </row>
    <row r="20" spans="1:15" x14ac:dyDescent="0.2">
      <c r="A20" s="63" t="s">
        <v>14</v>
      </c>
      <c r="B20" s="5">
        <v>2024</v>
      </c>
      <c r="C20" s="5">
        <v>3</v>
      </c>
      <c r="D20" s="6"/>
      <c r="E20" s="25"/>
      <c r="F20" s="7"/>
      <c r="G20" s="8"/>
      <c r="H20" s="5">
        <v>160</v>
      </c>
      <c r="I20" s="9">
        <f t="shared" si="8"/>
        <v>0</v>
      </c>
      <c r="J20" s="10">
        <f t="shared" si="7"/>
        <v>0</v>
      </c>
      <c r="K20" s="5">
        <f t="shared" ref="K20:K29" si="10">D20-D19</f>
        <v>0</v>
      </c>
      <c r="L20" s="24">
        <f t="shared" si="9"/>
        <v>0</v>
      </c>
      <c r="N20" s="2"/>
      <c r="O20" s="3"/>
    </row>
    <row r="21" spans="1:15" x14ac:dyDescent="0.2">
      <c r="A21" s="63" t="s">
        <v>14</v>
      </c>
      <c r="B21" s="5">
        <v>2024</v>
      </c>
      <c r="C21" s="5">
        <v>4</v>
      </c>
      <c r="D21" s="6"/>
      <c r="E21" s="25"/>
      <c r="F21" s="7"/>
      <c r="G21" s="8"/>
      <c r="H21" s="5">
        <v>160</v>
      </c>
      <c r="I21" s="9">
        <f t="shared" si="8"/>
        <v>0</v>
      </c>
      <c r="J21" s="10">
        <f t="shared" si="7"/>
        <v>0</v>
      </c>
      <c r="K21" s="5">
        <f t="shared" si="10"/>
        <v>0</v>
      </c>
      <c r="L21" s="24">
        <f t="shared" si="9"/>
        <v>0</v>
      </c>
      <c r="N21" s="2"/>
      <c r="O21" s="3"/>
    </row>
    <row r="22" spans="1:15" x14ac:dyDescent="0.2">
      <c r="A22" s="63" t="s">
        <v>14</v>
      </c>
      <c r="B22" s="5">
        <v>2024</v>
      </c>
      <c r="C22" s="5">
        <v>5</v>
      </c>
      <c r="D22" s="6"/>
      <c r="E22" s="25"/>
      <c r="F22" s="7"/>
      <c r="G22" s="8"/>
      <c r="H22" s="5">
        <v>160</v>
      </c>
      <c r="I22" s="9">
        <f t="shared" si="8"/>
        <v>0</v>
      </c>
      <c r="J22" s="10">
        <f t="shared" si="7"/>
        <v>0</v>
      </c>
      <c r="K22" s="5">
        <f t="shared" si="10"/>
        <v>0</v>
      </c>
      <c r="L22" s="24">
        <f t="shared" si="9"/>
        <v>0</v>
      </c>
      <c r="N22" s="2"/>
      <c r="O22" s="3"/>
    </row>
    <row r="23" spans="1:15" x14ac:dyDescent="0.2">
      <c r="A23" s="63" t="s">
        <v>14</v>
      </c>
      <c r="B23" s="5">
        <v>2024</v>
      </c>
      <c r="C23" s="5">
        <v>6</v>
      </c>
      <c r="D23" s="6"/>
      <c r="E23" s="25"/>
      <c r="F23" s="7"/>
      <c r="G23" s="8"/>
      <c r="H23" s="5">
        <v>160</v>
      </c>
      <c r="I23" s="9">
        <f t="shared" si="8"/>
        <v>0</v>
      </c>
      <c r="J23" s="10">
        <f t="shared" si="7"/>
        <v>0</v>
      </c>
      <c r="K23" s="5">
        <f t="shared" si="10"/>
        <v>0</v>
      </c>
      <c r="L23" s="24">
        <f t="shared" si="9"/>
        <v>0</v>
      </c>
      <c r="N23" s="2"/>
      <c r="O23" s="3"/>
    </row>
    <row r="24" spans="1:15" x14ac:dyDescent="0.2">
      <c r="A24" s="63" t="s">
        <v>14</v>
      </c>
      <c r="B24" s="5">
        <v>2024</v>
      </c>
      <c r="C24" s="5">
        <v>7</v>
      </c>
      <c r="D24" s="6"/>
      <c r="E24" s="25"/>
      <c r="F24" s="7"/>
      <c r="G24" s="8"/>
      <c r="H24" s="5">
        <v>160</v>
      </c>
      <c r="I24" s="9">
        <f t="shared" si="8"/>
        <v>0</v>
      </c>
      <c r="J24" s="10">
        <f t="shared" si="7"/>
        <v>0</v>
      </c>
      <c r="K24" s="5">
        <f t="shared" si="10"/>
        <v>0</v>
      </c>
      <c r="L24" s="24">
        <f t="shared" si="9"/>
        <v>0</v>
      </c>
      <c r="N24" s="2"/>
      <c r="O24" s="3"/>
    </row>
    <row r="25" spans="1:15" x14ac:dyDescent="0.2">
      <c r="A25" s="63" t="s">
        <v>14</v>
      </c>
      <c r="B25" s="5">
        <v>2024</v>
      </c>
      <c r="C25" s="5">
        <v>8</v>
      </c>
      <c r="D25" s="6"/>
      <c r="E25" s="25"/>
      <c r="F25" s="7"/>
      <c r="G25" s="8"/>
      <c r="H25" s="5">
        <v>160</v>
      </c>
      <c r="I25" s="9">
        <f t="shared" si="8"/>
        <v>0</v>
      </c>
      <c r="J25" s="10">
        <f t="shared" si="7"/>
        <v>0</v>
      </c>
      <c r="K25" s="5">
        <f t="shared" si="10"/>
        <v>0</v>
      </c>
      <c r="L25" s="24">
        <f t="shared" si="9"/>
        <v>0</v>
      </c>
      <c r="N25" s="2"/>
      <c r="O25" s="3"/>
    </row>
    <row r="26" spans="1:15" x14ac:dyDescent="0.2">
      <c r="A26" s="63" t="s">
        <v>14</v>
      </c>
      <c r="B26" s="5">
        <v>2024</v>
      </c>
      <c r="C26" s="5">
        <v>9</v>
      </c>
      <c r="D26" s="6"/>
      <c r="E26" s="25"/>
      <c r="F26" s="7"/>
      <c r="G26" s="8"/>
      <c r="H26" s="5">
        <v>160</v>
      </c>
      <c r="I26" s="9">
        <f t="shared" si="8"/>
        <v>0</v>
      </c>
      <c r="J26" s="10">
        <f t="shared" si="7"/>
        <v>0</v>
      </c>
      <c r="K26" s="5">
        <f t="shared" si="10"/>
        <v>0</v>
      </c>
      <c r="L26" s="24">
        <f t="shared" si="9"/>
        <v>0</v>
      </c>
      <c r="N26" s="2"/>
      <c r="O26" s="3"/>
    </row>
    <row r="27" spans="1:15" x14ac:dyDescent="0.2">
      <c r="A27" s="63" t="s">
        <v>14</v>
      </c>
      <c r="B27" s="5">
        <v>2024</v>
      </c>
      <c r="C27" s="5">
        <v>10</v>
      </c>
      <c r="D27" s="6"/>
      <c r="E27" s="25"/>
      <c r="F27" s="7"/>
      <c r="G27" s="8"/>
      <c r="H27" s="5">
        <v>160</v>
      </c>
      <c r="I27" s="9">
        <f t="shared" si="8"/>
        <v>0</v>
      </c>
      <c r="J27" s="10">
        <f t="shared" si="7"/>
        <v>0</v>
      </c>
      <c r="K27" s="5">
        <f t="shared" si="10"/>
        <v>0</v>
      </c>
      <c r="L27" s="24">
        <f t="shared" si="9"/>
        <v>0</v>
      </c>
      <c r="N27" s="2"/>
      <c r="O27" s="3"/>
    </row>
    <row r="28" spans="1:15" x14ac:dyDescent="0.2">
      <c r="A28" s="63" t="s">
        <v>14</v>
      </c>
      <c r="B28" s="5">
        <v>2024</v>
      </c>
      <c r="C28" s="5">
        <v>11</v>
      </c>
      <c r="D28" s="6"/>
      <c r="E28" s="25"/>
      <c r="F28" s="7"/>
      <c r="G28" s="8"/>
      <c r="H28" s="5">
        <v>160</v>
      </c>
      <c r="I28" s="9">
        <f t="shared" si="8"/>
        <v>0</v>
      </c>
      <c r="J28" s="10">
        <f t="shared" si="7"/>
        <v>0</v>
      </c>
      <c r="K28" s="5">
        <f t="shared" si="10"/>
        <v>0</v>
      </c>
      <c r="L28" s="24">
        <f t="shared" si="9"/>
        <v>0</v>
      </c>
      <c r="N28" s="2"/>
      <c r="O28" s="3"/>
    </row>
    <row r="29" spans="1:15" x14ac:dyDescent="0.2">
      <c r="A29" s="63" t="s">
        <v>14</v>
      </c>
      <c r="B29" s="5">
        <v>2024</v>
      </c>
      <c r="C29" s="5">
        <v>12</v>
      </c>
      <c r="D29" s="6"/>
      <c r="E29" s="25"/>
      <c r="F29" s="7"/>
      <c r="G29" s="8"/>
      <c r="H29" s="5">
        <v>160</v>
      </c>
      <c r="I29" s="9">
        <f t="shared" si="8"/>
        <v>0</v>
      </c>
      <c r="J29" s="10">
        <f t="shared" si="7"/>
        <v>0</v>
      </c>
      <c r="K29" s="5">
        <f t="shared" si="10"/>
        <v>0</v>
      </c>
      <c r="L29" s="24">
        <f t="shared" si="9"/>
        <v>0</v>
      </c>
      <c r="N29" s="2"/>
      <c r="O29" s="3"/>
    </row>
    <row r="30" spans="1:15" s="21" customFormat="1" x14ac:dyDescent="0.2">
      <c r="A30" s="18"/>
      <c r="B30" s="18"/>
      <c r="C30" s="18"/>
      <c r="D30" s="15" t="s">
        <v>13</v>
      </c>
      <c r="E30" s="4">
        <f>SUM(E18:E29)</f>
        <v>0</v>
      </c>
      <c r="F30" s="19" t="e">
        <f>AVERAGE(F18:F29)</f>
        <v>#DIV/0!</v>
      </c>
      <c r="G30" s="20" t="e">
        <f>AVERAGE(G18:G29)</f>
        <v>#DIV/0!</v>
      </c>
      <c r="H30" s="4">
        <f>SUM(H18:H29)</f>
        <v>1920</v>
      </c>
      <c r="I30" s="19">
        <f t="shared" ref="I30" si="11">E30/H30</f>
        <v>0</v>
      </c>
      <c r="J30" s="20">
        <f>AVERAGE(J18:J29)</f>
        <v>0</v>
      </c>
      <c r="K30" s="4">
        <f>SUM(K18:K29)</f>
        <v>0</v>
      </c>
      <c r="L30" s="20">
        <f>SUM(L18:L29)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3400-5E24-2140-B8DC-EE9DDEE4208F}">
  <sheetPr>
    <tabColor rgb="FF00B050"/>
  </sheetPr>
  <dimension ref="A1:O15"/>
  <sheetViews>
    <sheetView zoomScale="200" zoomScaleNormal="200" workbookViewId="0">
      <selection activeCell="B20" sqref="B20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</cols>
  <sheetData>
    <row r="1" spans="1:15" x14ac:dyDescent="0.2">
      <c r="B1" s="16" t="s">
        <v>11</v>
      </c>
      <c r="C1" s="16"/>
      <c r="D1" s="17">
        <f>'IGNORE Totaal overzicht input'!I4</f>
        <v>22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62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17">
        <f>'IGNORE Totaal overzicht input'!I6</f>
        <v>22</v>
      </c>
      <c r="E3" s="40">
        <f>'IGNORE Totaal overzicht input'!I23</f>
        <v>133.55402475458814</v>
      </c>
      <c r="F3" s="7">
        <f>'IGNORE Totaal overzicht input'!I40</f>
        <v>0.32055341145988442</v>
      </c>
      <c r="G3" s="8">
        <f>'IGNORE Totaal overzicht input'!I57</f>
        <v>59.481688334706774</v>
      </c>
      <c r="H3" s="5">
        <f>'IGNORE Totaal overzicht input'!B78</f>
        <v>184</v>
      </c>
      <c r="I3" s="9">
        <f>E3/H3</f>
        <v>0.72583709105754424</v>
      </c>
      <c r="J3" s="10">
        <f t="shared" ref="J3:J14" si="0">G3/(1-F3)</f>
        <v>87.544318181818184</v>
      </c>
      <c r="K3" s="5">
        <f>D3-D1</f>
        <v>0</v>
      </c>
      <c r="L3" s="10">
        <f>D3*J3*E3</f>
        <v>257221.71282671791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17">
        <f>'IGNORE Totaal overzicht input'!I7</f>
        <v>23</v>
      </c>
      <c r="E4" s="40">
        <f>'IGNORE Totaal overzicht input'!I24</f>
        <v>126.71662475091047</v>
      </c>
      <c r="F4" s="7">
        <f>F3</f>
        <v>0.32055341145988442</v>
      </c>
      <c r="G4" s="8">
        <f>G3</f>
        <v>59.481688334706774</v>
      </c>
      <c r="H4" s="5">
        <f>'IGNORE Totaal overzicht input'!B79</f>
        <v>160</v>
      </c>
      <c r="I4" s="9">
        <f t="shared" ref="I4:I14" si="1">E4/H4</f>
        <v>0.79197890469319043</v>
      </c>
      <c r="J4" s="10">
        <f t="shared" si="0"/>
        <v>87.544318181818184</v>
      </c>
      <c r="K4" s="5">
        <f>D4-D3</f>
        <v>1</v>
      </c>
      <c r="L4" s="10">
        <f t="shared" ref="L4:L14" si="2">D4*J4*E4</f>
        <v>255146.37187075458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17">
        <f>'IGNORE Totaal overzicht input'!I8</f>
        <v>22</v>
      </c>
      <c r="E5" s="40">
        <f>'IGNORE Totaal overzicht input'!I25</f>
        <v>127.9802394366197</v>
      </c>
      <c r="F5" s="7">
        <f t="shared" ref="F5:F14" si="3">F4</f>
        <v>0.32055341145988442</v>
      </c>
      <c r="G5" s="8">
        <f t="shared" ref="G5:G14" si="4">G4</f>
        <v>59.481688334706774</v>
      </c>
      <c r="H5" s="5">
        <f>'IGNORE Totaal overzicht input'!B80</f>
        <v>168</v>
      </c>
      <c r="I5" s="9">
        <f t="shared" si="1"/>
        <v>0.7617871395036887</v>
      </c>
      <c r="J5" s="10">
        <f t="shared" si="0"/>
        <v>87.544318181818184</v>
      </c>
      <c r="K5" s="5">
        <f t="shared" ref="K5:K14" si="5">D5-D4</f>
        <v>-1</v>
      </c>
      <c r="L5" s="10">
        <f t="shared" si="2"/>
        <v>246486.74164894363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17">
        <f>'IGNORE Totaal overzicht input'!I9</f>
        <v>22</v>
      </c>
      <c r="E6" s="40">
        <f>'IGNORE Totaal overzicht input'!I26</f>
        <v>128.1775319609967</v>
      </c>
      <c r="F6" s="7">
        <f t="shared" si="3"/>
        <v>0.32055341145988442</v>
      </c>
      <c r="G6" s="8">
        <f t="shared" si="4"/>
        <v>59.481688334706774</v>
      </c>
      <c r="H6" s="5">
        <f>'IGNORE Totaal overzicht input'!B81</f>
        <v>176</v>
      </c>
      <c r="I6" s="9">
        <f t="shared" si="1"/>
        <v>0.72828143159657222</v>
      </c>
      <c r="J6" s="10">
        <f t="shared" si="0"/>
        <v>87.544318181818184</v>
      </c>
      <c r="K6" s="5">
        <f t="shared" si="5"/>
        <v>0</v>
      </c>
      <c r="L6" s="10">
        <f t="shared" si="2"/>
        <v>246866.72211858066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17">
        <f>'IGNORE Totaal overzicht input'!I10</f>
        <v>21</v>
      </c>
      <c r="E7" s="40">
        <f>'IGNORE Totaal overzicht input'!I27</f>
        <v>122.79817116518193</v>
      </c>
      <c r="F7" s="7">
        <f t="shared" si="3"/>
        <v>0.32055341145988442</v>
      </c>
      <c r="G7" s="8">
        <f t="shared" si="4"/>
        <v>59.481688334706774</v>
      </c>
      <c r="H7" s="5">
        <f>'IGNORE Totaal overzicht input'!B82</f>
        <v>176</v>
      </c>
      <c r="I7" s="9">
        <f t="shared" si="1"/>
        <v>0.69771688162035184</v>
      </c>
      <c r="J7" s="10">
        <f t="shared" si="0"/>
        <v>87.544318181818184</v>
      </c>
      <c r="K7" s="5">
        <f t="shared" si="5"/>
        <v>-1</v>
      </c>
      <c r="L7" s="10">
        <f t="shared" si="2"/>
        <v>225755.9255412312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17">
        <f>'IGNORE Totaal overzicht input'!I11</f>
        <v>23</v>
      </c>
      <c r="E8" s="40">
        <f>'IGNORE Totaal overzicht input'!I28</f>
        <v>128.00351769331584</v>
      </c>
      <c r="F8" s="7">
        <f t="shared" si="3"/>
        <v>0.32055341145988442</v>
      </c>
      <c r="G8" s="8">
        <f t="shared" si="4"/>
        <v>59.481688334706774</v>
      </c>
      <c r="H8" s="5">
        <f>'IGNORE Totaal overzicht input'!B83</f>
        <v>168</v>
      </c>
      <c r="I8" s="9">
        <f t="shared" si="1"/>
        <v>0.76192570055545139</v>
      </c>
      <c r="J8" s="10">
        <f t="shared" si="0"/>
        <v>87.544318181818184</v>
      </c>
      <c r="K8" s="5">
        <f t="shared" si="5"/>
        <v>2</v>
      </c>
      <c r="L8" s="10">
        <f t="shared" si="2"/>
        <v>257737.55567071962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17">
        <f>'IGNORE Totaal overzicht input'!I12</f>
        <v>22</v>
      </c>
      <c r="E9" s="40">
        <f>'IGNORE Totaal overzicht input'!I29</f>
        <v>142.84455045871559</v>
      </c>
      <c r="F9" s="7">
        <f t="shared" si="3"/>
        <v>0.32055341145988442</v>
      </c>
      <c r="G9" s="8">
        <f t="shared" si="4"/>
        <v>59.481688334706774</v>
      </c>
      <c r="H9" s="5">
        <f>'IGNORE Totaal overzicht input'!B84</f>
        <v>184</v>
      </c>
      <c r="I9" s="9">
        <f t="shared" si="1"/>
        <v>0.77632907857997602</v>
      </c>
      <c r="J9" s="10">
        <f t="shared" si="0"/>
        <v>87.544318181818184</v>
      </c>
      <c r="K9" s="5">
        <f t="shared" si="5"/>
        <v>-1</v>
      </c>
      <c r="L9" s="10">
        <f t="shared" si="2"/>
        <v>275115.0330697248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17">
        <f>'IGNORE Totaal overzicht input'!I13</f>
        <v>22</v>
      </c>
      <c r="E10" s="40">
        <f>'IGNORE Totaal overzicht input'!I30</f>
        <v>123.47075229357797</v>
      </c>
      <c r="F10" s="7">
        <f t="shared" si="3"/>
        <v>0.32055341145988442</v>
      </c>
      <c r="G10" s="8">
        <f t="shared" si="4"/>
        <v>59.481688334706774</v>
      </c>
      <c r="H10" s="5">
        <f>'IGNORE Totaal overzicht input'!B85</f>
        <v>168</v>
      </c>
      <c r="I10" s="9">
        <f t="shared" si="1"/>
        <v>0.7349449541284403</v>
      </c>
      <c r="J10" s="10">
        <f t="shared" si="0"/>
        <v>87.544318181818184</v>
      </c>
      <c r="K10" s="5">
        <f t="shared" si="5"/>
        <v>0</v>
      </c>
      <c r="L10" s="10">
        <f t="shared" si="2"/>
        <v>237801.58214862386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17">
        <f>'IGNORE Totaal overzicht input'!I14</f>
        <v>23</v>
      </c>
      <c r="E11" s="40">
        <f>'IGNORE Totaal overzicht input'!I31</f>
        <v>132.92036090225562</v>
      </c>
      <c r="F11" s="7">
        <f t="shared" si="3"/>
        <v>0.32055341145988442</v>
      </c>
      <c r="G11" s="8">
        <f t="shared" si="4"/>
        <v>59.481688334706774</v>
      </c>
      <c r="H11" s="5">
        <f>'IGNORE Totaal overzicht input'!B86</f>
        <v>176</v>
      </c>
      <c r="I11" s="9">
        <f t="shared" si="1"/>
        <v>0.75522932330827064</v>
      </c>
      <c r="J11" s="10">
        <f t="shared" si="0"/>
        <v>87.544318181818184</v>
      </c>
      <c r="K11" s="5">
        <f t="shared" si="5"/>
        <v>1</v>
      </c>
      <c r="L11" s="10">
        <f t="shared" si="2"/>
        <v>267637.71445639094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17">
        <f>'IGNORE Totaal overzicht input'!I15</f>
        <v>24</v>
      </c>
      <c r="E12" s="40">
        <f>'IGNORE Totaal overzicht input'!I32</f>
        <v>149.3436638655462</v>
      </c>
      <c r="F12" s="7">
        <f t="shared" si="3"/>
        <v>0.32055341145988442</v>
      </c>
      <c r="G12" s="8">
        <f t="shared" si="4"/>
        <v>59.481688334706774</v>
      </c>
      <c r="H12" s="5">
        <f>'IGNORE Totaal overzicht input'!B87</f>
        <v>184</v>
      </c>
      <c r="I12" s="9">
        <f t="shared" si="1"/>
        <v>0.81165034709535977</v>
      </c>
      <c r="J12" s="10">
        <f t="shared" si="0"/>
        <v>87.544318181818184</v>
      </c>
      <c r="K12" s="5">
        <f t="shared" si="5"/>
        <v>1</v>
      </c>
      <c r="L12" s="10">
        <f t="shared" si="2"/>
        <v>313780.54146921309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17">
        <f>'IGNORE Totaal overzicht input'!I16</f>
        <v>24</v>
      </c>
      <c r="E13" s="40">
        <f>'IGNORE Totaal overzicht input'!I33</f>
        <v>129.4994777265745</v>
      </c>
      <c r="F13" s="7">
        <f t="shared" si="3"/>
        <v>0.32055341145988442</v>
      </c>
      <c r="G13" s="8">
        <f t="shared" si="4"/>
        <v>59.481688334706774</v>
      </c>
      <c r="H13" s="5">
        <f>'IGNORE Totaal overzicht input'!B88</f>
        <v>160</v>
      </c>
      <c r="I13" s="9">
        <f t="shared" si="1"/>
        <v>0.80937173579109056</v>
      </c>
      <c r="J13" s="10">
        <f t="shared" si="0"/>
        <v>87.544318181818184</v>
      </c>
      <c r="K13" s="5">
        <f t="shared" si="5"/>
        <v>0</v>
      </c>
      <c r="L13" s="10">
        <f t="shared" si="2"/>
        <v>272086.64357938833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17">
        <f>'IGNORE Totaal overzicht input'!I17</f>
        <v>24</v>
      </c>
      <c r="E14" s="40">
        <f>'IGNORE Totaal overzicht input'!I34</f>
        <v>126.52778885630502</v>
      </c>
      <c r="F14" s="7">
        <f t="shared" si="3"/>
        <v>0.32055341145988442</v>
      </c>
      <c r="G14" s="8">
        <f t="shared" si="4"/>
        <v>59.481688334706774</v>
      </c>
      <c r="H14" s="5">
        <f>'IGNORE Totaal overzicht input'!B89</f>
        <v>184</v>
      </c>
      <c r="I14" s="9">
        <f t="shared" si="1"/>
        <v>0.68765102639296205</v>
      </c>
      <c r="J14" s="10">
        <f t="shared" si="0"/>
        <v>87.544318181818184</v>
      </c>
      <c r="K14" s="5">
        <f t="shared" si="5"/>
        <v>0</v>
      </c>
      <c r="L14" s="10">
        <f t="shared" si="2"/>
        <v>265842.93615547859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62">
        <f>SUM(E3:E14)</f>
        <v>1571.8367038645877</v>
      </c>
      <c r="F15" s="68">
        <f>AVERAGE(F3:F14)</f>
        <v>0.32055341145988436</v>
      </c>
      <c r="G15" s="20">
        <f>AVERAGE(G3:G14)</f>
        <v>59.481688334706753</v>
      </c>
      <c r="H15" s="4">
        <f>SUM(H3:H14)</f>
        <v>2088</v>
      </c>
      <c r="I15" s="19">
        <f t="shared" ref="I15" si="6">E15/H15</f>
        <v>0.75279535625698646</v>
      </c>
      <c r="J15" s="20">
        <f>AVERAGE(J3:J14)</f>
        <v>87.544318181818184</v>
      </c>
      <c r="K15" s="4">
        <f>SUM(K3:K14)</f>
        <v>2</v>
      </c>
      <c r="L15" s="20">
        <f>SUM(L3:L14)</f>
        <v>3121479.4805557672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17C9-B0CB-144E-99E5-A5A761711FA2}">
  <sheetPr>
    <tabColor rgb="FF00B050"/>
  </sheetPr>
  <dimension ref="A1:O30"/>
  <sheetViews>
    <sheetView zoomScale="200" zoomScaleNormal="200" workbookViewId="0">
      <selection activeCell="L16" sqref="L16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</cols>
  <sheetData>
    <row r="1" spans="1:15" x14ac:dyDescent="0.2">
      <c r="B1" s="16" t="s">
        <v>11</v>
      </c>
      <c r="C1" s="16"/>
      <c r="D1" s="17">
        <f>'IGNORE Totaal overzicht input'!J4</f>
        <v>28.4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17">
        <f>'IGNORE Totaal overzicht input'!J6</f>
        <v>28.4</v>
      </c>
      <c r="E3" s="40">
        <f>'IGNORE Totaal overzicht input'!J23</f>
        <v>135.73970250772931</v>
      </c>
      <c r="F3" s="7">
        <f>'IGNORE Totaal overzicht input'!J40</f>
        <v>0.30529726726576306</v>
      </c>
      <c r="G3" s="8">
        <f>'IGNORE Totaal overzicht input'!J57</f>
        <v>57.32165923473373</v>
      </c>
      <c r="H3" s="5">
        <f>'IGNORE Totaal overzicht input'!B78</f>
        <v>184</v>
      </c>
      <c r="I3" s="9">
        <f>E3/H3</f>
        <v>0.73771577449852888</v>
      </c>
      <c r="J3" s="10">
        <f t="shared" ref="J3:J14" si="0">G3/(1-F3)</f>
        <v>82.512500000000003</v>
      </c>
      <c r="K3" s="5">
        <f>D3-D1</f>
        <v>0</v>
      </c>
      <c r="L3" s="10">
        <f>D3*J3*E3</f>
        <v>318086.31057000003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17">
        <f>'IGNORE Totaal overzicht input'!J7</f>
        <v>29.4</v>
      </c>
      <c r="E4" s="40">
        <f>'IGNORE Totaal overzicht input'!J24</f>
        <v>128.48513024722084</v>
      </c>
      <c r="F4" s="7">
        <f>F3</f>
        <v>0.30529726726576306</v>
      </c>
      <c r="G4" s="8">
        <f>G3</f>
        <v>57.32165923473373</v>
      </c>
      <c r="H4" s="5">
        <f>'IGNORE Totaal overzicht input'!B79</f>
        <v>160</v>
      </c>
      <c r="I4" s="9">
        <f t="shared" ref="I4:I14" si="1">E4/H4</f>
        <v>0.80303206404513028</v>
      </c>
      <c r="J4" s="10">
        <f t="shared" si="0"/>
        <v>82.512500000000003</v>
      </c>
      <c r="K4" s="5">
        <f>D4-D3</f>
        <v>1</v>
      </c>
      <c r="L4" s="10">
        <f t="shared" ref="L4:L14" si="2">D4*J4*E4</f>
        <v>311687.90169999999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17">
        <f>'IGNORE Totaal overzicht input'!J8</f>
        <v>28.4</v>
      </c>
      <c r="E5" s="40">
        <f>'IGNORE Totaal overzicht input'!J25</f>
        <v>129.84673056088008</v>
      </c>
      <c r="F5" s="7">
        <f t="shared" ref="F5:F14" si="3">F4</f>
        <v>0.30529726726576306</v>
      </c>
      <c r="G5" s="8">
        <f t="shared" ref="G5:G14" si="4">G4</f>
        <v>57.32165923473373</v>
      </c>
      <c r="H5" s="5">
        <f>'IGNORE Totaal overzicht input'!B80</f>
        <v>168</v>
      </c>
      <c r="I5" s="9">
        <f t="shared" si="1"/>
        <v>0.77289720571952425</v>
      </c>
      <c r="J5" s="10">
        <f t="shared" si="0"/>
        <v>82.512500000000003</v>
      </c>
      <c r="K5" s="5">
        <f t="shared" ref="K5:K14" si="5">D5-D4</f>
        <v>-1</v>
      </c>
      <c r="L5" s="10">
        <f t="shared" si="2"/>
        <v>304276.9852934911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17">
        <f>'IGNORE Totaal overzicht input'!J9</f>
        <v>28.4</v>
      </c>
      <c r="E6" s="40">
        <f>'IGNORE Totaal overzicht input'!J26</f>
        <v>129.9364267443743</v>
      </c>
      <c r="F6" s="7">
        <f t="shared" si="3"/>
        <v>0.30529726726576306</v>
      </c>
      <c r="G6" s="8">
        <f t="shared" si="4"/>
        <v>57.32165923473373</v>
      </c>
      <c r="H6" s="5">
        <f>'IGNORE Totaal overzicht input'!B81</f>
        <v>176</v>
      </c>
      <c r="I6" s="9">
        <f t="shared" si="1"/>
        <v>0.73827515195667215</v>
      </c>
      <c r="J6" s="10">
        <f t="shared" si="0"/>
        <v>82.512500000000003</v>
      </c>
      <c r="K6" s="5">
        <f t="shared" si="5"/>
        <v>0</v>
      </c>
      <c r="L6" s="10">
        <f t="shared" si="2"/>
        <v>304487.17529356322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17">
        <f>'IGNORE Totaal overzicht input'!J10</f>
        <v>27.4</v>
      </c>
      <c r="E7" s="40">
        <f>'IGNORE Totaal overzicht input'!J27</f>
        <v>124.72307579543561</v>
      </c>
      <c r="F7" s="7">
        <f t="shared" si="3"/>
        <v>0.30529726726576306</v>
      </c>
      <c r="G7" s="8">
        <f t="shared" si="4"/>
        <v>57.32165923473373</v>
      </c>
      <c r="H7" s="5">
        <f>'IGNORE Totaal overzicht input'!B82</f>
        <v>176</v>
      </c>
      <c r="I7" s="9">
        <f t="shared" si="1"/>
        <v>0.70865383974679319</v>
      </c>
      <c r="J7" s="10">
        <f t="shared" si="0"/>
        <v>82.512500000000003</v>
      </c>
      <c r="K7" s="5">
        <f t="shared" si="5"/>
        <v>-1</v>
      </c>
      <c r="L7" s="10">
        <f t="shared" si="2"/>
        <v>281979.23048904206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17">
        <f>'IGNORE Totaal overzicht input'!J11</f>
        <v>29.4</v>
      </c>
      <c r="E8" s="40">
        <f>'IGNORE Totaal overzicht input'!J28</f>
        <v>129.87006403940887</v>
      </c>
      <c r="F8" s="7">
        <f t="shared" si="3"/>
        <v>0.30529726726576306</v>
      </c>
      <c r="G8" s="8">
        <f t="shared" si="4"/>
        <v>57.32165923473373</v>
      </c>
      <c r="H8" s="5">
        <f>'IGNORE Totaal overzicht input'!B83</f>
        <v>168</v>
      </c>
      <c r="I8" s="9">
        <f t="shared" si="1"/>
        <v>0.77303609547267182</v>
      </c>
      <c r="J8" s="10">
        <f t="shared" si="0"/>
        <v>82.512500000000003</v>
      </c>
      <c r="K8" s="5">
        <f t="shared" si="5"/>
        <v>2</v>
      </c>
      <c r="L8" s="10">
        <f t="shared" si="2"/>
        <v>315047.56757612067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17">
        <f>'IGNORE Totaal overzicht input'!J12</f>
        <v>28.4</v>
      </c>
      <c r="E9" s="40">
        <f>'IGNORE Totaal overzicht input'!J29</f>
        <v>144.88041379310346</v>
      </c>
      <c r="F9" s="7">
        <f t="shared" si="3"/>
        <v>0.30529726726576306</v>
      </c>
      <c r="G9" s="8">
        <f t="shared" si="4"/>
        <v>57.32165923473373</v>
      </c>
      <c r="H9" s="5">
        <f>'IGNORE Totaal overzicht input'!B84</f>
        <v>184</v>
      </c>
      <c r="I9" s="9">
        <f t="shared" si="1"/>
        <v>0.78739355322338833</v>
      </c>
      <c r="J9" s="10">
        <f t="shared" si="0"/>
        <v>82.512500000000003</v>
      </c>
      <c r="K9" s="5">
        <f t="shared" si="5"/>
        <v>-1</v>
      </c>
      <c r="L9" s="10">
        <f t="shared" si="2"/>
        <v>339506.24206413794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17">
        <f>'IGNORE Totaal overzicht input'!J13</f>
        <v>28.4</v>
      </c>
      <c r="E10" s="40">
        <f>'IGNORE Totaal overzicht input'!J30</f>
        <v>125.31145454545457</v>
      </c>
      <c r="F10" s="7">
        <f t="shared" si="3"/>
        <v>0.30529726726576306</v>
      </c>
      <c r="G10" s="8">
        <f t="shared" si="4"/>
        <v>57.32165923473373</v>
      </c>
      <c r="H10" s="5">
        <f>'IGNORE Totaal overzicht input'!B85</f>
        <v>168</v>
      </c>
      <c r="I10" s="9">
        <f t="shared" si="1"/>
        <v>0.74590151515151526</v>
      </c>
      <c r="J10" s="10">
        <f t="shared" si="0"/>
        <v>82.512500000000003</v>
      </c>
      <c r="K10" s="5">
        <f t="shared" si="5"/>
        <v>0</v>
      </c>
      <c r="L10" s="10">
        <f t="shared" si="2"/>
        <v>293649.22356636368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17">
        <f>'IGNORE Totaal overzicht input'!J14</f>
        <v>29.4</v>
      </c>
      <c r="E11" s="40">
        <f>'IGNORE Totaal overzicht input'!J31</f>
        <v>134.84943016759777</v>
      </c>
      <c r="F11" s="7">
        <f t="shared" si="3"/>
        <v>0.30529726726576306</v>
      </c>
      <c r="G11" s="8">
        <f t="shared" si="4"/>
        <v>57.32165923473373</v>
      </c>
      <c r="H11" s="5">
        <f>'IGNORE Totaal overzicht input'!B86</f>
        <v>176</v>
      </c>
      <c r="I11" s="9">
        <f t="shared" si="1"/>
        <v>0.76618994413407826</v>
      </c>
      <c r="J11" s="10">
        <f t="shared" si="0"/>
        <v>82.512500000000003</v>
      </c>
      <c r="K11" s="5">
        <f t="shared" si="5"/>
        <v>1</v>
      </c>
      <c r="L11" s="10">
        <f t="shared" si="2"/>
        <v>327126.85003709496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17">
        <f>'IGNORE Totaal overzicht input'!J15</f>
        <v>29.4</v>
      </c>
      <c r="E12" s="40">
        <f>'IGNORE Totaal overzicht input'!J32</f>
        <v>151.36560869565218</v>
      </c>
      <c r="F12" s="7">
        <f t="shared" si="3"/>
        <v>0.30529726726576306</v>
      </c>
      <c r="G12" s="8">
        <f t="shared" si="4"/>
        <v>57.32165923473373</v>
      </c>
      <c r="H12" s="5">
        <f>'IGNORE Totaal overzicht input'!B87</f>
        <v>184</v>
      </c>
      <c r="I12" s="9">
        <f t="shared" si="1"/>
        <v>0.82263917769376182</v>
      </c>
      <c r="J12" s="10">
        <f t="shared" si="0"/>
        <v>82.512500000000003</v>
      </c>
      <c r="K12" s="5">
        <f t="shared" si="5"/>
        <v>0</v>
      </c>
      <c r="L12" s="10">
        <f t="shared" si="2"/>
        <v>367192.9107525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17">
        <f>'IGNORE Totaal overzicht input'!J16</f>
        <v>29.4</v>
      </c>
      <c r="E13" s="40">
        <f>'IGNORE Totaal overzicht input'!J33</f>
        <v>131.26782608695652</v>
      </c>
      <c r="F13" s="7">
        <f t="shared" si="3"/>
        <v>0.30529726726576306</v>
      </c>
      <c r="G13" s="8">
        <f t="shared" si="4"/>
        <v>57.32165923473373</v>
      </c>
      <c r="H13" s="5">
        <f>'IGNORE Totaal overzicht input'!B88</f>
        <v>160</v>
      </c>
      <c r="I13" s="9">
        <f t="shared" si="1"/>
        <v>0.82042391304347828</v>
      </c>
      <c r="J13" s="10">
        <f t="shared" si="0"/>
        <v>82.512500000000003</v>
      </c>
      <c r="K13" s="5">
        <f t="shared" si="5"/>
        <v>0</v>
      </c>
      <c r="L13" s="10">
        <f t="shared" si="2"/>
        <v>318438.35309999995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17">
        <f>'IGNORE Totaal overzicht input'!J17</f>
        <v>29.4</v>
      </c>
      <c r="E14" s="40">
        <f>'IGNORE Totaal overzicht input'!J34</f>
        <v>128.37145454545458</v>
      </c>
      <c r="F14" s="7">
        <f t="shared" si="3"/>
        <v>0.30529726726576306</v>
      </c>
      <c r="G14" s="8">
        <f t="shared" si="4"/>
        <v>57.32165923473373</v>
      </c>
      <c r="H14" s="5">
        <f>'IGNORE Totaal overzicht input'!B89</f>
        <v>184</v>
      </c>
      <c r="I14" s="9">
        <f t="shared" si="1"/>
        <v>0.69767094861660095</v>
      </c>
      <c r="J14" s="10">
        <f t="shared" si="0"/>
        <v>82.512500000000003</v>
      </c>
      <c r="K14" s="5">
        <f t="shared" si="5"/>
        <v>0</v>
      </c>
      <c r="L14" s="10">
        <f t="shared" si="2"/>
        <v>311412.13950954552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62">
        <f>SUM(E3:E14)</f>
        <v>1594.647317729268</v>
      </c>
      <c r="F15" s="68">
        <f>AVERAGE(F3:F14)</f>
        <v>0.30529726726576312</v>
      </c>
      <c r="G15" s="20">
        <f>AVERAGE(G3:G14)</f>
        <v>57.321659234733723</v>
      </c>
      <c r="H15" s="4">
        <f>SUM(H3:H14)</f>
        <v>2088</v>
      </c>
      <c r="I15" s="19">
        <f t="shared" ref="I15" si="6">E15/H15</f>
        <v>0.76371997975539652</v>
      </c>
      <c r="J15" s="20">
        <f>AVERAGE(J3:J14)</f>
        <v>82.512500000000017</v>
      </c>
      <c r="K15" s="4">
        <f>SUM(K3:K14)</f>
        <v>1</v>
      </c>
      <c r="L15" s="20">
        <f>SUM(L3:L14)</f>
        <v>3792890.8899518591</v>
      </c>
    </row>
    <row r="16" spans="1:15" x14ac:dyDescent="0.2">
      <c r="B16" s="16" t="s">
        <v>11</v>
      </c>
      <c r="C16" s="16"/>
      <c r="D16" s="17"/>
      <c r="E16" s="1"/>
      <c r="F16" s="1"/>
      <c r="G16" s="1"/>
      <c r="H16" s="1"/>
      <c r="I16" s="1"/>
      <c r="J16" s="1"/>
      <c r="K16" s="1"/>
      <c r="L16" s="1"/>
    </row>
    <row r="17" spans="1:15" x14ac:dyDescent="0.2">
      <c r="A17" s="4"/>
      <c r="B17" s="4" t="s">
        <v>5</v>
      </c>
      <c r="C17" s="4" t="s">
        <v>4</v>
      </c>
      <c r="D17" s="4" t="s">
        <v>3</v>
      </c>
      <c r="E17" s="4" t="s">
        <v>6</v>
      </c>
      <c r="F17" s="4" t="s">
        <v>7</v>
      </c>
      <c r="G17" s="4" t="s">
        <v>0</v>
      </c>
      <c r="H17" s="4" t="s">
        <v>9</v>
      </c>
      <c r="I17" s="4" t="s">
        <v>1</v>
      </c>
      <c r="J17" s="4" t="s">
        <v>2</v>
      </c>
      <c r="K17" s="4" t="s">
        <v>10</v>
      </c>
      <c r="L17" s="4" t="s">
        <v>8</v>
      </c>
    </row>
    <row r="18" spans="1:15" x14ac:dyDescent="0.2">
      <c r="A18" s="63" t="s">
        <v>14</v>
      </c>
      <c r="B18" s="5">
        <v>2024</v>
      </c>
      <c r="C18" s="5">
        <v>1</v>
      </c>
      <c r="D18" s="63"/>
      <c r="E18" s="64"/>
      <c r="F18" s="67"/>
      <c r="G18" s="66"/>
      <c r="H18" s="5">
        <v>160</v>
      </c>
      <c r="I18" s="9">
        <f t="shared" ref="I18:I30" si="7">E18/H18</f>
        <v>0</v>
      </c>
      <c r="J18" s="10">
        <f t="shared" ref="J18:J29" si="8">G18/(1-F18)</f>
        <v>0</v>
      </c>
      <c r="K18" s="5">
        <f>D18-D16</f>
        <v>0</v>
      </c>
      <c r="L18" s="10">
        <f t="shared" ref="L18:L29" si="9">D18*J18*E18</f>
        <v>0</v>
      </c>
      <c r="N18" s="2"/>
      <c r="O18" s="3"/>
    </row>
    <row r="19" spans="1:15" x14ac:dyDescent="0.2">
      <c r="A19" s="63" t="s">
        <v>14</v>
      </c>
      <c r="B19" s="5">
        <v>2024</v>
      </c>
      <c r="C19" s="5">
        <v>2</v>
      </c>
      <c r="D19" s="63"/>
      <c r="E19" s="64"/>
      <c r="F19" s="67"/>
      <c r="G19" s="66"/>
      <c r="H19" s="5">
        <v>160</v>
      </c>
      <c r="I19" s="9">
        <f t="shared" si="7"/>
        <v>0</v>
      </c>
      <c r="J19" s="10">
        <f t="shared" si="8"/>
        <v>0</v>
      </c>
      <c r="K19" s="5">
        <f t="shared" ref="K19:K29" si="10">D19-D18</f>
        <v>0</v>
      </c>
      <c r="L19" s="10">
        <f t="shared" si="9"/>
        <v>0</v>
      </c>
      <c r="N19" s="2"/>
      <c r="O19" s="3"/>
    </row>
    <row r="20" spans="1:15" x14ac:dyDescent="0.2">
      <c r="A20" s="63" t="s">
        <v>14</v>
      </c>
      <c r="B20" s="5">
        <v>2024</v>
      </c>
      <c r="C20" s="5">
        <v>3</v>
      </c>
      <c r="D20" s="63"/>
      <c r="E20" s="64"/>
      <c r="F20" s="67"/>
      <c r="G20" s="66"/>
      <c r="H20" s="5">
        <v>160</v>
      </c>
      <c r="I20" s="9">
        <f t="shared" si="7"/>
        <v>0</v>
      </c>
      <c r="J20" s="10">
        <f t="shared" si="8"/>
        <v>0</v>
      </c>
      <c r="K20" s="5">
        <f t="shared" si="10"/>
        <v>0</v>
      </c>
      <c r="L20" s="10">
        <f t="shared" si="9"/>
        <v>0</v>
      </c>
      <c r="N20" s="2"/>
      <c r="O20" s="3"/>
    </row>
    <row r="21" spans="1:15" x14ac:dyDescent="0.2">
      <c r="A21" s="63" t="s">
        <v>14</v>
      </c>
      <c r="B21" s="5">
        <v>2024</v>
      </c>
      <c r="C21" s="5">
        <v>4</v>
      </c>
      <c r="D21" s="63"/>
      <c r="E21" s="64"/>
      <c r="F21" s="67"/>
      <c r="G21" s="66"/>
      <c r="H21" s="5">
        <v>160</v>
      </c>
      <c r="I21" s="9">
        <f t="shared" si="7"/>
        <v>0</v>
      </c>
      <c r="J21" s="10">
        <f t="shared" si="8"/>
        <v>0</v>
      </c>
      <c r="K21" s="5">
        <f t="shared" si="10"/>
        <v>0</v>
      </c>
      <c r="L21" s="10">
        <f t="shared" si="9"/>
        <v>0</v>
      </c>
      <c r="N21" s="2"/>
      <c r="O21" s="3"/>
    </row>
    <row r="22" spans="1:15" x14ac:dyDescent="0.2">
      <c r="A22" s="63" t="s">
        <v>14</v>
      </c>
      <c r="B22" s="5">
        <v>2024</v>
      </c>
      <c r="C22" s="5">
        <v>5</v>
      </c>
      <c r="D22" s="63"/>
      <c r="E22" s="64"/>
      <c r="F22" s="67"/>
      <c r="G22" s="66"/>
      <c r="H22" s="5">
        <v>160</v>
      </c>
      <c r="I22" s="9">
        <f t="shared" si="7"/>
        <v>0</v>
      </c>
      <c r="J22" s="10">
        <f t="shared" si="8"/>
        <v>0</v>
      </c>
      <c r="K22" s="5">
        <f t="shared" si="10"/>
        <v>0</v>
      </c>
      <c r="L22" s="10">
        <f t="shared" si="9"/>
        <v>0</v>
      </c>
      <c r="N22" s="2"/>
      <c r="O22" s="3"/>
    </row>
    <row r="23" spans="1:15" x14ac:dyDescent="0.2">
      <c r="A23" s="63" t="s">
        <v>14</v>
      </c>
      <c r="B23" s="5">
        <v>2024</v>
      </c>
      <c r="C23" s="5">
        <v>6</v>
      </c>
      <c r="D23" s="63"/>
      <c r="E23" s="64"/>
      <c r="F23" s="67"/>
      <c r="G23" s="66"/>
      <c r="H23" s="5">
        <v>160</v>
      </c>
      <c r="I23" s="9">
        <f t="shared" si="7"/>
        <v>0</v>
      </c>
      <c r="J23" s="10">
        <f t="shared" si="8"/>
        <v>0</v>
      </c>
      <c r="K23" s="5">
        <f t="shared" si="10"/>
        <v>0</v>
      </c>
      <c r="L23" s="10">
        <f t="shared" si="9"/>
        <v>0</v>
      </c>
      <c r="N23" s="2"/>
      <c r="O23" s="3"/>
    </row>
    <row r="24" spans="1:15" x14ac:dyDescent="0.2">
      <c r="A24" s="63" t="s">
        <v>14</v>
      </c>
      <c r="B24" s="5">
        <v>2024</v>
      </c>
      <c r="C24" s="5">
        <v>7</v>
      </c>
      <c r="D24" s="63"/>
      <c r="E24" s="64"/>
      <c r="F24" s="67"/>
      <c r="G24" s="66"/>
      <c r="H24" s="5">
        <v>160</v>
      </c>
      <c r="I24" s="9">
        <f t="shared" si="7"/>
        <v>0</v>
      </c>
      <c r="J24" s="10">
        <f t="shared" si="8"/>
        <v>0</v>
      </c>
      <c r="K24" s="5">
        <f t="shared" si="10"/>
        <v>0</v>
      </c>
      <c r="L24" s="10">
        <f t="shared" si="9"/>
        <v>0</v>
      </c>
      <c r="N24" s="2"/>
      <c r="O24" s="3"/>
    </row>
    <row r="25" spans="1:15" x14ac:dyDescent="0.2">
      <c r="A25" s="63" t="s">
        <v>14</v>
      </c>
      <c r="B25" s="5">
        <v>2024</v>
      </c>
      <c r="C25" s="5">
        <v>8</v>
      </c>
      <c r="D25" s="63"/>
      <c r="E25" s="64"/>
      <c r="F25" s="67"/>
      <c r="G25" s="66"/>
      <c r="H25" s="5">
        <v>160</v>
      </c>
      <c r="I25" s="9">
        <f t="shared" si="7"/>
        <v>0</v>
      </c>
      <c r="J25" s="10">
        <f t="shared" si="8"/>
        <v>0</v>
      </c>
      <c r="K25" s="5">
        <f t="shared" si="10"/>
        <v>0</v>
      </c>
      <c r="L25" s="10">
        <f t="shared" si="9"/>
        <v>0</v>
      </c>
      <c r="N25" s="2"/>
      <c r="O25" s="3"/>
    </row>
    <row r="26" spans="1:15" x14ac:dyDescent="0.2">
      <c r="A26" s="63" t="s">
        <v>14</v>
      </c>
      <c r="B26" s="5">
        <v>2024</v>
      </c>
      <c r="C26" s="5">
        <v>9</v>
      </c>
      <c r="D26" s="63"/>
      <c r="E26" s="64"/>
      <c r="F26" s="67"/>
      <c r="G26" s="66"/>
      <c r="H26" s="5">
        <v>160</v>
      </c>
      <c r="I26" s="9">
        <f t="shared" si="7"/>
        <v>0</v>
      </c>
      <c r="J26" s="10">
        <f t="shared" si="8"/>
        <v>0</v>
      </c>
      <c r="K26" s="5">
        <f t="shared" si="10"/>
        <v>0</v>
      </c>
      <c r="L26" s="10">
        <f t="shared" si="9"/>
        <v>0</v>
      </c>
      <c r="N26" s="2"/>
      <c r="O26" s="3"/>
    </row>
    <row r="27" spans="1:15" x14ac:dyDescent="0.2">
      <c r="A27" s="63" t="s">
        <v>14</v>
      </c>
      <c r="B27" s="5">
        <v>2024</v>
      </c>
      <c r="C27" s="5">
        <v>10</v>
      </c>
      <c r="D27" s="63"/>
      <c r="E27" s="64"/>
      <c r="F27" s="67"/>
      <c r="G27" s="66"/>
      <c r="H27" s="5">
        <v>160</v>
      </c>
      <c r="I27" s="9">
        <f t="shared" si="7"/>
        <v>0</v>
      </c>
      <c r="J27" s="10">
        <f t="shared" si="8"/>
        <v>0</v>
      </c>
      <c r="K27" s="5">
        <f t="shared" si="10"/>
        <v>0</v>
      </c>
      <c r="L27" s="10">
        <f t="shared" si="9"/>
        <v>0</v>
      </c>
      <c r="N27" s="2"/>
      <c r="O27" s="3"/>
    </row>
    <row r="28" spans="1:15" x14ac:dyDescent="0.2">
      <c r="A28" s="63" t="s">
        <v>14</v>
      </c>
      <c r="B28" s="5">
        <v>2024</v>
      </c>
      <c r="C28" s="5">
        <v>11</v>
      </c>
      <c r="D28" s="63"/>
      <c r="E28" s="64"/>
      <c r="F28" s="67"/>
      <c r="G28" s="66"/>
      <c r="H28" s="5">
        <v>160</v>
      </c>
      <c r="I28" s="9">
        <f t="shared" si="7"/>
        <v>0</v>
      </c>
      <c r="J28" s="10">
        <f t="shared" si="8"/>
        <v>0</v>
      </c>
      <c r="K28" s="5">
        <f t="shared" si="10"/>
        <v>0</v>
      </c>
      <c r="L28" s="10">
        <f t="shared" si="9"/>
        <v>0</v>
      </c>
      <c r="N28" s="2"/>
      <c r="O28" s="3"/>
    </row>
    <row r="29" spans="1:15" x14ac:dyDescent="0.2">
      <c r="A29" s="63" t="s">
        <v>14</v>
      </c>
      <c r="B29" s="5">
        <v>2024</v>
      </c>
      <c r="C29" s="5">
        <v>12</v>
      </c>
      <c r="D29" s="63"/>
      <c r="E29" s="64"/>
      <c r="F29" s="67"/>
      <c r="G29" s="66"/>
      <c r="H29" s="5">
        <v>160</v>
      </c>
      <c r="I29" s="9">
        <f t="shared" si="7"/>
        <v>0</v>
      </c>
      <c r="J29" s="10">
        <f t="shared" si="8"/>
        <v>0</v>
      </c>
      <c r="K29" s="5">
        <f t="shared" si="10"/>
        <v>0</v>
      </c>
      <c r="L29" s="10">
        <f t="shared" si="9"/>
        <v>0</v>
      </c>
      <c r="N29" s="2"/>
      <c r="O29" s="3"/>
    </row>
    <row r="30" spans="1:15" s="21" customFormat="1" x14ac:dyDescent="0.2">
      <c r="A30" s="18"/>
      <c r="B30" s="18"/>
      <c r="C30" s="18"/>
      <c r="D30" s="15" t="s">
        <v>13</v>
      </c>
      <c r="E30" s="4">
        <f>SUM(E18:E29)</f>
        <v>0</v>
      </c>
      <c r="F30" s="19" t="e">
        <f>AVERAGE(F18:F29)</f>
        <v>#DIV/0!</v>
      </c>
      <c r="G30" s="20" t="e">
        <f>AVERAGE(G18:G29)</f>
        <v>#DIV/0!</v>
      </c>
      <c r="H30" s="4">
        <f>SUM(H18:H29)</f>
        <v>1920</v>
      </c>
      <c r="I30" s="19">
        <f t="shared" si="7"/>
        <v>0</v>
      </c>
      <c r="J30" s="20">
        <f>AVERAGE(J18:J29)</f>
        <v>0</v>
      </c>
      <c r="K30" s="4">
        <f>SUM(K18:K29)</f>
        <v>0</v>
      </c>
      <c r="L30" s="20">
        <f>SUM(L18:L29)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796F-B1D6-9440-98A5-4FD6CDE3342E}">
  <sheetPr>
    <tabColor rgb="FF00B050"/>
  </sheetPr>
  <dimension ref="A1:O15"/>
  <sheetViews>
    <sheetView zoomScale="140" zoomScaleNormal="140" workbookViewId="0">
      <selection activeCell="L16" sqref="L16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</cols>
  <sheetData>
    <row r="1" spans="1:15" x14ac:dyDescent="0.2">
      <c r="B1" s="16" t="s">
        <v>11</v>
      </c>
      <c r="C1" s="16"/>
      <c r="D1" s="17">
        <f>'IGNORE Totaal overzicht input'!K4</f>
        <v>5.8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17">
        <f>'IGNORE Totaal overzicht input'!K6</f>
        <v>5.8</v>
      </c>
      <c r="E3" s="40">
        <f>'IGNORE Totaal overzicht input'!K23</f>
        <v>135.73970250772931</v>
      </c>
      <c r="F3" s="7">
        <f>'IGNORE Totaal overzicht input'!K40</f>
        <v>2.5000000000000001E-2</v>
      </c>
      <c r="G3" s="8">
        <f>'IGNORE Totaal overzicht input'!K57</f>
        <v>73.614042874326131</v>
      </c>
      <c r="H3" s="5">
        <f>'IGNORE Totaal overzicht input'!B78</f>
        <v>184</v>
      </c>
      <c r="I3" s="9">
        <f>E3/H3</f>
        <v>0.73771577449852888</v>
      </c>
      <c r="J3" s="10">
        <f>G3/(1-F3)</f>
        <v>75.501582435206288</v>
      </c>
      <c r="K3" s="5">
        <f>D3-D1</f>
        <v>0</v>
      </c>
      <c r="L3" s="10">
        <f>D3*J3*E3</f>
        <v>59441.66156398267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17">
        <f>'IGNORE Totaal overzicht input'!K7</f>
        <v>5.8</v>
      </c>
      <c r="E4" s="40">
        <f>'IGNORE Totaal overzicht input'!K24</f>
        <v>128.48513024722084</v>
      </c>
      <c r="F4" s="7">
        <f>F3</f>
        <v>2.5000000000000001E-2</v>
      </c>
      <c r="G4" s="8">
        <f>G3</f>
        <v>73.614042874326131</v>
      </c>
      <c r="H4" s="5">
        <f>'IGNORE Totaal overzicht input'!B79</f>
        <v>160</v>
      </c>
      <c r="I4" s="9">
        <f t="shared" ref="I4:I14" si="0">E4/H4</f>
        <v>0.80303206404513028</v>
      </c>
      <c r="J4" s="10">
        <f t="shared" ref="J4:J14" si="1">G4/(1-F4)</f>
        <v>75.501582435206288</v>
      </c>
      <c r="K4" s="5">
        <f>D4-D3</f>
        <v>0</v>
      </c>
      <c r="L4" s="10">
        <f t="shared" ref="L4:L14" si="2">D4*J4*E4</f>
        <v>56264.817787740809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17">
        <f>'IGNORE Totaal overzicht input'!K8</f>
        <v>5.8</v>
      </c>
      <c r="E5" s="40">
        <f>'IGNORE Totaal overzicht input'!K25</f>
        <v>129.84673056088008</v>
      </c>
      <c r="F5" s="7">
        <f t="shared" ref="F5:G14" si="3">F4</f>
        <v>2.5000000000000001E-2</v>
      </c>
      <c r="G5" s="8">
        <f t="shared" si="3"/>
        <v>73.614042874326131</v>
      </c>
      <c r="H5" s="5">
        <f>'IGNORE Totaal overzicht input'!B80</f>
        <v>168</v>
      </c>
      <c r="I5" s="9">
        <f t="shared" si="0"/>
        <v>0.77289720571952425</v>
      </c>
      <c r="J5" s="10">
        <f t="shared" si="1"/>
        <v>75.501582435206288</v>
      </c>
      <c r="K5" s="5">
        <f t="shared" ref="K5:K14" si="4">D5-D4</f>
        <v>0</v>
      </c>
      <c r="L5" s="10">
        <f t="shared" si="2"/>
        <v>56861.075062028976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17">
        <f>'IGNORE Totaal overzicht input'!K9</f>
        <v>6.8</v>
      </c>
      <c r="E6" s="40">
        <f>'IGNORE Totaal overzicht input'!K26</f>
        <v>129.9364267443743</v>
      </c>
      <c r="F6" s="7">
        <f t="shared" si="3"/>
        <v>2.5000000000000001E-2</v>
      </c>
      <c r="G6" s="8">
        <f t="shared" si="3"/>
        <v>73.614042874326131</v>
      </c>
      <c r="H6" s="5">
        <f>'IGNORE Totaal overzicht input'!B81</f>
        <v>176</v>
      </c>
      <c r="I6" s="9">
        <f t="shared" si="0"/>
        <v>0.73827515195667215</v>
      </c>
      <c r="J6" s="10">
        <f t="shared" si="1"/>
        <v>75.501582435206288</v>
      </c>
      <c r="K6" s="5">
        <f t="shared" si="4"/>
        <v>1</v>
      </c>
      <c r="L6" s="10">
        <f t="shared" si="2"/>
        <v>66710.759679200331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17">
        <f>'IGNORE Totaal overzicht input'!K10</f>
        <v>6.8</v>
      </c>
      <c r="E7" s="40">
        <f>'IGNORE Totaal overzicht input'!K27</f>
        <v>124.72307579543561</v>
      </c>
      <c r="F7" s="7">
        <f t="shared" si="3"/>
        <v>2.5000000000000001E-2</v>
      </c>
      <c r="G7" s="8">
        <f t="shared" si="3"/>
        <v>73.614042874326131</v>
      </c>
      <c r="H7" s="5">
        <f>'IGNORE Totaal overzicht input'!B82</f>
        <v>176</v>
      </c>
      <c r="I7" s="9">
        <f t="shared" si="0"/>
        <v>0.70865383974679319</v>
      </c>
      <c r="J7" s="10">
        <f t="shared" si="1"/>
        <v>75.501582435206288</v>
      </c>
      <c r="K7" s="5">
        <f t="shared" si="4"/>
        <v>0</v>
      </c>
      <c r="L7" s="10">
        <f t="shared" si="2"/>
        <v>64034.169203442631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17">
        <f>'IGNORE Totaal overzicht input'!K11</f>
        <v>6.8</v>
      </c>
      <c r="E8" s="40">
        <f>'IGNORE Totaal overzicht input'!K28</f>
        <v>129.87006403940887</v>
      </c>
      <c r="F8" s="7">
        <f t="shared" si="3"/>
        <v>2.5000000000000001E-2</v>
      </c>
      <c r="G8" s="8">
        <f t="shared" si="3"/>
        <v>73.614042874326131</v>
      </c>
      <c r="H8" s="5">
        <f>'IGNORE Totaal overzicht input'!B83</f>
        <v>168</v>
      </c>
      <c r="I8" s="9">
        <f t="shared" si="0"/>
        <v>0.77303609547267182</v>
      </c>
      <c r="J8" s="10">
        <f t="shared" si="1"/>
        <v>75.501582435206288</v>
      </c>
      <c r="K8" s="5">
        <f t="shared" si="4"/>
        <v>0</v>
      </c>
      <c r="L8" s="10">
        <f t="shared" si="2"/>
        <v>66676.68835237126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17">
        <f>'IGNORE Totaal overzicht input'!K12</f>
        <v>6.8</v>
      </c>
      <c r="E9" s="40">
        <f>'IGNORE Totaal overzicht input'!K29</f>
        <v>144.88041379310346</v>
      </c>
      <c r="F9" s="7">
        <f t="shared" si="3"/>
        <v>2.5000000000000001E-2</v>
      </c>
      <c r="G9" s="8">
        <f t="shared" si="3"/>
        <v>73.614042874326131</v>
      </c>
      <c r="H9" s="5">
        <f>'IGNORE Totaal overzicht input'!B84</f>
        <v>184</v>
      </c>
      <c r="I9" s="9">
        <f t="shared" si="0"/>
        <v>0.78739355322338833</v>
      </c>
      <c r="J9" s="10">
        <f t="shared" si="1"/>
        <v>75.501582435206288</v>
      </c>
      <c r="K9" s="5">
        <f t="shared" si="4"/>
        <v>0</v>
      </c>
      <c r="L9" s="10">
        <f t="shared" si="2"/>
        <v>74383.163435678231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17">
        <f>'IGNORE Totaal overzicht input'!K13</f>
        <v>6.8</v>
      </c>
      <c r="E10" s="40">
        <f>'IGNORE Totaal overzicht input'!K30</f>
        <v>125.31145454545457</v>
      </c>
      <c r="F10" s="7">
        <f t="shared" si="3"/>
        <v>2.5000000000000001E-2</v>
      </c>
      <c r="G10" s="8">
        <f t="shared" si="3"/>
        <v>73.614042874326131</v>
      </c>
      <c r="H10" s="5">
        <f>'IGNORE Totaal overzicht input'!B85</f>
        <v>168</v>
      </c>
      <c r="I10" s="9">
        <f t="shared" si="0"/>
        <v>0.74590151515151526</v>
      </c>
      <c r="J10" s="10">
        <f t="shared" si="1"/>
        <v>75.501582435206288</v>
      </c>
      <c r="K10" s="5">
        <f t="shared" si="4"/>
        <v>0</v>
      </c>
      <c r="L10" s="10">
        <f t="shared" si="2"/>
        <v>64336.24918498686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17">
        <f>'IGNORE Totaal overzicht input'!K14</f>
        <v>6.8</v>
      </c>
      <c r="E11" s="40">
        <f>'IGNORE Totaal overzicht input'!K31</f>
        <v>134.84943016759777</v>
      </c>
      <c r="F11" s="7">
        <f t="shared" si="3"/>
        <v>2.5000000000000001E-2</v>
      </c>
      <c r="G11" s="8">
        <f t="shared" si="3"/>
        <v>73.614042874326131</v>
      </c>
      <c r="H11" s="5">
        <f>'IGNORE Totaal overzicht input'!B86</f>
        <v>176</v>
      </c>
      <c r="I11" s="9">
        <f t="shared" si="0"/>
        <v>0.76618994413407826</v>
      </c>
      <c r="J11" s="10">
        <f t="shared" si="1"/>
        <v>75.501582435206288</v>
      </c>
      <c r="K11" s="5">
        <f t="shared" si="4"/>
        <v>0</v>
      </c>
      <c r="L11" s="10">
        <f t="shared" si="2"/>
        <v>69233.14850334845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17">
        <f>'IGNORE Totaal overzicht input'!K15</f>
        <v>6.8</v>
      </c>
      <c r="E12" s="40">
        <f>'IGNORE Totaal overzicht input'!K32</f>
        <v>155</v>
      </c>
      <c r="F12" s="7">
        <f t="shared" si="3"/>
        <v>2.5000000000000001E-2</v>
      </c>
      <c r="G12" s="8">
        <f t="shared" si="3"/>
        <v>73.614042874326131</v>
      </c>
      <c r="H12" s="5">
        <f>'IGNORE Totaal overzicht input'!B87</f>
        <v>184</v>
      </c>
      <c r="I12" s="9">
        <f t="shared" si="0"/>
        <v>0.84239130434782605</v>
      </c>
      <c r="J12" s="10">
        <f t="shared" si="1"/>
        <v>75.501582435206288</v>
      </c>
      <c r="K12" s="5">
        <f t="shared" si="4"/>
        <v>0</v>
      </c>
      <c r="L12" s="10">
        <f t="shared" si="2"/>
        <v>79578.667886707437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17">
        <f>'IGNORE Totaal overzicht input'!K16</f>
        <v>6.8</v>
      </c>
      <c r="E13" s="40">
        <f>'IGNORE Totaal overzicht input'!K33</f>
        <v>131.26782608695652</v>
      </c>
      <c r="F13" s="7">
        <f t="shared" si="3"/>
        <v>2.5000000000000001E-2</v>
      </c>
      <c r="G13" s="8">
        <f t="shared" si="3"/>
        <v>73.614042874326131</v>
      </c>
      <c r="H13" s="5">
        <f>'IGNORE Totaal overzicht input'!B88</f>
        <v>160</v>
      </c>
      <c r="I13" s="9">
        <f t="shared" si="0"/>
        <v>0.82042391304347828</v>
      </c>
      <c r="J13" s="10">
        <f t="shared" si="1"/>
        <v>75.501582435206288</v>
      </c>
      <c r="K13" s="5">
        <f t="shared" si="4"/>
        <v>0</v>
      </c>
      <c r="L13" s="10">
        <f t="shared" si="2"/>
        <v>67394.31442828376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17">
        <f>'IGNORE Totaal overzicht input'!K17</f>
        <v>6.8</v>
      </c>
      <c r="E14" s="40">
        <f>'IGNORE Totaal overzicht input'!K34</f>
        <v>130</v>
      </c>
      <c r="F14" s="7">
        <f t="shared" si="3"/>
        <v>2.5000000000000001E-2</v>
      </c>
      <c r="G14" s="8">
        <f t="shared" si="3"/>
        <v>73.614042874326131</v>
      </c>
      <c r="H14" s="5">
        <f>'IGNORE Totaal overzicht input'!B89</f>
        <v>184</v>
      </c>
      <c r="I14" s="9">
        <f t="shared" si="0"/>
        <v>0.70652173913043481</v>
      </c>
      <c r="J14" s="10">
        <f t="shared" si="1"/>
        <v>75.501582435206288</v>
      </c>
      <c r="K14" s="5">
        <f t="shared" si="4"/>
        <v>0</v>
      </c>
      <c r="L14" s="10">
        <f t="shared" si="2"/>
        <v>66743.398872722362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62">
        <f>SUM(E3:E14)</f>
        <v>1599.9102544881614</v>
      </c>
      <c r="F15" s="19">
        <f>AVERAGE(F3:F14)</f>
        <v>2.4999999999999998E-2</v>
      </c>
      <c r="G15" s="20">
        <f>AVERAGE(G3:G14)</f>
        <v>73.614042874326145</v>
      </c>
      <c r="H15" s="4">
        <f>SUM(H3:H14)</f>
        <v>2088</v>
      </c>
      <c r="I15" s="19">
        <f t="shared" ref="I15" si="5">E15/H15</f>
        <v>0.76624054333724201</v>
      </c>
      <c r="J15" s="20">
        <f>AVERAGE(J3:J14)</f>
        <v>75.501582435206288</v>
      </c>
      <c r="K15" s="4">
        <f>SUM(K3:K14)</f>
        <v>1</v>
      </c>
      <c r="L15" s="20">
        <f>SUM(L3:L14)</f>
        <v>791658.11396049382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87D1D-5A80-3F43-9840-1B1F3139B792}">
  <sheetPr>
    <tabColor rgb="FF00B050"/>
  </sheetPr>
  <dimension ref="A1:O15"/>
  <sheetViews>
    <sheetView zoomScale="144" zoomScaleNormal="144" workbookViewId="0">
      <selection activeCell="L41" sqref="L41"/>
    </sheetView>
  </sheetViews>
  <sheetFormatPr baseColWidth="10" defaultColWidth="8.83203125" defaultRowHeight="15" x14ac:dyDescent="0.2"/>
  <cols>
    <col min="1" max="1" width="11.1640625" customWidth="1"/>
    <col min="2" max="2" width="11.33203125" customWidth="1"/>
    <col min="3" max="3" width="12.5" bestFit="1" customWidth="1"/>
    <col min="4" max="4" width="14.83203125" bestFit="1" customWidth="1"/>
    <col min="5" max="5" width="11.5" bestFit="1" customWidth="1"/>
    <col min="6" max="6" width="7.33203125" bestFit="1" customWidth="1"/>
    <col min="7" max="7" width="8.83203125" bestFit="1" customWidth="1"/>
    <col min="8" max="8" width="14.5" bestFit="1" customWidth="1"/>
    <col min="9" max="9" width="13.5" bestFit="1" customWidth="1"/>
    <col min="10" max="10" width="9.5" bestFit="1" customWidth="1"/>
    <col min="11" max="11" width="9.6640625" bestFit="1" customWidth="1"/>
    <col min="12" max="12" width="15.83203125" bestFit="1" customWidth="1"/>
  </cols>
  <sheetData>
    <row r="1" spans="1:15" x14ac:dyDescent="0.2">
      <c r="B1" s="16" t="s">
        <v>11</v>
      </c>
      <c r="C1" s="16"/>
      <c r="D1" s="70">
        <f>'IGNORE Totaal overzicht input'!M4</f>
        <v>34.311666666666667</v>
      </c>
      <c r="E1" s="1"/>
      <c r="F1" s="1"/>
      <c r="G1" s="1"/>
      <c r="H1" s="1"/>
      <c r="I1" s="1"/>
      <c r="J1" s="1"/>
      <c r="K1" s="1"/>
      <c r="L1" s="1"/>
    </row>
    <row r="2" spans="1:15" x14ac:dyDescent="0.2">
      <c r="A2" s="4"/>
      <c r="B2" s="4" t="s">
        <v>5</v>
      </c>
      <c r="C2" s="4" t="s">
        <v>4</v>
      </c>
      <c r="D2" s="4" t="s">
        <v>3</v>
      </c>
      <c r="E2" s="4" t="s">
        <v>6</v>
      </c>
      <c r="F2" s="4" t="s">
        <v>7</v>
      </c>
      <c r="G2" s="4" t="s">
        <v>0</v>
      </c>
      <c r="H2" s="4" t="s">
        <v>9</v>
      </c>
      <c r="I2" s="4" t="s">
        <v>1</v>
      </c>
      <c r="J2" s="4" t="s">
        <v>2</v>
      </c>
      <c r="K2" s="4" t="s">
        <v>10</v>
      </c>
      <c r="L2" s="4" t="s">
        <v>8</v>
      </c>
    </row>
    <row r="3" spans="1:15" x14ac:dyDescent="0.2">
      <c r="A3" s="5" t="s">
        <v>12</v>
      </c>
      <c r="B3" s="5">
        <v>2024</v>
      </c>
      <c r="C3" s="5">
        <v>1</v>
      </c>
      <c r="D3" s="70">
        <f>'IGNORE Totaal overzicht input'!M6</f>
        <v>34.311666666666667</v>
      </c>
      <c r="E3" s="40">
        <f>'IGNORE Totaal overzicht input'!M23</f>
        <v>129.10835249042142</v>
      </c>
      <c r="F3" s="27">
        <f>'IGNORE Totaal overzicht input'!M40</f>
        <v>0.32988263164169068</v>
      </c>
      <c r="G3" s="8">
        <f>'IGNORE Totaal overzicht input'!M57</f>
        <v>54.5141064213718</v>
      </c>
      <c r="H3" s="5">
        <f>'IGNORE Totaal overzicht input'!B78</f>
        <v>184</v>
      </c>
      <c r="I3" s="9">
        <f>E3/H3</f>
        <v>0.7016758287522904</v>
      </c>
      <c r="J3" s="10">
        <f>G3/(1-F3)</f>
        <v>81.350087306233362</v>
      </c>
      <c r="K3" s="71">
        <f>D3-D1</f>
        <v>0</v>
      </c>
      <c r="L3" s="10">
        <f>D3*J3*E3</f>
        <v>360374.60284119792</v>
      </c>
      <c r="N3" s="2"/>
      <c r="O3" s="3"/>
    </row>
    <row r="4" spans="1:15" x14ac:dyDescent="0.2">
      <c r="A4" s="5" t="s">
        <v>12</v>
      </c>
      <c r="B4" s="5">
        <v>2024</v>
      </c>
      <c r="C4" s="5">
        <v>2</v>
      </c>
      <c r="D4" s="70">
        <f>'IGNORE Totaal overzicht input'!M7</f>
        <v>33.331333333333333</v>
      </c>
      <c r="E4" s="40">
        <f>'IGNORE Totaal overzicht input'!M24</f>
        <v>120.33486590038315</v>
      </c>
      <c r="F4" s="27">
        <f>F3</f>
        <v>0.32988263164169068</v>
      </c>
      <c r="G4" s="8">
        <f>G3</f>
        <v>54.5141064213718</v>
      </c>
      <c r="H4" s="5">
        <f>'IGNORE Totaal overzicht input'!B79</f>
        <v>160</v>
      </c>
      <c r="I4" s="9">
        <f t="shared" ref="I4:I14" si="0">E4/H4</f>
        <v>0.75209291187739469</v>
      </c>
      <c r="J4" s="10">
        <f t="shared" ref="J4:J14" si="1">G4/(1-F4)</f>
        <v>81.350087306233362</v>
      </c>
      <c r="K4" s="71">
        <f>D4-D3</f>
        <v>-0.98033333333333417</v>
      </c>
      <c r="L4" s="10">
        <f t="shared" ref="L4:L14" si="2">D4*J4*E4</f>
        <v>326288.81639564113</v>
      </c>
      <c r="N4" s="2"/>
      <c r="O4" s="3"/>
    </row>
    <row r="5" spans="1:15" x14ac:dyDescent="0.2">
      <c r="A5" s="5" t="s">
        <v>12</v>
      </c>
      <c r="B5" s="5">
        <v>2024</v>
      </c>
      <c r="C5" s="5">
        <v>3</v>
      </c>
      <c r="D5" s="70">
        <f>'IGNORE Totaal overzicht input'!M8</f>
        <v>33.331333333333333</v>
      </c>
      <c r="E5" s="40">
        <f>'IGNORE Totaal overzicht input'!M25</f>
        <v>132.66749154834346</v>
      </c>
      <c r="F5" s="27">
        <f t="shared" ref="F5:F14" si="3">F4</f>
        <v>0.32988263164169068</v>
      </c>
      <c r="G5" s="8">
        <f t="shared" ref="G5:G14" si="4">G4</f>
        <v>54.5141064213718</v>
      </c>
      <c r="H5" s="5">
        <f>'IGNORE Totaal overzicht input'!B80</f>
        <v>168</v>
      </c>
      <c r="I5" s="9">
        <f t="shared" si="0"/>
        <v>0.78968744969252058</v>
      </c>
      <c r="J5" s="10">
        <f t="shared" si="1"/>
        <v>81.350087306233362</v>
      </c>
      <c r="K5" s="71">
        <f t="shared" ref="K5:K14" si="5">D5-D4</f>
        <v>0</v>
      </c>
      <c r="L5" s="10">
        <f t="shared" si="2"/>
        <v>359728.81564785028</v>
      </c>
      <c r="N5" s="2"/>
      <c r="O5" s="3"/>
    </row>
    <row r="6" spans="1:15" x14ac:dyDescent="0.2">
      <c r="A6" s="5" t="s">
        <v>12</v>
      </c>
      <c r="B6" s="5">
        <v>2024</v>
      </c>
      <c r="C6" s="5">
        <v>4</v>
      </c>
      <c r="D6" s="70">
        <f>'IGNORE Totaal overzicht input'!M9</f>
        <v>33.331333333333333</v>
      </c>
      <c r="E6" s="40">
        <f>'IGNORE Totaal overzicht input'!M26</f>
        <v>132.76749154834346</v>
      </c>
      <c r="F6" s="27">
        <f t="shared" si="3"/>
        <v>0.32988263164169068</v>
      </c>
      <c r="G6" s="8">
        <f t="shared" si="4"/>
        <v>54.5141064213718</v>
      </c>
      <c r="H6" s="5">
        <f>'IGNORE Totaal overzicht input'!B81</f>
        <v>176</v>
      </c>
      <c r="I6" s="9">
        <f t="shared" si="0"/>
        <v>0.75436074743376968</v>
      </c>
      <c r="J6" s="10">
        <f t="shared" si="1"/>
        <v>81.350087306233362</v>
      </c>
      <c r="K6" s="71">
        <f t="shared" si="5"/>
        <v>0</v>
      </c>
      <c r="L6" s="10">
        <f t="shared" si="2"/>
        <v>359999.96633552021</v>
      </c>
      <c r="N6" s="2"/>
      <c r="O6" s="3"/>
    </row>
    <row r="7" spans="1:15" x14ac:dyDescent="0.2">
      <c r="A7" s="5" t="s">
        <v>12</v>
      </c>
      <c r="B7" s="5">
        <v>2024</v>
      </c>
      <c r="C7" s="5">
        <v>5</v>
      </c>
      <c r="D7" s="70">
        <f>'IGNORE Totaal overzicht input'!M10</f>
        <v>35.292000000000002</v>
      </c>
      <c r="E7" s="40">
        <f>'IGNORE Totaal overzicht input'!M27</f>
        <v>115.34597701149426</v>
      </c>
      <c r="F7" s="27">
        <f t="shared" si="3"/>
        <v>0.32988263164169068</v>
      </c>
      <c r="G7" s="8">
        <f t="shared" si="4"/>
        <v>54.5141064213718</v>
      </c>
      <c r="H7" s="5">
        <f>'IGNORE Totaal overzicht input'!B82</f>
        <v>176</v>
      </c>
      <c r="I7" s="9">
        <f t="shared" si="0"/>
        <v>0.6553748693834901</v>
      </c>
      <c r="J7" s="10">
        <f t="shared" si="1"/>
        <v>81.350087306233362</v>
      </c>
      <c r="K7" s="71">
        <f t="shared" si="5"/>
        <v>1.9606666666666683</v>
      </c>
      <c r="L7" s="10">
        <f t="shared" si="2"/>
        <v>331159.13985846448</v>
      </c>
      <c r="N7" s="2"/>
      <c r="O7" s="3"/>
    </row>
    <row r="8" spans="1:15" x14ac:dyDescent="0.2">
      <c r="A8" s="5" t="s">
        <v>12</v>
      </c>
      <c r="B8" s="5">
        <v>2024</v>
      </c>
      <c r="C8" s="5">
        <v>6</v>
      </c>
      <c r="D8" s="70">
        <f>'IGNORE Totaal overzicht input'!M11</f>
        <v>33.331333333333333</v>
      </c>
      <c r="E8" s="40">
        <f>'IGNORE Totaal overzicht input'!M28</f>
        <v>127.63486590038315</v>
      </c>
      <c r="F8" s="27">
        <f t="shared" si="3"/>
        <v>0.32988263164169068</v>
      </c>
      <c r="G8" s="8">
        <f t="shared" si="4"/>
        <v>54.5141064213718</v>
      </c>
      <c r="H8" s="5">
        <f>'IGNORE Totaal overzicht input'!B83</f>
        <v>168</v>
      </c>
      <c r="I8" s="9">
        <f t="shared" si="0"/>
        <v>0.75973134464513781</v>
      </c>
      <c r="J8" s="10">
        <f t="shared" si="1"/>
        <v>81.350087306233362</v>
      </c>
      <c r="K8" s="71">
        <f t="shared" si="5"/>
        <v>-1.9606666666666683</v>
      </c>
      <c r="L8" s="10">
        <f t="shared" si="2"/>
        <v>346082.81659554993</v>
      </c>
      <c r="N8" s="2"/>
      <c r="O8" s="3"/>
    </row>
    <row r="9" spans="1:15" x14ac:dyDescent="0.2">
      <c r="A9" s="5" t="s">
        <v>12</v>
      </c>
      <c r="B9" s="5">
        <v>2024</v>
      </c>
      <c r="C9" s="5">
        <v>7</v>
      </c>
      <c r="D9" s="70">
        <f>'IGNORE Totaal overzicht input'!M12</f>
        <v>33.331333333333333</v>
      </c>
      <c r="E9" s="40">
        <f>'IGNORE Totaal overzicht input'!M29</f>
        <v>135.85509578544062</v>
      </c>
      <c r="F9" s="27">
        <f t="shared" si="3"/>
        <v>0.32988263164169068</v>
      </c>
      <c r="G9" s="8">
        <f t="shared" si="4"/>
        <v>54.5141064213718</v>
      </c>
      <c r="H9" s="5">
        <f>'IGNORE Totaal overzicht input'!B84</f>
        <v>184</v>
      </c>
      <c r="I9" s="9">
        <f t="shared" si="0"/>
        <v>0.73834291187739465</v>
      </c>
      <c r="J9" s="10">
        <f t="shared" si="1"/>
        <v>81.350087306233362</v>
      </c>
      <c r="K9" s="71">
        <f t="shared" si="5"/>
        <v>0</v>
      </c>
      <c r="L9" s="10">
        <f t="shared" si="2"/>
        <v>368372.02645693673</v>
      </c>
      <c r="N9" s="2"/>
      <c r="O9" s="3"/>
    </row>
    <row r="10" spans="1:15" x14ac:dyDescent="0.2">
      <c r="A10" s="5" t="s">
        <v>12</v>
      </c>
      <c r="B10" s="5">
        <v>2024</v>
      </c>
      <c r="C10" s="5">
        <v>8</v>
      </c>
      <c r="D10" s="70">
        <f>'IGNORE Totaal overzicht input'!M13</f>
        <v>33.331333333333333</v>
      </c>
      <c r="E10" s="40">
        <f>'IGNORE Totaal overzicht input'!M30</f>
        <v>124.04160919540229</v>
      </c>
      <c r="F10" s="27">
        <f t="shared" si="3"/>
        <v>0.32988263164169068</v>
      </c>
      <c r="G10" s="8">
        <f t="shared" si="4"/>
        <v>54.5141064213718</v>
      </c>
      <c r="H10" s="5">
        <f>'IGNORE Totaal overzicht input'!B85</f>
        <v>168</v>
      </c>
      <c r="I10" s="9">
        <f t="shared" si="0"/>
        <v>0.73834291187739454</v>
      </c>
      <c r="J10" s="10">
        <f t="shared" si="1"/>
        <v>81.350087306233362</v>
      </c>
      <c r="K10" s="71">
        <f t="shared" si="5"/>
        <v>0</v>
      </c>
      <c r="L10" s="10">
        <f t="shared" si="2"/>
        <v>336339.67633024656</v>
      </c>
      <c r="N10" s="2"/>
      <c r="O10" s="3"/>
    </row>
    <row r="11" spans="1:15" x14ac:dyDescent="0.2">
      <c r="A11" s="5" t="s">
        <v>12</v>
      </c>
      <c r="B11" s="5">
        <v>2024</v>
      </c>
      <c r="C11" s="5">
        <v>9</v>
      </c>
      <c r="D11" s="70">
        <f>'IGNORE Totaal overzicht input'!M14</f>
        <v>33.331333333333333</v>
      </c>
      <c r="E11" s="40">
        <f>'IGNORE Totaal overzicht input'!M31</f>
        <v>132.07070543159793</v>
      </c>
      <c r="F11" s="27">
        <f t="shared" si="3"/>
        <v>0.32988263164169068</v>
      </c>
      <c r="G11" s="8">
        <f t="shared" si="4"/>
        <v>54.5141064213718</v>
      </c>
      <c r="H11" s="5">
        <f>'IGNORE Totaal overzicht input'!B86</f>
        <v>176</v>
      </c>
      <c r="I11" s="9">
        <f t="shared" si="0"/>
        <v>0.75040173540680644</v>
      </c>
      <c r="J11" s="10">
        <f t="shared" si="1"/>
        <v>81.350087306233362</v>
      </c>
      <c r="K11" s="71">
        <f t="shared" si="5"/>
        <v>0</v>
      </c>
      <c r="L11" s="10">
        <f t="shared" si="2"/>
        <v>358110.62598837574</v>
      </c>
      <c r="N11" s="2"/>
      <c r="O11" s="3"/>
    </row>
    <row r="12" spans="1:15" x14ac:dyDescent="0.2">
      <c r="A12" s="5" t="s">
        <v>12</v>
      </c>
      <c r="B12" s="5">
        <v>2024</v>
      </c>
      <c r="C12" s="5">
        <v>10</v>
      </c>
      <c r="D12" s="70">
        <f>'IGNORE Totaal overzicht input'!M15</f>
        <v>34.311666666666667</v>
      </c>
      <c r="E12" s="40">
        <f>'IGNORE Totaal overzicht input'!M32</f>
        <v>141.41452435686915</v>
      </c>
      <c r="F12" s="27">
        <f t="shared" si="3"/>
        <v>0.32988263164169068</v>
      </c>
      <c r="G12" s="8">
        <f t="shared" si="4"/>
        <v>54.5141064213718</v>
      </c>
      <c r="H12" s="5">
        <f>'IGNORE Totaal overzicht input'!B87</f>
        <v>184</v>
      </c>
      <c r="I12" s="9">
        <f t="shared" si="0"/>
        <v>0.76855719759168017</v>
      </c>
      <c r="J12" s="10">
        <f t="shared" si="1"/>
        <v>81.350087306233362</v>
      </c>
      <c r="K12" s="71">
        <f t="shared" si="5"/>
        <v>0.98033333333333417</v>
      </c>
      <c r="L12" s="10">
        <f t="shared" si="2"/>
        <v>394724.29217826575</v>
      </c>
      <c r="N12" s="2"/>
      <c r="O12" s="3"/>
    </row>
    <row r="13" spans="1:15" x14ac:dyDescent="0.2">
      <c r="A13" s="5" t="s">
        <v>12</v>
      </c>
      <c r="B13" s="5">
        <v>2024</v>
      </c>
      <c r="C13" s="5">
        <v>11</v>
      </c>
      <c r="D13" s="70">
        <f>'IGNORE Totaal overzicht input'!M16</f>
        <v>34.311666666666667</v>
      </c>
      <c r="E13" s="40">
        <f>'IGNORE Totaal overzicht input'!M33</f>
        <v>134.53486590038312</v>
      </c>
      <c r="F13" s="27">
        <f t="shared" si="3"/>
        <v>0.32988263164169068</v>
      </c>
      <c r="G13" s="8">
        <f t="shared" si="4"/>
        <v>54.5141064213718</v>
      </c>
      <c r="H13" s="5">
        <f>'IGNORE Totaal overzicht input'!B88</f>
        <v>160</v>
      </c>
      <c r="I13" s="9">
        <f t="shared" si="0"/>
        <v>0.84084291187739457</v>
      </c>
      <c r="J13" s="10">
        <f t="shared" si="1"/>
        <v>81.350087306233362</v>
      </c>
      <c r="K13" s="71">
        <f t="shared" si="5"/>
        <v>0</v>
      </c>
      <c r="L13" s="10">
        <f t="shared" si="2"/>
        <v>375521.39681080158</v>
      </c>
      <c r="N13" s="2"/>
      <c r="O13" s="3"/>
    </row>
    <row r="14" spans="1:15" x14ac:dyDescent="0.2">
      <c r="A14" s="5" t="s">
        <v>12</v>
      </c>
      <c r="B14" s="5">
        <v>2024</v>
      </c>
      <c r="C14" s="5">
        <v>12</v>
      </c>
      <c r="D14" s="70">
        <f>'IGNORE Totaal overzicht input'!M17</f>
        <v>34.311666666666667</v>
      </c>
      <c r="E14" s="40">
        <f>'IGNORE Totaal overzicht input'!M34</f>
        <v>121.1016091954023</v>
      </c>
      <c r="F14" s="27">
        <f t="shared" si="3"/>
        <v>0.32988263164169068</v>
      </c>
      <c r="G14" s="8">
        <f t="shared" si="4"/>
        <v>54.5141064213718</v>
      </c>
      <c r="H14" s="5">
        <f>'IGNORE Totaal overzicht input'!B89</f>
        <v>184</v>
      </c>
      <c r="I14" s="9">
        <f t="shared" si="0"/>
        <v>0.65816091954022993</v>
      </c>
      <c r="J14" s="10">
        <f t="shared" si="1"/>
        <v>81.350087306233362</v>
      </c>
      <c r="K14" s="71">
        <f t="shared" si="5"/>
        <v>0</v>
      </c>
      <c r="L14" s="10">
        <f t="shared" si="2"/>
        <v>338025.72393959464</v>
      </c>
      <c r="N14" s="2"/>
      <c r="O14" s="3"/>
    </row>
    <row r="15" spans="1:15" s="21" customFormat="1" x14ac:dyDescent="0.2">
      <c r="A15" s="18"/>
      <c r="B15" s="18"/>
      <c r="C15" s="18"/>
      <c r="D15" s="15" t="s">
        <v>13</v>
      </c>
      <c r="E15" s="62">
        <f>SUM(E3:E14)</f>
        <v>1546.8774542644644</v>
      </c>
      <c r="F15" s="19">
        <f>AVERAGE(F3:F14)</f>
        <v>0.32988263164169063</v>
      </c>
      <c r="G15" s="20">
        <f>AVERAGE(G3:G14)</f>
        <v>54.514106421371814</v>
      </c>
      <c r="H15" s="4">
        <f>SUM(H3:H14)</f>
        <v>2088</v>
      </c>
      <c r="I15" s="19">
        <f t="shared" ref="I15" si="6">E15/H15</f>
        <v>0.74084169265539479</v>
      </c>
      <c r="J15" s="20">
        <f>AVERAGE(J3:J14)</f>
        <v>81.350087306233362</v>
      </c>
      <c r="K15" s="61">
        <f>SUM(K3:K14)</f>
        <v>0</v>
      </c>
      <c r="L15" s="20">
        <f>SUM(L3:L14)</f>
        <v>4254727.899378445</v>
      </c>
    </row>
  </sheetData>
  <conditionalFormatting sqref="H3:H14">
    <cfRule type="top10" dxfId="7" priority="1" percent="1" rank="10"/>
  </conditionalFormatting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9AC05F8473DE44B89C23648400C97A" ma:contentTypeVersion="12" ma:contentTypeDescription="Create a new document." ma:contentTypeScope="" ma:versionID="8b5a32d287df6c3800d966729835a55e">
  <xsd:schema xmlns:xsd="http://www.w3.org/2001/XMLSchema" xmlns:xs="http://www.w3.org/2001/XMLSchema" xmlns:p="http://schemas.microsoft.com/office/2006/metadata/properties" xmlns:ns2="ef169924-2e32-488a-b73b-d40a75f5d28c" xmlns:ns3="ef240063-6717-4375-be79-2acf52a003c1" targetNamespace="http://schemas.microsoft.com/office/2006/metadata/properties" ma:root="true" ma:fieldsID="4ca775876e101ee07414265035f8c8b0" ns2:_="" ns3:_="">
    <xsd:import namespace="ef169924-2e32-488a-b73b-d40a75f5d28c"/>
    <xsd:import namespace="ef240063-6717-4375-be79-2acf52a003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169924-2e32-488a-b73b-d40a75f5d2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288189f-6cb9-46cc-9422-b5b7d719b8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240063-6717-4375-be79-2acf52a00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f6db45a-9add-45aa-b0b5-00ecd1a9cbc4}" ma:internalName="TaxCatchAll" ma:showField="CatchAllData" ma:web="ef240063-6717-4375-be79-2acf52a003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240063-6717-4375-be79-2acf52a003c1" xsi:nil="true"/>
    <lcf76f155ced4ddcb4097134ff3c332f xmlns="ef169924-2e32-488a-b73b-d40a75f5d28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D9EE3DF-58A4-4B82-A50E-2EE940AD72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36FCDE-AD2E-4598-B51B-38E6760F15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169924-2e32-488a-b73b-d40a75f5d28c"/>
    <ds:schemaRef ds:uri="ef240063-6717-4375-be79-2acf52a00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847C8F-95A5-4DA2-B419-3583CC589804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http://schemas.openxmlformats.org/package/2006/metadata/core-properties"/>
    <ds:schemaRef ds:uri="ef240063-6717-4375-be79-2acf52a003c1"/>
    <ds:schemaRef ds:uri="ef169924-2e32-488a-b73b-d40a75f5d2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QDat Holding - DAN</vt:lpstr>
      <vt:lpstr>QDat Holding - DAB</vt:lpstr>
      <vt:lpstr>QDat Holding - QA</vt:lpstr>
      <vt:lpstr>Salves - TSX</vt:lpstr>
      <vt:lpstr>Salves - TSZ</vt:lpstr>
      <vt:lpstr>Salves - TSM</vt:lpstr>
      <vt:lpstr>Salves - TSW</vt:lpstr>
      <vt:lpstr>Salves - WES</vt:lpstr>
      <vt:lpstr>Valori - QTA</vt:lpstr>
      <vt:lpstr>Valori - LCT</vt:lpstr>
      <vt:lpstr>Valori - TAS</vt:lpstr>
      <vt:lpstr>Valori - TAE</vt:lpstr>
      <vt:lpstr>Valori - BIT</vt:lpstr>
      <vt:lpstr>Valori - ADV</vt:lpstr>
      <vt:lpstr>Test Crew IT - CML</vt:lpstr>
      <vt:lpstr>IGNORE Totaal overzicht input</vt:lpstr>
      <vt:lpstr>IGNORE Valori - AT2</vt:lpstr>
      <vt:lpstr>IGNORE Valori - TAA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Jan Ardesch</dc:creator>
  <cp:lastModifiedBy>John Van Arkelen</cp:lastModifiedBy>
  <dcterms:created xsi:type="dcterms:W3CDTF">2024-01-25T10:58:22Z</dcterms:created>
  <dcterms:modified xsi:type="dcterms:W3CDTF">2025-02-06T09:20:52Z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0x0101009E9AC05F8473DE44B89C23648400C97A</vt:lpwstr>
  </property>
</Properties>
</file>