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'S PC\Documents\"/>
    </mc:Choice>
  </mc:AlternateContent>
  <bookViews>
    <workbookView xWindow="-105" yWindow="-105" windowWidth="19425" windowHeight="11025" activeTab="1"/>
  </bookViews>
  <sheets>
    <sheet name="Exercise" sheetId="1" r:id="rId1"/>
    <sheet name="Conditionals" sheetId="2" r:id="rId2"/>
    <sheet name="Conditionals Pivot" sheetId="5" r:id="rId3"/>
    <sheet name="Exercise Pivot" sheetId="4" r:id="rId4"/>
  </sheets>
  <externalReferences>
    <externalReference r:id="rId5"/>
  </externalReferences>
  <definedNames>
    <definedName name="_xlnm._FilterDatabase" localSheetId="1" hidden="1">Conditionals!$B$7:$D$27</definedName>
  </definedNames>
  <calcPr calcId="162913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2" l="1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8" i="2"/>
  <c r="G8" i="2" l="1"/>
  <c r="E11" i="2"/>
  <c r="E8" i="2"/>
  <c r="E9" i="2"/>
  <c r="E10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R8" i="2" l="1"/>
  <c r="L11" i="2"/>
  <c r="L10" i="2"/>
  <c r="L12" i="2"/>
  <c r="L9" i="2"/>
  <c r="L8" i="2"/>
  <c r="H15" i="1" l="1"/>
  <c r="H14" i="1"/>
  <c r="H12" i="1"/>
  <c r="H9" i="1"/>
  <c r="H11" i="1"/>
  <c r="H10" i="1"/>
  <c r="D29" i="1"/>
  <c r="C22" i="4"/>
  <c r="C23" i="4"/>
  <c r="H8" i="1"/>
  <c r="B2" i="2" l="1"/>
  <c r="B2" i="1"/>
  <c r="I12" i="1"/>
  <c r="I13" i="1"/>
  <c r="I11" i="1"/>
  <c r="I9" i="1"/>
  <c r="M10" i="2"/>
  <c r="M13" i="2"/>
  <c r="M15" i="2"/>
  <c r="I8" i="1"/>
  <c r="I15" i="1"/>
  <c r="M8" i="2"/>
  <c r="I10" i="1"/>
  <c r="M14" i="2"/>
  <c r="M9" i="2"/>
  <c r="I14" i="1"/>
  <c r="M11" i="2"/>
  <c r="M12" i="2"/>
</calcChain>
</file>

<file path=xl/sharedStrings.xml><?xml version="1.0" encoding="utf-8"?>
<sst xmlns="http://schemas.openxmlformats.org/spreadsheetml/2006/main" count="242" uniqueCount="81">
  <si>
    <t>Schedule of Pioneer Staff</t>
  </si>
  <si>
    <t>Names</t>
  </si>
  <si>
    <t>Company</t>
  </si>
  <si>
    <t>Salary</t>
  </si>
  <si>
    <t>Goodluck Jonathan</t>
  </si>
  <si>
    <t>Bayelsa</t>
  </si>
  <si>
    <t>Grand Total</t>
  </si>
  <si>
    <t>Bukar Ibrahim</t>
  </si>
  <si>
    <t>Yobe</t>
  </si>
  <si>
    <t>Average Salary</t>
  </si>
  <si>
    <t>Jolly Nyame</t>
  </si>
  <si>
    <t>Taraba</t>
  </si>
  <si>
    <t>Highest Salary</t>
  </si>
  <si>
    <t>Adamu Mu'azu</t>
  </si>
  <si>
    <t>Bauchi</t>
  </si>
  <si>
    <t>Lowest Salary</t>
  </si>
  <si>
    <t>Lucky Igbinedion</t>
  </si>
  <si>
    <t>Edo</t>
  </si>
  <si>
    <t>Total No of Staff</t>
  </si>
  <si>
    <t>Peter Obi</t>
  </si>
  <si>
    <t>Anambra</t>
  </si>
  <si>
    <t>Gbenga Daniel</t>
  </si>
  <si>
    <t>Ogun</t>
  </si>
  <si>
    <t>Fourth Highest Salary</t>
  </si>
  <si>
    <t>Ahmed Makarfi</t>
  </si>
  <si>
    <t>Kaduna</t>
  </si>
  <si>
    <t>Third Lowest Salary</t>
  </si>
  <si>
    <t>Christopher Alao-Akala</t>
  </si>
  <si>
    <t>Oyo</t>
  </si>
  <si>
    <t>Achike Udenwa</t>
  </si>
  <si>
    <t>Imo</t>
  </si>
  <si>
    <t>Bukola Saraki</t>
  </si>
  <si>
    <t>Kwara</t>
  </si>
  <si>
    <t>Ali Modu Sheriff</t>
  </si>
  <si>
    <t>Borno</t>
  </si>
  <si>
    <t>Sam Egwu</t>
  </si>
  <si>
    <t>Ebonyi</t>
  </si>
  <si>
    <t>Olusegun Agagu</t>
  </si>
  <si>
    <t>Ondo</t>
  </si>
  <si>
    <t>George Akume</t>
  </si>
  <si>
    <t>Benue</t>
  </si>
  <si>
    <t>Chimaroke Nnamani</t>
  </si>
  <si>
    <t>Enugu</t>
  </si>
  <si>
    <t>Abdullahi Adamu</t>
  </si>
  <si>
    <t>Nassarawa</t>
  </si>
  <si>
    <t>Attahiru Bafarawa</t>
  </si>
  <si>
    <t>Sokoto</t>
  </si>
  <si>
    <t>Bola Tinubu</t>
  </si>
  <si>
    <t>Lagos</t>
  </si>
  <si>
    <t>Donald Duke</t>
  </si>
  <si>
    <t>Cross River</t>
  </si>
  <si>
    <t>End</t>
  </si>
  <si>
    <t>ID and Co. Limited</t>
  </si>
  <si>
    <t>Bayelsa Total Salary</t>
  </si>
  <si>
    <t>Average Oyo Salary</t>
  </si>
  <si>
    <t>Lowest Taraba Salary</t>
  </si>
  <si>
    <t>Highest Edo Salary</t>
  </si>
  <si>
    <t>Total No of Staff in Nassarawa</t>
  </si>
  <si>
    <t>Count of Names</t>
  </si>
  <si>
    <t>Row Labels</t>
  </si>
  <si>
    <t>Count of Company</t>
  </si>
  <si>
    <t>Sum of Salary</t>
  </si>
  <si>
    <t>SUM</t>
  </si>
  <si>
    <t>AVERAGE</t>
  </si>
  <si>
    <t>MIN</t>
  </si>
  <si>
    <t>MAX</t>
  </si>
  <si>
    <t>LARGE</t>
  </si>
  <si>
    <t>SMALL</t>
  </si>
  <si>
    <t>COUNT</t>
  </si>
  <si>
    <t>COUNTA</t>
  </si>
  <si>
    <t>SUMIF</t>
  </si>
  <si>
    <t>SUMIFS</t>
  </si>
  <si>
    <t>AVEARGEIF</t>
  </si>
  <si>
    <t>AVERAGEIFS</t>
  </si>
  <si>
    <t>MINIFS</t>
  </si>
  <si>
    <t>MAXIFS</t>
  </si>
  <si>
    <t>COUNTIFS</t>
  </si>
  <si>
    <t>Conditionals for salaries for staffs in Bayelsa</t>
  </si>
  <si>
    <t>Conditionals for salaries for staffs in oyo</t>
  </si>
  <si>
    <t>Conditionals for salaries for staffs in Edo</t>
  </si>
  <si>
    <t>Conditionals for salaries for staffs in Taraba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</si>
</sst>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);[Red]\(#,##0.0\);\ \ \-\ \ "/>
  </numFmts>
  <fonts count="18">
    <font>
      <sz val="10"/>
      <name val="Arial Nova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5"/>
      <color theme="3"/>
      <name val="Arial Nova"/>
      <family val="2"/>
    </font>
    <font>
      <sz val="10"/>
      <name val="Arial Nova"/>
      <family val="2"/>
    </font>
    <font>
      <b/>
      <sz val="16"/>
      <name val="Arial Nova"/>
      <family val="2"/>
    </font>
    <font>
      <b/>
      <sz val="13"/>
      <color rgb="FFC00000"/>
      <name val="Arial Nova"/>
      <family val="2"/>
    </font>
    <font>
      <b/>
      <sz val="12"/>
      <color theme="1" tint="0.34998626667073579"/>
      <name val="Arial Nova"/>
      <family val="2"/>
    </font>
    <font>
      <sz val="11"/>
      <color theme="0"/>
      <name val="Arial"/>
      <family val="2"/>
    </font>
    <font>
      <sz val="12"/>
      <color theme="0"/>
      <name val="Arial Nova"/>
      <family val="2"/>
    </font>
    <font>
      <sz val="12"/>
      <name val="Arial Nova"/>
      <family val="2"/>
    </font>
    <font>
      <sz val="12"/>
      <color rgb="FF0070C0"/>
      <name val="Arial Nova"/>
      <family val="2"/>
    </font>
    <font>
      <sz val="10"/>
      <name val="Bookman Old Style"/>
      <family val="1"/>
    </font>
    <font>
      <b/>
      <sz val="12"/>
      <name val="Arial Nova"/>
      <family val="2"/>
    </font>
    <font>
      <sz val="11"/>
      <name val="Arial Nova"/>
      <family val="2"/>
    </font>
    <font>
      <b/>
      <sz val="14"/>
      <color theme="0"/>
      <name val="Arial Nova"/>
    </font>
    <font>
      <b/>
      <sz val="12"/>
      <color theme="0"/>
      <name val="Arial Nova"/>
    </font>
    <font>
      <b/>
      <sz val="10"/>
      <name val="Arial Nova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40" fontId="8" fillId="4" borderId="3" applyNumberFormat="0" applyProtection="0">
      <alignment horizontal="center" vertical="center" wrapText="1"/>
    </xf>
    <xf numFmtId="0" fontId="12" fillId="0" borderId="0"/>
  </cellStyleXfs>
  <cellXfs count="30">
    <xf numFmtId="0" fontId="0" fillId="0" borderId="0" xfId="0"/>
    <xf numFmtId="0" fontId="3" fillId="0" borderId="0" xfId="1" applyFont="1" applyBorder="1"/>
    <xf numFmtId="0" fontId="4" fillId="0" borderId="0" xfId="0" applyFont="1"/>
    <xf numFmtId="0" fontId="5" fillId="2" borderId="0" xfId="0" applyFont="1" applyFill="1"/>
    <xf numFmtId="164" fontId="6" fillId="3" borderId="0" xfId="2" applyNumberFormat="1" applyFont="1" applyFill="1" applyBorder="1"/>
    <xf numFmtId="164" fontId="7" fillId="3" borderId="0" xfId="2" applyNumberFormat="1" applyFont="1" applyFill="1" applyBorder="1"/>
    <xf numFmtId="37" fontId="9" fillId="4" borderId="3" xfId="3" applyNumberFormat="1" applyFont="1" applyAlignment="1">
      <alignment horizontal="left" vertical="center" wrapText="1"/>
    </xf>
    <xf numFmtId="37" fontId="9" fillId="4" borderId="3" xfId="3" applyNumberFormat="1" applyFont="1" applyAlignment="1">
      <alignment horizontal="right" vertical="center" wrapText="1"/>
    </xf>
    <xf numFmtId="0" fontId="10" fillId="0" borderId="4" xfId="0" applyFont="1" applyBorder="1"/>
    <xf numFmtId="3" fontId="10" fillId="0" borderId="4" xfId="0" applyNumberFormat="1" applyFont="1" applyBorder="1"/>
    <xf numFmtId="0" fontId="11" fillId="0" borderId="0" xfId="0" applyFont="1"/>
    <xf numFmtId="3" fontId="10" fillId="0" borderId="4" xfId="4" applyNumberFormat="1" applyFont="1" applyBorder="1"/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wrapText="1"/>
    </xf>
    <xf numFmtId="0" fontId="13" fillId="0" borderId="0" xfId="0" applyFont="1"/>
    <xf numFmtId="0" fontId="10" fillId="0" borderId="0" xfId="0" applyFont="1"/>
    <xf numFmtId="0" fontId="14" fillId="0" borderId="0" xfId="4" applyFont="1"/>
    <xf numFmtId="37" fontId="15" fillId="4" borderId="3" xfId="3" applyNumberFormat="1" applyFont="1" applyAlignment="1">
      <alignment horizontal="center" vertical="center" wrapText="1"/>
    </xf>
    <xf numFmtId="3" fontId="10" fillId="0" borderId="0" xfId="0" applyNumberFormat="1" applyFont="1"/>
    <xf numFmtId="0" fontId="0" fillId="0" borderId="0" xfId="0" applyNumberFormat="1"/>
    <xf numFmtId="0" fontId="10" fillId="0" borderId="4" xfId="0" applyFont="1" applyBorder="1" applyAlignment="1"/>
    <xf numFmtId="3" fontId="10" fillId="0" borderId="4" xfId="0" applyNumberFormat="1" applyFont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ont="1"/>
    <xf numFmtId="37" fontId="16" fillId="4" borderId="5" xfId="3" applyNumberFormat="1" applyFont="1" applyBorder="1" applyAlignment="1">
      <alignment horizontal="center" vertical="center" wrapText="1"/>
    </xf>
    <xf numFmtId="0" fontId="10" fillId="0" borderId="6" xfId="0" applyFont="1" applyBorder="1"/>
    <xf numFmtId="3" fontId="10" fillId="0" borderId="6" xfId="0" applyNumberFormat="1" applyFont="1" applyBorder="1"/>
    <xf numFmtId="0" fontId="17" fillId="0" borderId="0" xfId="0" applyFont="1"/>
  </cellXfs>
  <cellStyles count="5">
    <cellStyle name="Heading 1" xfId="1" builtinId="16"/>
    <cellStyle name="Heading 2" xfId="2" builtinId="17"/>
    <cellStyle name="Normal" xfId="0" builtinId="0"/>
    <cellStyle name="Normal 4" xfId="4"/>
    <cellStyle name="TableHeader" xf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ova"/>
        <scheme val="none"/>
      </font>
      <numFmt numFmtId="3" formatCode="#,##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ova"/>
        <scheme val="none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ova"/>
        <scheme val="none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outline="0">
        <top style="thin">
          <color theme="0" tint="-0.24994659260841701"/>
        </top>
      </border>
    </dxf>
    <dxf>
      <border outline="0">
        <top style="thin">
          <color theme="1" tint="0.34998626667073579"/>
        </top>
        <bottom style="thin">
          <color theme="0" tint="-0.24994659260841701"/>
        </bottom>
      </border>
    </dxf>
    <dxf>
      <border outline="0">
        <bottom style="thin">
          <color theme="1" tint="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 Nova"/>
        <scheme val="none"/>
      </font>
      <numFmt numFmtId="5" formatCode="#,##0;\-#,##0"/>
      <alignment horizontal="center" vertical="center" textRotation="0" wrapText="1" indent="0" justifyLastLine="0" shrinkToFit="0" readingOrder="0"/>
      <border diagonalUp="0" diagonalDown="0" outline="0">
        <left style="thin">
          <color theme="1" tint="0.34998626667073579"/>
        </left>
        <right style="thin">
          <color theme="1" tint="0.34998626667073579"/>
        </right>
        <top/>
        <bottom/>
      </border>
    </dxf>
    <dxf>
      <fill>
        <patternFill>
          <bgColor theme="0" tint="-0.149967955565050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Personal/Resources/Training/Power%20Excel%201/PE1%20Materials/Participants'%20Session%20Files/Session_01/01.%20PE1_VT_Basic_Excel_Functions_St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Exercise"/>
      <sheetName val="Contact us"/>
      <sheetName val="Blank"/>
    </sheetNames>
    <sheetDataSet>
      <sheetData sheetId="0">
        <row r="4">
          <cell r="G4" t="str">
            <v>Basic Excel Functions</v>
          </cell>
        </row>
      </sheetData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M'S PC" refreshedDate="45772.843171643515" createdVersion="6" refreshedVersion="6" minRefreshableVersion="3" recordCount="22">
  <cacheSource type="worksheet">
    <worksheetSource ref="A1:C23" sheet="Exercise Pivot"/>
  </cacheSource>
  <cacheFields count="3">
    <cacheField name="Names" numFmtId="0">
      <sharedItems containsBlank="1"/>
    </cacheField>
    <cacheField name="Company" numFmtId="0">
      <sharedItems containsBlank="1"/>
    </cacheField>
    <cacheField name="Salary" numFmtId="3">
      <sharedItems containsSemiMixedTypes="0" containsString="0" containsNumber="1" minValue="1130642" maxValue="561653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AM'S PC" refreshedDate="45772.848004861109" createdVersion="6" refreshedVersion="6" minRefreshableVersion="3" recordCount="20">
  <cacheSource type="worksheet">
    <worksheetSource ref="A1:C21" sheet="Conditionals Pivot"/>
  </cacheSource>
  <cacheFields count="3">
    <cacheField name="Names" numFmtId="0">
      <sharedItems count="20">
        <s v="Goodluck Jonathan"/>
        <s v="Bukar Ibrahim"/>
        <s v="Jolly Nyame"/>
        <s v="Adamu Mu'azu"/>
        <s v="Lucky Igbinedion"/>
        <s v="Peter Obi"/>
        <s v="Gbenga Daniel"/>
        <s v="Ahmed Makarfi"/>
        <s v="Christopher Alao-Akala"/>
        <s v="Achike Udenwa"/>
        <s v="Bukola Saraki"/>
        <s v="Ali Modu Sheriff"/>
        <s v="Sam Egwu"/>
        <s v="Olusegun Agagu"/>
        <s v="George Akume"/>
        <s v="Chimaroke Nnamani"/>
        <s v="Abdullahi Adamu"/>
        <s v="Attahiru Bafarawa"/>
        <s v="Bola Tinubu"/>
        <s v="Donald Duke"/>
      </sharedItems>
    </cacheField>
    <cacheField name="Company" numFmtId="0">
      <sharedItems count="8">
        <s v="Bayelsa"/>
        <s v="Yobe"/>
        <s v="Taraba"/>
        <s v="Bauchi"/>
        <s v="Edo"/>
        <s v="Nassarawa"/>
        <s v="Oyo"/>
        <s v="Enugu"/>
      </sharedItems>
    </cacheField>
    <cacheField name="Salary" numFmtId="3">
      <sharedItems containsSemiMixedTypes="0" containsString="0" containsNumber="1" containsInteger="1" minValue="1130642" maxValue="49743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">
  <r>
    <s v="Goodluck Jonathan"/>
    <s v="Bayelsa"/>
    <n v="4974390"/>
  </r>
  <r>
    <s v="Bukar Ibrahim"/>
    <s v="Yobe"/>
    <n v="4972165"/>
  </r>
  <r>
    <s v="Jolly Nyame"/>
    <s v="Taraba"/>
    <n v="4948277"/>
  </r>
  <r>
    <s v="Adamu Mu'azu"/>
    <s v="Bauchi"/>
    <n v="4740966"/>
  </r>
  <r>
    <s v="Lucky Igbinedion"/>
    <s v="Edo"/>
    <n v="4286346"/>
  </r>
  <r>
    <s v="Peter Obi"/>
    <s v="Bayelsa"/>
    <n v="4068987"/>
  </r>
  <r>
    <s v="Gbenga Daniel"/>
    <s v="Taraba"/>
    <n v="3896653"/>
  </r>
  <r>
    <s v="Ahmed Makarfi"/>
    <s v="Nassarawa"/>
    <n v="3426608"/>
  </r>
  <r>
    <s v="Christopher Alao-Akala"/>
    <s v="Oyo"/>
    <n v="3028264"/>
  </r>
  <r>
    <s v="Achike Udenwa"/>
    <s v="Edo"/>
    <n v="2318996"/>
  </r>
  <r>
    <s v="Bukola Saraki"/>
    <s v="Nassarawa"/>
    <n v="2312631"/>
  </r>
  <r>
    <s v="Ali Modu Sheriff"/>
    <s v="Bayelsa"/>
    <n v="2121528"/>
  </r>
  <r>
    <s v="Sam Egwu"/>
    <s v="Taraba"/>
    <n v="1643270"/>
  </r>
  <r>
    <s v="Olusegun Agagu"/>
    <s v="Oyo"/>
    <n v="1562243"/>
  </r>
  <r>
    <s v="George Akume"/>
    <s v="Edo"/>
    <n v="1407751"/>
  </r>
  <r>
    <s v="Chimaroke Nnamani"/>
    <s v="Enugu"/>
    <n v="1375956"/>
  </r>
  <r>
    <s v="Abdullahi Adamu"/>
    <s v="Nassarawa"/>
    <n v="1364301"/>
  </r>
  <r>
    <s v="Attahiru Bafarawa"/>
    <s v="Oyo"/>
    <n v="1358916"/>
  </r>
  <r>
    <s v="Bola Tinubu"/>
    <s v="Taraba"/>
    <n v="1226444"/>
  </r>
  <r>
    <s v="Donald Duke"/>
    <s v="Nassarawa"/>
    <n v="1130642"/>
  </r>
  <r>
    <m/>
    <m/>
    <n v="56165334"/>
  </r>
  <r>
    <m/>
    <m/>
    <n v="2808266.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">
  <r>
    <x v="0"/>
    <x v="0"/>
    <n v="4974390"/>
  </r>
  <r>
    <x v="1"/>
    <x v="1"/>
    <n v="4972165"/>
  </r>
  <r>
    <x v="2"/>
    <x v="2"/>
    <n v="4948277"/>
  </r>
  <r>
    <x v="3"/>
    <x v="3"/>
    <n v="4740966"/>
  </r>
  <r>
    <x v="4"/>
    <x v="4"/>
    <n v="4286346"/>
  </r>
  <r>
    <x v="5"/>
    <x v="0"/>
    <n v="4068987"/>
  </r>
  <r>
    <x v="6"/>
    <x v="2"/>
    <n v="3896653"/>
  </r>
  <r>
    <x v="7"/>
    <x v="5"/>
    <n v="3426608"/>
  </r>
  <r>
    <x v="8"/>
    <x v="6"/>
    <n v="3028264"/>
  </r>
  <r>
    <x v="9"/>
    <x v="4"/>
    <n v="2318996"/>
  </r>
  <r>
    <x v="10"/>
    <x v="5"/>
    <n v="2312631"/>
  </r>
  <r>
    <x v="11"/>
    <x v="0"/>
    <n v="2121528"/>
  </r>
  <r>
    <x v="12"/>
    <x v="2"/>
    <n v="1643270"/>
  </r>
  <r>
    <x v="13"/>
    <x v="6"/>
    <n v="1562243"/>
  </r>
  <r>
    <x v="14"/>
    <x v="4"/>
    <n v="1407751"/>
  </r>
  <r>
    <x v="15"/>
    <x v="7"/>
    <n v="1375956"/>
  </r>
  <r>
    <x v="16"/>
    <x v="5"/>
    <n v="1364301"/>
  </r>
  <r>
    <x v="17"/>
    <x v="6"/>
    <n v="1358916"/>
  </r>
  <r>
    <x v="18"/>
    <x v="2"/>
    <n v="1226444"/>
  </r>
  <r>
    <x v="19"/>
    <x v="5"/>
    <n v="11306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2:L31" firstHeaderRow="0" firstDataRow="1" firstDataCol="1"/>
  <pivotFields count="3">
    <pivotField axis="axisRow" showAll="0">
      <items count="21">
        <item x="16"/>
        <item x="9"/>
        <item x="3"/>
        <item x="7"/>
        <item x="11"/>
        <item x="17"/>
        <item x="18"/>
        <item x="1"/>
        <item x="10"/>
        <item x="15"/>
        <item x="8"/>
        <item x="19"/>
        <item x="6"/>
        <item x="14"/>
        <item x="0"/>
        <item x="2"/>
        <item x="4"/>
        <item x="13"/>
        <item x="5"/>
        <item x="12"/>
        <item t="default"/>
      </items>
    </pivotField>
    <pivotField axis="axisRow" dataField="1" showAll="0">
      <items count="9">
        <item x="3"/>
        <item x="0"/>
        <item x="4"/>
        <item x="7"/>
        <item x="5"/>
        <item x="6"/>
        <item x="2"/>
        <item x="1"/>
        <item t="default"/>
      </items>
    </pivotField>
    <pivotField dataField="1" numFmtId="3" showAll="0"/>
  </pivotFields>
  <rowFields count="2">
    <field x="1"/>
    <field x="0"/>
  </rowFields>
  <rowItems count="29">
    <i>
      <x/>
    </i>
    <i r="1">
      <x v="2"/>
    </i>
    <i>
      <x v="1"/>
    </i>
    <i r="1">
      <x v="4"/>
    </i>
    <i r="1">
      <x v="14"/>
    </i>
    <i r="1">
      <x v="18"/>
    </i>
    <i>
      <x v="2"/>
    </i>
    <i r="1">
      <x v="1"/>
    </i>
    <i r="1">
      <x v="13"/>
    </i>
    <i r="1">
      <x v="16"/>
    </i>
    <i>
      <x v="3"/>
    </i>
    <i r="1">
      <x v="9"/>
    </i>
    <i>
      <x v="4"/>
    </i>
    <i r="1">
      <x/>
    </i>
    <i r="1">
      <x v="3"/>
    </i>
    <i r="1">
      <x v="8"/>
    </i>
    <i r="1">
      <x v="11"/>
    </i>
    <i>
      <x v="5"/>
    </i>
    <i r="1">
      <x v="5"/>
    </i>
    <i r="1">
      <x v="10"/>
    </i>
    <i r="1">
      <x v="17"/>
    </i>
    <i>
      <x v="6"/>
    </i>
    <i r="1">
      <x v="6"/>
    </i>
    <i r="1">
      <x v="12"/>
    </i>
    <i r="1">
      <x v="15"/>
    </i>
    <i r="1">
      <x v="19"/>
    </i>
    <i>
      <x v="7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ary" fld="2" baseField="0" baseItem="0"/>
    <dataField name="Count of Company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2:I3" firstHeaderRow="1" firstDataRow="1" firstDataCol="0"/>
  <pivotFields count="3">
    <pivotField dataField="1" showAll="0"/>
    <pivotField showAll="0"/>
    <pivotField numFmtId="3" showAll="0"/>
  </pivotFields>
  <rowItems count="1">
    <i/>
  </rowItems>
  <colItems count="1">
    <i/>
  </colItems>
  <dataFields count="1">
    <dataField name="Count of Nam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C21" totalsRowShown="0" headerRowDxfId="6" headerRowBorderDxfId="5" tableBorderDxfId="4" totalsRowBorderDxfId="3" headerRowCellStyle="TableHeader">
  <autoFilter ref="A1:C21"/>
  <tableColumns count="3">
    <tableColumn id="1" name="Names" dataDxfId="2"/>
    <tableColumn id="2" name="Company" dataDxfId="1"/>
    <tableColumn id="3" name="Sal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zoomScale="72" zoomScaleNormal="166" workbookViewId="0">
      <pane ySplit="2" topLeftCell="A5" activePane="bottomLeft" state="frozen"/>
      <selection pane="bottomLeft" activeCell="S17" sqref="S17"/>
    </sheetView>
  </sheetViews>
  <sheetFormatPr defaultColWidth="9.140625" defaultRowHeight="12.75"/>
  <cols>
    <col min="1" max="1" width="5" style="2" customWidth="1"/>
    <col min="2" max="2" width="26.42578125" style="2" customWidth="1"/>
    <col min="3" max="3" width="17.42578125" style="2" bestFit="1" customWidth="1"/>
    <col min="4" max="4" width="18.140625" style="2" customWidth="1"/>
    <col min="5" max="5" width="9.140625" style="2"/>
    <col min="6" max="6" width="9.28515625" style="2" customWidth="1"/>
    <col min="7" max="7" width="22.42578125" style="2" customWidth="1"/>
    <col min="8" max="8" width="17.5703125" style="2" customWidth="1"/>
    <col min="9" max="9" width="11.5703125" style="2" customWidth="1"/>
    <col min="10" max="16384" width="9.140625" style="2"/>
  </cols>
  <sheetData>
    <row r="1" spans="1:13" ht="19.5">
      <c r="A1" s="1"/>
    </row>
    <row r="2" spans="1:13" ht="20.25">
      <c r="A2" s="3"/>
      <c r="B2" s="3" t="str">
        <f>[1]Menu!G4</f>
        <v>Basic Excel Functions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spans="1:13" ht="16.5">
      <c r="A4" s="4" t="s">
        <v>52</v>
      </c>
    </row>
    <row r="5" spans="1:13" ht="15.75">
      <c r="A5" s="5" t="s">
        <v>0</v>
      </c>
    </row>
    <row r="7" spans="1:13" ht="15">
      <c r="A7"/>
      <c r="B7" s="6" t="s">
        <v>1</v>
      </c>
      <c r="C7" s="6" t="s">
        <v>2</v>
      </c>
      <c r="D7" s="7" t="s">
        <v>3</v>
      </c>
    </row>
    <row r="8" spans="1:13" ht="15">
      <c r="A8"/>
      <c r="B8" s="8" t="s">
        <v>4</v>
      </c>
      <c r="C8" s="8" t="s">
        <v>5</v>
      </c>
      <c r="D8" s="9">
        <v>4974390</v>
      </c>
      <c r="G8" s="10" t="s">
        <v>6</v>
      </c>
      <c r="H8" s="11">
        <f>SUM(D8:D27)</f>
        <v>56165334</v>
      </c>
      <c r="I8" s="2" t="str">
        <f ca="1">IFERROR(_xlfn.FORMULATEXT(H8),"")</f>
        <v>=SUM(D8:D27)</v>
      </c>
    </row>
    <row r="9" spans="1:13" ht="15">
      <c r="A9"/>
      <c r="B9" s="8" t="s">
        <v>7</v>
      </c>
      <c r="C9" s="8" t="s">
        <v>8</v>
      </c>
      <c r="D9" s="9">
        <v>4972165</v>
      </c>
      <c r="G9" s="10" t="s">
        <v>9</v>
      </c>
      <c r="H9" s="11">
        <f>AVERAGE(D8:D27)</f>
        <v>2808266.7</v>
      </c>
      <c r="I9" s="2" t="str">
        <f t="shared" ref="I9:I15" ca="1" si="0">IFERROR(_xlfn.FORMULATEXT(H9),"")</f>
        <v>=AVERAGE(D8:D27)</v>
      </c>
    </row>
    <row r="10" spans="1:13" ht="15">
      <c r="A10"/>
      <c r="B10" s="8" t="s">
        <v>10</v>
      </c>
      <c r="C10" s="8" t="s">
        <v>11</v>
      </c>
      <c r="D10" s="9">
        <v>4948277</v>
      </c>
      <c r="G10" s="10" t="s">
        <v>12</v>
      </c>
      <c r="H10" s="11">
        <f>MAX(D8:D27)</f>
        <v>4974390</v>
      </c>
      <c r="I10" s="2" t="str">
        <f t="shared" ca="1" si="0"/>
        <v>=MAX(D8:D27)</v>
      </c>
    </row>
    <row r="11" spans="1:13" ht="15">
      <c r="A11"/>
      <c r="B11" s="8" t="s">
        <v>13</v>
      </c>
      <c r="C11" s="8" t="s">
        <v>14</v>
      </c>
      <c r="D11" s="9">
        <v>4740966</v>
      </c>
      <c r="G11" s="10" t="s">
        <v>15</v>
      </c>
      <c r="H11" s="11">
        <f>MIN(D8:D27)</f>
        <v>1130642</v>
      </c>
      <c r="I11" s="2" t="str">
        <f t="shared" ca="1" si="0"/>
        <v>=MIN(D8:D27)</v>
      </c>
    </row>
    <row r="12" spans="1:13" ht="15">
      <c r="A12"/>
      <c r="B12" s="8" t="s">
        <v>16</v>
      </c>
      <c r="C12" s="8" t="s">
        <v>17</v>
      </c>
      <c r="D12" s="9">
        <v>4286346</v>
      </c>
      <c r="G12" s="10" t="s">
        <v>18</v>
      </c>
      <c r="H12" s="11">
        <f>COUNTA(B8:B27)</f>
        <v>20</v>
      </c>
      <c r="I12" s="2" t="str">
        <f t="shared" ca="1" si="0"/>
        <v>=COUNTA(B8:B27)</v>
      </c>
    </row>
    <row r="13" spans="1:13" ht="15">
      <c r="A13"/>
      <c r="B13" s="8" t="s">
        <v>19</v>
      </c>
      <c r="C13" s="8" t="s">
        <v>20</v>
      </c>
      <c r="D13" s="9">
        <v>4068987</v>
      </c>
      <c r="I13" s="2" t="str">
        <f t="shared" ca="1" si="0"/>
        <v/>
      </c>
    </row>
    <row r="14" spans="1:13" ht="15">
      <c r="A14"/>
      <c r="B14" s="8" t="s">
        <v>21</v>
      </c>
      <c r="C14" s="8" t="s">
        <v>22</v>
      </c>
      <c r="D14" s="9">
        <v>3896653</v>
      </c>
      <c r="G14" s="10" t="s">
        <v>23</v>
      </c>
      <c r="H14" s="18">
        <f>LARGE(D8:D27,4)</f>
        <v>4740966</v>
      </c>
      <c r="I14" s="2" t="str">
        <f t="shared" ca="1" si="0"/>
        <v>=LARGE(D8:D27,4)</v>
      </c>
    </row>
    <row r="15" spans="1:13" ht="15">
      <c r="A15"/>
      <c r="B15" s="8" t="s">
        <v>24</v>
      </c>
      <c r="C15" s="8" t="s">
        <v>25</v>
      </c>
      <c r="D15" s="9">
        <v>3426608</v>
      </c>
      <c r="G15" s="10" t="s">
        <v>26</v>
      </c>
      <c r="H15" s="18">
        <f>SMALL(D8:D27,3)</f>
        <v>1358916</v>
      </c>
      <c r="I15" s="2" t="str">
        <f t="shared" ca="1" si="0"/>
        <v>=SMALL(D8:D27,3)</v>
      </c>
    </row>
    <row r="16" spans="1:13" ht="15">
      <c r="A16"/>
      <c r="B16" s="8" t="s">
        <v>27</v>
      </c>
      <c r="C16" s="8" t="s">
        <v>28</v>
      </c>
      <c r="D16" s="9">
        <v>3028264</v>
      </c>
    </row>
    <row r="17" spans="1:11" ht="15">
      <c r="A17"/>
      <c r="B17" s="8" t="s">
        <v>29</v>
      </c>
      <c r="C17" s="8" t="s">
        <v>30</v>
      </c>
      <c r="D17" s="9">
        <v>2318996</v>
      </c>
    </row>
    <row r="18" spans="1:11" ht="15">
      <c r="A18"/>
      <c r="B18" s="8" t="s">
        <v>31</v>
      </c>
      <c r="C18" s="8" t="s">
        <v>32</v>
      </c>
      <c r="D18" s="9">
        <v>2312631</v>
      </c>
    </row>
    <row r="19" spans="1:11" ht="15">
      <c r="A19"/>
      <c r="B19" s="8" t="s">
        <v>33</v>
      </c>
      <c r="C19" s="8" t="s">
        <v>34</v>
      </c>
      <c r="D19" s="9">
        <v>2121528</v>
      </c>
      <c r="G19" s="25" t="s">
        <v>62</v>
      </c>
      <c r="I19" s="25" t="s">
        <v>70</v>
      </c>
      <c r="J19" s="25"/>
      <c r="K19" s="25" t="s">
        <v>71</v>
      </c>
    </row>
    <row r="20" spans="1:11" ht="15">
      <c r="A20"/>
      <c r="B20" s="12" t="s">
        <v>35</v>
      </c>
      <c r="C20" s="8" t="s">
        <v>36</v>
      </c>
      <c r="D20" s="9">
        <v>1643270</v>
      </c>
      <c r="G20" s="25" t="s">
        <v>63</v>
      </c>
      <c r="I20" s="25" t="s">
        <v>72</v>
      </c>
      <c r="K20" s="25" t="s">
        <v>73</v>
      </c>
    </row>
    <row r="21" spans="1:11" ht="15">
      <c r="A21"/>
      <c r="B21" s="8" t="s">
        <v>37</v>
      </c>
      <c r="C21" s="8" t="s">
        <v>38</v>
      </c>
      <c r="D21" s="9">
        <v>1562243</v>
      </c>
      <c r="G21" s="25" t="s">
        <v>64</v>
      </c>
      <c r="K21" s="25" t="s">
        <v>74</v>
      </c>
    </row>
    <row r="22" spans="1:11" ht="15">
      <c r="A22"/>
      <c r="B22" s="8" t="s">
        <v>39</v>
      </c>
      <c r="C22" s="8" t="s">
        <v>40</v>
      </c>
      <c r="D22" s="9">
        <v>1407751</v>
      </c>
      <c r="G22" s="25" t="s">
        <v>65</v>
      </c>
      <c r="K22" s="25" t="s">
        <v>75</v>
      </c>
    </row>
    <row r="23" spans="1:11" ht="15">
      <c r="A23"/>
      <c r="B23" s="8" t="s">
        <v>41</v>
      </c>
      <c r="C23" s="8" t="s">
        <v>42</v>
      </c>
      <c r="D23" s="9">
        <v>1375956</v>
      </c>
      <c r="G23" s="25" t="s">
        <v>66</v>
      </c>
    </row>
    <row r="24" spans="1:11" ht="15">
      <c r="A24"/>
      <c r="B24" s="8" t="s">
        <v>43</v>
      </c>
      <c r="C24" s="8" t="s">
        <v>44</v>
      </c>
      <c r="D24" s="9">
        <v>1364301</v>
      </c>
      <c r="G24" s="25" t="s">
        <v>67</v>
      </c>
    </row>
    <row r="25" spans="1:11" ht="15">
      <c r="A25"/>
      <c r="B25" s="12" t="s">
        <v>45</v>
      </c>
      <c r="C25" s="8" t="s">
        <v>46</v>
      </c>
      <c r="D25" s="9">
        <v>1358916</v>
      </c>
      <c r="G25" s="25" t="s">
        <v>68</v>
      </c>
      <c r="K25" s="25" t="s">
        <v>76</v>
      </c>
    </row>
    <row r="26" spans="1:11" ht="15">
      <c r="A26"/>
      <c r="B26" s="13" t="s">
        <v>47</v>
      </c>
      <c r="C26" s="8" t="s">
        <v>48</v>
      </c>
      <c r="D26" s="9">
        <v>1226444</v>
      </c>
      <c r="G26" s="25" t="s">
        <v>69</v>
      </c>
    </row>
    <row r="27" spans="1:11" ht="15">
      <c r="A27"/>
      <c r="B27" s="8" t="s">
        <v>49</v>
      </c>
      <c r="C27" s="8" t="s">
        <v>50</v>
      </c>
      <c r="D27" s="9">
        <v>1130642</v>
      </c>
    </row>
    <row r="28" spans="1:11" ht="15.75">
      <c r="A28" s="14"/>
      <c r="B28" s="14"/>
    </row>
    <row r="29" spans="1:11" ht="15.75">
      <c r="A29" s="14"/>
      <c r="B29" s="14"/>
      <c r="D29" s="18">
        <f>SUM(D8:D28)</f>
        <v>56165334</v>
      </c>
    </row>
    <row r="30" spans="1:11" ht="15.75">
      <c r="A30" s="14"/>
    </row>
    <row r="31" spans="1:11" ht="15.75">
      <c r="A31" s="14"/>
      <c r="B31" s="14"/>
    </row>
    <row r="32" spans="1:11" ht="15">
      <c r="A32" s="15"/>
      <c r="B32" s="15"/>
    </row>
    <row r="35" spans="1:13" ht="20.25">
      <c r="A35" s="3" t="s">
        <v>51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9" spans="1:13" s="16" customFormat="1" ht="14.25"/>
    <row r="40" spans="1:13" s="16" customFormat="1" ht="14.25"/>
  </sheetData>
  <conditionalFormatting sqref="H8:H12">
    <cfRule type="containsBlanks" dxfId="8" priority="1">
      <formula>LEN(TRIM(H8))=0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showGridLines="0" tabSelected="1" zoomScale="71" zoomScaleNormal="71" workbookViewId="0">
      <pane xSplit="5" ySplit="7" topLeftCell="F8" activePane="bottomRight" state="frozen"/>
      <selection pane="topRight" activeCell="F1" sqref="F1"/>
      <selection pane="bottomLeft" activeCell="A8" sqref="A8"/>
      <selection pane="bottomRight" activeCell="G10" sqref="G10"/>
    </sheetView>
  </sheetViews>
  <sheetFormatPr defaultColWidth="9.140625" defaultRowHeight="12.75"/>
  <cols>
    <col min="1" max="1" width="5" style="2" customWidth="1"/>
    <col min="2" max="2" width="26.42578125" style="2" customWidth="1"/>
    <col min="3" max="3" width="17.42578125" style="2" bestFit="1" customWidth="1"/>
    <col min="4" max="4" width="21.28515625" style="2" customWidth="1"/>
    <col min="5" max="9" width="25.28515625" style="2" customWidth="1"/>
    <col min="10" max="10" width="26.5703125" style="2" customWidth="1"/>
    <col min="11" max="11" width="30.7109375" style="2" bestFit="1" customWidth="1"/>
    <col min="12" max="12" width="17.5703125" style="2" customWidth="1"/>
    <col min="13" max="13" width="11.5703125" style="2" customWidth="1"/>
    <col min="14" max="17" width="9.140625" style="2"/>
    <col min="18" max="18" width="13.5703125" style="2" customWidth="1"/>
    <col min="19" max="16384" width="9.140625" style="2"/>
  </cols>
  <sheetData>
    <row r="1" spans="1:18" ht="19.5">
      <c r="A1" s="1"/>
    </row>
    <row r="2" spans="1:18" ht="20.25">
      <c r="A2" s="3"/>
      <c r="B2" s="3" t="str">
        <f>[1]Menu!G4</f>
        <v>Basic Excel Functions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spans="1:18" ht="16.5">
      <c r="A4" s="4" t="s">
        <v>52</v>
      </c>
    </row>
    <row r="5" spans="1:18" ht="15.75">
      <c r="A5" s="5" t="s">
        <v>0</v>
      </c>
    </row>
    <row r="7" spans="1:18" ht="15">
      <c r="A7"/>
      <c r="B7" s="6" t="s">
        <v>1</v>
      </c>
      <c r="C7" s="6" t="s">
        <v>2</v>
      </c>
      <c r="D7" s="7" t="s">
        <v>3</v>
      </c>
      <c r="E7" s="29" t="s">
        <v>77</v>
      </c>
      <c r="F7" s="29"/>
      <c r="G7" s="29" t="s">
        <v>78</v>
      </c>
      <c r="H7" s="29" t="s">
        <v>79</v>
      </c>
      <c r="I7" s="29" t="s">
        <v>80</v>
      </c>
    </row>
    <row r="8" spans="1:18" ht="15">
      <c r="A8"/>
      <c r="B8" s="8" t="s">
        <v>4</v>
      </c>
      <c r="C8" s="8" t="s">
        <v>5</v>
      </c>
      <c r="D8" s="9">
        <v>4974390</v>
      </c>
      <c r="E8" s="2">
        <f t="shared" ref="E8:E27" si="0">IF(C8="Bayelsa", D8, "-")</f>
        <v>4974390</v>
      </c>
      <c r="F8" s="2">
        <f>SUM(C8:C27="Bayelsa")*D8:D27</f>
        <v>4974390</v>
      </c>
      <c r="G8" s="2">
        <f>F8*1</f>
        <v>4974390</v>
      </c>
      <c r="K8" s="10" t="s">
        <v>53</v>
      </c>
      <c r="L8" s="11">
        <f>SUMIF(C8:C19,C13,D8:D19)</f>
        <v>11164905</v>
      </c>
      <c r="M8" s="2" t="str">
        <f ca="1">IFERROR(_xlfn.FORMULATEXT(L8),"")</f>
        <v>=SUMIF(C8:C19,C13,D8:D19)</v>
      </c>
      <c r="R8" s="2">
        <f>SUM(E7:E27)</f>
        <v>11164905</v>
      </c>
    </row>
    <row r="9" spans="1:18" ht="15" customHeight="1">
      <c r="A9"/>
      <c r="B9" s="8" t="s">
        <v>7</v>
      </c>
      <c r="C9" s="8" t="s">
        <v>8</v>
      </c>
      <c r="D9" s="9">
        <v>4972165</v>
      </c>
      <c r="E9" s="2" t="str">
        <f t="shared" si="0"/>
        <v>-</v>
      </c>
      <c r="F9" s="2">
        <f t="shared" ref="F9:F27" si="1">SUM(C9:C28="Bayelsa")*D9:D28</f>
        <v>0</v>
      </c>
      <c r="K9" s="10" t="s">
        <v>54</v>
      </c>
      <c r="L9" s="11">
        <f>AVERAGEIF(C8:C27,C16,D8:D27)</f>
        <v>1983141</v>
      </c>
      <c r="M9" s="2" t="str">
        <f t="shared" ref="M9:M15" ca="1" si="2">IFERROR(_xlfn.FORMULATEXT(L9),"")</f>
        <v>=AVERAGEIF(C8:C27,C16,D8:D27)</v>
      </c>
    </row>
    <row r="10" spans="1:18" ht="15" customHeight="1">
      <c r="A10"/>
      <c r="B10" s="8" t="s">
        <v>10</v>
      </c>
      <c r="C10" s="8" t="s">
        <v>11</v>
      </c>
      <c r="D10" s="9">
        <v>4948277</v>
      </c>
      <c r="E10" s="2" t="str">
        <f t="shared" si="0"/>
        <v>-</v>
      </c>
      <c r="F10" s="2">
        <f t="shared" si="1"/>
        <v>0</v>
      </c>
      <c r="K10" s="10" t="s">
        <v>56</v>
      </c>
      <c r="L10" s="11">
        <f>MAX('Conditionals Pivot'!K10:K12)</f>
        <v>4286346</v>
      </c>
      <c r="M10" s="2" t="str">
        <f t="shared" ca="1" si="2"/>
        <v>=MAX('Conditionals Pivot'!K10:K12)</v>
      </c>
    </row>
    <row r="11" spans="1:18" ht="15" customHeight="1">
      <c r="A11"/>
      <c r="B11" s="8" t="s">
        <v>13</v>
      </c>
      <c r="C11" s="8" t="s">
        <v>14</v>
      </c>
      <c r="D11" s="9">
        <v>4740966</v>
      </c>
      <c r="E11" s="2" t="str">
        <f t="shared" si="0"/>
        <v>-</v>
      </c>
      <c r="F11" s="2">
        <f t="shared" si="1"/>
        <v>0</v>
      </c>
      <c r="K11" s="10" t="s">
        <v>55</v>
      </c>
      <c r="L11" s="11">
        <f>MIN('Conditionals Pivot'!K25:K28)</f>
        <v>1226444</v>
      </c>
      <c r="M11" s="2" t="str">
        <f t="shared" ca="1" si="2"/>
        <v>=MIN('Conditionals Pivot'!K25:K28)</v>
      </c>
    </row>
    <row r="12" spans="1:18" ht="15" customHeight="1">
      <c r="A12"/>
      <c r="B12" s="8" t="s">
        <v>16</v>
      </c>
      <c r="C12" s="8" t="s">
        <v>17</v>
      </c>
      <c r="D12" s="9">
        <v>4286346</v>
      </c>
      <c r="E12" s="2" t="str">
        <f t="shared" si="0"/>
        <v>-</v>
      </c>
      <c r="F12" s="2">
        <f t="shared" si="1"/>
        <v>0</v>
      </c>
      <c r="K12" s="10" t="s">
        <v>57</v>
      </c>
      <c r="L12" s="11">
        <f>COUNTIF(C8:C27,C15)</f>
        <v>4</v>
      </c>
      <c r="M12" s="2" t="str">
        <f t="shared" ca="1" si="2"/>
        <v>=COUNTIF(C8:C27,C15)</v>
      </c>
    </row>
    <row r="13" spans="1:18" ht="15">
      <c r="A13"/>
      <c r="B13" s="8" t="s">
        <v>19</v>
      </c>
      <c r="C13" s="8" t="s">
        <v>5</v>
      </c>
      <c r="D13" s="9">
        <v>4068987</v>
      </c>
      <c r="E13" s="2">
        <f t="shared" si="0"/>
        <v>4068987</v>
      </c>
      <c r="F13" s="2">
        <f t="shared" si="1"/>
        <v>4068987</v>
      </c>
      <c r="M13" s="2" t="str">
        <f t="shared" ca="1" si="2"/>
        <v/>
      </c>
    </row>
    <row r="14" spans="1:18" ht="15" customHeight="1">
      <c r="A14"/>
      <c r="B14" s="8" t="s">
        <v>21</v>
      </c>
      <c r="C14" s="8" t="s">
        <v>11</v>
      </c>
      <c r="D14" s="9">
        <v>3896653</v>
      </c>
      <c r="E14" s="2" t="str">
        <f t="shared" si="0"/>
        <v>-</v>
      </c>
      <c r="F14" s="2">
        <f t="shared" si="1"/>
        <v>0</v>
      </c>
      <c r="K14" s="10"/>
      <c r="M14" s="2" t="str">
        <f t="shared" ca="1" si="2"/>
        <v/>
      </c>
    </row>
    <row r="15" spans="1:18" ht="15" customHeight="1">
      <c r="A15"/>
      <c r="B15" s="8" t="s">
        <v>24</v>
      </c>
      <c r="C15" s="8" t="s">
        <v>44</v>
      </c>
      <c r="D15" s="9">
        <v>3426608</v>
      </c>
      <c r="E15" s="2" t="str">
        <f t="shared" si="0"/>
        <v>-</v>
      </c>
      <c r="F15" s="2">
        <f t="shared" si="1"/>
        <v>0</v>
      </c>
      <c r="K15" s="10"/>
      <c r="M15" s="2" t="str">
        <f t="shared" ca="1" si="2"/>
        <v/>
      </c>
    </row>
    <row r="16" spans="1:18" ht="15" customHeight="1">
      <c r="A16"/>
      <c r="B16" s="8" t="s">
        <v>27</v>
      </c>
      <c r="C16" s="8" t="s">
        <v>28</v>
      </c>
      <c r="D16" s="9">
        <v>3028264</v>
      </c>
      <c r="E16" s="2" t="str">
        <f t="shared" si="0"/>
        <v>-</v>
      </c>
      <c r="F16" s="2">
        <f t="shared" si="1"/>
        <v>0</v>
      </c>
    </row>
    <row r="17" spans="1:6" ht="15" customHeight="1">
      <c r="A17"/>
      <c r="B17" s="8" t="s">
        <v>29</v>
      </c>
      <c r="C17" s="8" t="s">
        <v>17</v>
      </c>
      <c r="D17" s="9">
        <v>2318996</v>
      </c>
      <c r="E17" s="2" t="str">
        <f t="shared" si="0"/>
        <v>-</v>
      </c>
      <c r="F17" s="2">
        <f t="shared" si="1"/>
        <v>0</v>
      </c>
    </row>
    <row r="18" spans="1:6" ht="15" customHeight="1">
      <c r="A18"/>
      <c r="B18" s="8" t="s">
        <v>31</v>
      </c>
      <c r="C18" s="8" t="s">
        <v>44</v>
      </c>
      <c r="D18" s="9">
        <v>2312631</v>
      </c>
      <c r="E18" s="2" t="str">
        <f t="shared" si="0"/>
        <v>-</v>
      </c>
      <c r="F18" s="2">
        <f t="shared" si="1"/>
        <v>0</v>
      </c>
    </row>
    <row r="19" spans="1:6" ht="15">
      <c r="A19"/>
      <c r="B19" s="8" t="s">
        <v>33</v>
      </c>
      <c r="C19" s="8" t="s">
        <v>5</v>
      </c>
      <c r="D19" s="9">
        <v>2121528</v>
      </c>
      <c r="E19" s="2">
        <f t="shared" si="0"/>
        <v>2121528</v>
      </c>
      <c r="F19" s="2">
        <f t="shared" si="1"/>
        <v>2121528</v>
      </c>
    </row>
    <row r="20" spans="1:6" ht="15" customHeight="1">
      <c r="A20"/>
      <c r="B20" s="12" t="s">
        <v>35</v>
      </c>
      <c r="C20" s="8" t="s">
        <v>11</v>
      </c>
      <c r="D20" s="9">
        <v>1643270</v>
      </c>
      <c r="E20" s="2" t="str">
        <f t="shared" si="0"/>
        <v>-</v>
      </c>
      <c r="F20" s="2">
        <f t="shared" si="1"/>
        <v>0</v>
      </c>
    </row>
    <row r="21" spans="1:6" ht="15" customHeight="1">
      <c r="A21"/>
      <c r="B21" s="8" t="s">
        <v>37</v>
      </c>
      <c r="C21" s="8" t="s">
        <v>28</v>
      </c>
      <c r="D21" s="9">
        <v>1562243</v>
      </c>
      <c r="E21" s="2" t="str">
        <f t="shared" si="0"/>
        <v>-</v>
      </c>
      <c r="F21" s="2">
        <f t="shared" si="1"/>
        <v>0</v>
      </c>
    </row>
    <row r="22" spans="1:6" ht="15" customHeight="1">
      <c r="A22"/>
      <c r="B22" s="8" t="s">
        <v>39</v>
      </c>
      <c r="C22" s="8" t="s">
        <v>17</v>
      </c>
      <c r="D22" s="9">
        <v>1407751</v>
      </c>
      <c r="E22" s="2" t="str">
        <f t="shared" si="0"/>
        <v>-</v>
      </c>
      <c r="F22" s="2">
        <f t="shared" si="1"/>
        <v>0</v>
      </c>
    </row>
    <row r="23" spans="1:6" ht="15" customHeight="1">
      <c r="A23"/>
      <c r="B23" s="8" t="s">
        <v>41</v>
      </c>
      <c r="C23" s="8" t="s">
        <v>42</v>
      </c>
      <c r="D23" s="9">
        <v>1375956</v>
      </c>
      <c r="E23" s="2" t="str">
        <f t="shared" si="0"/>
        <v>-</v>
      </c>
      <c r="F23" s="2">
        <f t="shared" si="1"/>
        <v>0</v>
      </c>
    </row>
    <row r="24" spans="1:6" ht="15" customHeight="1">
      <c r="A24"/>
      <c r="B24" s="8" t="s">
        <v>43</v>
      </c>
      <c r="C24" s="8" t="s">
        <v>44</v>
      </c>
      <c r="D24" s="9">
        <v>1364301</v>
      </c>
      <c r="E24" s="2" t="str">
        <f t="shared" si="0"/>
        <v>-</v>
      </c>
      <c r="F24" s="2">
        <f t="shared" si="1"/>
        <v>0</v>
      </c>
    </row>
    <row r="25" spans="1:6" ht="15" customHeight="1">
      <c r="A25"/>
      <c r="B25" s="12" t="s">
        <v>45</v>
      </c>
      <c r="C25" s="8" t="s">
        <v>28</v>
      </c>
      <c r="D25" s="9">
        <v>1358916</v>
      </c>
      <c r="E25" s="2" t="str">
        <f t="shared" si="0"/>
        <v>-</v>
      </c>
      <c r="F25" s="2">
        <f t="shared" si="1"/>
        <v>0</v>
      </c>
    </row>
    <row r="26" spans="1:6" ht="15" customHeight="1">
      <c r="A26"/>
      <c r="B26" s="13" t="s">
        <v>47</v>
      </c>
      <c r="C26" s="8" t="s">
        <v>11</v>
      </c>
      <c r="D26" s="9">
        <v>1226444</v>
      </c>
      <c r="E26" s="2" t="str">
        <f t="shared" si="0"/>
        <v>-</v>
      </c>
      <c r="F26" s="2">
        <f t="shared" si="1"/>
        <v>0</v>
      </c>
    </row>
    <row r="27" spans="1:6" ht="15" customHeight="1">
      <c r="A27"/>
      <c r="B27" s="8" t="s">
        <v>49</v>
      </c>
      <c r="C27" s="8" t="s">
        <v>44</v>
      </c>
      <c r="D27" s="9">
        <v>1130642</v>
      </c>
      <c r="E27" s="2" t="str">
        <f t="shared" si="0"/>
        <v>-</v>
      </c>
      <c r="F27" s="2">
        <f t="shared" si="1"/>
        <v>0</v>
      </c>
    </row>
    <row r="28" spans="1:6" ht="15.75">
      <c r="A28" s="14"/>
      <c r="B28" s="14"/>
    </row>
    <row r="29" spans="1:6" ht="15.75">
      <c r="A29" s="14"/>
      <c r="B29" s="14"/>
    </row>
    <row r="30" spans="1:6" ht="15.75">
      <c r="A30" s="14"/>
    </row>
    <row r="31" spans="1:6" ht="15.75">
      <c r="A31" s="14"/>
      <c r="B31" s="14"/>
    </row>
    <row r="32" spans="1:6" ht="15">
      <c r="A32" s="15"/>
      <c r="B32" s="15"/>
    </row>
    <row r="35" spans="1:17" ht="20.25">
      <c r="A35" s="3" t="s">
        <v>51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9" spans="1:17" s="16" customFormat="1" ht="14.25"/>
    <row r="40" spans="1:17" s="16" customFormat="1" ht="14.25"/>
  </sheetData>
  <autoFilter ref="B7:D27"/>
  <conditionalFormatting sqref="L8:L12">
    <cfRule type="containsBlanks" dxfId="7" priority="1">
      <formula>LEN(TRIM(L8))=0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E7" sqref="E7"/>
    </sheetView>
  </sheetViews>
  <sheetFormatPr defaultRowHeight="12.75"/>
  <cols>
    <col min="1" max="1" width="25.28515625" customWidth="1"/>
    <col min="2" max="2" width="20.28515625" customWidth="1"/>
    <col min="3" max="3" width="18.5703125" customWidth="1"/>
    <col min="10" max="10" width="24.85546875" customWidth="1"/>
    <col min="11" max="11" width="14" customWidth="1"/>
    <col min="12" max="13" width="18" customWidth="1"/>
    <col min="14" max="14" width="14.85546875" bestFit="1" customWidth="1"/>
    <col min="15" max="15" width="15.7109375" bestFit="1" customWidth="1"/>
    <col min="16" max="16" width="17.7109375" bestFit="1" customWidth="1"/>
    <col min="17" max="17" width="12" bestFit="1" customWidth="1"/>
    <col min="18" max="18" width="14" bestFit="1" customWidth="1"/>
    <col min="19" max="19" width="13.85546875" bestFit="1" customWidth="1"/>
    <col min="20" max="20" width="19.85546875" bestFit="1" customWidth="1"/>
    <col min="21" max="21" width="22.28515625" bestFit="1" customWidth="1"/>
    <col min="22" max="22" width="12.5703125" bestFit="1" customWidth="1"/>
    <col min="23" max="24" width="14.7109375" bestFit="1" customWidth="1"/>
    <col min="25" max="25" width="18.85546875" bestFit="1" customWidth="1"/>
    <col min="26" max="26" width="12.140625" bestFit="1" customWidth="1"/>
    <col min="27" max="27" width="16.7109375" bestFit="1" customWidth="1"/>
    <col min="28" max="28" width="16.140625" bestFit="1" customWidth="1"/>
    <col min="29" max="29" width="9.5703125" bestFit="1" customWidth="1"/>
    <col min="30" max="30" width="10.7109375" bestFit="1" customWidth="1"/>
    <col min="31" max="31" width="18.5703125" bestFit="1" customWidth="1"/>
    <col min="32" max="32" width="15.28515625" bestFit="1" customWidth="1"/>
    <col min="33" max="33" width="14.5703125" bestFit="1" customWidth="1"/>
    <col min="34" max="34" width="14.85546875" bestFit="1" customWidth="1"/>
    <col min="35" max="35" width="15.7109375" bestFit="1" customWidth="1"/>
    <col min="36" max="36" width="17.7109375" bestFit="1" customWidth="1"/>
    <col min="37" max="37" width="12" bestFit="1" customWidth="1"/>
    <col min="38" max="38" width="14" bestFit="1" customWidth="1"/>
    <col min="39" max="39" width="13.85546875" bestFit="1" customWidth="1"/>
    <col min="40" max="40" width="19.85546875" bestFit="1" customWidth="1"/>
    <col min="41" max="41" width="22.28515625" bestFit="1" customWidth="1"/>
    <col min="42" max="42" width="12.5703125" bestFit="1" customWidth="1"/>
    <col min="43" max="44" width="14.7109375" bestFit="1" customWidth="1"/>
    <col min="45" max="45" width="18.85546875" bestFit="1" customWidth="1"/>
    <col min="46" max="46" width="12.140625" bestFit="1" customWidth="1"/>
    <col min="47" max="47" width="16.7109375" bestFit="1" customWidth="1"/>
    <col min="48" max="48" width="16.140625" bestFit="1" customWidth="1"/>
    <col min="49" max="49" width="9.5703125" bestFit="1" customWidth="1"/>
    <col min="50" max="50" width="10.7109375" bestFit="1" customWidth="1"/>
    <col min="51" max="51" width="18" bestFit="1" customWidth="1"/>
    <col min="52" max="52" width="15.28515625" bestFit="1" customWidth="1"/>
    <col min="53" max="53" width="14.5703125" bestFit="1" customWidth="1"/>
    <col min="54" max="54" width="14.85546875" bestFit="1" customWidth="1"/>
    <col min="55" max="55" width="15.7109375" bestFit="1" customWidth="1"/>
    <col min="56" max="56" width="17.7109375" bestFit="1" customWidth="1"/>
    <col min="57" max="57" width="12" bestFit="1" customWidth="1"/>
    <col min="58" max="58" width="14" bestFit="1" customWidth="1"/>
    <col min="59" max="59" width="13.85546875" bestFit="1" customWidth="1"/>
    <col min="60" max="60" width="19.85546875" bestFit="1" customWidth="1"/>
    <col min="61" max="61" width="22.28515625" bestFit="1" customWidth="1"/>
    <col min="62" max="62" width="12.5703125" bestFit="1" customWidth="1"/>
    <col min="63" max="64" width="14.7109375" bestFit="1" customWidth="1"/>
    <col min="65" max="65" width="18.85546875" bestFit="1" customWidth="1"/>
    <col min="66" max="66" width="12.140625" bestFit="1" customWidth="1"/>
    <col min="67" max="67" width="16.7109375" bestFit="1" customWidth="1"/>
    <col min="68" max="68" width="16.140625" bestFit="1" customWidth="1"/>
    <col min="69" max="69" width="9.5703125" bestFit="1" customWidth="1"/>
    <col min="70" max="70" width="10.7109375" bestFit="1" customWidth="1"/>
    <col min="71" max="71" width="19.28515625" bestFit="1" customWidth="1"/>
    <col min="72" max="72" width="23.85546875" bestFit="1" customWidth="1"/>
    <col min="73" max="73" width="23.28515625" bestFit="1" customWidth="1"/>
  </cols>
  <sheetData>
    <row r="1" spans="1:12" ht="15.75">
      <c r="A1" s="26" t="s">
        <v>1</v>
      </c>
      <c r="B1" s="26" t="s">
        <v>2</v>
      </c>
      <c r="C1" s="26" t="s">
        <v>3</v>
      </c>
    </row>
    <row r="2" spans="1:12" ht="15">
      <c r="A2" s="8" t="s">
        <v>4</v>
      </c>
      <c r="B2" s="8" t="s">
        <v>5</v>
      </c>
      <c r="C2" s="9">
        <v>4974390</v>
      </c>
      <c r="J2" s="22" t="s">
        <v>59</v>
      </c>
      <c r="K2" t="s">
        <v>61</v>
      </c>
      <c r="L2" t="s">
        <v>60</v>
      </c>
    </row>
    <row r="3" spans="1:12" ht="15">
      <c r="A3" s="8" t="s">
        <v>7</v>
      </c>
      <c r="B3" s="8" t="s">
        <v>8</v>
      </c>
      <c r="C3" s="9">
        <v>4972165</v>
      </c>
      <c r="J3" s="23" t="s">
        <v>14</v>
      </c>
      <c r="K3" s="19">
        <v>4740966</v>
      </c>
      <c r="L3" s="19">
        <v>1</v>
      </c>
    </row>
    <row r="4" spans="1:12" ht="15">
      <c r="A4" s="8" t="s">
        <v>10</v>
      </c>
      <c r="B4" s="8" t="s">
        <v>11</v>
      </c>
      <c r="C4" s="9">
        <v>4948277</v>
      </c>
      <c r="J4" s="24" t="s">
        <v>13</v>
      </c>
      <c r="K4" s="19">
        <v>4740966</v>
      </c>
      <c r="L4" s="19">
        <v>1</v>
      </c>
    </row>
    <row r="5" spans="1:12" ht="15">
      <c r="A5" s="8" t="s">
        <v>13</v>
      </c>
      <c r="B5" s="8" t="s">
        <v>14</v>
      </c>
      <c r="C5" s="9">
        <v>4740966</v>
      </c>
      <c r="J5" s="23" t="s">
        <v>5</v>
      </c>
      <c r="K5" s="19">
        <v>11164905</v>
      </c>
      <c r="L5" s="19">
        <v>3</v>
      </c>
    </row>
    <row r="6" spans="1:12" ht="15">
      <c r="A6" s="8" t="s">
        <v>16</v>
      </c>
      <c r="B6" s="8" t="s">
        <v>17</v>
      </c>
      <c r="C6" s="9">
        <v>4286346</v>
      </c>
      <c r="J6" s="24" t="s">
        <v>33</v>
      </c>
      <c r="K6" s="19">
        <v>2121528</v>
      </c>
      <c r="L6" s="19">
        <v>1</v>
      </c>
    </row>
    <row r="7" spans="1:12" ht="15">
      <c r="A7" s="8" t="s">
        <v>19</v>
      </c>
      <c r="B7" s="8" t="s">
        <v>5</v>
      </c>
      <c r="C7" s="9">
        <v>4068987</v>
      </c>
      <c r="J7" s="24" t="s">
        <v>4</v>
      </c>
      <c r="K7" s="19">
        <v>4974390</v>
      </c>
      <c r="L7" s="19">
        <v>1</v>
      </c>
    </row>
    <row r="8" spans="1:12" ht="15">
      <c r="A8" s="8" t="s">
        <v>21</v>
      </c>
      <c r="B8" s="8" t="s">
        <v>11</v>
      </c>
      <c r="C8" s="9">
        <v>3896653</v>
      </c>
      <c r="J8" s="24" t="s">
        <v>19</v>
      </c>
      <c r="K8" s="19">
        <v>4068987</v>
      </c>
      <c r="L8" s="19">
        <v>1</v>
      </c>
    </row>
    <row r="9" spans="1:12" ht="15">
      <c r="A9" s="8" t="s">
        <v>24</v>
      </c>
      <c r="B9" s="8" t="s">
        <v>44</v>
      </c>
      <c r="C9" s="9">
        <v>3426608</v>
      </c>
      <c r="J9" s="23" t="s">
        <v>17</v>
      </c>
      <c r="K9" s="19">
        <v>8013093</v>
      </c>
      <c r="L9" s="19">
        <v>3</v>
      </c>
    </row>
    <row r="10" spans="1:12" ht="15">
      <c r="A10" s="8" t="s">
        <v>27</v>
      </c>
      <c r="B10" s="8" t="s">
        <v>28</v>
      </c>
      <c r="C10" s="9">
        <v>3028264</v>
      </c>
      <c r="J10" s="24" t="s">
        <v>29</v>
      </c>
      <c r="K10" s="19">
        <v>2318996</v>
      </c>
      <c r="L10" s="19">
        <v>1</v>
      </c>
    </row>
    <row r="11" spans="1:12" ht="15">
      <c r="A11" s="8" t="s">
        <v>29</v>
      </c>
      <c r="B11" s="8" t="s">
        <v>17</v>
      </c>
      <c r="C11" s="9">
        <v>2318996</v>
      </c>
      <c r="J11" s="24" t="s">
        <v>39</v>
      </c>
      <c r="K11" s="19">
        <v>1407751</v>
      </c>
      <c r="L11" s="19">
        <v>1</v>
      </c>
    </row>
    <row r="12" spans="1:12" ht="15">
      <c r="A12" s="8" t="s">
        <v>31</v>
      </c>
      <c r="B12" s="8" t="s">
        <v>44</v>
      </c>
      <c r="C12" s="9">
        <v>2312631</v>
      </c>
      <c r="J12" s="24" t="s">
        <v>16</v>
      </c>
      <c r="K12" s="19">
        <v>4286346</v>
      </c>
      <c r="L12" s="19">
        <v>1</v>
      </c>
    </row>
    <row r="13" spans="1:12" ht="15">
      <c r="A13" s="8" t="s">
        <v>33</v>
      </c>
      <c r="B13" s="8" t="s">
        <v>5</v>
      </c>
      <c r="C13" s="9">
        <v>2121528</v>
      </c>
      <c r="J13" s="23" t="s">
        <v>42</v>
      </c>
      <c r="K13" s="19">
        <v>1375956</v>
      </c>
      <c r="L13" s="19">
        <v>1</v>
      </c>
    </row>
    <row r="14" spans="1:12" ht="15">
      <c r="A14" s="12" t="s">
        <v>35</v>
      </c>
      <c r="B14" s="8" t="s">
        <v>11</v>
      </c>
      <c r="C14" s="9">
        <v>1643270</v>
      </c>
      <c r="J14" s="24" t="s">
        <v>41</v>
      </c>
      <c r="K14" s="19">
        <v>1375956</v>
      </c>
      <c r="L14" s="19">
        <v>1</v>
      </c>
    </row>
    <row r="15" spans="1:12" ht="15">
      <c r="A15" s="8" t="s">
        <v>37</v>
      </c>
      <c r="B15" s="8" t="s">
        <v>28</v>
      </c>
      <c r="C15" s="9">
        <v>1562243</v>
      </c>
      <c r="J15" s="23" t="s">
        <v>44</v>
      </c>
      <c r="K15" s="19">
        <v>8234182</v>
      </c>
      <c r="L15" s="19">
        <v>4</v>
      </c>
    </row>
    <row r="16" spans="1:12" ht="15">
      <c r="A16" s="8" t="s">
        <v>39</v>
      </c>
      <c r="B16" s="8" t="s">
        <v>17</v>
      </c>
      <c r="C16" s="9">
        <v>1407751</v>
      </c>
      <c r="J16" s="24" t="s">
        <v>43</v>
      </c>
      <c r="K16" s="19">
        <v>1364301</v>
      </c>
      <c r="L16" s="19">
        <v>1</v>
      </c>
    </row>
    <row r="17" spans="1:12" ht="15">
      <c r="A17" s="8" t="s">
        <v>41</v>
      </c>
      <c r="B17" s="8" t="s">
        <v>42</v>
      </c>
      <c r="C17" s="9">
        <v>1375956</v>
      </c>
      <c r="J17" s="24" t="s">
        <v>24</v>
      </c>
      <c r="K17" s="19">
        <v>3426608</v>
      </c>
      <c r="L17" s="19">
        <v>1</v>
      </c>
    </row>
    <row r="18" spans="1:12" ht="15">
      <c r="A18" s="8" t="s">
        <v>43</v>
      </c>
      <c r="B18" s="8" t="s">
        <v>44</v>
      </c>
      <c r="C18" s="9">
        <v>1364301</v>
      </c>
      <c r="J18" s="24" t="s">
        <v>31</v>
      </c>
      <c r="K18" s="19">
        <v>2312631</v>
      </c>
      <c r="L18" s="19">
        <v>1</v>
      </c>
    </row>
    <row r="19" spans="1:12" ht="15">
      <c r="A19" s="12" t="s">
        <v>45</v>
      </c>
      <c r="B19" s="8" t="s">
        <v>28</v>
      </c>
      <c r="C19" s="9">
        <v>1358916</v>
      </c>
      <c r="J19" s="24" t="s">
        <v>49</v>
      </c>
      <c r="K19" s="19">
        <v>1130642</v>
      </c>
      <c r="L19" s="19">
        <v>1</v>
      </c>
    </row>
    <row r="20" spans="1:12" ht="15">
      <c r="A20" s="13" t="s">
        <v>47</v>
      </c>
      <c r="B20" s="20" t="s">
        <v>11</v>
      </c>
      <c r="C20" s="21">
        <v>1226444</v>
      </c>
      <c r="J20" s="23" t="s">
        <v>28</v>
      </c>
      <c r="K20" s="19">
        <v>5949423</v>
      </c>
      <c r="L20" s="19">
        <v>3</v>
      </c>
    </row>
    <row r="21" spans="1:12" ht="15">
      <c r="A21" s="27" t="s">
        <v>49</v>
      </c>
      <c r="B21" s="27" t="s">
        <v>44</v>
      </c>
      <c r="C21" s="28">
        <v>1130642</v>
      </c>
      <c r="J21" s="24" t="s">
        <v>45</v>
      </c>
      <c r="K21" s="19">
        <v>1358916</v>
      </c>
      <c r="L21" s="19">
        <v>1</v>
      </c>
    </row>
    <row r="22" spans="1:12">
      <c r="J22" s="24" t="s">
        <v>27</v>
      </c>
      <c r="K22" s="19">
        <v>3028264</v>
      </c>
      <c r="L22" s="19">
        <v>1</v>
      </c>
    </row>
    <row r="23" spans="1:12">
      <c r="J23" s="24" t="s">
        <v>37</v>
      </c>
      <c r="K23" s="19">
        <v>1562243</v>
      </c>
      <c r="L23" s="19">
        <v>1</v>
      </c>
    </row>
    <row r="24" spans="1:12">
      <c r="J24" s="23" t="s">
        <v>11</v>
      </c>
      <c r="K24" s="19">
        <v>11714644</v>
      </c>
      <c r="L24" s="19">
        <v>4</v>
      </c>
    </row>
    <row r="25" spans="1:12">
      <c r="J25" s="24" t="s">
        <v>47</v>
      </c>
      <c r="K25" s="19">
        <v>1226444</v>
      </c>
      <c r="L25" s="19">
        <v>1</v>
      </c>
    </row>
    <row r="26" spans="1:12">
      <c r="J26" s="24" t="s">
        <v>21</v>
      </c>
      <c r="K26" s="19">
        <v>3896653</v>
      </c>
      <c r="L26" s="19">
        <v>1</v>
      </c>
    </row>
    <row r="27" spans="1:12">
      <c r="J27" s="24" t="s">
        <v>10</v>
      </c>
      <c r="K27" s="19">
        <v>4948277</v>
      </c>
      <c r="L27" s="19">
        <v>1</v>
      </c>
    </row>
    <row r="28" spans="1:12">
      <c r="J28" s="24" t="s">
        <v>35</v>
      </c>
      <c r="K28" s="19">
        <v>1643270</v>
      </c>
      <c r="L28" s="19">
        <v>1</v>
      </c>
    </row>
    <row r="29" spans="1:12">
      <c r="J29" s="23" t="s">
        <v>8</v>
      </c>
      <c r="K29" s="19">
        <v>4972165</v>
      </c>
      <c r="L29" s="19">
        <v>1</v>
      </c>
    </row>
    <row r="30" spans="1:12">
      <c r="J30" s="24" t="s">
        <v>7</v>
      </c>
      <c r="K30" s="19">
        <v>4972165</v>
      </c>
      <c r="L30" s="19">
        <v>1</v>
      </c>
    </row>
    <row r="31" spans="1:12">
      <c r="J31" s="23" t="s">
        <v>6</v>
      </c>
      <c r="K31" s="19">
        <v>56165334</v>
      </c>
      <c r="L31" s="19">
        <v>20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I3" sqref="I3"/>
    </sheetView>
  </sheetViews>
  <sheetFormatPr defaultRowHeight="12.75"/>
  <cols>
    <col min="1" max="1" width="27.28515625" customWidth="1"/>
    <col min="2" max="2" width="17.5703125" customWidth="1"/>
    <col min="3" max="3" width="22.28515625" customWidth="1"/>
    <col min="9" max="9" width="15.42578125" bestFit="1" customWidth="1"/>
  </cols>
  <sheetData>
    <row r="1" spans="1:9" ht="18">
      <c r="A1" s="17" t="s">
        <v>1</v>
      </c>
      <c r="B1" s="17" t="s">
        <v>2</v>
      </c>
      <c r="C1" s="17" t="s">
        <v>3</v>
      </c>
    </row>
    <row r="2" spans="1:9" ht="15">
      <c r="A2" s="8" t="s">
        <v>4</v>
      </c>
      <c r="B2" s="8" t="s">
        <v>5</v>
      </c>
      <c r="C2" s="9">
        <v>4974390</v>
      </c>
      <c r="I2" t="s">
        <v>58</v>
      </c>
    </row>
    <row r="3" spans="1:9" ht="15">
      <c r="A3" s="8" t="s">
        <v>7</v>
      </c>
      <c r="B3" s="8" t="s">
        <v>8</v>
      </c>
      <c r="C3" s="9">
        <v>4972165</v>
      </c>
      <c r="I3" s="19">
        <v>20</v>
      </c>
    </row>
    <row r="4" spans="1:9" ht="15">
      <c r="A4" s="8" t="s">
        <v>10</v>
      </c>
      <c r="B4" s="8" t="s">
        <v>11</v>
      </c>
      <c r="C4" s="9">
        <v>4948277</v>
      </c>
    </row>
    <row r="5" spans="1:9" ht="15">
      <c r="A5" s="8" t="s">
        <v>13</v>
      </c>
      <c r="B5" s="8" t="s">
        <v>14</v>
      </c>
      <c r="C5" s="9">
        <v>4740966</v>
      </c>
    </row>
    <row r="6" spans="1:9" ht="15">
      <c r="A6" s="8" t="s">
        <v>16</v>
      </c>
      <c r="B6" s="8" t="s">
        <v>17</v>
      </c>
      <c r="C6" s="9">
        <v>4286346</v>
      </c>
    </row>
    <row r="7" spans="1:9" ht="15">
      <c r="A7" s="8" t="s">
        <v>19</v>
      </c>
      <c r="B7" s="8" t="s">
        <v>5</v>
      </c>
      <c r="C7" s="9">
        <v>4068987</v>
      </c>
    </row>
    <row r="8" spans="1:9" ht="15">
      <c r="A8" s="8" t="s">
        <v>21</v>
      </c>
      <c r="B8" s="8" t="s">
        <v>11</v>
      </c>
      <c r="C8" s="9">
        <v>3896653</v>
      </c>
    </row>
    <row r="9" spans="1:9" ht="15">
      <c r="A9" s="8" t="s">
        <v>24</v>
      </c>
      <c r="B9" s="8" t="s">
        <v>44</v>
      </c>
      <c r="C9" s="9">
        <v>3426608</v>
      </c>
    </row>
    <row r="10" spans="1:9" ht="15">
      <c r="A10" s="8" t="s">
        <v>27</v>
      </c>
      <c r="B10" s="8" t="s">
        <v>28</v>
      </c>
      <c r="C10" s="9">
        <v>3028264</v>
      </c>
    </row>
    <row r="11" spans="1:9" ht="15">
      <c r="A11" s="8" t="s">
        <v>29</v>
      </c>
      <c r="B11" s="8" t="s">
        <v>17</v>
      </c>
      <c r="C11" s="9">
        <v>2318996</v>
      </c>
    </row>
    <row r="12" spans="1:9" ht="15">
      <c r="A12" s="8" t="s">
        <v>31</v>
      </c>
      <c r="B12" s="8" t="s">
        <v>44</v>
      </c>
      <c r="C12" s="9">
        <v>2312631</v>
      </c>
    </row>
    <row r="13" spans="1:9" ht="15">
      <c r="A13" s="8" t="s">
        <v>33</v>
      </c>
      <c r="B13" s="8" t="s">
        <v>5</v>
      </c>
      <c r="C13" s="9">
        <v>2121528</v>
      </c>
    </row>
    <row r="14" spans="1:9" ht="15">
      <c r="A14" s="12" t="s">
        <v>35</v>
      </c>
      <c r="B14" s="8" t="s">
        <v>11</v>
      </c>
      <c r="C14" s="9">
        <v>1643270</v>
      </c>
    </row>
    <row r="15" spans="1:9" ht="15">
      <c r="A15" s="8" t="s">
        <v>37</v>
      </c>
      <c r="B15" s="8" t="s">
        <v>28</v>
      </c>
      <c r="C15" s="9">
        <v>1562243</v>
      </c>
    </row>
    <row r="16" spans="1:9" ht="15">
      <c r="A16" s="8" t="s">
        <v>39</v>
      </c>
      <c r="B16" s="8" t="s">
        <v>17</v>
      </c>
      <c r="C16" s="9">
        <v>1407751</v>
      </c>
    </row>
    <row r="17" spans="1:3" ht="15">
      <c r="A17" s="8" t="s">
        <v>41</v>
      </c>
      <c r="B17" s="8" t="s">
        <v>42</v>
      </c>
      <c r="C17" s="9">
        <v>1375956</v>
      </c>
    </row>
    <row r="18" spans="1:3" ht="15">
      <c r="A18" s="8" t="s">
        <v>43</v>
      </c>
      <c r="B18" s="8" t="s">
        <v>44</v>
      </c>
      <c r="C18" s="9">
        <v>1364301</v>
      </c>
    </row>
    <row r="19" spans="1:3" ht="15">
      <c r="A19" s="12" t="s">
        <v>45</v>
      </c>
      <c r="B19" s="8" t="s">
        <v>28</v>
      </c>
      <c r="C19" s="9">
        <v>1358916</v>
      </c>
    </row>
    <row r="20" spans="1:3" ht="12.75" customHeight="1">
      <c r="A20" s="13" t="s">
        <v>47</v>
      </c>
      <c r="B20" s="8" t="s">
        <v>11</v>
      </c>
      <c r="C20" s="9">
        <v>1226444</v>
      </c>
    </row>
    <row r="21" spans="1:3" ht="15">
      <c r="A21" s="8" t="s">
        <v>49</v>
      </c>
      <c r="B21" s="8" t="s">
        <v>44</v>
      </c>
      <c r="C21" s="9">
        <v>1130642</v>
      </c>
    </row>
    <row r="22" spans="1:3" ht="15">
      <c r="C22" s="18">
        <f>SUM(C2:C21)</f>
        <v>56165334</v>
      </c>
    </row>
    <row r="23" spans="1:3" ht="15">
      <c r="C23" s="18">
        <f>AVERAGE(C2:C21)</f>
        <v>2808266.7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</vt:lpstr>
      <vt:lpstr>Conditionals</vt:lpstr>
      <vt:lpstr>Conditionals Pivot</vt:lpstr>
      <vt:lpstr>Exercise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 Hameed</dc:creator>
  <cp:lastModifiedBy>SAM'S PC</cp:lastModifiedBy>
  <dcterms:created xsi:type="dcterms:W3CDTF">2024-08-23T16:09:19Z</dcterms:created>
  <dcterms:modified xsi:type="dcterms:W3CDTF">2025-05-03T03:30:14Z</dcterms:modified>
</cp:coreProperties>
</file>