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src7g\Documents\GitHub\FUSF_Hydrophone_Scanner\"/>
    </mc:Choice>
  </mc:AlternateContent>
  <xr:revisionPtr revIDLastSave="0" documentId="8_{3D8F6A74-107B-489A-BDAA-D476FD8E0D3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</workbook>
</file>

<file path=xl/calcChain.xml><?xml version="1.0" encoding="utf-8"?>
<calcChain xmlns="http://schemas.openxmlformats.org/spreadsheetml/2006/main">
  <c r="E17" i="1" l="1"/>
  <c r="E12" i="1"/>
  <c r="E10" i="1"/>
  <c r="E9" i="1"/>
  <c r="F6" i="1"/>
  <c r="F5" i="1"/>
  <c r="F4" i="1"/>
  <c r="E5" i="1"/>
  <c r="E19" i="1"/>
  <c r="E22" i="1"/>
  <c r="F21" i="1"/>
  <c r="E21" i="1"/>
  <c r="F20" i="1"/>
  <c r="E20" i="1"/>
  <c r="F18" i="1"/>
  <c r="E18" i="1"/>
  <c r="F16" i="1"/>
  <c r="E16" i="1"/>
  <c r="F15" i="1"/>
  <c r="E15" i="1"/>
  <c r="F14" i="1"/>
  <c r="E14" i="1"/>
  <c r="F13" i="1"/>
  <c r="E13" i="1"/>
  <c r="F12" i="1"/>
  <c r="F11" i="1"/>
  <c r="E11" i="1"/>
  <c r="F10" i="1"/>
  <c r="F9" i="1"/>
  <c r="F8" i="1"/>
  <c r="E8" i="1"/>
  <c r="F7" i="1"/>
  <c r="E7" i="1"/>
  <c r="H6" i="1"/>
  <c r="H5" i="1"/>
  <c r="E4" i="1"/>
  <c r="F3" i="1"/>
  <c r="E3" i="1"/>
  <c r="E26" i="1" l="1"/>
</calcChain>
</file>

<file path=xl/sharedStrings.xml><?xml version="1.0" encoding="utf-8"?>
<sst xmlns="http://schemas.openxmlformats.org/spreadsheetml/2006/main" count="126" uniqueCount="114">
  <si>
    <t>Cost per pack</t>
  </si>
  <si>
    <t>Total</t>
  </si>
  <si>
    <t>URL</t>
  </si>
  <si>
    <t>Breadboard</t>
  </si>
  <si>
    <t>Electrical wire</t>
  </si>
  <si>
    <t>Heat Shrink</t>
  </si>
  <si>
    <t>Limit Switch</t>
  </si>
  <si>
    <t>Power Supply</t>
  </si>
  <si>
    <t>Power Pigtail Cables</t>
  </si>
  <si>
    <t>Linear Rails</t>
  </si>
  <si>
    <t>Rotational Flange Bearing</t>
  </si>
  <si>
    <t>Rotational Bearing</t>
  </si>
  <si>
    <t>$8.99 *2 + $16.99 * 2</t>
  </si>
  <si>
    <t>Fish tank</t>
  </si>
  <si>
    <t>Aqueon</t>
  </si>
  <si>
    <t>total</t>
  </si>
  <si>
    <t>Cable Guide</t>
  </si>
  <si>
    <t>Amazon Cable Guide</t>
  </si>
  <si>
    <t>Product</t>
  </si>
  <si>
    <t>Nema 17 Stepper motor</t>
  </si>
  <si>
    <t>Arduino Uno R3</t>
  </si>
  <si>
    <t>Amazon Breadboard</t>
  </si>
  <si>
    <t>20-2020 T-Slot Profile</t>
  </si>
  <si>
    <t>80/20</t>
  </si>
  <si>
    <t>Manufacturer</t>
  </si>
  <si>
    <t>HiLetgo</t>
  </si>
  <si>
    <t>Quantity (# per pack)</t>
  </si>
  <si>
    <t>Dimensions</t>
  </si>
  <si>
    <t>1 (3)</t>
  </si>
  <si>
    <t>Technical Description</t>
  </si>
  <si>
    <t>Solderless breadboard 400 Tie; Suitable for 21-26 AWG wires; self-adhesive tape on back</t>
  </si>
  <si>
    <t>84 x 54 x 9 mm</t>
  </si>
  <si>
    <t>TUOFENG</t>
  </si>
  <si>
    <t>1 (1)</t>
  </si>
  <si>
    <t>4 (1)</t>
  </si>
  <si>
    <t>6 (1)</t>
  </si>
  <si>
    <t>8 (1)</t>
  </si>
  <si>
    <t>5.12 x 2.48 x 2.44 in</t>
  </si>
  <si>
    <t>Weight: 13.4 oz; Diameter: 1.55 mm; 22 awg Solid Copper Wire Kit with PVC insulation; 6 colors</t>
  </si>
  <si>
    <t>innhom</t>
  </si>
  <si>
    <t>Diameters: 1/24" to 4/7"</t>
  </si>
  <si>
    <t>Irradiation cross-linked polyolefin material; 2:1 shrink ratio; 650 pcs</t>
  </si>
  <si>
    <t>Adafruit</t>
  </si>
  <si>
    <t>42 mm body; 31 mm holes</t>
  </si>
  <si>
    <t>Synthetos gShield Motor Driver</t>
  </si>
  <si>
    <t>58 x 78 x 2 mm</t>
  </si>
  <si>
    <t>Cylewet</t>
  </si>
  <si>
    <t>2.8 x 1.6 x 1 cm</t>
  </si>
  <si>
    <t>1 (6)</t>
  </si>
  <si>
    <t xml:space="preserve">1-way circuit; SPDT Micro Limit Switch with Hinge Lever Arm </t>
  </si>
  <si>
    <t>Arduino</t>
  </si>
  <si>
    <t>3.15 x 2.17 x 0.98 in</t>
  </si>
  <si>
    <t>8 KB RAM; Rev 3; Model # A000066</t>
  </si>
  <si>
    <t>5.5 x 2.5 x 2.1 mm DC Jack</t>
  </si>
  <si>
    <t>ALITOVE</t>
  </si>
  <si>
    <t>8A, 12V DC, 96 W Output; 100~240V AC Input; DC Jack Output Port</t>
  </si>
  <si>
    <t>LUOYIMAO</t>
  </si>
  <si>
    <t>5.5 x 2.1 mm barrel</t>
  </si>
  <si>
    <t>1 (10)</t>
  </si>
  <si>
    <t>12-24V, 10 A DC Male and Female Connectors</t>
  </si>
  <si>
    <t>20 x 20 x 400 mm total</t>
  </si>
  <si>
    <t>6.99*2 + 3.84*4 + 4.47*2</t>
  </si>
  <si>
    <t>MGN9H Rail Carriages</t>
  </si>
  <si>
    <t>Hanpose</t>
  </si>
  <si>
    <t>9 mm guide width</t>
  </si>
  <si>
    <t>20-2020 is a 20mm x 20mm metric 20 series square T-slot profile with four open T-slots, one on each 20mm face</t>
  </si>
  <si>
    <t>7.43*2 + 27.89*2 + 11.15*2</t>
  </si>
  <si>
    <t>2x250, 2x700, 2x350 mm</t>
  </si>
  <si>
    <t>MGN9H linear rail slider fit glider</t>
  </si>
  <si>
    <t>MGN9H linear rail slider; total 2600 mm length; fit for 9 mm guide width glider</t>
  </si>
  <si>
    <t>2020 Extrusion M3 T-nut</t>
  </si>
  <si>
    <t>Boeray</t>
  </si>
  <si>
    <t>10 x 10 x 5 mm</t>
  </si>
  <si>
    <t xml:space="preserve">M3 slide in T-nut meant for 2020 Series Extrusion; 6 mm slot width; carbon steel material with nickel surface finish </t>
  </si>
  <si>
    <t>1 (50)</t>
  </si>
  <si>
    <t>2020 Extrusion M3 T-nut alt</t>
  </si>
  <si>
    <t>Asayu</t>
  </si>
  <si>
    <t>1 (100)</t>
  </si>
  <si>
    <t>3 x 2 x 0.2 in</t>
  </si>
  <si>
    <t>2020 Series M3 T-Nuts, Carbon Steel T-Slot Nut 6 mm Slot Aluminum Profile</t>
  </si>
  <si>
    <t>M3 Hex Socket Screws</t>
  </si>
  <si>
    <t>Iexcell</t>
  </si>
  <si>
    <t>2 (125)</t>
  </si>
  <si>
    <t>250 total pcs, Hex Socket Button head cap screws; M3 x 8/10/12/16/20 mm; Material: Stainless Steel 304; Includes 1 Hex Key size 2.0 mm</t>
  </si>
  <si>
    <t>M3x8/10/12/16/20 mm</t>
  </si>
  <si>
    <t>T8 Anti Backlash Brass Nut</t>
  </si>
  <si>
    <t>HJ Garden</t>
  </si>
  <si>
    <t>1 (4)</t>
  </si>
  <si>
    <t>Amazon Backlash Nut</t>
  </si>
  <si>
    <t>Brass T type thread; T8 Anti Backlash Spring Loaded Nut with 2mm Lead suitable for 2 mm lead Threaded Rod; Pack of 4 (4x Large Nut, 4x Small Nut, 4x Spring)</t>
  </si>
  <si>
    <t>OctagonStar</t>
  </si>
  <si>
    <t>Flexible Couplings</t>
  </si>
  <si>
    <t>2 (2)</t>
  </si>
  <si>
    <t>0.98 x 0.79 x 1.57 in</t>
  </si>
  <si>
    <t>Flexible couplings compatible with NEMA 17 stepper motors for 5 mm to 8 mm shaft diameter</t>
  </si>
  <si>
    <t>Eowpower</t>
  </si>
  <si>
    <t>Amazon Flanged Bearing</t>
  </si>
  <si>
    <t>48 x 27 x 12 mm; 8 mm bore D</t>
  </si>
  <si>
    <t>2 (4)</t>
  </si>
  <si>
    <t>55 x 28 x 13 mm; 8 mm bore D</t>
  </si>
  <si>
    <t>4 Pcs 8 mm Bore Diameter Ball Mounted Pillow Block Insert Bearing; Material: Zinc Alloy; Mounting Hole Diameter: 5mm; Mounting Hole Distance 44 mm; Attachment mounts perpendicular to axis through bore hole</t>
  </si>
  <si>
    <t>4 Pcs 8 mm Bore Diameter Flanged Ball Mounted Pillow Block Insert Bearing; Material: Zinc Alloy; Mounting Hole Diameter: 5mm; Mounting Hole Distance 37 mm; Attachment mounts parallel to axis through bore hole</t>
  </si>
  <si>
    <t>T8 Lead Screw/Nut</t>
  </si>
  <si>
    <t>8MM D 800 and 400 mm L</t>
  </si>
  <si>
    <t>D 8, Pitch 2, Lead 2 mm</t>
  </si>
  <si>
    <t>*D refers to Diameter, L to Length</t>
  </si>
  <si>
    <t>Kaifa</t>
  </si>
  <si>
    <t>T8 Lead screw Diameter of 8MM, Pitch 2 mm, Lead 2 mm, Length 2x400 mm and 2x800 mm with Copper Nut</t>
  </si>
  <si>
    <t>Petco (Find in Store)</t>
  </si>
  <si>
    <t>30.625 x 13.25 x 19 in</t>
  </si>
  <si>
    <t>29 Gallons; Material: Glass</t>
  </si>
  <si>
    <t>URBEST</t>
  </si>
  <si>
    <t>18 x 25 x 1000 mm</t>
  </si>
  <si>
    <t>Plastic Flexible Nested Semi Closed Drag Chain Cable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</si>
</sst>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8" formatCode="&quot;$&quot;#,##0.00_);[Red]\(&quot;$&quot;#,##0.00\)"/>
    <numFmt numFmtId="44" formatCode="_(&quot;$&quot;* #,##0.00_);_(&quot;$&quot;* \(#,##0.00\);_(&quot;$&quot;* &quot;-&quot;??_);_(@_)"/>
    <numFmt numFmtId="164" formatCode="&quot;$&quot;#,##0.00"/>
    <numFmt numFmtId="165" formatCode="&quot;$&quot;#,##0"/>
  </numFmts>
  <fonts count="15" x14ac:knownFonts="1">
    <font>
      <sz val="10"/>
      <color rgb="FF000000"/>
      <name val="Arial"/>
    </font>
    <font>
      <sz val="10"/>
      <color rgb="FF000000"/>
      <name val="Arial"/>
    </font>
    <font>
      <u/>
      <sz val="10"/>
      <color theme="10"/>
      <name val="Arial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  <font>
      <sz val="11"/>
      <color theme="1"/>
      <name val="Times New Roman"/>
      <family val="1"/>
    </font>
    <font>
      <u/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u/>
      <sz val="11"/>
      <color theme="10"/>
      <name val="Times New Roman"/>
      <family val="1"/>
    </font>
    <font>
      <u/>
      <sz val="11"/>
      <color rgb="FF1155CC"/>
      <name val="Times New Roman"/>
      <family val="1"/>
    </font>
    <font>
      <sz val="11"/>
      <name val="Times New Roman"/>
      <family val="1"/>
    </font>
    <font>
      <u/>
      <sz val="11"/>
      <color theme="4" tint="-0.249977111117893"/>
      <name val="Times New Roman"/>
      <family val="1"/>
    </font>
    <font>
      <u/>
      <sz val="11"/>
      <name val="Times New Roman"/>
      <family val="1"/>
    </font>
    <font>
      <b/>
      <sz val="11"/>
      <name val="Times New Roman"/>
      <family val="1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44" fontId="1" fillId="0" borderId="0" applyFont="0" applyFill="0" applyBorder="0" applyAlignment="0" applyProtection="0"/>
  </cellStyleXfs>
  <cellXfs count="42">
    <xf numFmtId="0" fontId="0" fillId="0" borderId="0" xfId="0" applyFont="1" applyAlignment="1"/>
    <xf numFmtId="0" fontId="4" fillId="0" borderId="0" xfId="0" applyFont="1" applyAlignment="1"/>
    <xf numFmtId="0" fontId="4" fillId="0" borderId="0" xfId="0" applyFont="1" applyAlignment="1">
      <alignment horizontal="right"/>
    </xf>
    <xf numFmtId="0" fontId="5" fillId="0" borderId="0" xfId="0" applyFont="1" applyAlignment="1"/>
    <xf numFmtId="164" fontId="5" fillId="0" borderId="0" xfId="0" applyNumberFormat="1" applyFont="1"/>
    <xf numFmtId="0" fontId="8" fillId="0" borderId="0" xfId="1" applyFont="1" applyAlignment="1"/>
    <xf numFmtId="0" fontId="9" fillId="0" borderId="0" xfId="0" applyFont="1" applyAlignment="1"/>
    <xf numFmtId="0" fontId="5" fillId="0" borderId="1" xfId="0" applyFont="1" applyBorder="1" applyAlignment="1"/>
    <xf numFmtId="0" fontId="6" fillId="0" borderId="0" xfId="0" applyFont="1" applyAlignment="1"/>
    <xf numFmtId="164" fontId="4" fillId="0" borderId="0" xfId="0" applyNumberFormat="1" applyFont="1" applyAlignment="1"/>
    <xf numFmtId="0" fontId="4" fillId="0" borderId="1" xfId="0" applyFont="1" applyBorder="1" applyAlignment="1"/>
    <xf numFmtId="0" fontId="5" fillId="0" borderId="2" xfId="0" applyFont="1" applyBorder="1" applyAlignment="1"/>
    <xf numFmtId="0" fontId="4" fillId="0" borderId="2" xfId="0" applyFont="1" applyBorder="1" applyAlignment="1"/>
    <xf numFmtId="164" fontId="5" fillId="0" borderId="2" xfId="0" applyNumberFormat="1" applyFont="1" applyBorder="1" applyAlignment="1"/>
    <xf numFmtId="0" fontId="5" fillId="2" borderId="2" xfId="0" applyFont="1" applyFill="1" applyBorder="1" applyAlignment="1"/>
    <xf numFmtId="0" fontId="4" fillId="2" borderId="2" xfId="0" applyFont="1" applyFill="1" applyBorder="1" applyAlignment="1"/>
    <xf numFmtId="0" fontId="4" fillId="2" borderId="2" xfId="0" applyFont="1" applyFill="1" applyBorder="1" applyAlignment="1">
      <alignment horizontal="left" wrapText="1"/>
    </xf>
    <xf numFmtId="0" fontId="4" fillId="2" borderId="2" xfId="0" applyFont="1" applyFill="1" applyBorder="1" applyAlignment="1">
      <alignment horizontal="left"/>
    </xf>
    <xf numFmtId="0" fontId="4" fillId="0" borderId="2" xfId="0" applyFont="1" applyBorder="1" applyAlignment="1">
      <alignment horizontal="right"/>
    </xf>
    <xf numFmtId="164" fontId="4" fillId="0" borderId="2" xfId="0" applyNumberFormat="1" applyFont="1" applyBorder="1" applyAlignment="1">
      <alignment horizontal="right"/>
    </xf>
    <xf numFmtId="164" fontId="5" fillId="0" borderId="2" xfId="0" applyNumberFormat="1" applyFont="1" applyBorder="1"/>
    <xf numFmtId="165" fontId="4" fillId="0" borderId="2" xfId="0" applyNumberFormat="1" applyFont="1" applyBorder="1" applyAlignment="1">
      <alignment horizontal="right"/>
    </xf>
    <xf numFmtId="164" fontId="5" fillId="0" borderId="2" xfId="2" applyNumberFormat="1" applyFont="1" applyBorder="1" applyAlignment="1"/>
    <xf numFmtId="0" fontId="5" fillId="0" borderId="2" xfId="0" applyFont="1" applyBorder="1"/>
    <xf numFmtId="0" fontId="4" fillId="0" borderId="2" xfId="0" applyFont="1" applyBorder="1" applyAlignment="1">
      <alignment wrapText="1"/>
    </xf>
    <xf numFmtId="0" fontId="4" fillId="0" borderId="2" xfId="0" applyFont="1" applyBorder="1" applyAlignment="1">
      <alignment horizontal="right" wrapText="1"/>
    </xf>
    <xf numFmtId="8" fontId="4" fillId="0" borderId="2" xfId="0" applyNumberFormat="1" applyFont="1" applyBorder="1" applyAlignment="1">
      <alignment horizontal="right" wrapText="1"/>
    </xf>
    <xf numFmtId="164" fontId="4" fillId="0" borderId="2" xfId="0" applyNumberFormat="1" applyFont="1" applyBorder="1" applyAlignment="1">
      <alignment horizontal="right" wrapText="1"/>
    </xf>
    <xf numFmtId="0" fontId="3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11" fillId="0" borderId="1" xfId="1" applyFont="1" applyBorder="1" applyAlignment="1"/>
    <xf numFmtId="0" fontId="11" fillId="0" borderId="3" xfId="0" applyFont="1" applyBorder="1"/>
    <xf numFmtId="0" fontId="11" fillId="0" borderId="3" xfId="0" applyFont="1" applyBorder="1" applyAlignment="1"/>
    <xf numFmtId="0" fontId="11" fillId="0" borderId="3" xfId="1" applyFont="1" applyBorder="1" applyAlignment="1">
      <alignment wrapText="1"/>
    </xf>
    <xf numFmtId="0" fontId="13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right" vertical="center" wrapText="1"/>
    </xf>
    <xf numFmtId="0" fontId="5" fillId="0" borderId="2" xfId="0" applyFont="1" applyBorder="1" applyAlignment="1">
      <alignment horizontal="right"/>
    </xf>
    <xf numFmtId="0" fontId="10" fillId="0" borderId="3" xfId="0" applyFont="1" applyBorder="1" applyAlignment="1"/>
    <xf numFmtId="0" fontId="4" fillId="0" borderId="3" xfId="0" applyFont="1" applyBorder="1" applyAlignment="1"/>
    <xf numFmtId="0" fontId="5" fillId="0" borderId="3" xfId="0" applyFont="1" applyBorder="1" applyAlignment="1"/>
    <xf numFmtId="0" fontId="12" fillId="0" borderId="3" xfId="0" applyFont="1" applyBorder="1" applyAlignment="1"/>
  </cellXfs>
  <cellStyles count="3">
    <cellStyle name="Currency" xfId="2" builtinId="4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mazon.com/dp/B07QFTQ5PN/ref=sspa_dk_detail_5?psc=1&amp;%22VkaXJlY3QmZG9Ob3RMb2dDbGljaz10cnVl" TargetMode="External"/><Relationship Id="rId2" Type="http://schemas.openxmlformats.org/officeDocument/2006/relationships/hyperlink" Target="https://www.amazon.com/HiLetgo-Solderless-Breadboard-Circuit-Prototyping/dp/B00LSG5BJK/ref=sxin_2_ac_d_rm?ac_md=5-4-bWluaSBicmVhZGJvYXJk-ac_d_rm&amp;keywords=breadboard&amp;pd_rd_i=B00LSG5BJK&amp;pd_rd_r=a909e18d-ea5e-453b-8932-5aefb5535799&amp;pd_rd_w=VV9CU&amp;pd_rd_wg=ywc%22&amp;%22hI&amp;pf_rd_p=e2f20af2-9651-42af-9a45-89425d5bae34&amp;pf_rd_r=EWNE2PQHYCSHXKZA0RDJ&amp;psc=1&amp;qid=1576095593" TargetMode="External"/><Relationship Id="rId1" Type="http://schemas.openxmlformats.org/officeDocument/2006/relationships/hyperlink" Target="https://www.amazon.com/URBEST-Plastic-Flexible-Electrical-Machines/dp/B07DQMC6RD/ref=sr_1_30?dchild=1&amp;keywords=24mm+drag+chain+cable+carrier&amp;qid=1617219501&amp;s=hi&amp;sr=1-30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petco.com/shop/en/petcostore/product/fish/fish-aquariums-kits/freestanding-large-fish-tanks/aqueon-standard-glass-aquarium-tank-29-gallon" TargetMode="External"/><Relationship Id="rId4" Type="http://schemas.openxmlformats.org/officeDocument/2006/relationships/hyperlink" Target="https://www.amazon.com/Eowpower-Diameter-Flanged-Mounted-Bearing/dp/B07K6B8M4P/ref=sr_1_2_sspa?crid=3LRQUNMOKYYR1&amp;dchild=1&amp;keywords=8mm+pillow+block+bearing&amp;qid=1623076339&amp;sprefix=8mm+pillo%2Caps%2C147&amp;sr=8-2-spons&amp;psc=1&amp;spLa=ZW5jcnlwdGVkUXVhbGlmaWVyPUEzNkdFRDY0UlVVQlkzJmVuY3J5cHRlZElkPUEwNzM5NDM3Mks0QkxNVk9IOTNJQSZlbmNyeXB0ZWRBZElkPUEwNjgxODU3MkNYNklCSFVQRDNEJndpZGdldE5hbWU9c3BfYXRmJmFjdGlvbj1jbGlja1JlZGlyZWN0JmRvTm90TG9nQ2xpY2s9dHJ1ZQ=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26"/>
  <sheetViews>
    <sheetView tabSelected="1" zoomScale="72" zoomScaleNormal="72" workbookViewId="0">
      <pane ySplit="1" topLeftCell="A2" activePane="bottomLeft" state="frozen"/>
      <selection pane="bottomLeft" activeCell="I1" sqref="I1"/>
    </sheetView>
  </sheetViews>
  <sheetFormatPr defaultColWidth="14.44140625" defaultRowHeight="15.75" customHeight="1" x14ac:dyDescent="0.25"/>
  <cols>
    <col min="1" max="1" width="26.44140625" style="1" customWidth="1"/>
    <col min="2" max="2" width="19.6640625" style="1" customWidth="1"/>
    <col min="3" max="3" width="11.5546875" style="2" customWidth="1"/>
    <col min="4" max="4" width="24.21875" style="1" customWidth="1"/>
    <col min="5" max="5" width="14.44140625" style="1"/>
    <col min="6" max="6" width="21.109375" style="10" customWidth="1"/>
    <col min="7" max="7" width="28.21875" style="38" customWidth="1"/>
    <col min="8" max="8" width="29.88671875" style="39" customWidth="1"/>
    <col min="9" max="16384" width="14.44140625" style="1"/>
  </cols>
  <sheetData>
    <row r="1" spans="1:11" ht="32.25" customHeight="1" x14ac:dyDescent="0.25">
      <c r="A1" s="28" t="s">
        <v>18</v>
      </c>
      <c r="B1" s="28" t="s">
        <v>24</v>
      </c>
      <c r="C1" s="36" t="s">
        <v>26</v>
      </c>
      <c r="D1" s="28" t="s">
        <v>0</v>
      </c>
      <c r="E1" s="29" t="s">
        <v>1</v>
      </c>
      <c r="F1" s="30" t="s">
        <v>2</v>
      </c>
      <c r="G1" s="35" t="s">
        <v>27</v>
      </c>
      <c r="H1" s="30" t="s">
        <v>29</v>
      </c>
    </row>
    <row r="2" spans="1:11" ht="15" customHeight="1" x14ac:dyDescent="0.25">
      <c r="A2" s="12" t="s">
        <v>3</v>
      </c>
      <c r="B2" s="11" t="s">
        <v>25</v>
      </c>
      <c r="C2" s="18" t="s">
        <v>28</v>
      </c>
      <c r="D2" s="19">
        <v>5.99</v>
      </c>
      <c r="E2" s="19">
        <v>5.99</v>
      </c>
      <c r="F2" s="31" t="s">
        <v>21</v>
      </c>
      <c r="G2" s="38" t="s">
        <v>31</v>
      </c>
      <c r="H2" s="40" t="s">
        <v>30</v>
      </c>
    </row>
    <row r="3" spans="1:11" ht="15" customHeight="1" x14ac:dyDescent="0.25">
      <c r="A3" s="11" t="s">
        <v>4</v>
      </c>
      <c r="B3" s="12" t="s">
        <v>32</v>
      </c>
      <c r="C3" s="37" t="s">
        <v>33</v>
      </c>
      <c r="D3" s="13">
        <v>14.49</v>
      </c>
      <c r="E3" s="20">
        <f t="shared" ref="E3:E4" si="0">D3</f>
        <v>14.49</v>
      </c>
      <c r="F3" s="32" t="str">
        <f>HYPERLINK("https://www.amazon.com/TUOFENG-Wire-Solid-different-colored-spools/dp/B07TX6BX47/ref=sr_1_19?keywords=22+guage+wire&amp;qid=1576095937&amp;sr=8-19","Amazon Wire")</f>
        <v>Amazon Wire</v>
      </c>
      <c r="G3" s="38" t="s">
        <v>37</v>
      </c>
      <c r="H3" s="40" t="s">
        <v>38</v>
      </c>
    </row>
    <row r="4" spans="1:11" ht="15" customHeight="1" x14ac:dyDescent="0.25">
      <c r="A4" s="11" t="s">
        <v>5</v>
      </c>
      <c r="B4" s="12" t="s">
        <v>39</v>
      </c>
      <c r="C4" s="37" t="s">
        <v>33</v>
      </c>
      <c r="D4" s="13">
        <v>9.7899999999999991</v>
      </c>
      <c r="E4" s="20">
        <f t="shared" si="0"/>
        <v>9.7899999999999991</v>
      </c>
      <c r="F4" s="32" t="str">
        <f>HYPERLINK("https://www.amazon.com/innhom-615pcs-Shrink-Tubing-Approved/dp/B07GS7PBHV/ref=sr_1_5?crid=371SOWQGIKF2F&amp;keywords=22+gauge+heat+shrink&amp;qid=1576096538&amp;sprefix=22+guage+heat+s%2Caps%2C182&amp;sr=8-5","Amazon Heat Shrink")</f>
        <v>Amazon Heat Shrink</v>
      </c>
      <c r="G4" s="38" t="s">
        <v>40</v>
      </c>
      <c r="H4" s="39" t="s">
        <v>41</v>
      </c>
    </row>
    <row r="5" spans="1:11" ht="15" customHeight="1" x14ac:dyDescent="0.25">
      <c r="A5" s="12" t="s">
        <v>19</v>
      </c>
      <c r="B5" s="11" t="s">
        <v>42</v>
      </c>
      <c r="C5" s="37" t="s">
        <v>34</v>
      </c>
      <c r="D5" s="21">
        <v>14</v>
      </c>
      <c r="E5" s="19">
        <f>D5*4</f>
        <v>56</v>
      </c>
      <c r="F5" s="33" t="str">
        <f>HYPERLINK("https://www.adafruit.com/product/324","Adafruit Motor")</f>
        <v>Adafruit Motor</v>
      </c>
      <c r="G5" s="38" t="s">
        <v>43</v>
      </c>
      <c r="H5" s="41" t="str">
        <f>HYPERLINK("https://cdn-shop.adafruit.com/product-files/324/C140-A+datasheet.jpg","Nema 17 Datasheet")</f>
        <v>Nema 17 Datasheet</v>
      </c>
    </row>
    <row r="6" spans="1:11" ht="15" customHeight="1" x14ac:dyDescent="0.25">
      <c r="A6" s="12" t="s">
        <v>44</v>
      </c>
      <c r="B6" s="11" t="s">
        <v>42</v>
      </c>
      <c r="C6" s="37" t="s">
        <v>33</v>
      </c>
      <c r="D6" s="21">
        <v>63</v>
      </c>
      <c r="E6" s="19">
        <v>63</v>
      </c>
      <c r="F6" s="32" t="str">
        <f>HYPERLINK("https://www.adafruit.com/product/1750","Adafruit Driver")</f>
        <v>Adafruit Driver</v>
      </c>
      <c r="G6" s="38" t="s">
        <v>45</v>
      </c>
      <c r="H6" s="41" t="str">
        <f>HYPERLINK("https://github.com/synthetos/grblShield/tree/master/hardware/gshield_v5_schematic","Github g-shield Datasheet")</f>
        <v>Github g-shield Datasheet</v>
      </c>
      <c r="J6" s="7"/>
      <c r="K6" s="7"/>
    </row>
    <row r="7" spans="1:11" ht="15" customHeight="1" x14ac:dyDescent="0.25">
      <c r="A7" s="11" t="s">
        <v>6</v>
      </c>
      <c r="B7" s="12" t="s">
        <v>46</v>
      </c>
      <c r="C7" s="37" t="s">
        <v>48</v>
      </c>
      <c r="D7" s="13">
        <v>6.99</v>
      </c>
      <c r="E7" s="20">
        <f t="shared" ref="E7:E8" si="1">D7</f>
        <v>6.99</v>
      </c>
      <c r="F7" s="32" t="str">
        <f>HYPERLINK("https://www.amazon.com/gp/product/B071NSRHK3/ref=ppx_yo_dt_b_search_asin_title?ie=UTF8&amp;psc=1","Amazon Limit Switch")</f>
        <v>Amazon Limit Switch</v>
      </c>
      <c r="G7" s="38" t="s">
        <v>47</v>
      </c>
      <c r="H7" s="40" t="s">
        <v>49</v>
      </c>
    </row>
    <row r="8" spans="1:11" ht="15" customHeight="1" x14ac:dyDescent="0.25">
      <c r="A8" s="11" t="s">
        <v>20</v>
      </c>
      <c r="B8" s="11" t="s">
        <v>50</v>
      </c>
      <c r="C8" s="37" t="s">
        <v>33</v>
      </c>
      <c r="D8" s="13">
        <v>19.98</v>
      </c>
      <c r="E8" s="20">
        <f t="shared" si="1"/>
        <v>19.98</v>
      </c>
      <c r="F8" s="32" t="str">
        <f>HYPERLINK("https://www.amazon.com/Arduino-A000066-ARDUINO-UNO-R3/dp/B008GRTSV6/ref=sr_1_3?keywords=arduino+uno&amp;qid=1577375364&amp;s=industrial&amp;sr=1-3","Amazon Arduino")</f>
        <v>Amazon Arduino</v>
      </c>
      <c r="G8" s="38" t="s">
        <v>51</v>
      </c>
      <c r="H8" s="39" t="s">
        <v>52</v>
      </c>
    </row>
    <row r="9" spans="1:11" ht="15" customHeight="1" x14ac:dyDescent="0.25">
      <c r="A9" s="11" t="s">
        <v>7</v>
      </c>
      <c r="B9" s="12" t="s">
        <v>54</v>
      </c>
      <c r="C9" s="37" t="s">
        <v>33</v>
      </c>
      <c r="D9" s="13">
        <v>20.99</v>
      </c>
      <c r="E9" s="20">
        <f>D9*1</f>
        <v>20.99</v>
      </c>
      <c r="F9" s="32" t="str">
        <f>HYPERLINK("https://www.amazon.com/ALITOVE-100-240V-Converter-Transformer-5-5x2-1mm/dp/B07MXXXBV8/ref=sr_1_3?keywords=power+supply+12v+10+amp&amp;qid=1573839476&amp;sr=8-3","Amazon Power Supply")</f>
        <v>Amazon Power Supply</v>
      </c>
      <c r="G9" s="38" t="s">
        <v>53</v>
      </c>
      <c r="H9" s="40" t="s">
        <v>55</v>
      </c>
    </row>
    <row r="10" spans="1:11" ht="15" customHeight="1" x14ac:dyDescent="0.25">
      <c r="A10" s="11" t="s">
        <v>8</v>
      </c>
      <c r="B10" s="12" t="s">
        <v>56</v>
      </c>
      <c r="C10" s="37" t="s">
        <v>58</v>
      </c>
      <c r="D10" s="13">
        <v>9.99</v>
      </c>
      <c r="E10" s="20">
        <f>1*D10</f>
        <v>9.99</v>
      </c>
      <c r="F10" s="32" t="str">
        <f>HYPERLINK("https://www.amazon.com/Pigtail-12V-24V-Connectors-Security-Lighting/dp/B07P7CP6HC/ref=sr_1_3?keywords=female+power+plug+pigtail+12v+10+amp&amp;qid=1573839706&amp;s=electronics&amp;sr=1-3","Amazon Pigtail Cable")</f>
        <v>Amazon Pigtail Cable</v>
      </c>
      <c r="G10" s="38" t="s">
        <v>57</v>
      </c>
      <c r="H10" s="39" t="s">
        <v>59</v>
      </c>
      <c r="I10" s="3"/>
    </row>
    <row r="11" spans="1:11" ht="15" customHeight="1" x14ac:dyDescent="0.25">
      <c r="A11" s="14" t="s">
        <v>22</v>
      </c>
      <c r="B11" s="15" t="s">
        <v>23</v>
      </c>
      <c r="C11" s="18" t="s">
        <v>36</v>
      </c>
      <c r="D11" s="16" t="s">
        <v>61</v>
      </c>
      <c r="E11" s="22">
        <f>2*6.99+4*3.84+2*4.47</f>
        <v>38.28</v>
      </c>
      <c r="F11" s="32" t="str">
        <f>HYPERLINK("https://8020.net/20-2020.html","8020.net Profile")</f>
        <v>8020.net Profile</v>
      </c>
      <c r="G11" s="38" t="s">
        <v>60</v>
      </c>
      <c r="H11" s="38" t="s">
        <v>65</v>
      </c>
    </row>
    <row r="12" spans="1:11" ht="15" customHeight="1" x14ac:dyDescent="0.25">
      <c r="A12" s="11" t="s">
        <v>62</v>
      </c>
      <c r="B12" s="17" t="s">
        <v>63</v>
      </c>
      <c r="C12" s="37" t="s">
        <v>35</v>
      </c>
      <c r="D12" s="13">
        <v>4.6399999999999997</v>
      </c>
      <c r="E12" s="20">
        <f>D12*6</f>
        <v>27.839999999999996</v>
      </c>
      <c r="F12" s="32" t="str">
        <f>HYPERLINK("https://www.aliexpress.com/item/33036084391.html?spm=a2g0o.cart.0.0.28b73c00fcy7U7","Aliexpress Carriages")</f>
        <v>Aliexpress Carriages</v>
      </c>
      <c r="G12" s="38" t="s">
        <v>64</v>
      </c>
      <c r="H12" s="39" t="s">
        <v>68</v>
      </c>
      <c r="I12" s="6"/>
    </row>
    <row r="13" spans="1:11" ht="15" customHeight="1" x14ac:dyDescent="0.25">
      <c r="A13" s="11" t="s">
        <v>9</v>
      </c>
      <c r="B13" s="17" t="s">
        <v>63</v>
      </c>
      <c r="C13" s="37" t="s">
        <v>35</v>
      </c>
      <c r="D13" s="11" t="s">
        <v>66</v>
      </c>
      <c r="E13" s="20">
        <f>2* 7.43+2*27.89+2*11.15</f>
        <v>92.94</v>
      </c>
      <c r="F13" s="32" t="str">
        <f>HYPERLINK("https://www.aliexpress.com/item/33036084391.html?spm=a2g0o.cart.0.0.28b73c00fcy7U7","Aliexpress Rails")</f>
        <v>Aliexpress Rails</v>
      </c>
      <c r="G13" s="40" t="s">
        <v>67</v>
      </c>
      <c r="H13" s="39" t="s">
        <v>69</v>
      </c>
      <c r="I13" s="8"/>
    </row>
    <row r="14" spans="1:11" ht="15" customHeight="1" x14ac:dyDescent="0.25">
      <c r="A14" s="11" t="s">
        <v>70</v>
      </c>
      <c r="B14" s="11" t="s">
        <v>71</v>
      </c>
      <c r="C14" s="37" t="s">
        <v>74</v>
      </c>
      <c r="D14" s="13">
        <v>7.99</v>
      </c>
      <c r="E14" s="20">
        <f>1*D14</f>
        <v>7.99</v>
      </c>
      <c r="F14" s="32" t="str">
        <f>HYPERLINK("https://www.amazon.com/gp/product/B01GCDG2QE/ref=ox_sc_act_title_3?smid=A3J5E5ZOT6VBB2&amp;psc=1","Amazon T-nut")</f>
        <v>Amazon T-nut</v>
      </c>
      <c r="G14" s="38" t="s">
        <v>72</v>
      </c>
      <c r="H14" s="40" t="s">
        <v>73</v>
      </c>
    </row>
    <row r="15" spans="1:11" ht="15" customHeight="1" x14ac:dyDescent="0.25">
      <c r="A15" s="11" t="s">
        <v>75</v>
      </c>
      <c r="B15" s="11" t="s">
        <v>76</v>
      </c>
      <c r="C15" s="37" t="s">
        <v>77</v>
      </c>
      <c r="D15" s="13">
        <v>8.99</v>
      </c>
      <c r="E15" s="20">
        <f>D15</f>
        <v>8.99</v>
      </c>
      <c r="F15" s="32" t="str">
        <f>HYPERLINK("https://www.amazon.com/100-Pack-T-Nuts-Aluminum-Profile-Accessories/dp/B07KSCKJP1/ref=sr_1_4?keywords=2020+m3+t+nut&amp;qid=1577373894&amp;s=hi&amp;sr=1-4","Amazon T-nut")</f>
        <v>Amazon T-nut</v>
      </c>
      <c r="G15" s="38" t="s">
        <v>78</v>
      </c>
      <c r="H15" s="40" t="s">
        <v>79</v>
      </c>
      <c r="I15" s="6"/>
    </row>
    <row r="16" spans="1:11" ht="15" customHeight="1" x14ac:dyDescent="0.25">
      <c r="A16" s="11" t="s">
        <v>80</v>
      </c>
      <c r="B16" s="11" t="s">
        <v>81</v>
      </c>
      <c r="C16" s="37" t="s">
        <v>82</v>
      </c>
      <c r="D16" s="13">
        <v>8.99</v>
      </c>
      <c r="E16" s="20">
        <f>2*D16</f>
        <v>17.98</v>
      </c>
      <c r="F16" s="32" t="str">
        <f>HYPERLINK("https://www.amazon.com/gp/product/B07GVV9Q82/ref=ox_sc_act_title_2?smid=A1ZRRCZIF57JQ9&amp;psc=1","Amazon Screws")</f>
        <v>Amazon Screws</v>
      </c>
      <c r="G16" s="38" t="s">
        <v>84</v>
      </c>
      <c r="H16" s="40" t="s">
        <v>83</v>
      </c>
      <c r="I16" s="6"/>
    </row>
    <row r="17" spans="1:9" ht="15" customHeight="1" x14ac:dyDescent="0.25">
      <c r="A17" s="11" t="s">
        <v>85</v>
      </c>
      <c r="B17" s="11" t="s">
        <v>86</v>
      </c>
      <c r="C17" s="37" t="s">
        <v>87</v>
      </c>
      <c r="D17" s="13">
        <v>11.99</v>
      </c>
      <c r="E17" s="20">
        <f>D17*1</f>
        <v>11.99</v>
      </c>
      <c r="F17" s="5" t="s">
        <v>88</v>
      </c>
      <c r="G17" s="38" t="s">
        <v>104</v>
      </c>
      <c r="H17" s="40" t="s">
        <v>89</v>
      </c>
      <c r="I17" s="6"/>
    </row>
    <row r="18" spans="1:9" ht="15" customHeight="1" x14ac:dyDescent="0.25">
      <c r="A18" s="11" t="s">
        <v>91</v>
      </c>
      <c r="B18" s="11" t="s">
        <v>90</v>
      </c>
      <c r="C18" s="37" t="s">
        <v>92</v>
      </c>
      <c r="D18" s="13">
        <v>6.26</v>
      </c>
      <c r="E18" s="20">
        <f>D18*2</f>
        <v>12.52</v>
      </c>
      <c r="F18" s="32" t="str">
        <f>HYPERLINK("https://www.amazon.com/gp/product/B01HBPHSII/ref=ox_sc_mini_detail?ie=UTF8&amp;psc=1&amp;smid=A3UZFN1XV8TPA1","Amazon coupler")</f>
        <v>Amazon coupler</v>
      </c>
      <c r="G18" s="38" t="s">
        <v>93</v>
      </c>
      <c r="H18" s="40" t="s">
        <v>94</v>
      </c>
      <c r="I18" s="6"/>
    </row>
    <row r="19" spans="1:9" ht="15" customHeight="1" x14ac:dyDescent="0.25">
      <c r="A19" s="11" t="s">
        <v>10</v>
      </c>
      <c r="B19" s="23" t="s">
        <v>95</v>
      </c>
      <c r="C19" s="37" t="s">
        <v>87</v>
      </c>
      <c r="D19" s="13">
        <v>8.99</v>
      </c>
      <c r="E19" s="20">
        <f>D19</f>
        <v>8.99</v>
      </c>
      <c r="F19" s="5" t="s">
        <v>96</v>
      </c>
      <c r="G19" s="38" t="s">
        <v>97</v>
      </c>
      <c r="H19" s="40" t="s">
        <v>101</v>
      </c>
      <c r="I19" s="3"/>
    </row>
    <row r="20" spans="1:9" ht="15" customHeight="1" x14ac:dyDescent="0.25">
      <c r="A20" s="11" t="s">
        <v>11</v>
      </c>
      <c r="B20" s="23" t="s">
        <v>95</v>
      </c>
      <c r="C20" s="37" t="s">
        <v>98</v>
      </c>
      <c r="D20" s="13">
        <v>8.99</v>
      </c>
      <c r="E20" s="20">
        <f>2*D20</f>
        <v>17.98</v>
      </c>
      <c r="F20" s="32" t="str">
        <f>HYPERLINK("https://www.amazon.com/gp/product/B01MT1MODX/ref=ox_sc_act_title_1?smid=A1M8G92U41XEUX&amp;psc=1","Amazon bearing")</f>
        <v>Amazon bearing</v>
      </c>
      <c r="G20" s="38" t="s">
        <v>99</v>
      </c>
      <c r="H20" s="40" t="s">
        <v>100</v>
      </c>
      <c r="I20" s="3"/>
    </row>
    <row r="21" spans="1:9" ht="15" customHeight="1" x14ac:dyDescent="0.25">
      <c r="A21" s="11" t="s">
        <v>102</v>
      </c>
      <c r="B21" s="12" t="s">
        <v>106</v>
      </c>
      <c r="C21" s="37" t="s">
        <v>34</v>
      </c>
      <c r="D21" s="11" t="s">
        <v>12</v>
      </c>
      <c r="E21" s="20">
        <f>8.99 *2 + 16.99 * 2</f>
        <v>51.959999999999994</v>
      </c>
      <c r="F21" s="32" t="str">
        <f>HYPERLINK("https://www.amazon.com/Length-100mm-800mm-Copper-THSL-800-8D-Printer/dp/B019ML8ZOA?ref_=ast_bbp_dp&amp;th=1","Amazon Lead Screw")</f>
        <v>Amazon Lead Screw</v>
      </c>
      <c r="G21" s="38" t="s">
        <v>103</v>
      </c>
      <c r="H21" s="40" t="s">
        <v>107</v>
      </c>
    </row>
    <row r="22" spans="1:9" ht="15" customHeight="1" x14ac:dyDescent="0.25">
      <c r="A22" s="11" t="s">
        <v>13</v>
      </c>
      <c r="B22" s="11" t="s">
        <v>14</v>
      </c>
      <c r="C22" s="37" t="s">
        <v>33</v>
      </c>
      <c r="D22" s="13">
        <v>69.989999999999995</v>
      </c>
      <c r="E22" s="20">
        <f>D22</f>
        <v>69.989999999999995</v>
      </c>
      <c r="F22" s="5" t="s">
        <v>108</v>
      </c>
      <c r="G22" s="38" t="s">
        <v>109</v>
      </c>
      <c r="H22" s="40" t="s">
        <v>110</v>
      </c>
      <c r="I22" s="6"/>
    </row>
    <row r="23" spans="1:9" ht="15" customHeight="1" x14ac:dyDescent="0.25">
      <c r="A23" s="24" t="s">
        <v>16</v>
      </c>
      <c r="B23" s="24" t="s">
        <v>111</v>
      </c>
      <c r="C23" s="25" t="s">
        <v>33</v>
      </c>
      <c r="D23" s="26">
        <v>13.99</v>
      </c>
      <c r="E23" s="27">
        <v>13.99</v>
      </c>
      <c r="F23" s="34" t="s">
        <v>17</v>
      </c>
      <c r="G23" s="38" t="s">
        <v>112</v>
      </c>
      <c r="H23" s="38" t="s">
        <v>113</v>
      </c>
    </row>
    <row r="24" spans="1:9" ht="15.75" customHeight="1" x14ac:dyDescent="0.25">
      <c r="E24" s="9"/>
      <c r="G24" s="38" t="s">
        <v>105</v>
      </c>
    </row>
    <row r="25" spans="1:9" ht="15.75" customHeight="1" x14ac:dyDescent="0.25">
      <c r="E25" s="9"/>
    </row>
    <row r="26" spans="1:9" ht="13.8" x14ac:dyDescent="0.25">
      <c r="D26" s="3" t="s">
        <v>15</v>
      </c>
      <c r="E26" s="4">
        <f>SUM(E2:E23)</f>
        <v>588.66</v>
      </c>
    </row>
  </sheetData>
  <phoneticPr fontId="14" type="noConversion"/>
  <hyperlinks>
    <hyperlink ref="F23" r:id="rId1" display="https://www.amazon.com/URBEST-Plastic-Flexible-Electrical-Machines/dp/B07DQMC6RD/ref=sr_1_30?dchild=1&amp;keywords=24mm+drag+chain+cable+carrier&amp;qid=1617219501&amp;s=hi&amp;sr=1-30" xr:uid="{410DD91E-D99A-4E19-8BEC-2BE78E442219}"/>
    <hyperlink ref="F2" r:id="rId2" display="https://www.amazon.com/HiLetgo-Solderless-Breadboard-Circuit-Prototyping/dp/B00LSG5BJK/ref=sxin_2_ac_d_rm?ac_md=5-4-bWluaSBicmVhZGJvYXJk-ac_d_rm&amp;keywords=breadboard&amp;pd_rd_i=B00LSG5BJK&amp;pd_rd_r=a909e18d-ea5e-453b-8932-5aefb5535799&amp;pd_rd_w=VV9CU&amp;pd_rd_wg=ywc%22&amp;%22hI&amp;pf_rd_p=e2f20af2-9651-42af-9a45-89425d5bae34&amp;pf_rd_r=EWNE2PQHYCSHXKZA0RDJ&amp;psc=1&amp;qid=1576095593" xr:uid="{67D67417-742A-48BF-B1C8-0BDEE7B22B26}"/>
    <hyperlink ref="F17" r:id="rId3" display="https://www.amazon.com/dp/B07QFTQ5PN/ref=sspa_dk_detail_5?psc=1&amp;%22VkaXJlY3QmZG9Ob3RMb2dDbGljaz10cnVl" xr:uid="{0C5F4246-8917-4419-A2E8-0C8F52DD984B}"/>
    <hyperlink ref="F19" r:id="rId4" display="https://www.amazon.com/Eowpower-Diameter-Flanged-Mounted-Bearing/dp/B07K6B8M4P/ref=sr_1_2_sspa?crid=3LRQUNMOKYYR1&amp;dchild=1&amp;keywords=8mm+pillow+block+bearing&amp;qid=1623076339&amp;sprefix=8mm+pillo%2Caps%2C147&amp;sr=8-2-spons&amp;psc=1&amp;spLa=ZW5jcnlwdGVkUXVhbGlmaWVyPUEzNkdFRDY0UlVVQlkzJmVuY3J5cHRlZElkPUEwNzM5NDM3Mks0QkxNVk9IOTNJQSZlbmNyeXB0ZWRBZElkPUEwNjgxODU3MkNYNklCSFVQRDNEJndpZGdldE5hbWU9c3BfYXRmJmFjdGlvbj1jbGlja1JlZGlyZWN0JmRvTm90TG9nQ2xpY2s9dHJ1ZQ==" xr:uid="{F40E4A2B-DD53-4324-9885-0D7CE70D6990}"/>
    <hyperlink ref="F22" r:id="rId5" display="https://www.petco.com/shop/en/petcostore/product/fish/fish-aquariums-kits/freestanding-large-fish-tanks/aqueon-standard-glass-aquarium-tank-29-gallon" xr:uid="{6C7B8CFD-429C-4B4A-94CF-D6825BE3D036}"/>
  </hyperlinks>
  <pageMargins left="0.7" right="0.7" top="0.75" bottom="0.75" header="0.3" footer="0.3"/>
  <pageSetup orientation="portrait" horizontalDpi="1200" verticalDpi="120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Clinard</dc:creator>
  <cp:lastModifiedBy>Sam Clinard</cp:lastModifiedBy>
  <dcterms:created xsi:type="dcterms:W3CDTF">2021-04-07T21:34:16Z</dcterms:created>
  <dcterms:modified xsi:type="dcterms:W3CDTF">2021-08-26T21:50:02Z</dcterms:modified>
</cp:coreProperties>
</file>