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710A6E32-8112-4844-A556-20E73F11827E}" xr6:coauthVersionLast="47" xr6:coauthVersionMax="47" xr10:uidLastSave="{00000000-0000-0000-0000-000000000000}"/>
  <bookViews>
    <workbookView xWindow="31395" yWindow="2565" windowWidth="21600" windowHeight="12975" activeTab="3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</sheets>
  <externalReferences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D3" i="15" a="1"/>
  <c r="D3" i="15"/>
  <c r="D20" i="15" a="1"/>
  <c r="D20" i="15"/>
  <c r="D22" i="15" a="1"/>
  <c r="D22" i="15"/>
  <c r="D17" i="15" a="1"/>
  <c r="D17" i="15"/>
  <c r="D8" i="15" a="1"/>
  <c r="D8" i="15"/>
  <c r="D14" i="15" a="1"/>
  <c r="D14" i="15"/>
  <c r="D16" i="15" a="1"/>
  <c r="D16" i="15"/>
  <c r="D5" i="15" a="1"/>
  <c r="D5" i="15"/>
  <c r="D12" i="15" a="1"/>
  <c r="D12" i="15"/>
  <c r="D4" i="15" a="1"/>
  <c r="D4" i="15"/>
  <c r="D15" i="15" a="1"/>
  <c r="D15" i="15"/>
  <c r="D23" i="15" a="1"/>
  <c r="D23" i="15"/>
  <c r="D6" i="15" a="1"/>
  <c r="D6" i="15"/>
  <c r="D19" i="15" a="1"/>
  <c r="D19" i="15"/>
  <c r="D7" i="15" a="1"/>
  <c r="D7" i="15"/>
  <c r="D18" i="15" a="1"/>
  <c r="D18" i="15"/>
  <c r="D10" i="15" a="1"/>
  <c r="D10" i="15"/>
  <c r="D11" i="15" a="1"/>
  <c r="D11" i="15"/>
  <c r="D13" i="15" a="1"/>
  <c r="D13" i="15"/>
  <c r="D24" i="15" a="1"/>
  <c r="D24" i="15"/>
  <c r="D2" i="15" a="1"/>
  <c r="D2" i="15"/>
  <c r="D9" i="15" a="1"/>
  <c r="D9" i="15"/>
  <c r="D21" i="15" a="1"/>
  <c r="D21" i="15"/>
  <c r="B15" i="15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7" i="6"/>
  <c r="I16" i="6"/>
  <c r="H16" i="6"/>
  <c r="D16" i="6"/>
  <c r="A16" i="6"/>
  <c r="F16" i="6" s="1"/>
  <c r="H12" i="6"/>
  <c r="F12" i="6"/>
  <c r="A12" i="6"/>
  <c r="I12" i="6" s="1"/>
  <c r="I11" i="6"/>
  <c r="H11" i="6"/>
  <c r="F11" i="6"/>
  <c r="E11" i="6"/>
  <c r="D11" i="6"/>
  <c r="A11" i="6"/>
  <c r="I10" i="6"/>
  <c r="G10" i="6" s="1"/>
  <c r="A10" i="6"/>
  <c r="H10" i="6" s="1"/>
  <c r="A9" i="6"/>
  <c r="I8" i="6"/>
  <c r="H8" i="6"/>
  <c r="A8" i="6"/>
  <c r="F8" i="6" s="1"/>
  <c r="D7" i="6"/>
  <c r="A7" i="6"/>
  <c r="I7" i="6" s="1"/>
  <c r="I6" i="6"/>
  <c r="G6" i="6" s="1"/>
  <c r="H6" i="6"/>
  <c r="F6" i="6"/>
  <c r="E6" i="6"/>
  <c r="D6" i="6"/>
  <c r="C6" i="6"/>
  <c r="B6" i="6"/>
  <c r="I5" i="6"/>
  <c r="G5" i="6" s="1"/>
  <c r="H5" i="6"/>
  <c r="F5" i="6"/>
  <c r="E5" i="6"/>
  <c r="D5" i="6"/>
  <c r="I4" i="6"/>
  <c r="G4" i="6" s="1"/>
  <c r="H4" i="6"/>
  <c r="F4" i="6"/>
  <c r="E4" i="6"/>
  <c r="D4" i="6"/>
  <c r="C4" i="6"/>
  <c r="I3" i="6"/>
  <c r="G3" i="6" s="1"/>
  <c r="H3" i="6"/>
  <c r="F3" i="6"/>
  <c r="E3" i="6"/>
  <c r="D3" i="6"/>
  <c r="C3" i="6"/>
  <c r="B3" i="6"/>
  <c r="I2" i="6"/>
  <c r="H2" i="6"/>
  <c r="F2" i="6"/>
  <c r="E2" i="6"/>
  <c r="D2" i="6"/>
  <c r="B15" i="4" a="1"/>
  <c r="B15" i="4" l="1"/>
  <c r="C11" i="6"/>
  <c r="B11" i="6"/>
  <c r="G12" i="6"/>
  <c r="B12" i="6"/>
  <c r="G11" i="6"/>
  <c r="G2" i="6"/>
  <c r="C2" i="6"/>
  <c r="B2" i="6"/>
  <c r="G7" i="6"/>
  <c r="B7" i="6"/>
  <c r="C7" i="6"/>
  <c r="G16" i="6"/>
  <c r="C16" i="6"/>
  <c r="B16" i="6"/>
  <c r="G8" i="6"/>
  <c r="C8" i="6"/>
  <c r="B8" i="6"/>
  <c r="A14" i="6"/>
  <c r="H9" i="6"/>
  <c r="I9" i="6"/>
  <c r="F9" i="6"/>
  <c r="E9" i="6"/>
  <c r="D9" i="6"/>
  <c r="A22" i="6"/>
  <c r="I17" i="6"/>
  <c r="H17" i="6"/>
  <c r="F17" i="6"/>
  <c r="E17" i="6"/>
  <c r="D17" i="6"/>
  <c r="D12" i="6"/>
  <c r="A15" i="6"/>
  <c r="B4" i="6"/>
  <c r="E12" i="6"/>
  <c r="B10" i="6"/>
  <c r="E7" i="6"/>
  <c r="F7" i="6"/>
  <c r="C10" i="6"/>
  <c r="A13" i="6"/>
  <c r="A21" i="6"/>
  <c r="D10" i="6"/>
  <c r="H7" i="6"/>
  <c r="E10" i="6"/>
  <c r="B5" i="6"/>
  <c r="F10" i="6"/>
  <c r="C5" i="6"/>
  <c r="E16" i="6"/>
  <c r="D8" i="6"/>
  <c r="E8" i="6"/>
  <c r="B7" i="15"/>
  <c r="C6" i="15"/>
  <c r="B14" i="4" a="1"/>
  <c r="B14" i="4" l="1"/>
  <c r="I21" i="6"/>
  <c r="H21" i="6"/>
  <c r="F21" i="6"/>
  <c r="E21" i="6"/>
  <c r="D21" i="6"/>
  <c r="A26" i="6"/>
  <c r="I13" i="6"/>
  <c r="H13" i="6"/>
  <c r="F13" i="6"/>
  <c r="E13" i="6"/>
  <c r="D13" i="6"/>
  <c r="A18" i="6"/>
  <c r="A19" i="6"/>
  <c r="I14" i="6"/>
  <c r="H14" i="6"/>
  <c r="D14" i="6"/>
  <c r="F14" i="6"/>
  <c r="E14" i="6"/>
  <c r="E15" i="6"/>
  <c r="I15" i="6"/>
  <c r="H15" i="6"/>
  <c r="F15" i="6"/>
  <c r="D15" i="6"/>
  <c r="A20" i="6"/>
  <c r="G9" i="6"/>
  <c r="C9" i="6"/>
  <c r="B9" i="6"/>
  <c r="G17" i="6"/>
  <c r="C17" i="6"/>
  <c r="B17" i="6"/>
  <c r="A27" i="6"/>
  <c r="I22" i="6"/>
  <c r="H22" i="6"/>
  <c r="D22" i="6"/>
  <c r="F22" i="6"/>
  <c r="E22" i="6"/>
  <c r="B8" i="15"/>
  <c r="C7" i="15"/>
  <c r="B11" i="4" a="1"/>
  <c r="B11" i="4" l="1"/>
  <c r="C15" i="6"/>
  <c r="G15" i="6"/>
  <c r="B15" i="6"/>
  <c r="B14" i="6"/>
  <c r="G14" i="6"/>
  <c r="C14" i="6"/>
  <c r="E19" i="6"/>
  <c r="D19" i="6"/>
  <c r="A24" i="6"/>
  <c r="F19" i="6"/>
  <c r="H19" i="6"/>
  <c r="I19" i="6"/>
  <c r="I18" i="6"/>
  <c r="H18" i="6"/>
  <c r="F18" i="6"/>
  <c r="E18" i="6"/>
  <c r="D18" i="6"/>
  <c r="A23" i="6"/>
  <c r="G13" i="6"/>
  <c r="C13" i="6"/>
  <c r="B13" i="6"/>
  <c r="I26" i="6"/>
  <c r="H26" i="6"/>
  <c r="F26" i="6"/>
  <c r="E26" i="6"/>
  <c r="D26" i="6"/>
  <c r="A31" i="6"/>
  <c r="B9" i="15"/>
  <c r="C8" i="15"/>
  <c r="B22" i="6"/>
  <c r="C22" i="6"/>
  <c r="G22" i="6"/>
  <c r="E27" i="6"/>
  <c r="D27" i="6"/>
  <c r="A32" i="6"/>
  <c r="I27" i="6"/>
  <c r="H27" i="6"/>
  <c r="F27" i="6"/>
  <c r="G21" i="6"/>
  <c r="C21" i="6"/>
  <c r="B21" i="6"/>
  <c r="H20" i="6"/>
  <c r="F20" i="6"/>
  <c r="I20" i="6"/>
  <c r="E20" i="6"/>
  <c r="D20" i="6"/>
  <c r="A25" i="6"/>
  <c r="B10" i="4" a="1"/>
  <c r="B10" i="4" l="1"/>
  <c r="B26" i="6"/>
  <c r="G26" i="6"/>
  <c r="C26" i="6"/>
  <c r="G20" i="6"/>
  <c r="C20" i="6"/>
  <c r="B20" i="6"/>
  <c r="I23" i="6"/>
  <c r="H23" i="6"/>
  <c r="F23" i="6"/>
  <c r="E23" i="6"/>
  <c r="D23" i="6"/>
  <c r="A28" i="6"/>
  <c r="C19" i="6"/>
  <c r="B19" i="6"/>
  <c r="G19" i="6"/>
  <c r="H32" i="6"/>
  <c r="F32" i="6"/>
  <c r="E32" i="6"/>
  <c r="D32" i="6"/>
  <c r="A37" i="6"/>
  <c r="I32" i="6"/>
  <c r="C27" i="6"/>
  <c r="B27" i="6"/>
  <c r="G27" i="6"/>
  <c r="H24" i="6"/>
  <c r="F24" i="6"/>
  <c r="E24" i="6"/>
  <c r="D24" i="6"/>
  <c r="A29" i="6"/>
  <c r="I24" i="6"/>
  <c r="G18" i="6"/>
  <c r="C18" i="6"/>
  <c r="B18" i="6"/>
  <c r="B10" i="15"/>
  <c r="C9" i="15"/>
  <c r="E31" i="6"/>
  <c r="I31" i="6"/>
  <c r="H31" i="6"/>
  <c r="F31" i="6"/>
  <c r="D31" i="6"/>
  <c r="A36" i="6"/>
  <c r="A30" i="6"/>
  <c r="I25" i="6"/>
  <c r="H25" i="6"/>
  <c r="F25" i="6"/>
  <c r="E25" i="6"/>
  <c r="D25" i="6"/>
  <c r="B9" i="4"/>
  <c r="B8" i="4"/>
  <c r="B7" i="4"/>
  <c r="B4" i="4"/>
  <c r="B3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5" i="12" a="1"/>
  <c r="C5" i="12" s="1"/>
  <c r="C4" i="12" a="1"/>
  <c r="C4" i="12" s="1"/>
  <c r="C3" i="12" a="1"/>
  <c r="C3" i="12" s="1"/>
  <c r="B1" i="12"/>
  <c r="H5" i="8"/>
  <c r="G5" i="8"/>
  <c r="H4" i="8"/>
  <c r="G4" i="8"/>
  <c r="H3" i="8"/>
  <c r="G3" i="8"/>
  <c r="I2" i="8"/>
  <c r="I3" i="8" s="1"/>
  <c r="I4" i="8" s="1"/>
  <c r="I5" i="8" s="1"/>
  <c r="H2" i="8"/>
  <c r="G2" i="8"/>
  <c r="H6" i="11"/>
  <c r="E6" i="11"/>
  <c r="J5" i="11"/>
  <c r="J6" i="11" s="1"/>
  <c r="H5" i="11"/>
  <c r="G5" i="11"/>
  <c r="G6" i="11" s="1"/>
  <c r="E5" i="11"/>
  <c r="J4" i="11"/>
  <c r="H4" i="11"/>
  <c r="G4" i="11"/>
  <c r="E4" i="11"/>
  <c r="J3" i="11"/>
  <c r="I3" i="11"/>
  <c r="I4" i="11" s="1"/>
  <c r="I5" i="11" s="1"/>
  <c r="I6" i="11" s="1"/>
  <c r="H3" i="11"/>
  <c r="F3" i="11"/>
  <c r="F4" i="11" s="1"/>
  <c r="F5" i="11" s="1"/>
  <c r="F6" i="11" s="1"/>
  <c r="E3" i="11"/>
  <c r="J2" i="14"/>
  <c r="I2" i="14"/>
  <c r="H2" i="14"/>
  <c r="G2" i="14"/>
  <c r="J4" i="9"/>
  <c r="G4" i="9"/>
  <c r="F4" i="9"/>
  <c r="E4" i="9"/>
  <c r="J3" i="9"/>
  <c r="G3" i="9"/>
  <c r="F3" i="9"/>
  <c r="E3" i="9"/>
  <c r="J2" i="9"/>
  <c r="J2" i="8" s="1"/>
  <c r="J3" i="8" s="1"/>
  <c r="J4" i="8" s="1"/>
  <c r="J5" i="8" s="1"/>
  <c r="I2" i="9"/>
  <c r="I3" i="9" s="1"/>
  <c r="I4" i="9" s="1"/>
  <c r="G2" i="9"/>
  <c r="J4" i="5"/>
  <c r="I4" i="5"/>
  <c r="G4" i="5"/>
  <c r="E4" i="5"/>
  <c r="J3" i="5"/>
  <c r="I3" i="5"/>
  <c r="G3" i="5"/>
  <c r="E3" i="5"/>
  <c r="J2" i="5"/>
  <c r="I2" i="5"/>
  <c r="G2" i="5"/>
  <c r="J10" i="3"/>
  <c r="I10" i="3"/>
  <c r="F10" i="3"/>
  <c r="E10" i="3"/>
  <c r="J9" i="3"/>
  <c r="I9" i="3"/>
  <c r="F9" i="3"/>
  <c r="E9" i="3"/>
  <c r="J8" i="3"/>
  <c r="I8" i="3"/>
  <c r="F8" i="3"/>
  <c r="E8" i="3"/>
  <c r="J7" i="3"/>
  <c r="I7" i="3"/>
  <c r="F7" i="3"/>
  <c r="E7" i="3"/>
  <c r="J6" i="3"/>
  <c r="I6" i="3"/>
  <c r="F6" i="3"/>
  <c r="E6" i="3"/>
  <c r="J5" i="3"/>
  <c r="I5" i="3"/>
  <c r="F5" i="3"/>
  <c r="E5" i="3"/>
  <c r="J4" i="3"/>
  <c r="I4" i="3"/>
  <c r="F4" i="3"/>
  <c r="E4" i="3"/>
  <c r="J3" i="3"/>
  <c r="I3" i="3"/>
  <c r="F3" i="3"/>
  <c r="E3" i="3"/>
  <c r="J2" i="3"/>
  <c r="I2" i="3"/>
  <c r="G2" i="3"/>
  <c r="I8" i="2"/>
  <c r="G8" i="2"/>
  <c r="F8" i="2"/>
  <c r="I7" i="2"/>
  <c r="G7" i="2"/>
  <c r="F7" i="2"/>
  <c r="I6" i="2"/>
  <c r="G6" i="2"/>
  <c r="F6" i="2"/>
  <c r="I5" i="2"/>
  <c r="G5" i="2"/>
  <c r="F5" i="2"/>
  <c r="I4" i="2"/>
  <c r="G4" i="2"/>
  <c r="F4" i="2"/>
  <c r="I3" i="2"/>
  <c r="G3" i="2"/>
  <c r="F3" i="2"/>
  <c r="I2" i="2"/>
  <c r="G2" i="2"/>
  <c r="H2" i="10"/>
  <c r="G2" i="10"/>
  <c r="I8" i="1"/>
  <c r="G8" i="1"/>
  <c r="F8" i="1"/>
  <c r="I7" i="1"/>
  <c r="G7" i="1"/>
  <c r="F7" i="1"/>
  <c r="E7" i="1"/>
  <c r="I6" i="1"/>
  <c r="G6" i="1"/>
  <c r="I5" i="1"/>
  <c r="G5" i="1"/>
  <c r="I4" i="1"/>
  <c r="G4" i="1"/>
  <c r="I3" i="1"/>
  <c r="G3" i="1"/>
  <c r="I2" i="1"/>
  <c r="H2" i="1"/>
  <c r="G32" i="6" l="1"/>
  <c r="C32" i="6"/>
  <c r="B32" i="6"/>
  <c r="I37" i="6"/>
  <c r="H37" i="6"/>
  <c r="F37" i="6"/>
  <c r="D37" i="6"/>
  <c r="A42" i="6"/>
  <c r="G25" i="6"/>
  <c r="B25" i="6"/>
  <c r="C25" i="6"/>
  <c r="A35" i="6"/>
  <c r="I30" i="6"/>
  <c r="H30" i="6"/>
  <c r="F30" i="6"/>
  <c r="E30" i="6"/>
  <c r="D30" i="6"/>
  <c r="I36" i="6"/>
  <c r="F36" i="6"/>
  <c r="H36" i="6"/>
  <c r="E36" i="6"/>
  <c r="D36" i="6"/>
  <c r="A41" i="6"/>
  <c r="G31" i="6"/>
  <c r="C31" i="6"/>
  <c r="B31" i="6"/>
  <c r="F28" i="6"/>
  <c r="I28" i="6"/>
  <c r="H28" i="6"/>
  <c r="E28" i="6"/>
  <c r="D28" i="6"/>
  <c r="A33" i="6"/>
  <c r="B11" i="15"/>
  <c r="C10" i="15"/>
  <c r="G23" i="6"/>
  <c r="C23" i="6"/>
  <c r="B23" i="6"/>
  <c r="G24" i="6"/>
  <c r="C24" i="6"/>
  <c r="B24" i="6"/>
  <c r="I29" i="6"/>
  <c r="H29" i="6"/>
  <c r="F29" i="6"/>
  <c r="E29" i="6"/>
  <c r="D29" i="6"/>
  <c r="A34" i="6"/>
  <c r="G36" i="6" l="1"/>
  <c r="C36" i="6"/>
  <c r="B36" i="6"/>
  <c r="I34" i="6"/>
  <c r="H34" i="6"/>
  <c r="F34" i="6"/>
  <c r="E34" i="6"/>
  <c r="D34" i="6"/>
  <c r="A39" i="6"/>
  <c r="G29" i="6"/>
  <c r="C29" i="6"/>
  <c r="B29" i="6"/>
  <c r="E35" i="6"/>
  <c r="D35" i="6"/>
  <c r="A40" i="6"/>
  <c r="F35" i="6"/>
  <c r="I35" i="6"/>
  <c r="H35" i="6"/>
  <c r="B30" i="6"/>
  <c r="G30" i="6"/>
  <c r="C30" i="6"/>
  <c r="A38" i="6"/>
  <c r="I33" i="6"/>
  <c r="H33" i="6"/>
  <c r="F33" i="6"/>
  <c r="E33" i="6"/>
  <c r="D33" i="6"/>
  <c r="D42" i="6"/>
  <c r="I42" i="6"/>
  <c r="H42" i="6"/>
  <c r="F42" i="6"/>
  <c r="E42" i="6"/>
  <c r="A47" i="6"/>
  <c r="B12" i="15"/>
  <c r="C11" i="15"/>
  <c r="G28" i="6"/>
  <c r="C28" i="6"/>
  <c r="B28" i="6"/>
  <c r="G37" i="6"/>
  <c r="C37" i="6"/>
  <c r="B37" i="6"/>
  <c r="A46" i="6"/>
  <c r="I41" i="6"/>
  <c r="H41" i="6"/>
  <c r="F41" i="6"/>
  <c r="E41" i="6"/>
  <c r="D41" i="6"/>
  <c r="G33" i="6" l="1"/>
  <c r="B33" i="6"/>
  <c r="C33" i="6"/>
  <c r="A43" i="6"/>
  <c r="I38" i="6"/>
  <c r="E38" i="6"/>
  <c r="H38" i="6"/>
  <c r="F38" i="6"/>
  <c r="D38" i="6"/>
  <c r="I40" i="6"/>
  <c r="H40" i="6"/>
  <c r="F40" i="6"/>
  <c r="E40" i="6"/>
  <c r="D40" i="6"/>
  <c r="A45" i="6"/>
  <c r="B13" i="15"/>
  <c r="C13" i="15" s="1"/>
  <c r="C12" i="15"/>
  <c r="H47" i="6"/>
  <c r="I47" i="6"/>
  <c r="E47" i="6"/>
  <c r="F47" i="6"/>
  <c r="D47" i="6"/>
  <c r="A52" i="6"/>
  <c r="I39" i="6"/>
  <c r="H39" i="6"/>
  <c r="F39" i="6"/>
  <c r="E39" i="6"/>
  <c r="D39" i="6"/>
  <c r="A44" i="6"/>
  <c r="D46" i="6"/>
  <c r="A51" i="6"/>
  <c r="F46" i="6"/>
  <c r="I46" i="6"/>
  <c r="H46" i="6"/>
  <c r="E46" i="6"/>
  <c r="G42" i="6"/>
  <c r="B42" i="6"/>
  <c r="C35" i="6"/>
  <c r="B35" i="6"/>
  <c r="G35" i="6"/>
  <c r="G34" i="6"/>
  <c r="B34" i="6"/>
  <c r="C34" i="6"/>
  <c r="G41" i="6"/>
  <c r="C41" i="6"/>
  <c r="B41" i="6"/>
  <c r="C47" i="6" l="1"/>
  <c r="B47" i="6"/>
  <c r="I45" i="6"/>
  <c r="H45" i="6"/>
  <c r="F45" i="6"/>
  <c r="E45" i="6"/>
  <c r="D45" i="6"/>
  <c r="A50" i="6"/>
  <c r="G40" i="6"/>
  <c r="C40" i="6"/>
  <c r="B40" i="6"/>
  <c r="H51" i="6"/>
  <c r="F51" i="6"/>
  <c r="E51" i="6"/>
  <c r="D51" i="6"/>
  <c r="A56" i="6"/>
  <c r="I51" i="6"/>
  <c r="C46" i="6"/>
  <c r="B46" i="6"/>
  <c r="G46" i="6"/>
  <c r="C38" i="6"/>
  <c r="B38" i="6"/>
  <c r="G38" i="6"/>
  <c r="A49" i="6"/>
  <c r="H44" i="6"/>
  <c r="I44" i="6"/>
  <c r="F44" i="6"/>
  <c r="E44" i="6"/>
  <c r="D44" i="6"/>
  <c r="F43" i="6"/>
  <c r="E43" i="6"/>
  <c r="D43" i="6"/>
  <c r="A48" i="6"/>
  <c r="I43" i="6"/>
  <c r="H43" i="6"/>
  <c r="A57" i="6"/>
  <c r="I52" i="6"/>
  <c r="H52" i="6"/>
  <c r="F52" i="6"/>
  <c r="E52" i="6"/>
  <c r="D52" i="6"/>
  <c r="G39" i="6"/>
  <c r="C39" i="6"/>
  <c r="B39" i="6"/>
  <c r="E50" i="6" l="1"/>
  <c r="I50" i="6"/>
  <c r="H50" i="6"/>
  <c r="F50" i="6"/>
  <c r="D50" i="6"/>
  <c r="A55" i="6"/>
  <c r="G51" i="6"/>
  <c r="C51" i="6"/>
  <c r="B51" i="6"/>
  <c r="A62" i="6"/>
  <c r="I57" i="6"/>
  <c r="H57" i="6"/>
  <c r="E57" i="6"/>
  <c r="D57" i="6"/>
  <c r="F57" i="6"/>
  <c r="I56" i="6"/>
  <c r="H56" i="6"/>
  <c r="F56" i="6"/>
  <c r="E56" i="6"/>
  <c r="D56" i="6"/>
  <c r="A61" i="6"/>
  <c r="G43" i="6"/>
  <c r="C43" i="6"/>
  <c r="B43" i="6"/>
  <c r="I48" i="6"/>
  <c r="H48" i="6"/>
  <c r="F48" i="6"/>
  <c r="E48" i="6"/>
  <c r="D48" i="6"/>
  <c r="A53" i="6"/>
  <c r="G52" i="6"/>
  <c r="C52" i="6"/>
  <c r="B52" i="6"/>
  <c r="G45" i="6"/>
  <c r="C45" i="6"/>
  <c r="B45" i="6"/>
  <c r="G44" i="6"/>
  <c r="B44" i="6"/>
  <c r="C44" i="6"/>
  <c r="A54" i="6"/>
  <c r="I49" i="6"/>
  <c r="H49" i="6"/>
  <c r="F49" i="6"/>
  <c r="E49" i="6"/>
  <c r="D49" i="6"/>
  <c r="G56" i="6" l="1"/>
  <c r="C56" i="6"/>
  <c r="B56" i="6"/>
  <c r="I61" i="6"/>
  <c r="H61" i="6"/>
  <c r="F61" i="6"/>
  <c r="E61" i="6"/>
  <c r="D61" i="6"/>
  <c r="A66" i="6"/>
  <c r="B49" i="6"/>
  <c r="G49" i="6"/>
  <c r="C49" i="6"/>
  <c r="E54" i="6"/>
  <c r="D54" i="6"/>
  <c r="A59" i="6"/>
  <c r="I54" i="6"/>
  <c r="H54" i="6"/>
  <c r="F54" i="6"/>
  <c r="B57" i="6"/>
  <c r="C57" i="6"/>
  <c r="G57" i="6"/>
  <c r="E62" i="6"/>
  <c r="D62" i="6"/>
  <c r="A67" i="6"/>
  <c r="I62" i="6"/>
  <c r="H62" i="6"/>
  <c r="F62" i="6"/>
  <c r="I53" i="6"/>
  <c r="H53" i="6"/>
  <c r="F53" i="6"/>
  <c r="E53" i="6"/>
  <c r="D53" i="6"/>
  <c r="A58" i="6"/>
  <c r="F55" i="6"/>
  <c r="I55" i="6"/>
  <c r="H55" i="6"/>
  <c r="E55" i="6"/>
  <c r="D55" i="6"/>
  <c r="A60" i="6"/>
  <c r="G50" i="6"/>
  <c r="C50" i="6"/>
  <c r="B50" i="6"/>
  <c r="G48" i="6"/>
  <c r="C48" i="6"/>
  <c r="B48" i="6"/>
  <c r="H59" i="6" l="1"/>
  <c r="F59" i="6"/>
  <c r="E59" i="6"/>
  <c r="D59" i="6"/>
  <c r="A64" i="6"/>
  <c r="I59" i="6"/>
  <c r="G55" i="6"/>
  <c r="C55" i="6"/>
  <c r="B55" i="6"/>
  <c r="E58" i="6"/>
  <c r="I58" i="6"/>
  <c r="H58" i="6"/>
  <c r="F58" i="6"/>
  <c r="D58" i="6"/>
  <c r="A63" i="6"/>
  <c r="I66" i="6"/>
  <c r="H66" i="6"/>
  <c r="F66" i="6"/>
  <c r="E66" i="6"/>
  <c r="D66" i="6"/>
  <c r="A71" i="6"/>
  <c r="A65" i="6"/>
  <c r="I60" i="6"/>
  <c r="H60" i="6"/>
  <c r="F60" i="6"/>
  <c r="E60" i="6"/>
  <c r="D60" i="6"/>
  <c r="C54" i="6"/>
  <c r="B54" i="6"/>
  <c r="G54" i="6"/>
  <c r="B53" i="6"/>
  <c r="G53" i="6"/>
  <c r="C53" i="6"/>
  <c r="G61" i="6"/>
  <c r="C61" i="6"/>
  <c r="B61" i="6"/>
  <c r="C62" i="6"/>
  <c r="B62" i="6"/>
  <c r="G62" i="6"/>
  <c r="H67" i="6"/>
  <c r="F67" i="6"/>
  <c r="E67" i="6"/>
  <c r="D67" i="6"/>
  <c r="A72" i="6"/>
  <c r="I67" i="6"/>
  <c r="G67" i="6" l="1"/>
  <c r="C67" i="6"/>
  <c r="B67" i="6"/>
  <c r="E72" i="6"/>
  <c r="D72" i="6"/>
  <c r="A77" i="6"/>
  <c r="I72" i="6"/>
  <c r="H72" i="6"/>
  <c r="F72" i="6"/>
  <c r="G66" i="6"/>
  <c r="C66" i="6"/>
  <c r="B66" i="6"/>
  <c r="I63" i="6"/>
  <c r="H63" i="6"/>
  <c r="F63" i="6"/>
  <c r="E63" i="6"/>
  <c r="D63" i="6"/>
  <c r="A68" i="6"/>
  <c r="G58" i="6"/>
  <c r="C58" i="6"/>
  <c r="B58" i="6"/>
  <c r="G59" i="6"/>
  <c r="C59" i="6"/>
  <c r="B59" i="6"/>
  <c r="I64" i="6"/>
  <c r="H64" i="6"/>
  <c r="F64" i="6"/>
  <c r="E64" i="6"/>
  <c r="D64" i="6"/>
  <c r="A69" i="6"/>
  <c r="G60" i="6"/>
  <c r="B60" i="6"/>
  <c r="C60" i="6"/>
  <c r="A70" i="6"/>
  <c r="I65" i="6"/>
  <c r="H65" i="6"/>
  <c r="F65" i="6"/>
  <c r="E65" i="6"/>
  <c r="D65" i="6"/>
  <c r="F71" i="6"/>
  <c r="E71" i="6"/>
  <c r="D71" i="6"/>
  <c r="A76" i="6"/>
  <c r="I71" i="6"/>
  <c r="H71" i="6"/>
  <c r="G64" i="6" l="1"/>
  <c r="C64" i="6"/>
  <c r="B64" i="6"/>
  <c r="B71" i="6"/>
  <c r="C71" i="6"/>
  <c r="G71" i="6"/>
  <c r="G63" i="6"/>
  <c r="C63" i="6"/>
  <c r="B63" i="6"/>
  <c r="I76" i="6"/>
  <c r="H76" i="6"/>
  <c r="A81" i="6"/>
  <c r="F76" i="6"/>
  <c r="E76" i="6"/>
  <c r="D76" i="6"/>
  <c r="B65" i="6"/>
  <c r="G65" i="6"/>
  <c r="C65" i="6"/>
  <c r="A75" i="6"/>
  <c r="I70" i="6"/>
  <c r="H70" i="6"/>
  <c r="F70" i="6"/>
  <c r="E70" i="6"/>
  <c r="D70" i="6"/>
  <c r="I68" i="6"/>
  <c r="H68" i="6"/>
  <c r="A73" i="6"/>
  <c r="F68" i="6"/>
  <c r="E68" i="6"/>
  <c r="D68" i="6"/>
  <c r="C72" i="6"/>
  <c r="G72" i="6"/>
  <c r="B72" i="6"/>
  <c r="H69" i="6"/>
  <c r="A74" i="6"/>
  <c r="D69" i="6"/>
  <c r="I69" i="6"/>
  <c r="F69" i="6"/>
  <c r="E69" i="6"/>
  <c r="I77" i="6"/>
  <c r="H77" i="6"/>
  <c r="F77" i="6"/>
  <c r="E77" i="6"/>
  <c r="D77" i="6"/>
  <c r="A82" i="6"/>
  <c r="G68" i="6" l="1"/>
  <c r="C68" i="6"/>
  <c r="B68" i="6"/>
  <c r="D82" i="6"/>
  <c r="A87" i="6"/>
  <c r="I82" i="6"/>
  <c r="H82" i="6"/>
  <c r="F82" i="6"/>
  <c r="E82" i="6"/>
  <c r="G69" i="6"/>
  <c r="C69" i="6"/>
  <c r="B69" i="6"/>
  <c r="F81" i="6"/>
  <c r="E81" i="6"/>
  <c r="D81" i="6"/>
  <c r="A86" i="6"/>
  <c r="I81" i="6"/>
  <c r="H81" i="6"/>
  <c r="G77" i="6"/>
  <c r="C77" i="6"/>
  <c r="B77" i="6"/>
  <c r="I74" i="6"/>
  <c r="F74" i="6"/>
  <c r="E74" i="6"/>
  <c r="D74" i="6"/>
  <c r="A79" i="6"/>
  <c r="H74" i="6"/>
  <c r="G70" i="6"/>
  <c r="C70" i="6"/>
  <c r="B70" i="6"/>
  <c r="A80" i="6"/>
  <c r="I75" i="6"/>
  <c r="H75" i="6"/>
  <c r="F75" i="6"/>
  <c r="D75" i="6"/>
  <c r="E75" i="6"/>
  <c r="G76" i="6"/>
  <c r="C76" i="6"/>
  <c r="A78" i="6"/>
  <c r="I73" i="6"/>
  <c r="H73" i="6"/>
  <c r="F73" i="6"/>
  <c r="E73" i="6"/>
  <c r="D73" i="6"/>
  <c r="F79" i="6" l="1"/>
  <c r="E79" i="6"/>
  <c r="A84" i="6"/>
  <c r="I79" i="6"/>
  <c r="H79" i="6"/>
  <c r="D79" i="6"/>
  <c r="G81" i="6"/>
  <c r="C81" i="6"/>
  <c r="B81" i="6"/>
  <c r="G73" i="6"/>
  <c r="C73" i="6"/>
  <c r="B73" i="6"/>
  <c r="A91" i="6"/>
  <c r="I86" i="6"/>
  <c r="H86" i="6"/>
  <c r="F86" i="6"/>
  <c r="E86" i="6"/>
  <c r="D86" i="6"/>
  <c r="B75" i="6"/>
  <c r="G75" i="6"/>
  <c r="C75" i="6"/>
  <c r="C74" i="6"/>
  <c r="B74" i="6"/>
  <c r="G74" i="6"/>
  <c r="A83" i="6"/>
  <c r="D78" i="6"/>
  <c r="I78" i="6"/>
  <c r="H78" i="6"/>
  <c r="F78" i="6"/>
  <c r="E78" i="6"/>
  <c r="F80" i="6"/>
  <c r="E80" i="6"/>
  <c r="D80" i="6"/>
  <c r="A85" i="6"/>
  <c r="I80" i="6"/>
  <c r="H80" i="6"/>
  <c r="C82" i="6"/>
  <c r="B82" i="6"/>
  <c r="G82" i="6"/>
  <c r="F87" i="6"/>
  <c r="E87" i="6"/>
  <c r="A92" i="6"/>
  <c r="I87" i="6"/>
  <c r="H87" i="6"/>
  <c r="D87" i="6"/>
  <c r="G87" i="6" l="1"/>
  <c r="C87" i="6"/>
  <c r="B87" i="6"/>
  <c r="I92" i="6"/>
  <c r="H92" i="6"/>
  <c r="D92" i="6"/>
  <c r="A97" i="6"/>
  <c r="E92" i="6"/>
  <c r="F92" i="6"/>
  <c r="G86" i="6"/>
  <c r="C86" i="6"/>
  <c r="B86" i="6"/>
  <c r="A96" i="6"/>
  <c r="I91" i="6"/>
  <c r="H91" i="6"/>
  <c r="F91" i="6"/>
  <c r="E91" i="6"/>
  <c r="D91" i="6"/>
  <c r="I85" i="6"/>
  <c r="H85" i="6"/>
  <c r="D85" i="6"/>
  <c r="A90" i="6"/>
  <c r="F85" i="6"/>
  <c r="E85" i="6"/>
  <c r="G79" i="6"/>
  <c r="C79" i="6"/>
  <c r="B79" i="6"/>
  <c r="C78" i="6"/>
  <c r="B78" i="6"/>
  <c r="G78" i="6"/>
  <c r="I84" i="6"/>
  <c r="H84" i="6"/>
  <c r="A89" i="6"/>
  <c r="F84" i="6"/>
  <c r="E84" i="6"/>
  <c r="D84" i="6"/>
  <c r="G80" i="6"/>
  <c r="C80" i="6"/>
  <c r="B80" i="6"/>
  <c r="A88" i="6"/>
  <c r="I83" i="6"/>
  <c r="H83" i="6"/>
  <c r="F83" i="6"/>
  <c r="E83" i="6"/>
  <c r="D83" i="6"/>
  <c r="D90" i="6" l="1"/>
  <c r="A95" i="6"/>
  <c r="I90" i="6"/>
  <c r="H90" i="6"/>
  <c r="F90" i="6"/>
  <c r="E90" i="6"/>
  <c r="G85" i="6"/>
  <c r="C85" i="6"/>
  <c r="B85" i="6"/>
  <c r="F88" i="6"/>
  <c r="E88" i="6"/>
  <c r="D88" i="6"/>
  <c r="A93" i="6"/>
  <c r="I88" i="6"/>
  <c r="H88" i="6"/>
  <c r="C83" i="6"/>
  <c r="B83" i="6"/>
  <c r="G83" i="6"/>
  <c r="C91" i="6"/>
  <c r="B91" i="6"/>
  <c r="G91" i="6"/>
  <c r="F96" i="6"/>
  <c r="E96" i="6"/>
  <c r="D96" i="6"/>
  <c r="A101" i="6"/>
  <c r="I96" i="6"/>
  <c r="H96" i="6"/>
  <c r="A94" i="6"/>
  <c r="I89" i="6"/>
  <c r="H89" i="6"/>
  <c r="F89" i="6"/>
  <c r="E89" i="6"/>
  <c r="D89" i="6"/>
  <c r="G84" i="6"/>
  <c r="C84" i="6"/>
  <c r="B84" i="6"/>
  <c r="A102" i="6"/>
  <c r="I97" i="6"/>
  <c r="H97" i="6"/>
  <c r="F97" i="6"/>
  <c r="E97" i="6"/>
  <c r="D97" i="6"/>
  <c r="C92" i="6"/>
  <c r="B92" i="6"/>
  <c r="G92" i="6"/>
  <c r="G97" i="6" l="1"/>
  <c r="C97" i="6"/>
  <c r="B97" i="6"/>
  <c r="G89" i="6"/>
  <c r="C89" i="6"/>
  <c r="B89" i="6"/>
  <c r="G88" i="6"/>
  <c r="C88" i="6"/>
  <c r="B88" i="6"/>
  <c r="A107" i="6"/>
  <c r="I102" i="6"/>
  <c r="H102" i="6"/>
  <c r="F102" i="6"/>
  <c r="D102" i="6"/>
  <c r="I93" i="6"/>
  <c r="H93" i="6"/>
  <c r="A98" i="6"/>
  <c r="F93" i="6"/>
  <c r="E93" i="6"/>
  <c r="D93" i="6"/>
  <c r="C90" i="6"/>
  <c r="B90" i="6"/>
  <c r="G90" i="6"/>
  <c r="G96" i="6"/>
  <c r="C96" i="6"/>
  <c r="B96" i="6"/>
  <c r="F95" i="6"/>
  <c r="E95" i="6"/>
  <c r="I95" i="6"/>
  <c r="H95" i="6"/>
  <c r="D95" i="6"/>
  <c r="A100" i="6"/>
  <c r="A99" i="6"/>
  <c r="I94" i="6"/>
  <c r="H94" i="6"/>
  <c r="F94" i="6"/>
  <c r="E94" i="6"/>
  <c r="D94" i="6"/>
  <c r="I101" i="6"/>
  <c r="H101" i="6"/>
  <c r="F101" i="6"/>
  <c r="A106" i="6"/>
  <c r="E101" i="6"/>
  <c r="D101" i="6"/>
  <c r="H106" i="6" l="1"/>
  <c r="F106" i="6"/>
  <c r="E106" i="6"/>
  <c r="D106" i="6"/>
  <c r="A111" i="6"/>
  <c r="I106" i="6"/>
  <c r="D98" i="6"/>
  <c r="A103" i="6"/>
  <c r="I98" i="6"/>
  <c r="H98" i="6"/>
  <c r="F98" i="6"/>
  <c r="E98" i="6"/>
  <c r="G93" i="6"/>
  <c r="B93" i="6"/>
  <c r="C93" i="6"/>
  <c r="G101" i="6"/>
  <c r="C101" i="6"/>
  <c r="B101" i="6"/>
  <c r="G102" i="6"/>
  <c r="C102" i="6"/>
  <c r="B102" i="6"/>
  <c r="G94" i="6"/>
  <c r="C94" i="6"/>
  <c r="B94" i="6"/>
  <c r="D107" i="6"/>
  <c r="A112" i="6"/>
  <c r="I107" i="6"/>
  <c r="H107" i="6"/>
  <c r="F107" i="6"/>
  <c r="E107" i="6"/>
  <c r="G95" i="6"/>
  <c r="C95" i="6"/>
  <c r="B95" i="6"/>
  <c r="F99" i="6"/>
  <c r="E99" i="6"/>
  <c r="D99" i="6"/>
  <c r="A104" i="6"/>
  <c r="I99" i="6"/>
  <c r="H99" i="6"/>
  <c r="I100" i="6"/>
  <c r="H100" i="6"/>
  <c r="F100" i="6"/>
  <c r="A105" i="6"/>
  <c r="E100" i="6"/>
  <c r="D100" i="6"/>
  <c r="A110" i="6" l="1"/>
  <c r="I105" i="6"/>
  <c r="H105" i="6"/>
  <c r="F105" i="6"/>
  <c r="E105" i="6"/>
  <c r="D105" i="6"/>
  <c r="G100" i="6"/>
  <c r="C100" i="6"/>
  <c r="B100" i="6"/>
  <c r="C98" i="6"/>
  <c r="B98" i="6"/>
  <c r="G98" i="6"/>
  <c r="C106" i="6"/>
  <c r="G106" i="6"/>
  <c r="B106" i="6"/>
  <c r="F104" i="6"/>
  <c r="E104" i="6"/>
  <c r="D104" i="6"/>
  <c r="A109" i="6"/>
  <c r="I104" i="6"/>
  <c r="H104" i="6"/>
  <c r="I111" i="6"/>
  <c r="H111" i="6"/>
  <c r="F111" i="6"/>
  <c r="E111" i="6"/>
  <c r="D111" i="6"/>
  <c r="A116" i="6"/>
  <c r="C99" i="6"/>
  <c r="B99" i="6"/>
  <c r="G99" i="6"/>
  <c r="C107" i="6"/>
  <c r="B107" i="6"/>
  <c r="G107" i="6"/>
  <c r="F112" i="6"/>
  <c r="E112" i="6"/>
  <c r="D112" i="6"/>
  <c r="A117" i="6"/>
  <c r="I112" i="6"/>
  <c r="H112" i="6"/>
  <c r="I103" i="6"/>
  <c r="H103" i="6"/>
  <c r="F103" i="6"/>
  <c r="A108" i="6"/>
  <c r="E103" i="6"/>
  <c r="D103" i="6"/>
  <c r="G112" i="6" l="1"/>
  <c r="B112" i="6"/>
  <c r="C112" i="6"/>
  <c r="I117" i="6"/>
  <c r="H117" i="6"/>
  <c r="E117" i="6"/>
  <c r="F117" i="6"/>
  <c r="A122" i="6"/>
  <c r="D117" i="6"/>
  <c r="G104" i="6"/>
  <c r="B104" i="6"/>
  <c r="C104" i="6"/>
  <c r="I108" i="6"/>
  <c r="H108" i="6"/>
  <c r="F108" i="6"/>
  <c r="E108" i="6"/>
  <c r="D108" i="6"/>
  <c r="A113" i="6"/>
  <c r="I109" i="6"/>
  <c r="H109" i="6"/>
  <c r="E109" i="6"/>
  <c r="A114" i="6"/>
  <c r="F109" i="6"/>
  <c r="D109" i="6"/>
  <c r="G111" i="6"/>
  <c r="C111" i="6"/>
  <c r="B111" i="6"/>
  <c r="G103" i="6"/>
  <c r="C103" i="6"/>
  <c r="B103" i="6"/>
  <c r="I116" i="6"/>
  <c r="E116" i="6"/>
  <c r="D116" i="6"/>
  <c r="A121" i="6"/>
  <c r="H116" i="6"/>
  <c r="F116" i="6"/>
  <c r="G105" i="6"/>
  <c r="C105" i="6"/>
  <c r="B105" i="6"/>
  <c r="A115" i="6"/>
  <c r="I110" i="6"/>
  <c r="H110" i="6"/>
  <c r="F110" i="6"/>
  <c r="E110" i="6"/>
  <c r="D110" i="6"/>
  <c r="G109" i="6" l="1"/>
  <c r="C109" i="6"/>
  <c r="B109" i="6"/>
  <c r="G110" i="6"/>
  <c r="C110" i="6"/>
  <c r="B110" i="6"/>
  <c r="A118" i="6"/>
  <c r="F113" i="6"/>
  <c r="I113" i="6"/>
  <c r="H113" i="6"/>
  <c r="E113" i="6"/>
  <c r="D113" i="6"/>
  <c r="D115" i="6"/>
  <c r="I115" i="6"/>
  <c r="H115" i="6"/>
  <c r="A120" i="6"/>
  <c r="F115" i="6"/>
  <c r="E115" i="6"/>
  <c r="H114" i="6"/>
  <c r="F114" i="6"/>
  <c r="E114" i="6"/>
  <c r="D114" i="6"/>
  <c r="A119" i="6"/>
  <c r="I114" i="6"/>
  <c r="G108" i="6"/>
  <c r="C108" i="6"/>
  <c r="B108" i="6"/>
  <c r="A126" i="6"/>
  <c r="F121" i="6"/>
  <c r="E121" i="6"/>
  <c r="D121" i="6"/>
  <c r="I121" i="6"/>
  <c r="H121" i="6"/>
  <c r="H122" i="6"/>
  <c r="F122" i="6"/>
  <c r="E122" i="6"/>
  <c r="D122" i="6"/>
  <c r="A127" i="6"/>
  <c r="I122" i="6"/>
  <c r="C116" i="6"/>
  <c r="B116" i="6"/>
  <c r="G116" i="6"/>
  <c r="G117" i="6"/>
  <c r="C117" i="6"/>
  <c r="B117" i="6"/>
  <c r="A131" i="6" l="1"/>
  <c r="I126" i="6"/>
  <c r="E126" i="6"/>
  <c r="H126" i="6"/>
  <c r="F126" i="6"/>
  <c r="D126" i="6"/>
  <c r="F120" i="6"/>
  <c r="E120" i="6"/>
  <c r="D120" i="6"/>
  <c r="A125" i="6"/>
  <c r="I120" i="6"/>
  <c r="H120" i="6"/>
  <c r="C115" i="6"/>
  <c r="B115" i="6"/>
  <c r="G115" i="6"/>
  <c r="C114" i="6"/>
  <c r="G114" i="6"/>
  <c r="B114" i="6"/>
  <c r="I119" i="6"/>
  <c r="H119" i="6"/>
  <c r="F119" i="6"/>
  <c r="E119" i="6"/>
  <c r="D119" i="6"/>
  <c r="A124" i="6"/>
  <c r="G113" i="6"/>
  <c r="C113" i="6"/>
  <c r="B113" i="6"/>
  <c r="C122" i="6"/>
  <c r="G122" i="6"/>
  <c r="B122" i="6"/>
  <c r="I127" i="6"/>
  <c r="H127" i="6"/>
  <c r="F127" i="6"/>
  <c r="A132" i="6"/>
  <c r="E127" i="6"/>
  <c r="D127" i="6"/>
  <c r="G121" i="6"/>
  <c r="B121" i="6"/>
  <c r="C121" i="6"/>
  <c r="A123" i="6"/>
  <c r="I118" i="6"/>
  <c r="H118" i="6"/>
  <c r="F118" i="6"/>
  <c r="E118" i="6"/>
  <c r="D118" i="6"/>
  <c r="G120" i="6" l="1"/>
  <c r="B120" i="6"/>
  <c r="C120" i="6"/>
  <c r="I132" i="6"/>
  <c r="D132" i="6"/>
  <c r="A137" i="6"/>
  <c r="H132" i="6"/>
  <c r="F132" i="6"/>
  <c r="E132" i="6"/>
  <c r="I125" i="6"/>
  <c r="H125" i="6"/>
  <c r="E125" i="6"/>
  <c r="F125" i="6"/>
  <c r="D125" i="6"/>
  <c r="A130" i="6"/>
  <c r="I124" i="6"/>
  <c r="D124" i="6"/>
  <c r="H124" i="6"/>
  <c r="F124" i="6"/>
  <c r="E124" i="6"/>
  <c r="A129" i="6"/>
  <c r="G118" i="6"/>
  <c r="C118" i="6"/>
  <c r="B118" i="6"/>
  <c r="D123" i="6"/>
  <c r="H123" i="6"/>
  <c r="I123" i="6"/>
  <c r="F123" i="6"/>
  <c r="E123" i="6"/>
  <c r="A128" i="6"/>
  <c r="G127" i="6"/>
  <c r="C127" i="6"/>
  <c r="B127" i="6"/>
  <c r="G119" i="6"/>
  <c r="C119" i="6"/>
  <c r="B119" i="6"/>
  <c r="G126" i="6"/>
  <c r="C126" i="6"/>
  <c r="B126" i="6"/>
  <c r="D131" i="6"/>
  <c r="H131" i="6"/>
  <c r="I131" i="6"/>
  <c r="F131" i="6"/>
  <c r="E131" i="6"/>
  <c r="A136" i="6"/>
  <c r="F136" i="6" l="1"/>
  <c r="E136" i="6"/>
  <c r="D136" i="6"/>
  <c r="A141" i="6"/>
  <c r="I136" i="6"/>
  <c r="H136" i="6"/>
  <c r="A134" i="6"/>
  <c r="F129" i="6"/>
  <c r="I129" i="6"/>
  <c r="H129" i="6"/>
  <c r="E129" i="6"/>
  <c r="D129" i="6"/>
  <c r="C123" i="6"/>
  <c r="B123" i="6"/>
  <c r="G123" i="6"/>
  <c r="C131" i="6"/>
  <c r="B131" i="6"/>
  <c r="G131" i="6"/>
  <c r="C124" i="6"/>
  <c r="G124" i="6"/>
  <c r="B124" i="6"/>
  <c r="H130" i="6"/>
  <c r="F130" i="6"/>
  <c r="E130" i="6"/>
  <c r="D130" i="6"/>
  <c r="A135" i="6"/>
  <c r="I130" i="6"/>
  <c r="G125" i="6"/>
  <c r="C125" i="6"/>
  <c r="B125" i="6"/>
  <c r="F128" i="6"/>
  <c r="E128" i="6"/>
  <c r="D128" i="6"/>
  <c r="A133" i="6"/>
  <c r="I128" i="6"/>
  <c r="H128" i="6"/>
  <c r="A142" i="6"/>
  <c r="F137" i="6"/>
  <c r="E137" i="6"/>
  <c r="D137" i="6"/>
  <c r="I137" i="6"/>
  <c r="H137" i="6"/>
  <c r="C132" i="6"/>
  <c r="B132" i="6"/>
  <c r="G132" i="6"/>
  <c r="G128" i="6" l="1"/>
  <c r="B128" i="6"/>
  <c r="C128" i="6"/>
  <c r="I133" i="6"/>
  <c r="H133" i="6"/>
  <c r="E133" i="6"/>
  <c r="F133" i="6"/>
  <c r="D133" i="6"/>
  <c r="A138" i="6"/>
  <c r="G137" i="6"/>
  <c r="B137" i="6"/>
  <c r="C137" i="6"/>
  <c r="G129" i="6"/>
  <c r="B129" i="6"/>
  <c r="C129" i="6"/>
  <c r="A139" i="6"/>
  <c r="I134" i="6"/>
  <c r="E134" i="6"/>
  <c r="H134" i="6"/>
  <c r="F134" i="6"/>
  <c r="D134" i="6"/>
  <c r="G136" i="6"/>
  <c r="B136" i="6"/>
  <c r="C136" i="6"/>
  <c r="I141" i="6"/>
  <c r="H141" i="6"/>
  <c r="E141" i="6"/>
  <c r="F141" i="6"/>
  <c r="D141" i="6"/>
  <c r="A146" i="6"/>
  <c r="C130" i="6"/>
  <c r="G130" i="6"/>
  <c r="B130" i="6"/>
  <c r="I135" i="6"/>
  <c r="H135" i="6"/>
  <c r="F135" i="6"/>
  <c r="E135" i="6"/>
  <c r="D135" i="6"/>
  <c r="A140" i="6"/>
  <c r="F142" i="6"/>
  <c r="I142" i="6"/>
  <c r="H142" i="6"/>
  <c r="E142" i="6"/>
  <c r="D142" i="6"/>
  <c r="A147" i="6"/>
  <c r="G141" i="6" l="1"/>
  <c r="C141" i="6"/>
  <c r="B141" i="6"/>
  <c r="D139" i="6"/>
  <c r="A144" i="6"/>
  <c r="H139" i="6"/>
  <c r="I139" i="6"/>
  <c r="F139" i="6"/>
  <c r="E139" i="6"/>
  <c r="G142" i="6"/>
  <c r="B142" i="6"/>
  <c r="E147" i="6"/>
  <c r="D147" i="6"/>
  <c r="A152" i="6"/>
  <c r="I147" i="6"/>
  <c r="H147" i="6"/>
  <c r="F147" i="6"/>
  <c r="H138" i="6"/>
  <c r="F138" i="6"/>
  <c r="E138" i="6"/>
  <c r="D138" i="6"/>
  <c r="A143" i="6"/>
  <c r="I138" i="6"/>
  <c r="I146" i="6"/>
  <c r="F146" i="6"/>
  <c r="E146" i="6"/>
  <c r="D146" i="6"/>
  <c r="A151" i="6"/>
  <c r="H146" i="6"/>
  <c r="G134" i="6"/>
  <c r="C134" i="6"/>
  <c r="B134" i="6"/>
  <c r="I140" i="6"/>
  <c r="D140" i="6"/>
  <c r="H140" i="6"/>
  <c r="F140" i="6"/>
  <c r="E140" i="6"/>
  <c r="A145" i="6"/>
  <c r="G135" i="6"/>
  <c r="C135" i="6"/>
  <c r="B135" i="6"/>
  <c r="G133" i="6"/>
  <c r="C133" i="6"/>
  <c r="B133" i="6"/>
  <c r="C138" i="6" l="1"/>
  <c r="G138" i="6"/>
  <c r="B138" i="6"/>
  <c r="H152" i="6"/>
  <c r="F152" i="6"/>
  <c r="E152" i="6"/>
  <c r="A157" i="6"/>
  <c r="I152" i="6"/>
  <c r="D152" i="6"/>
  <c r="G146" i="6"/>
  <c r="C146" i="6"/>
  <c r="B146" i="6"/>
  <c r="C140" i="6"/>
  <c r="G140" i="6"/>
  <c r="B140" i="6"/>
  <c r="H144" i="6"/>
  <c r="F144" i="6"/>
  <c r="E144" i="6"/>
  <c r="A149" i="6"/>
  <c r="I144" i="6"/>
  <c r="D144" i="6"/>
  <c r="I143" i="6"/>
  <c r="H143" i="6"/>
  <c r="A148" i="6"/>
  <c r="D143" i="6"/>
  <c r="E143" i="6"/>
  <c r="F143" i="6"/>
  <c r="C147" i="6"/>
  <c r="B147" i="6"/>
  <c r="G147" i="6"/>
  <c r="A150" i="6"/>
  <c r="H145" i="6"/>
  <c r="I145" i="6"/>
  <c r="F145" i="6"/>
  <c r="E145" i="6"/>
  <c r="D145" i="6"/>
  <c r="C139" i="6"/>
  <c r="B139" i="6"/>
  <c r="G139" i="6"/>
  <c r="I151" i="6"/>
  <c r="H151" i="6"/>
  <c r="F151" i="6"/>
  <c r="E151" i="6"/>
  <c r="D151" i="6"/>
  <c r="A156" i="6"/>
  <c r="G143" i="6" l="1"/>
  <c r="B143" i="6"/>
  <c r="C143" i="6"/>
  <c r="E156" i="6"/>
  <c r="D156" i="6"/>
  <c r="I156" i="6"/>
  <c r="H156" i="6"/>
  <c r="F156" i="6"/>
  <c r="A161" i="6"/>
  <c r="E148" i="6"/>
  <c r="D148" i="6"/>
  <c r="A153" i="6"/>
  <c r="H148" i="6"/>
  <c r="I148" i="6"/>
  <c r="F148" i="6"/>
  <c r="G144" i="6"/>
  <c r="C144" i="6"/>
  <c r="B144" i="6"/>
  <c r="I149" i="6"/>
  <c r="H149" i="6"/>
  <c r="F149" i="6"/>
  <c r="D149" i="6"/>
  <c r="E149" i="6"/>
  <c r="A154" i="6"/>
  <c r="G151" i="6"/>
  <c r="B151" i="6"/>
  <c r="C151" i="6"/>
  <c r="G145" i="6"/>
  <c r="C145" i="6"/>
  <c r="B145" i="6"/>
  <c r="G152" i="6"/>
  <c r="C152" i="6"/>
  <c r="B152" i="6"/>
  <c r="F150" i="6"/>
  <c r="I150" i="6"/>
  <c r="H150" i="6"/>
  <c r="E150" i="6"/>
  <c r="D150" i="6"/>
  <c r="A155" i="6"/>
  <c r="I157" i="6"/>
  <c r="H157" i="6"/>
  <c r="F157" i="6"/>
  <c r="D157" i="6"/>
  <c r="E157" i="6"/>
  <c r="A162" i="6"/>
  <c r="I162" i="6" l="1"/>
  <c r="H162" i="6"/>
  <c r="F162" i="6"/>
  <c r="E162" i="6"/>
  <c r="D162" i="6"/>
  <c r="A167" i="6"/>
  <c r="C149" i="6"/>
  <c r="B149" i="6"/>
  <c r="G149" i="6"/>
  <c r="E155" i="6"/>
  <c r="D155" i="6"/>
  <c r="A160" i="6"/>
  <c r="I155" i="6"/>
  <c r="H155" i="6"/>
  <c r="F155" i="6"/>
  <c r="C148" i="6"/>
  <c r="B148" i="6"/>
  <c r="G148" i="6"/>
  <c r="I154" i="6"/>
  <c r="F154" i="6"/>
  <c r="E154" i="6"/>
  <c r="D154" i="6"/>
  <c r="A159" i="6"/>
  <c r="H154" i="6"/>
  <c r="C157" i="6"/>
  <c r="B157" i="6"/>
  <c r="G157" i="6"/>
  <c r="A158" i="6"/>
  <c r="H153" i="6"/>
  <c r="F153" i="6"/>
  <c r="E153" i="6"/>
  <c r="D153" i="6"/>
  <c r="I153" i="6"/>
  <c r="B150" i="6"/>
  <c r="G150" i="6"/>
  <c r="C150" i="6"/>
  <c r="A166" i="6"/>
  <c r="H161" i="6"/>
  <c r="I161" i="6"/>
  <c r="F161" i="6"/>
  <c r="E161" i="6"/>
  <c r="D161" i="6"/>
  <c r="G156" i="6"/>
  <c r="C156" i="6"/>
  <c r="B156" i="6"/>
  <c r="G154" i="6" l="1"/>
  <c r="C154" i="6"/>
  <c r="B154" i="6"/>
  <c r="I159" i="6"/>
  <c r="H159" i="6"/>
  <c r="F159" i="6"/>
  <c r="A164" i="6"/>
  <c r="E159" i="6"/>
  <c r="D159" i="6"/>
  <c r="G161" i="6"/>
  <c r="C161" i="6"/>
  <c r="B161" i="6"/>
  <c r="C155" i="6"/>
  <c r="B155" i="6"/>
  <c r="G155" i="6"/>
  <c r="H160" i="6"/>
  <c r="F160" i="6"/>
  <c r="E160" i="6"/>
  <c r="D160" i="6"/>
  <c r="A165" i="6"/>
  <c r="I160" i="6"/>
  <c r="D166" i="6"/>
  <c r="A171" i="6"/>
  <c r="H166" i="6"/>
  <c r="F166" i="6"/>
  <c r="E166" i="6"/>
  <c r="I166" i="6"/>
  <c r="G153" i="6"/>
  <c r="C153" i="6"/>
  <c r="B153" i="6"/>
  <c r="I167" i="6"/>
  <c r="H167" i="6"/>
  <c r="D167" i="6"/>
  <c r="A172" i="6"/>
  <c r="F167" i="6"/>
  <c r="E167" i="6"/>
  <c r="A163" i="6"/>
  <c r="F158" i="6"/>
  <c r="I158" i="6"/>
  <c r="H158" i="6"/>
  <c r="E158" i="6"/>
  <c r="D158" i="6"/>
  <c r="G162" i="6"/>
  <c r="C162" i="6"/>
  <c r="B162" i="6"/>
  <c r="F171" i="6" l="1"/>
  <c r="E171" i="6"/>
  <c r="D171" i="6"/>
  <c r="A176" i="6"/>
  <c r="I171" i="6"/>
  <c r="H171" i="6"/>
  <c r="E163" i="6"/>
  <c r="D163" i="6"/>
  <c r="A168" i="6"/>
  <c r="I163" i="6"/>
  <c r="H163" i="6"/>
  <c r="F163" i="6"/>
  <c r="G160" i="6"/>
  <c r="C160" i="6"/>
  <c r="B160" i="6"/>
  <c r="B158" i="6"/>
  <c r="G158" i="6"/>
  <c r="C158" i="6"/>
  <c r="A177" i="6"/>
  <c r="I172" i="6"/>
  <c r="F172" i="6"/>
  <c r="E172" i="6"/>
  <c r="H172" i="6"/>
  <c r="D172" i="6"/>
  <c r="C167" i="6"/>
  <c r="G167" i="6"/>
  <c r="B167" i="6"/>
  <c r="A169" i="6"/>
  <c r="I164" i="6"/>
  <c r="E164" i="6"/>
  <c r="D164" i="6"/>
  <c r="H164" i="6"/>
  <c r="F164" i="6"/>
  <c r="G159" i="6"/>
  <c r="B159" i="6"/>
  <c r="C159" i="6"/>
  <c r="I165" i="6"/>
  <c r="E165" i="6"/>
  <c r="D165" i="6"/>
  <c r="A170" i="6"/>
  <c r="C166" i="6"/>
  <c r="B166" i="6"/>
  <c r="G166" i="6"/>
  <c r="A182" i="6" l="1"/>
  <c r="I177" i="6"/>
  <c r="H177" i="6"/>
  <c r="E177" i="6"/>
  <c r="F177" i="6"/>
  <c r="D177" i="6"/>
  <c r="I170" i="6"/>
  <c r="H170" i="6"/>
  <c r="F170" i="6"/>
  <c r="E170" i="6"/>
  <c r="D170" i="6"/>
  <c r="A175" i="6"/>
  <c r="G172" i="6"/>
  <c r="B172" i="6"/>
  <c r="C172" i="6"/>
  <c r="C163" i="6"/>
  <c r="B163" i="6"/>
  <c r="G163" i="6"/>
  <c r="I168" i="6"/>
  <c r="H168" i="6"/>
  <c r="F168" i="6"/>
  <c r="E168" i="6"/>
  <c r="D168" i="6"/>
  <c r="A173" i="6"/>
  <c r="G171" i="6"/>
  <c r="C171" i="6"/>
  <c r="B171" i="6"/>
  <c r="G165" i="6"/>
  <c r="C165" i="6"/>
  <c r="B165" i="6"/>
  <c r="G164" i="6"/>
  <c r="C164" i="6"/>
  <c r="B164" i="6"/>
  <c r="A174" i="6"/>
  <c r="I169" i="6"/>
  <c r="H169" i="6"/>
  <c r="E169" i="6"/>
  <c r="F169" i="6"/>
  <c r="D169" i="6"/>
  <c r="I176" i="6"/>
  <c r="H176" i="6"/>
  <c r="F176" i="6"/>
  <c r="E176" i="6"/>
  <c r="D176" i="6"/>
  <c r="A181" i="6"/>
  <c r="G168" i="6" l="1"/>
  <c r="C168" i="6"/>
  <c r="B168" i="6"/>
  <c r="G176" i="6"/>
  <c r="C176" i="6"/>
  <c r="B176" i="6"/>
  <c r="I175" i="6"/>
  <c r="H175" i="6"/>
  <c r="F175" i="6"/>
  <c r="D175" i="6"/>
  <c r="A180" i="6"/>
  <c r="E175" i="6"/>
  <c r="D174" i="6"/>
  <c r="A179" i="6"/>
  <c r="H174" i="6"/>
  <c r="I174" i="6"/>
  <c r="F174" i="6"/>
  <c r="E174" i="6"/>
  <c r="I173" i="6"/>
  <c r="H173" i="6"/>
  <c r="F173" i="6"/>
  <c r="E173" i="6"/>
  <c r="D173" i="6"/>
  <c r="A178" i="6"/>
  <c r="G170" i="6"/>
  <c r="C170" i="6"/>
  <c r="B170" i="6"/>
  <c r="C177" i="6"/>
  <c r="G177" i="6"/>
  <c r="B177" i="6"/>
  <c r="I181" i="6"/>
  <c r="H181" i="6"/>
  <c r="F181" i="6"/>
  <c r="E181" i="6"/>
  <c r="D181" i="6"/>
  <c r="A186" i="6"/>
  <c r="G169" i="6"/>
  <c r="C169" i="6"/>
  <c r="B169" i="6"/>
  <c r="D182" i="6"/>
  <c r="A187" i="6"/>
  <c r="H182" i="6"/>
  <c r="I182" i="6"/>
  <c r="F182" i="6"/>
  <c r="E182" i="6"/>
  <c r="G173" i="6" l="1"/>
  <c r="C173" i="6"/>
  <c r="B173" i="6"/>
  <c r="F179" i="6"/>
  <c r="E179" i="6"/>
  <c r="D179" i="6"/>
  <c r="A184" i="6"/>
  <c r="I179" i="6"/>
  <c r="H179" i="6"/>
  <c r="C174" i="6"/>
  <c r="B174" i="6"/>
  <c r="G174" i="6"/>
  <c r="H187" i="6"/>
  <c r="F187" i="6"/>
  <c r="E187" i="6"/>
  <c r="D187" i="6"/>
  <c r="A192" i="6"/>
  <c r="I187" i="6"/>
  <c r="A185" i="6"/>
  <c r="I180" i="6"/>
  <c r="F180" i="6"/>
  <c r="E180" i="6"/>
  <c r="H180" i="6"/>
  <c r="D180" i="6"/>
  <c r="I186" i="6"/>
  <c r="H186" i="6"/>
  <c r="F186" i="6"/>
  <c r="D186" i="6"/>
  <c r="A191" i="6"/>
  <c r="E186" i="6"/>
  <c r="C182" i="6"/>
  <c r="B182" i="6"/>
  <c r="G182" i="6"/>
  <c r="I178" i="6"/>
  <c r="H178" i="6"/>
  <c r="F178" i="6"/>
  <c r="E178" i="6"/>
  <c r="A183" i="6"/>
  <c r="D178" i="6"/>
  <c r="G181" i="6"/>
  <c r="C181" i="6"/>
  <c r="B181" i="6"/>
  <c r="C175" i="6"/>
  <c r="B175" i="6"/>
  <c r="G175" i="6"/>
  <c r="G187" i="6" l="1"/>
  <c r="C187" i="6"/>
  <c r="B187" i="6"/>
  <c r="G180" i="6"/>
  <c r="B180" i="6"/>
  <c r="C180" i="6"/>
  <c r="A190" i="6"/>
  <c r="I185" i="6"/>
  <c r="E185" i="6"/>
  <c r="H185" i="6"/>
  <c r="D185" i="6"/>
  <c r="G179" i="6"/>
  <c r="C179" i="6"/>
  <c r="B179" i="6"/>
  <c r="I184" i="6"/>
  <c r="H184" i="6"/>
  <c r="F184" i="6"/>
  <c r="E184" i="6"/>
  <c r="D184" i="6"/>
  <c r="A189" i="6"/>
  <c r="G178" i="6"/>
  <c r="C178" i="6"/>
  <c r="B178" i="6"/>
  <c r="A196" i="6"/>
  <c r="H191" i="6"/>
  <c r="F191" i="6"/>
  <c r="E191" i="6"/>
  <c r="D191" i="6"/>
  <c r="I191" i="6"/>
  <c r="I192" i="6"/>
  <c r="H192" i="6"/>
  <c r="F192" i="6"/>
  <c r="E192" i="6"/>
  <c r="D192" i="6"/>
  <c r="A197" i="6"/>
  <c r="I183" i="6"/>
  <c r="H183" i="6"/>
  <c r="F183" i="6"/>
  <c r="D183" i="6"/>
  <c r="E183" i="6"/>
  <c r="A188" i="6"/>
  <c r="G186" i="6"/>
  <c r="B186" i="6"/>
  <c r="C186" i="6"/>
  <c r="G192" i="6" l="1"/>
  <c r="C192" i="6"/>
  <c r="B192" i="6"/>
  <c r="A201" i="6"/>
  <c r="I196" i="6"/>
  <c r="H196" i="6"/>
  <c r="E196" i="6"/>
  <c r="F196" i="6"/>
  <c r="D196" i="6"/>
  <c r="C183" i="6"/>
  <c r="B183" i="6"/>
  <c r="G183" i="6"/>
  <c r="I197" i="6"/>
  <c r="H197" i="6"/>
  <c r="F197" i="6"/>
  <c r="E197" i="6"/>
  <c r="A202" i="6"/>
  <c r="D197" i="6"/>
  <c r="A193" i="6"/>
  <c r="H188" i="6"/>
  <c r="F188" i="6"/>
  <c r="I188" i="6"/>
  <c r="E188" i="6"/>
  <c r="D188" i="6"/>
  <c r="I189" i="6"/>
  <c r="H189" i="6"/>
  <c r="F189" i="6"/>
  <c r="E189" i="6"/>
  <c r="D189" i="6"/>
  <c r="A194" i="6"/>
  <c r="B185" i="6"/>
  <c r="G185" i="6"/>
  <c r="C185" i="6"/>
  <c r="G191" i="6"/>
  <c r="C191" i="6"/>
  <c r="G184" i="6"/>
  <c r="C184" i="6"/>
  <c r="B184" i="6"/>
  <c r="E190" i="6"/>
  <c r="D190" i="6"/>
  <c r="A195" i="6"/>
  <c r="I190" i="6"/>
  <c r="H190" i="6"/>
  <c r="F190" i="6"/>
  <c r="D193" i="6" l="1"/>
  <c r="A198" i="6"/>
  <c r="H193" i="6"/>
  <c r="F193" i="6"/>
  <c r="E193" i="6"/>
  <c r="I193" i="6"/>
  <c r="C190" i="6"/>
  <c r="B190" i="6"/>
  <c r="G190" i="6"/>
  <c r="I195" i="6"/>
  <c r="H195" i="6"/>
  <c r="F195" i="6"/>
  <c r="E195" i="6"/>
  <c r="D195" i="6"/>
  <c r="A200" i="6"/>
  <c r="I202" i="6"/>
  <c r="E202" i="6"/>
  <c r="D202" i="6"/>
  <c r="F202" i="6"/>
  <c r="A207" i="6"/>
  <c r="H202" i="6"/>
  <c r="G188" i="6"/>
  <c r="C188" i="6"/>
  <c r="B188" i="6"/>
  <c r="G197" i="6"/>
  <c r="C197" i="6"/>
  <c r="B197" i="6"/>
  <c r="I194" i="6"/>
  <c r="H194" i="6"/>
  <c r="F194" i="6"/>
  <c r="D194" i="6"/>
  <c r="A199" i="6"/>
  <c r="E194" i="6"/>
  <c r="G196" i="6"/>
  <c r="C196" i="6"/>
  <c r="B196" i="6"/>
  <c r="E201" i="6"/>
  <c r="D201" i="6"/>
  <c r="A206" i="6"/>
  <c r="I201" i="6"/>
  <c r="H201" i="6"/>
  <c r="F201" i="6"/>
  <c r="G189" i="6"/>
  <c r="C189" i="6"/>
  <c r="B189" i="6"/>
  <c r="I200" i="6" l="1"/>
  <c r="H200" i="6"/>
  <c r="F200" i="6"/>
  <c r="E200" i="6"/>
  <c r="D200" i="6"/>
  <c r="A205" i="6"/>
  <c r="C201" i="6"/>
  <c r="G201" i="6"/>
  <c r="H206" i="6"/>
  <c r="F206" i="6"/>
  <c r="E206" i="6"/>
  <c r="D206" i="6"/>
  <c r="A211" i="6"/>
  <c r="I206" i="6"/>
  <c r="B193" i="6"/>
  <c r="G193" i="6"/>
  <c r="G202" i="6"/>
  <c r="C202" i="6"/>
  <c r="B202" i="6"/>
  <c r="A212" i="6"/>
  <c r="I207" i="6"/>
  <c r="H207" i="6"/>
  <c r="D207" i="6"/>
  <c r="F207" i="6"/>
  <c r="E207" i="6"/>
  <c r="G195" i="6"/>
  <c r="C195" i="6"/>
  <c r="B195" i="6"/>
  <c r="A204" i="6"/>
  <c r="I199" i="6"/>
  <c r="F199" i="6"/>
  <c r="E199" i="6"/>
  <c r="H199" i="6"/>
  <c r="D199" i="6"/>
  <c r="C194" i="6"/>
  <c r="B194" i="6"/>
  <c r="G194" i="6"/>
  <c r="F198" i="6"/>
  <c r="E198" i="6"/>
  <c r="D198" i="6"/>
  <c r="A203" i="6"/>
  <c r="I198" i="6"/>
  <c r="H198" i="6"/>
  <c r="G198" i="6" l="1"/>
  <c r="C198" i="6"/>
  <c r="B198" i="6"/>
  <c r="I203" i="6"/>
  <c r="H203" i="6"/>
  <c r="F203" i="6"/>
  <c r="E203" i="6"/>
  <c r="D203" i="6"/>
  <c r="A208" i="6"/>
  <c r="G207" i="6"/>
  <c r="B207" i="6"/>
  <c r="I211" i="6"/>
  <c r="H211" i="6"/>
  <c r="F211" i="6"/>
  <c r="E211" i="6"/>
  <c r="D211" i="6"/>
  <c r="A216" i="6"/>
  <c r="I205" i="6"/>
  <c r="H205" i="6"/>
  <c r="F205" i="6"/>
  <c r="D205" i="6"/>
  <c r="A210" i="6"/>
  <c r="E205" i="6"/>
  <c r="G206" i="6"/>
  <c r="C206" i="6"/>
  <c r="B206" i="6"/>
  <c r="G199" i="6"/>
  <c r="B199" i="6"/>
  <c r="C199" i="6"/>
  <c r="A209" i="6"/>
  <c r="I204" i="6"/>
  <c r="F204" i="6"/>
  <c r="H204" i="6"/>
  <c r="E204" i="6"/>
  <c r="D204" i="6"/>
  <c r="E212" i="6"/>
  <c r="D212" i="6"/>
  <c r="A217" i="6"/>
  <c r="I212" i="6"/>
  <c r="F212" i="6"/>
  <c r="H212" i="6"/>
  <c r="G200" i="6"/>
  <c r="C200" i="6"/>
  <c r="B200" i="6"/>
  <c r="A215" i="6" l="1"/>
  <c r="I210" i="6"/>
  <c r="F210" i="6"/>
  <c r="E210" i="6"/>
  <c r="H210" i="6"/>
  <c r="D210" i="6"/>
  <c r="B212" i="6"/>
  <c r="G212" i="6"/>
  <c r="H217" i="6"/>
  <c r="I217" i="6"/>
  <c r="F217" i="6"/>
  <c r="E217" i="6"/>
  <c r="D217" i="6"/>
  <c r="A222" i="6"/>
  <c r="G211" i="6"/>
  <c r="C211" i="6"/>
  <c r="B211" i="6"/>
  <c r="A221" i="6"/>
  <c r="I216" i="6"/>
  <c r="H216" i="6"/>
  <c r="F216" i="6"/>
  <c r="D216" i="6"/>
  <c r="E216" i="6"/>
  <c r="I208" i="6"/>
  <c r="H208" i="6"/>
  <c r="F208" i="6"/>
  <c r="E208" i="6"/>
  <c r="D208" i="6"/>
  <c r="A213" i="6"/>
  <c r="G205" i="6"/>
  <c r="B205" i="6"/>
  <c r="C205" i="6"/>
  <c r="B204" i="6"/>
  <c r="G204" i="6"/>
  <c r="C204" i="6"/>
  <c r="F209" i="6"/>
  <c r="E209" i="6"/>
  <c r="D209" i="6"/>
  <c r="A214" i="6"/>
  <c r="I209" i="6"/>
  <c r="H209" i="6"/>
  <c r="G203" i="6"/>
  <c r="C203" i="6"/>
  <c r="B203" i="6"/>
  <c r="I222" i="6" l="1"/>
  <c r="A227" i="6"/>
  <c r="H222" i="6"/>
  <c r="F222" i="6"/>
  <c r="E222" i="6"/>
  <c r="D222" i="6"/>
  <c r="H221" i="6"/>
  <c r="F221" i="6"/>
  <c r="E221" i="6"/>
  <c r="D221" i="6"/>
  <c r="I221" i="6"/>
  <c r="A226" i="6"/>
  <c r="C209" i="6"/>
  <c r="B209" i="6"/>
  <c r="I214" i="6"/>
  <c r="F214" i="6"/>
  <c r="E214" i="6"/>
  <c r="D214" i="6"/>
  <c r="A219" i="6"/>
  <c r="G217" i="6"/>
  <c r="B217" i="6"/>
  <c r="A218" i="6"/>
  <c r="E213" i="6"/>
  <c r="D213" i="6"/>
  <c r="I213" i="6"/>
  <c r="F213" i="6"/>
  <c r="G208" i="6"/>
  <c r="B208" i="6"/>
  <c r="C208" i="6"/>
  <c r="G210" i="6"/>
  <c r="B210" i="6"/>
  <c r="C210" i="6"/>
  <c r="C216" i="6"/>
  <c r="B216" i="6"/>
  <c r="G216" i="6"/>
  <c r="D215" i="6"/>
  <c r="A220" i="6"/>
  <c r="H215" i="6"/>
  <c r="I215" i="6"/>
  <c r="F215" i="6"/>
  <c r="E215" i="6"/>
  <c r="G214" i="6" l="1"/>
  <c r="C214" i="6"/>
  <c r="B214" i="6"/>
  <c r="E220" i="6"/>
  <c r="D220" i="6"/>
  <c r="A225" i="6"/>
  <c r="I220" i="6"/>
  <c r="H220" i="6"/>
  <c r="F220" i="6"/>
  <c r="F226" i="6"/>
  <c r="E226" i="6"/>
  <c r="D226" i="6"/>
  <c r="A231" i="6"/>
  <c r="H226" i="6"/>
  <c r="I226" i="6"/>
  <c r="C221" i="6"/>
  <c r="B221" i="6"/>
  <c r="G221" i="6"/>
  <c r="F218" i="6"/>
  <c r="D218" i="6"/>
  <c r="A223" i="6"/>
  <c r="I218" i="6"/>
  <c r="H218" i="6"/>
  <c r="E218" i="6"/>
  <c r="A224" i="6"/>
  <c r="I219" i="6"/>
  <c r="E219" i="6"/>
  <c r="D219" i="6"/>
  <c r="H219" i="6"/>
  <c r="F219" i="6"/>
  <c r="C215" i="6"/>
  <c r="B215" i="6"/>
  <c r="G215" i="6"/>
  <c r="A232" i="6"/>
  <c r="I227" i="6"/>
  <c r="H227" i="6"/>
  <c r="F227" i="6"/>
  <c r="E227" i="6"/>
  <c r="D227" i="6"/>
  <c r="G213" i="6"/>
  <c r="C213" i="6"/>
  <c r="B213" i="6"/>
  <c r="G222" i="6"/>
  <c r="C222" i="6"/>
  <c r="B222" i="6"/>
  <c r="I223" i="6" l="1"/>
  <c r="H223" i="6"/>
  <c r="A228" i="6"/>
  <c r="F223" i="6"/>
  <c r="D223" i="6"/>
  <c r="E223" i="6"/>
  <c r="C218" i="6"/>
  <c r="B218" i="6"/>
  <c r="G218" i="6"/>
  <c r="I231" i="6"/>
  <c r="H231" i="6"/>
  <c r="F231" i="6"/>
  <c r="E231" i="6"/>
  <c r="D231" i="6"/>
  <c r="A236" i="6"/>
  <c r="C220" i="6"/>
  <c r="G220" i="6"/>
  <c r="B220" i="6"/>
  <c r="G226" i="6"/>
  <c r="C226" i="6"/>
  <c r="B226" i="6"/>
  <c r="A237" i="6"/>
  <c r="E232" i="6"/>
  <c r="D232" i="6"/>
  <c r="I232" i="6"/>
  <c r="H232" i="6"/>
  <c r="F232" i="6"/>
  <c r="H225" i="6"/>
  <c r="F225" i="6"/>
  <c r="A230" i="6"/>
  <c r="I225" i="6"/>
  <c r="E225" i="6"/>
  <c r="D225" i="6"/>
  <c r="G227" i="6"/>
  <c r="C227" i="6"/>
  <c r="B227" i="6"/>
  <c r="G219" i="6"/>
  <c r="C219" i="6"/>
  <c r="B219" i="6"/>
  <c r="A229" i="6"/>
  <c r="I224" i="6"/>
  <c r="H224" i="6"/>
  <c r="F224" i="6"/>
  <c r="E224" i="6"/>
  <c r="D224" i="6"/>
  <c r="A242" i="6" l="1"/>
  <c r="I237" i="6"/>
  <c r="E237" i="6"/>
  <c r="D237" i="6"/>
  <c r="H237" i="6"/>
  <c r="F237" i="6"/>
  <c r="E236" i="6"/>
  <c r="D236" i="6"/>
  <c r="A241" i="6"/>
  <c r="I236" i="6"/>
  <c r="F236" i="6"/>
  <c r="H236" i="6"/>
  <c r="G224" i="6"/>
  <c r="C224" i="6"/>
  <c r="B224" i="6"/>
  <c r="G231" i="6"/>
  <c r="B231" i="6"/>
  <c r="C231" i="6"/>
  <c r="G225" i="6"/>
  <c r="B225" i="6"/>
  <c r="C225" i="6"/>
  <c r="A234" i="6"/>
  <c r="I229" i="6"/>
  <c r="F229" i="6"/>
  <c r="H229" i="6"/>
  <c r="E229" i="6"/>
  <c r="D229" i="6"/>
  <c r="E228" i="6"/>
  <c r="D228" i="6"/>
  <c r="H228" i="6"/>
  <c r="F228" i="6"/>
  <c r="A233" i="6"/>
  <c r="I228" i="6"/>
  <c r="I230" i="6"/>
  <c r="A235" i="6"/>
  <c r="H230" i="6"/>
  <c r="F230" i="6"/>
  <c r="D230" i="6"/>
  <c r="E230" i="6"/>
  <c r="C232" i="6"/>
  <c r="B232" i="6"/>
  <c r="G232" i="6"/>
  <c r="G223" i="6"/>
  <c r="B223" i="6"/>
  <c r="C223" i="6"/>
  <c r="C229" i="6" l="1"/>
  <c r="B229" i="6"/>
  <c r="G229" i="6"/>
  <c r="C236" i="6"/>
  <c r="G236" i="6"/>
  <c r="B236" i="6"/>
  <c r="H241" i="6"/>
  <c r="F241" i="6"/>
  <c r="A246" i="6"/>
  <c r="I241" i="6"/>
  <c r="E241" i="6"/>
  <c r="D241" i="6"/>
  <c r="H235" i="6"/>
  <c r="F235" i="6"/>
  <c r="E235" i="6"/>
  <c r="D235" i="6"/>
  <c r="I235" i="6"/>
  <c r="A240" i="6"/>
  <c r="H233" i="6"/>
  <c r="F233" i="6"/>
  <c r="A238" i="6"/>
  <c r="E233" i="6"/>
  <c r="D233" i="6"/>
  <c r="I233" i="6"/>
  <c r="C228" i="6"/>
  <c r="G228" i="6"/>
  <c r="B228" i="6"/>
  <c r="C237" i="6"/>
  <c r="B237" i="6"/>
  <c r="G237" i="6"/>
  <c r="F234" i="6"/>
  <c r="E234" i="6"/>
  <c r="D234" i="6"/>
  <c r="A239" i="6"/>
  <c r="I234" i="6"/>
  <c r="H234" i="6"/>
  <c r="G230" i="6"/>
  <c r="B230" i="6"/>
  <c r="C230" i="6"/>
  <c r="F242" i="6"/>
  <c r="E242" i="6"/>
  <c r="D242" i="6"/>
  <c r="A247" i="6"/>
  <c r="I242" i="6"/>
  <c r="H242" i="6"/>
  <c r="G233" i="6" l="1"/>
  <c r="C233" i="6"/>
  <c r="B233" i="6"/>
  <c r="A245" i="6"/>
  <c r="H240" i="6"/>
  <c r="F240" i="6"/>
  <c r="I240" i="6"/>
  <c r="E240" i="6"/>
  <c r="D240" i="6"/>
  <c r="I238" i="6"/>
  <c r="A243" i="6"/>
  <c r="H238" i="6"/>
  <c r="F238" i="6"/>
  <c r="E238" i="6"/>
  <c r="D238" i="6"/>
  <c r="I247" i="6"/>
  <c r="H247" i="6"/>
  <c r="E247" i="6"/>
  <c r="D247" i="6"/>
  <c r="A252" i="6"/>
  <c r="F247" i="6"/>
  <c r="G241" i="6"/>
  <c r="C241" i="6"/>
  <c r="B241" i="6"/>
  <c r="G235" i="6"/>
  <c r="C235" i="6"/>
  <c r="B235" i="6"/>
  <c r="I246" i="6"/>
  <c r="D246" i="6"/>
  <c r="H246" i="6"/>
  <c r="F246" i="6"/>
  <c r="E246" i="6"/>
  <c r="A251" i="6"/>
  <c r="G234" i="6"/>
  <c r="C234" i="6"/>
  <c r="B234" i="6"/>
  <c r="I239" i="6"/>
  <c r="H239" i="6"/>
  <c r="E239" i="6"/>
  <c r="D239" i="6"/>
  <c r="A244" i="6"/>
  <c r="F239" i="6"/>
  <c r="G242" i="6"/>
  <c r="C242" i="6"/>
  <c r="B242" i="6"/>
  <c r="G247" i="6" l="1"/>
  <c r="C247" i="6"/>
  <c r="B247" i="6"/>
  <c r="G239" i="6"/>
  <c r="B239" i="6"/>
  <c r="C239" i="6"/>
  <c r="A248" i="6"/>
  <c r="F243" i="6"/>
  <c r="I243" i="6"/>
  <c r="H243" i="6"/>
  <c r="E243" i="6"/>
  <c r="D243" i="6"/>
  <c r="H252" i="6"/>
  <c r="F252" i="6"/>
  <c r="E252" i="6"/>
  <c r="D252" i="6"/>
  <c r="A257" i="6"/>
  <c r="I252" i="6"/>
  <c r="G238" i="6"/>
  <c r="C238" i="6"/>
  <c r="B238" i="6"/>
  <c r="F251" i="6"/>
  <c r="I251" i="6"/>
  <c r="H251" i="6"/>
  <c r="E251" i="6"/>
  <c r="D251" i="6"/>
  <c r="A256" i="6"/>
  <c r="G240" i="6"/>
  <c r="C240" i="6"/>
  <c r="B240" i="6"/>
  <c r="C246" i="6"/>
  <c r="G246" i="6"/>
  <c r="B246" i="6"/>
  <c r="A250" i="6"/>
  <c r="I245" i="6"/>
  <c r="H245" i="6"/>
  <c r="F245" i="6"/>
  <c r="D245" i="6"/>
  <c r="E245" i="6"/>
  <c r="H244" i="6"/>
  <c r="E244" i="6"/>
  <c r="D244" i="6"/>
  <c r="A249" i="6"/>
  <c r="F244" i="6"/>
  <c r="I244" i="6"/>
  <c r="B2" i="4"/>
  <c r="B12" i="4" l="1"/>
  <c r="H2" i="9"/>
  <c r="G252" i="6"/>
  <c r="C252" i="6"/>
  <c r="B252" i="6"/>
  <c r="I257" i="6"/>
  <c r="H257" i="6"/>
  <c r="F257" i="6"/>
  <c r="A262" i="6"/>
  <c r="E257" i="6"/>
  <c r="D257" i="6"/>
  <c r="G251" i="6"/>
  <c r="C251" i="6"/>
  <c r="B251" i="6"/>
  <c r="G244" i="6"/>
  <c r="C244" i="6"/>
  <c r="B244" i="6"/>
  <c r="I249" i="6"/>
  <c r="H249" i="6"/>
  <c r="F249" i="6"/>
  <c r="E249" i="6"/>
  <c r="A254" i="6"/>
  <c r="D249" i="6"/>
  <c r="C245" i="6"/>
  <c r="B245" i="6"/>
  <c r="G245" i="6"/>
  <c r="F250" i="6"/>
  <c r="E250" i="6"/>
  <c r="D250" i="6"/>
  <c r="A255" i="6"/>
  <c r="I250" i="6"/>
  <c r="H250" i="6"/>
  <c r="G243" i="6"/>
  <c r="B243" i="6"/>
  <c r="C243" i="6"/>
  <c r="A253" i="6"/>
  <c r="I248" i="6"/>
  <c r="H248" i="6"/>
  <c r="E248" i="6"/>
  <c r="F248" i="6"/>
  <c r="D248" i="6"/>
  <c r="A261" i="6"/>
  <c r="I256" i="6"/>
  <c r="H256" i="6"/>
  <c r="F256" i="6"/>
  <c r="E256" i="6"/>
  <c r="D256" i="6"/>
  <c r="G249" i="6" l="1"/>
  <c r="C249" i="6"/>
  <c r="B249" i="6"/>
  <c r="I254" i="6"/>
  <c r="D254" i="6"/>
  <c r="H254" i="6"/>
  <c r="F254" i="6"/>
  <c r="A259" i="6"/>
  <c r="E254" i="6"/>
  <c r="A266" i="6"/>
  <c r="I261" i="6"/>
  <c r="H261" i="6"/>
  <c r="F261" i="6"/>
  <c r="E261" i="6"/>
  <c r="D261" i="6"/>
  <c r="I262" i="6"/>
  <c r="D262" i="6"/>
  <c r="A267" i="6"/>
  <c r="H262" i="6"/>
  <c r="F262" i="6"/>
  <c r="E262" i="6"/>
  <c r="G257" i="6"/>
  <c r="C257" i="6"/>
  <c r="B257" i="6"/>
  <c r="G256" i="6"/>
  <c r="C256" i="6"/>
  <c r="B256" i="6"/>
  <c r="B250" i="6"/>
  <c r="G250" i="6"/>
  <c r="C250" i="6"/>
  <c r="I255" i="6"/>
  <c r="H255" i="6"/>
  <c r="E255" i="6"/>
  <c r="D255" i="6"/>
  <c r="A260" i="6"/>
  <c r="F255" i="6"/>
  <c r="A258" i="6"/>
  <c r="I253" i="6"/>
  <c r="F253" i="6"/>
  <c r="H253" i="6"/>
  <c r="E253" i="6"/>
  <c r="D253" i="6"/>
  <c r="C248" i="6"/>
  <c r="B248" i="6"/>
  <c r="G248" i="6"/>
  <c r="C261" i="6" l="1"/>
  <c r="B261" i="6"/>
  <c r="G261" i="6"/>
  <c r="F266" i="6"/>
  <c r="E266" i="6"/>
  <c r="D266" i="6"/>
  <c r="A271" i="6"/>
  <c r="I266" i="6"/>
  <c r="H266" i="6"/>
  <c r="A272" i="6"/>
  <c r="F267" i="6"/>
  <c r="I267" i="6"/>
  <c r="H267" i="6"/>
  <c r="E267" i="6"/>
  <c r="D267" i="6"/>
  <c r="H260" i="6"/>
  <c r="F260" i="6"/>
  <c r="E260" i="6"/>
  <c r="D260" i="6"/>
  <c r="A265" i="6"/>
  <c r="I260" i="6"/>
  <c r="F259" i="6"/>
  <c r="I259" i="6"/>
  <c r="H259" i="6"/>
  <c r="E259" i="6"/>
  <c r="D259" i="6"/>
  <c r="A264" i="6"/>
  <c r="C262" i="6"/>
  <c r="B262" i="6"/>
  <c r="G262" i="6"/>
  <c r="G255" i="6"/>
  <c r="C255" i="6"/>
  <c r="B255" i="6"/>
  <c r="C254" i="6"/>
  <c r="B254" i="6"/>
  <c r="G254" i="6"/>
  <c r="C253" i="6"/>
  <c r="B253" i="6"/>
  <c r="G253" i="6"/>
  <c r="F258" i="6"/>
  <c r="E258" i="6"/>
  <c r="D258" i="6"/>
  <c r="A263" i="6"/>
  <c r="I258" i="6"/>
  <c r="H258" i="6"/>
  <c r="G260" i="6" l="1"/>
  <c r="C260" i="6"/>
  <c r="B260" i="6"/>
  <c r="B258" i="6"/>
  <c r="G258" i="6"/>
  <c r="C258" i="6"/>
  <c r="I263" i="6"/>
  <c r="H263" i="6"/>
  <c r="E263" i="6"/>
  <c r="D263" i="6"/>
  <c r="A268" i="6"/>
  <c r="F263" i="6"/>
  <c r="G267" i="6"/>
  <c r="C267" i="6"/>
  <c r="B267" i="6"/>
  <c r="A277" i="6"/>
  <c r="H272" i="6"/>
  <c r="F272" i="6"/>
  <c r="E272" i="6"/>
  <c r="D272" i="6"/>
  <c r="I272" i="6"/>
  <c r="B266" i="6"/>
  <c r="G266" i="6"/>
  <c r="C266" i="6"/>
  <c r="I271" i="6"/>
  <c r="H271" i="6"/>
  <c r="F271" i="6"/>
  <c r="E271" i="6"/>
  <c r="D271" i="6"/>
  <c r="A276" i="6"/>
  <c r="G259" i="6"/>
  <c r="C259" i="6"/>
  <c r="B259" i="6"/>
  <c r="I265" i="6"/>
  <c r="H265" i="6"/>
  <c r="F265" i="6"/>
  <c r="E265" i="6"/>
  <c r="D265" i="6"/>
  <c r="A270" i="6"/>
  <c r="I264" i="6"/>
  <c r="H264" i="6"/>
  <c r="F264" i="6"/>
  <c r="E264" i="6"/>
  <c r="D264" i="6"/>
  <c r="A269" i="6"/>
  <c r="D269" i="6" l="1"/>
  <c r="A274" i="6"/>
  <c r="I269" i="6"/>
  <c r="H269" i="6"/>
  <c r="F269" i="6"/>
  <c r="E269" i="6"/>
  <c r="G264" i="6"/>
  <c r="C264" i="6"/>
  <c r="B264" i="6"/>
  <c r="F277" i="6"/>
  <c r="D277" i="6"/>
  <c r="A282" i="6"/>
  <c r="I277" i="6"/>
  <c r="H277" i="6"/>
  <c r="I268" i="6"/>
  <c r="H268" i="6"/>
  <c r="F268" i="6"/>
  <c r="E268" i="6"/>
  <c r="D268" i="6"/>
  <c r="A273" i="6"/>
  <c r="G265" i="6"/>
  <c r="C265" i="6"/>
  <c r="B265" i="6"/>
  <c r="G272" i="6"/>
  <c r="B272" i="6"/>
  <c r="G263" i="6"/>
  <c r="C263" i="6"/>
  <c r="B263" i="6"/>
  <c r="I276" i="6"/>
  <c r="H276" i="6"/>
  <c r="F276" i="6"/>
  <c r="E276" i="6"/>
  <c r="D276" i="6"/>
  <c r="A281" i="6"/>
  <c r="E270" i="6"/>
  <c r="D270" i="6"/>
  <c r="I270" i="6"/>
  <c r="H270" i="6"/>
  <c r="F270" i="6"/>
  <c r="A275" i="6"/>
  <c r="C271" i="6"/>
  <c r="B271" i="6"/>
  <c r="G271" i="6"/>
  <c r="G268" i="6" l="1"/>
  <c r="B268" i="6"/>
  <c r="I273" i="6"/>
  <c r="H273" i="6"/>
  <c r="A278" i="6"/>
  <c r="E273" i="6"/>
  <c r="F273" i="6"/>
  <c r="D273" i="6"/>
  <c r="G277" i="6"/>
  <c r="B277" i="6"/>
  <c r="I282" i="6"/>
  <c r="H282" i="6"/>
  <c r="F282" i="6"/>
  <c r="E282" i="6"/>
  <c r="D282" i="6"/>
  <c r="A287" i="6"/>
  <c r="E281" i="6"/>
  <c r="D281" i="6"/>
  <c r="I281" i="6"/>
  <c r="H281" i="6"/>
  <c r="F281" i="6"/>
  <c r="A286" i="6"/>
  <c r="G270" i="6"/>
  <c r="C270" i="6"/>
  <c r="B270" i="6"/>
  <c r="I275" i="6"/>
  <c r="H275" i="6"/>
  <c r="D275" i="6"/>
  <c r="F275" i="6"/>
  <c r="E275" i="6"/>
  <c r="A280" i="6"/>
  <c r="G276" i="6"/>
  <c r="C276" i="6"/>
  <c r="B276" i="6"/>
  <c r="C269" i="6"/>
  <c r="B269" i="6"/>
  <c r="G269" i="6"/>
  <c r="H274" i="6"/>
  <c r="F274" i="6"/>
  <c r="D274" i="6"/>
  <c r="I274" i="6"/>
  <c r="E274" i="6"/>
  <c r="A279" i="6"/>
  <c r="G281" i="6" l="1"/>
  <c r="C281" i="6"/>
  <c r="B281" i="6"/>
  <c r="I279" i="6"/>
  <c r="H279" i="6"/>
  <c r="F279" i="6"/>
  <c r="E279" i="6"/>
  <c r="D279" i="6"/>
  <c r="A284" i="6"/>
  <c r="G282" i="6"/>
  <c r="C282" i="6"/>
  <c r="B282" i="6"/>
  <c r="I287" i="6"/>
  <c r="H287" i="6"/>
  <c r="F287" i="6"/>
  <c r="E287" i="6"/>
  <c r="D287" i="6"/>
  <c r="A292" i="6"/>
  <c r="A283" i="6"/>
  <c r="H278" i="6"/>
  <c r="D278" i="6"/>
  <c r="I278" i="6"/>
  <c r="F278" i="6"/>
  <c r="E278" i="6"/>
  <c r="A291" i="6"/>
  <c r="H286" i="6"/>
  <c r="F286" i="6"/>
  <c r="I286" i="6"/>
  <c r="E286" i="6"/>
  <c r="D286" i="6"/>
  <c r="D280" i="6"/>
  <c r="A285" i="6"/>
  <c r="I280" i="6"/>
  <c r="H280" i="6"/>
  <c r="F280" i="6"/>
  <c r="E280" i="6"/>
  <c r="C273" i="6"/>
  <c r="B273" i="6"/>
  <c r="G273" i="6"/>
  <c r="G274" i="6"/>
  <c r="C274" i="6"/>
  <c r="B274" i="6"/>
  <c r="G275" i="6"/>
  <c r="C275" i="6"/>
  <c r="B275" i="6"/>
  <c r="G278" i="6" l="1"/>
  <c r="C278" i="6"/>
  <c r="B278" i="6"/>
  <c r="A288" i="6"/>
  <c r="I283" i="6"/>
  <c r="F283" i="6"/>
  <c r="H283" i="6"/>
  <c r="E283" i="6"/>
  <c r="D283" i="6"/>
  <c r="I292" i="6"/>
  <c r="H292" i="6"/>
  <c r="F292" i="6"/>
  <c r="D292" i="6"/>
  <c r="E292" i="6"/>
  <c r="A297" i="6"/>
  <c r="C280" i="6"/>
  <c r="B280" i="6"/>
  <c r="G280" i="6"/>
  <c r="I284" i="6"/>
  <c r="H284" i="6"/>
  <c r="F284" i="6"/>
  <c r="D284" i="6"/>
  <c r="A289" i="6"/>
  <c r="E284" i="6"/>
  <c r="F285" i="6"/>
  <c r="E285" i="6"/>
  <c r="D285" i="6"/>
  <c r="A290" i="6"/>
  <c r="I285" i="6"/>
  <c r="H285" i="6"/>
  <c r="G287" i="6"/>
  <c r="C287" i="6"/>
  <c r="B287" i="6"/>
  <c r="G279" i="6"/>
  <c r="C279" i="6"/>
  <c r="B279" i="6"/>
  <c r="G286" i="6"/>
  <c r="C286" i="6"/>
  <c r="B286" i="6"/>
  <c r="A296" i="6"/>
  <c r="I291" i="6"/>
  <c r="F291" i="6"/>
  <c r="H291" i="6"/>
  <c r="E291" i="6"/>
  <c r="D291" i="6"/>
  <c r="I289" i="6" l="1"/>
  <c r="E289" i="6"/>
  <c r="D289" i="6"/>
  <c r="H289" i="6"/>
  <c r="F289" i="6"/>
  <c r="A294" i="6"/>
  <c r="B291" i="6"/>
  <c r="G291" i="6"/>
  <c r="C291" i="6"/>
  <c r="G292" i="6"/>
  <c r="B292" i="6"/>
  <c r="C292" i="6"/>
  <c r="E296" i="6"/>
  <c r="D296" i="6"/>
  <c r="A301" i="6"/>
  <c r="I296" i="6"/>
  <c r="H296" i="6"/>
  <c r="F296" i="6"/>
  <c r="A302" i="6"/>
  <c r="I297" i="6"/>
  <c r="E297" i="6"/>
  <c r="D297" i="6"/>
  <c r="H297" i="6"/>
  <c r="F297" i="6"/>
  <c r="G284" i="6"/>
  <c r="B284" i="6"/>
  <c r="C284" i="6"/>
  <c r="G283" i="6"/>
  <c r="C283" i="6"/>
  <c r="B283" i="6"/>
  <c r="I290" i="6"/>
  <c r="H290" i="6"/>
  <c r="F290" i="6"/>
  <c r="E290" i="6"/>
  <c r="D290" i="6"/>
  <c r="A295" i="6"/>
  <c r="E288" i="6"/>
  <c r="D288" i="6"/>
  <c r="A293" i="6"/>
  <c r="I288" i="6"/>
  <c r="H288" i="6"/>
  <c r="F288" i="6"/>
  <c r="G285" i="6"/>
  <c r="C285" i="6"/>
  <c r="B285" i="6"/>
  <c r="A307" i="6" l="1"/>
  <c r="I302" i="6"/>
  <c r="F302" i="6"/>
  <c r="E302" i="6"/>
  <c r="D302" i="6"/>
  <c r="H302" i="6"/>
  <c r="G297" i="6"/>
  <c r="C297" i="6"/>
  <c r="B297" i="6"/>
  <c r="I301" i="6"/>
  <c r="H301" i="6"/>
  <c r="F301" i="6"/>
  <c r="D301" i="6"/>
  <c r="A306" i="6"/>
  <c r="A299" i="6"/>
  <c r="H294" i="6"/>
  <c r="F294" i="6"/>
  <c r="D294" i="6"/>
  <c r="I294" i="6"/>
  <c r="E294" i="6"/>
  <c r="I295" i="6"/>
  <c r="H295" i="6"/>
  <c r="F295" i="6"/>
  <c r="E295" i="6"/>
  <c r="D295" i="6"/>
  <c r="A300" i="6"/>
  <c r="H293" i="6"/>
  <c r="F293" i="6"/>
  <c r="E293" i="6"/>
  <c r="D293" i="6"/>
  <c r="A298" i="6"/>
  <c r="I293" i="6"/>
  <c r="C288" i="6"/>
  <c r="B288" i="6"/>
  <c r="G288" i="6"/>
  <c r="G290" i="6"/>
  <c r="C290" i="6"/>
  <c r="B290" i="6"/>
  <c r="C296" i="6"/>
  <c r="B296" i="6"/>
  <c r="G296" i="6"/>
  <c r="G289" i="6"/>
  <c r="C289" i="6"/>
  <c r="B289" i="6"/>
  <c r="G294" i="6" l="1"/>
  <c r="C294" i="6"/>
  <c r="B294" i="6"/>
  <c r="A304" i="6"/>
  <c r="I299" i="6"/>
  <c r="F299" i="6"/>
  <c r="H299" i="6"/>
  <c r="E299" i="6"/>
  <c r="D299" i="6"/>
  <c r="G295" i="6"/>
  <c r="C295" i="6"/>
  <c r="B295" i="6"/>
  <c r="I298" i="6"/>
  <c r="H298" i="6"/>
  <c r="F298" i="6"/>
  <c r="E298" i="6"/>
  <c r="D298" i="6"/>
  <c r="A303" i="6"/>
  <c r="I306" i="6"/>
  <c r="H306" i="6"/>
  <c r="F306" i="6"/>
  <c r="E306" i="6"/>
  <c r="D306" i="6"/>
  <c r="A311" i="6"/>
  <c r="G301" i="6"/>
  <c r="C301" i="6"/>
  <c r="B301" i="6"/>
  <c r="G293" i="6"/>
  <c r="C293" i="6"/>
  <c r="B293" i="6"/>
  <c r="B302" i="6"/>
  <c r="G302" i="6"/>
  <c r="I300" i="6"/>
  <c r="H300" i="6"/>
  <c r="D300" i="6"/>
  <c r="F300" i="6"/>
  <c r="A305" i="6"/>
  <c r="F307" i="6"/>
  <c r="E307" i="6"/>
  <c r="D307" i="6"/>
  <c r="A312" i="6"/>
  <c r="I307" i="6"/>
  <c r="H307" i="6"/>
  <c r="C307" i="6" l="1"/>
  <c r="B307" i="6"/>
  <c r="G307" i="6"/>
  <c r="I311" i="6"/>
  <c r="H311" i="6"/>
  <c r="E311" i="6"/>
  <c r="A316" i="6"/>
  <c r="D311" i="6"/>
  <c r="F311" i="6"/>
  <c r="G298" i="6"/>
  <c r="C298" i="6"/>
  <c r="B298" i="6"/>
  <c r="A310" i="6"/>
  <c r="I305" i="6"/>
  <c r="H305" i="6"/>
  <c r="D305" i="6"/>
  <c r="F305" i="6"/>
  <c r="E305" i="6"/>
  <c r="B299" i="6"/>
  <c r="G299" i="6"/>
  <c r="C299" i="6"/>
  <c r="I303" i="6"/>
  <c r="H303" i="6"/>
  <c r="F303" i="6"/>
  <c r="D303" i="6"/>
  <c r="A308" i="6"/>
  <c r="E303" i="6"/>
  <c r="I304" i="6"/>
  <c r="F304" i="6"/>
  <c r="E304" i="6"/>
  <c r="D304" i="6"/>
  <c r="A309" i="6"/>
  <c r="G306" i="6"/>
  <c r="B306" i="6"/>
  <c r="C306" i="6"/>
  <c r="I312" i="6"/>
  <c r="H312" i="6"/>
  <c r="F312" i="6"/>
  <c r="E312" i="6"/>
  <c r="D312" i="6"/>
  <c r="A317" i="6"/>
  <c r="G300" i="6"/>
  <c r="B300" i="6"/>
  <c r="C300" i="6"/>
  <c r="G303" i="6" l="1"/>
  <c r="B303" i="6"/>
  <c r="C303" i="6"/>
  <c r="G305" i="6"/>
  <c r="C305" i="6"/>
  <c r="B305" i="6"/>
  <c r="A315" i="6"/>
  <c r="I310" i="6"/>
  <c r="H310" i="6"/>
  <c r="F310" i="6"/>
  <c r="E310" i="6"/>
  <c r="D310" i="6"/>
  <c r="G312" i="6"/>
  <c r="C312" i="6"/>
  <c r="B312" i="6"/>
  <c r="A321" i="6"/>
  <c r="I316" i="6"/>
  <c r="F316" i="6"/>
  <c r="E316" i="6"/>
  <c r="H316" i="6"/>
  <c r="D316" i="6"/>
  <c r="I317" i="6"/>
  <c r="H317" i="6"/>
  <c r="F317" i="6"/>
  <c r="E317" i="6"/>
  <c r="D317" i="6"/>
  <c r="A322" i="6"/>
  <c r="G311" i="6"/>
  <c r="C311" i="6"/>
  <c r="B311" i="6"/>
  <c r="I309" i="6"/>
  <c r="H309" i="6"/>
  <c r="F309" i="6"/>
  <c r="E309" i="6"/>
  <c r="D309" i="6"/>
  <c r="A314" i="6"/>
  <c r="H308" i="6"/>
  <c r="F308" i="6"/>
  <c r="E308" i="6"/>
  <c r="D308" i="6"/>
  <c r="I308" i="6"/>
  <c r="A313" i="6"/>
  <c r="G304" i="6"/>
  <c r="C304" i="6"/>
  <c r="B304" i="6"/>
  <c r="B16" i="4" l="1"/>
  <c r="G317" i="6"/>
  <c r="C317" i="6"/>
  <c r="B317" i="6"/>
  <c r="G316" i="6"/>
  <c r="B316" i="6"/>
  <c r="C310" i="6"/>
  <c r="B310" i="6"/>
  <c r="G310" i="6"/>
  <c r="G309" i="6"/>
  <c r="C309" i="6"/>
  <c r="B309" i="6"/>
  <c r="F315" i="6"/>
  <c r="E315" i="6"/>
  <c r="D315" i="6"/>
  <c r="A320" i="6"/>
  <c r="I315" i="6"/>
  <c r="H315" i="6"/>
  <c r="I314" i="6"/>
  <c r="H314" i="6"/>
  <c r="F314" i="6"/>
  <c r="E314" i="6"/>
  <c r="D314" i="6"/>
  <c r="A319" i="6"/>
  <c r="A318" i="6"/>
  <c r="I313" i="6"/>
  <c r="H313" i="6"/>
  <c r="D313" i="6"/>
  <c r="F313" i="6"/>
  <c r="E313" i="6"/>
  <c r="A326" i="6"/>
  <c r="I321" i="6"/>
  <c r="F321" i="6"/>
  <c r="D321" i="6"/>
  <c r="H321" i="6"/>
  <c r="E321" i="6"/>
  <c r="G308" i="6"/>
  <c r="C308" i="6"/>
  <c r="B308" i="6"/>
  <c r="I322" i="6"/>
  <c r="H322" i="6"/>
  <c r="F322" i="6"/>
  <c r="D322" i="6"/>
  <c r="A327" i="6"/>
  <c r="E322" i="6"/>
  <c r="J5" i="2" l="1"/>
  <c r="J2" i="2"/>
  <c r="J3" i="2"/>
  <c r="J8" i="2"/>
  <c r="J7" i="2"/>
  <c r="J6" i="2"/>
  <c r="J4" i="2"/>
  <c r="I327" i="6"/>
  <c r="E327" i="6"/>
  <c r="D327" i="6"/>
  <c r="H327" i="6"/>
  <c r="F327" i="6"/>
  <c r="A332" i="6"/>
  <c r="G314" i="6"/>
  <c r="B314" i="6"/>
  <c r="C314" i="6"/>
  <c r="D318" i="6"/>
  <c r="A323" i="6"/>
  <c r="H318" i="6"/>
  <c r="I318" i="6"/>
  <c r="F318" i="6"/>
  <c r="E318" i="6"/>
  <c r="I319" i="6"/>
  <c r="H319" i="6"/>
  <c r="F319" i="6"/>
  <c r="D319" i="6"/>
  <c r="E319" i="6"/>
  <c r="A324" i="6"/>
  <c r="G322" i="6"/>
  <c r="B322" i="6"/>
  <c r="C322" i="6"/>
  <c r="I320" i="6"/>
  <c r="H320" i="6"/>
  <c r="E320" i="6"/>
  <c r="D320" i="6"/>
  <c r="A325" i="6"/>
  <c r="C315" i="6"/>
  <c r="B315" i="6"/>
  <c r="G315" i="6"/>
  <c r="B321" i="6"/>
  <c r="C321" i="6"/>
  <c r="G321" i="6"/>
  <c r="E326" i="6"/>
  <c r="D326" i="6"/>
  <c r="A331" i="6"/>
  <c r="I326" i="6"/>
  <c r="H326" i="6"/>
  <c r="F326" i="6"/>
  <c r="G313" i="6"/>
  <c r="C313" i="6"/>
  <c r="B313" i="6"/>
  <c r="B13" i="4"/>
  <c r="C319" i="6" l="1"/>
  <c r="B319" i="6"/>
  <c r="G319" i="6"/>
  <c r="A329" i="6"/>
  <c r="H324" i="6"/>
  <c r="F324" i="6"/>
  <c r="I324" i="6"/>
  <c r="E324" i="6"/>
  <c r="D324" i="6"/>
  <c r="C318" i="6"/>
  <c r="B318" i="6"/>
  <c r="G318" i="6"/>
  <c r="H323" i="6"/>
  <c r="F323" i="6"/>
  <c r="E323" i="6"/>
  <c r="D323" i="6"/>
  <c r="A328" i="6"/>
  <c r="I323" i="6"/>
  <c r="C326" i="6"/>
  <c r="B326" i="6"/>
  <c r="G326" i="6"/>
  <c r="A337" i="6"/>
  <c r="H332" i="6"/>
  <c r="F332" i="6"/>
  <c r="I332" i="6"/>
  <c r="E332" i="6"/>
  <c r="D332" i="6"/>
  <c r="I325" i="6"/>
  <c r="H325" i="6"/>
  <c r="F325" i="6"/>
  <c r="E325" i="6"/>
  <c r="D325" i="6"/>
  <c r="A330" i="6"/>
  <c r="H331" i="6"/>
  <c r="F331" i="6"/>
  <c r="E331" i="6"/>
  <c r="D331" i="6"/>
  <c r="A336" i="6"/>
  <c r="I331" i="6"/>
  <c r="G320" i="6"/>
  <c r="C320" i="6"/>
  <c r="B320" i="6"/>
  <c r="G327" i="6"/>
  <c r="C327" i="6"/>
  <c r="B327" i="6"/>
  <c r="I328" i="6" l="1"/>
  <c r="H328" i="6"/>
  <c r="F328" i="6"/>
  <c r="E328" i="6"/>
  <c r="D328" i="6"/>
  <c r="A333" i="6"/>
  <c r="G324" i="6"/>
  <c r="C324" i="6"/>
  <c r="B324" i="6"/>
  <c r="G323" i="6"/>
  <c r="C323" i="6"/>
  <c r="B323" i="6"/>
  <c r="I336" i="6"/>
  <c r="H336" i="6"/>
  <c r="F336" i="6"/>
  <c r="E336" i="6"/>
  <c r="D336" i="6"/>
  <c r="A341" i="6"/>
  <c r="A342" i="6"/>
  <c r="I337" i="6"/>
  <c r="F337" i="6"/>
  <c r="H337" i="6"/>
  <c r="E337" i="6"/>
  <c r="D337" i="6"/>
  <c r="G331" i="6"/>
  <c r="C331" i="6"/>
  <c r="B331" i="6"/>
  <c r="G325" i="6"/>
  <c r="C325" i="6"/>
  <c r="B325" i="6"/>
  <c r="A334" i="6"/>
  <c r="I329" i="6"/>
  <c r="F329" i="6"/>
  <c r="H329" i="6"/>
  <c r="E329" i="6"/>
  <c r="D329" i="6"/>
  <c r="I330" i="6"/>
  <c r="H330" i="6"/>
  <c r="F330" i="6"/>
  <c r="D330" i="6"/>
  <c r="A335" i="6"/>
  <c r="E330" i="6"/>
  <c r="G332" i="6"/>
  <c r="C332" i="6"/>
  <c r="B332" i="6"/>
  <c r="G336" i="6" l="1"/>
  <c r="C336" i="6"/>
  <c r="B336" i="6"/>
  <c r="B337" i="6"/>
  <c r="G337" i="6"/>
  <c r="C337" i="6"/>
  <c r="E342" i="6"/>
  <c r="D342" i="6"/>
  <c r="A347" i="6"/>
  <c r="I342" i="6"/>
  <c r="H342" i="6"/>
  <c r="F342" i="6"/>
  <c r="I335" i="6"/>
  <c r="E335" i="6"/>
  <c r="D335" i="6"/>
  <c r="H335" i="6"/>
  <c r="F335" i="6"/>
  <c r="A340" i="6"/>
  <c r="I333" i="6"/>
  <c r="H333" i="6"/>
  <c r="F333" i="6"/>
  <c r="E333" i="6"/>
  <c r="D333" i="6"/>
  <c r="A338" i="6"/>
  <c r="I341" i="6"/>
  <c r="H341" i="6"/>
  <c r="F341" i="6"/>
  <c r="E341" i="6"/>
  <c r="D341" i="6"/>
  <c r="A346" i="6"/>
  <c r="B329" i="6"/>
  <c r="G329" i="6"/>
  <c r="C329" i="6"/>
  <c r="E334" i="6"/>
  <c r="D334" i="6"/>
  <c r="A339" i="6"/>
  <c r="I334" i="6"/>
  <c r="H334" i="6"/>
  <c r="F334" i="6"/>
  <c r="G330" i="6"/>
  <c r="B330" i="6"/>
  <c r="C330" i="6"/>
  <c r="G328" i="6"/>
  <c r="C328" i="6"/>
  <c r="B328" i="6"/>
  <c r="G335" i="6" l="1"/>
  <c r="C335" i="6"/>
  <c r="B335" i="6"/>
  <c r="A345" i="6"/>
  <c r="H340" i="6"/>
  <c r="F340" i="6"/>
  <c r="E340" i="6"/>
  <c r="I340" i="6"/>
  <c r="D340" i="6"/>
  <c r="C342" i="6"/>
  <c r="B342" i="6"/>
  <c r="G342" i="6"/>
  <c r="H347" i="6"/>
  <c r="F347" i="6"/>
  <c r="E347" i="6"/>
  <c r="D347" i="6"/>
  <c r="A352" i="6"/>
  <c r="I347" i="6"/>
  <c r="G333" i="6"/>
  <c r="C333" i="6"/>
  <c r="B333" i="6"/>
  <c r="I346" i="6"/>
  <c r="H346" i="6"/>
  <c r="F346" i="6"/>
  <c r="D346" i="6"/>
  <c r="E346" i="6"/>
  <c r="A351" i="6"/>
  <c r="I338" i="6"/>
  <c r="H338" i="6"/>
  <c r="F338" i="6"/>
  <c r="D338" i="6"/>
  <c r="E338" i="6"/>
  <c r="A343" i="6"/>
  <c r="C334" i="6"/>
  <c r="B334" i="6"/>
  <c r="G334" i="6"/>
  <c r="H339" i="6"/>
  <c r="F339" i="6"/>
  <c r="E339" i="6"/>
  <c r="D339" i="6"/>
  <c r="A344" i="6"/>
  <c r="I339" i="6"/>
  <c r="G341" i="6"/>
  <c r="C341" i="6"/>
  <c r="B341" i="6"/>
  <c r="I343" i="6" l="1"/>
  <c r="E343" i="6"/>
  <c r="D343" i="6"/>
  <c r="A348" i="6"/>
  <c r="H343" i="6"/>
  <c r="F343" i="6"/>
  <c r="G340" i="6"/>
  <c r="C340" i="6"/>
  <c r="B340" i="6"/>
  <c r="G346" i="6"/>
  <c r="B346" i="6"/>
  <c r="C346" i="6"/>
  <c r="G347" i="6"/>
  <c r="C347" i="6"/>
  <c r="B347" i="6"/>
  <c r="G338" i="6"/>
  <c r="B338" i="6"/>
  <c r="C338" i="6"/>
  <c r="A350" i="6"/>
  <c r="I345" i="6"/>
  <c r="F345" i="6"/>
  <c r="H345" i="6"/>
  <c r="E345" i="6"/>
  <c r="D345" i="6"/>
  <c r="G339" i="6"/>
  <c r="C339" i="6"/>
  <c r="B339" i="6"/>
  <c r="I344" i="6"/>
  <c r="H344" i="6"/>
  <c r="F344" i="6"/>
  <c r="E344" i="6"/>
  <c r="D344" i="6"/>
  <c r="A349" i="6"/>
  <c r="I351" i="6"/>
  <c r="E351" i="6"/>
  <c r="D351" i="6"/>
  <c r="A356" i="6"/>
  <c r="H351" i="6"/>
  <c r="F351" i="6"/>
  <c r="I352" i="6"/>
  <c r="H352" i="6"/>
  <c r="F352" i="6"/>
  <c r="E352" i="6"/>
  <c r="D352" i="6"/>
  <c r="A357" i="6"/>
  <c r="B345" i="6" l="1"/>
  <c r="G345" i="6"/>
  <c r="C345" i="6"/>
  <c r="I357" i="6"/>
  <c r="F357" i="6"/>
  <c r="E357" i="6"/>
  <c r="D357" i="6"/>
  <c r="A362" i="6"/>
  <c r="E350" i="6"/>
  <c r="D350" i="6"/>
  <c r="A355" i="6"/>
  <c r="I350" i="6"/>
  <c r="F350" i="6"/>
  <c r="H350" i="6"/>
  <c r="G351" i="6"/>
  <c r="C351" i="6"/>
  <c r="B351" i="6"/>
  <c r="A361" i="6"/>
  <c r="H356" i="6"/>
  <c r="F356" i="6"/>
  <c r="I356" i="6"/>
  <c r="E356" i="6"/>
  <c r="D356" i="6"/>
  <c r="A353" i="6"/>
  <c r="H348" i="6"/>
  <c r="F348" i="6"/>
  <c r="D348" i="6"/>
  <c r="I348" i="6"/>
  <c r="E348" i="6"/>
  <c r="I349" i="6"/>
  <c r="H349" i="6"/>
  <c r="F349" i="6"/>
  <c r="E349" i="6"/>
  <c r="D349" i="6"/>
  <c r="A354" i="6"/>
  <c r="G352" i="6"/>
  <c r="C352" i="6"/>
  <c r="B352" i="6"/>
  <c r="G344" i="6"/>
  <c r="C344" i="6"/>
  <c r="B344" i="6"/>
  <c r="G343" i="6"/>
  <c r="C343" i="6"/>
  <c r="B343" i="6"/>
  <c r="A366" i="6" l="1"/>
  <c r="I361" i="6"/>
  <c r="F361" i="6"/>
  <c r="E361" i="6"/>
  <c r="D361" i="6"/>
  <c r="A358" i="6"/>
  <c r="I353" i="6"/>
  <c r="F353" i="6"/>
  <c r="H353" i="6"/>
  <c r="E353" i="6"/>
  <c r="D353" i="6"/>
  <c r="C350" i="6"/>
  <c r="B350" i="6"/>
  <c r="G350" i="6"/>
  <c r="I354" i="6"/>
  <c r="H354" i="6"/>
  <c r="F354" i="6"/>
  <c r="D354" i="6"/>
  <c r="A359" i="6"/>
  <c r="E354" i="6"/>
  <c r="H355" i="6"/>
  <c r="F355" i="6"/>
  <c r="E355" i="6"/>
  <c r="D355" i="6"/>
  <c r="A360" i="6"/>
  <c r="I355" i="6"/>
  <c r="I362" i="6"/>
  <c r="D362" i="6"/>
  <c r="A367" i="6"/>
  <c r="H362" i="6"/>
  <c r="F362" i="6"/>
  <c r="G356" i="6"/>
  <c r="C356" i="6"/>
  <c r="B356" i="6"/>
  <c r="G349" i="6"/>
  <c r="C349" i="6"/>
  <c r="B349" i="6"/>
  <c r="G357" i="6"/>
  <c r="C357" i="6"/>
  <c r="B357" i="6"/>
  <c r="G348" i="6"/>
  <c r="C348" i="6"/>
  <c r="B348" i="6"/>
  <c r="A364" i="6" l="1"/>
  <c r="H359" i="6"/>
  <c r="F359" i="6"/>
  <c r="E359" i="6"/>
  <c r="D359" i="6"/>
  <c r="I359" i="6"/>
  <c r="B353" i="6"/>
  <c r="G353" i="6"/>
  <c r="C353" i="6"/>
  <c r="G354" i="6"/>
  <c r="B354" i="6"/>
  <c r="C354" i="6"/>
  <c r="F358" i="6"/>
  <c r="E358" i="6"/>
  <c r="D358" i="6"/>
  <c r="A363" i="6"/>
  <c r="I358" i="6"/>
  <c r="H358" i="6"/>
  <c r="A372" i="6"/>
  <c r="H367" i="6"/>
  <c r="F367" i="6"/>
  <c r="I367" i="6"/>
  <c r="E367" i="6"/>
  <c r="D367" i="6"/>
  <c r="G362" i="6"/>
  <c r="C362" i="6"/>
  <c r="B362" i="6"/>
  <c r="C361" i="6"/>
  <c r="B361" i="6"/>
  <c r="G361" i="6"/>
  <c r="G355" i="6"/>
  <c r="C355" i="6"/>
  <c r="B355" i="6"/>
  <c r="I360" i="6"/>
  <c r="H360" i="6"/>
  <c r="F360" i="6"/>
  <c r="E360" i="6"/>
  <c r="D360" i="6"/>
  <c r="A365" i="6"/>
  <c r="H366" i="6"/>
  <c r="F366" i="6"/>
  <c r="E366" i="6"/>
  <c r="D366" i="6"/>
  <c r="A371" i="6"/>
  <c r="I366" i="6"/>
  <c r="G366" i="6" l="1"/>
  <c r="C366" i="6"/>
  <c r="B366" i="6"/>
  <c r="C358" i="6"/>
  <c r="B358" i="6"/>
  <c r="G358" i="6"/>
  <c r="I363" i="6"/>
  <c r="H363" i="6"/>
  <c r="F363" i="6"/>
  <c r="E363" i="6"/>
  <c r="D363" i="6"/>
  <c r="A368" i="6"/>
  <c r="I365" i="6"/>
  <c r="H365" i="6"/>
  <c r="F365" i="6"/>
  <c r="D365" i="6"/>
  <c r="E365" i="6"/>
  <c r="A370" i="6"/>
  <c r="F372" i="6"/>
  <c r="E372" i="6"/>
  <c r="D372" i="6"/>
  <c r="A377" i="6"/>
  <c r="I372" i="6"/>
  <c r="H372" i="6"/>
  <c r="G367" i="6"/>
  <c r="C367" i="6"/>
  <c r="B367" i="6"/>
  <c r="F371" i="6"/>
  <c r="E371" i="6"/>
  <c r="D371" i="6"/>
  <c r="A376" i="6"/>
  <c r="I371" i="6"/>
  <c r="H371" i="6"/>
  <c r="B359" i="6"/>
  <c r="G359" i="6"/>
  <c r="C359" i="6"/>
  <c r="G360" i="6"/>
  <c r="C360" i="6"/>
  <c r="B360" i="6"/>
  <c r="A369" i="6"/>
  <c r="I364" i="6"/>
  <c r="F364" i="6"/>
  <c r="H364" i="6"/>
  <c r="E364" i="6"/>
  <c r="D364" i="6"/>
  <c r="D377" i="6" l="1"/>
  <c r="A382" i="6"/>
  <c r="H377" i="6"/>
  <c r="F377" i="6"/>
  <c r="I377" i="6"/>
  <c r="E377" i="6"/>
  <c r="C371" i="6"/>
  <c r="G371" i="6"/>
  <c r="B371" i="6"/>
  <c r="A375" i="6"/>
  <c r="I370" i="6"/>
  <c r="E370" i="6"/>
  <c r="D370" i="6"/>
  <c r="H370" i="6"/>
  <c r="F370" i="6"/>
  <c r="G363" i="6"/>
  <c r="C363" i="6"/>
  <c r="B363" i="6"/>
  <c r="A374" i="6"/>
  <c r="E369" i="6"/>
  <c r="D369" i="6"/>
  <c r="I369" i="6"/>
  <c r="H369" i="6"/>
  <c r="F369" i="6"/>
  <c r="G365" i="6"/>
  <c r="B365" i="6"/>
  <c r="C365" i="6"/>
  <c r="I368" i="6"/>
  <c r="H368" i="6"/>
  <c r="F368" i="6"/>
  <c r="E368" i="6"/>
  <c r="D368" i="6"/>
  <c r="A373" i="6"/>
  <c r="B364" i="6"/>
  <c r="G364" i="6"/>
  <c r="C364" i="6"/>
  <c r="I376" i="6"/>
  <c r="H376" i="6"/>
  <c r="F376" i="6"/>
  <c r="A381" i="6"/>
  <c r="E376" i="6"/>
  <c r="D376" i="6"/>
  <c r="C372" i="6"/>
  <c r="B372" i="6"/>
  <c r="G372" i="6"/>
  <c r="C369" i="6" l="1"/>
  <c r="B369" i="6"/>
  <c r="G369" i="6"/>
  <c r="G376" i="6"/>
  <c r="C376" i="6"/>
  <c r="B376" i="6"/>
  <c r="G370" i="6"/>
  <c r="C370" i="6"/>
  <c r="B370" i="6"/>
  <c r="A380" i="6"/>
  <c r="I375" i="6"/>
  <c r="H375" i="6"/>
  <c r="F375" i="6"/>
  <c r="E375" i="6"/>
  <c r="D375" i="6"/>
  <c r="F374" i="6"/>
  <c r="E374" i="6"/>
  <c r="A379" i="6"/>
  <c r="I374" i="6"/>
  <c r="H374" i="6"/>
  <c r="D374" i="6"/>
  <c r="C377" i="6"/>
  <c r="B377" i="6"/>
  <c r="G377" i="6"/>
  <c r="I381" i="6"/>
  <c r="H381" i="6"/>
  <c r="F381" i="6"/>
  <c r="E381" i="6"/>
  <c r="A386" i="6"/>
  <c r="D381" i="6"/>
  <c r="G368" i="6"/>
  <c r="C368" i="6"/>
  <c r="B368" i="6"/>
  <c r="F382" i="6"/>
  <c r="E382" i="6"/>
  <c r="A387" i="6"/>
  <c r="I382" i="6"/>
  <c r="H382" i="6"/>
  <c r="D382" i="6"/>
  <c r="I373" i="6"/>
  <c r="A378" i="6"/>
  <c r="H373" i="6"/>
  <c r="F373" i="6"/>
  <c r="E373" i="6"/>
  <c r="D373" i="6"/>
  <c r="I378" i="6" l="1"/>
  <c r="H378" i="6"/>
  <c r="A383" i="6"/>
  <c r="F378" i="6"/>
  <c r="E378" i="6"/>
  <c r="D378" i="6"/>
  <c r="G373" i="6"/>
  <c r="C373" i="6"/>
  <c r="B373" i="6"/>
  <c r="G374" i="6"/>
  <c r="C374" i="6"/>
  <c r="B374" i="6"/>
  <c r="G375" i="6"/>
  <c r="C375" i="6"/>
  <c r="B375" i="6"/>
  <c r="G382" i="6"/>
  <c r="C382" i="6"/>
  <c r="B382" i="6"/>
  <c r="I387" i="6"/>
  <c r="H387" i="6"/>
  <c r="F387" i="6"/>
  <c r="E387" i="6"/>
  <c r="D387" i="6"/>
  <c r="A392" i="6"/>
  <c r="A385" i="6"/>
  <c r="F380" i="6"/>
  <c r="I380" i="6"/>
  <c r="H380" i="6"/>
  <c r="E380" i="6"/>
  <c r="D380" i="6"/>
  <c r="I379" i="6"/>
  <c r="H379" i="6"/>
  <c r="F379" i="6"/>
  <c r="E379" i="6"/>
  <c r="D379" i="6"/>
  <c r="A384" i="6"/>
  <c r="I386" i="6"/>
  <c r="H386" i="6"/>
  <c r="F386" i="6"/>
  <c r="E386" i="6"/>
  <c r="A391" i="6"/>
  <c r="D386" i="6"/>
  <c r="C381" i="6"/>
  <c r="B381" i="6"/>
  <c r="G381" i="6"/>
  <c r="I392" i="6" l="1"/>
  <c r="H392" i="6"/>
  <c r="F392" i="6"/>
  <c r="E392" i="6"/>
  <c r="D392" i="6"/>
  <c r="A397" i="6"/>
  <c r="C387" i="6"/>
  <c r="B387" i="6"/>
  <c r="G387" i="6"/>
  <c r="A396" i="6"/>
  <c r="F391" i="6"/>
  <c r="I391" i="6"/>
  <c r="H391" i="6"/>
  <c r="E391" i="6"/>
  <c r="D391" i="6"/>
  <c r="I384" i="6"/>
  <c r="H384" i="6"/>
  <c r="F384" i="6"/>
  <c r="E384" i="6"/>
  <c r="A389" i="6"/>
  <c r="D384" i="6"/>
  <c r="C380" i="6"/>
  <c r="B380" i="6"/>
  <c r="G380" i="6"/>
  <c r="A388" i="6"/>
  <c r="I383" i="6"/>
  <c r="H383" i="6"/>
  <c r="F383" i="6"/>
  <c r="E383" i="6"/>
  <c r="D383" i="6"/>
  <c r="C379" i="6"/>
  <c r="G379" i="6"/>
  <c r="B379" i="6"/>
  <c r="G386" i="6"/>
  <c r="C386" i="6"/>
  <c r="B386" i="6"/>
  <c r="D385" i="6"/>
  <c r="A390" i="6"/>
  <c r="I385" i="6"/>
  <c r="H385" i="6"/>
  <c r="E385" i="6"/>
  <c r="F385" i="6"/>
  <c r="G378" i="6"/>
  <c r="C378" i="6"/>
  <c r="B378" i="6"/>
  <c r="G391" i="6" l="1"/>
  <c r="B391" i="6"/>
  <c r="C391" i="6"/>
  <c r="I397" i="6"/>
  <c r="H397" i="6"/>
  <c r="F397" i="6"/>
  <c r="E397" i="6"/>
  <c r="D397" i="6"/>
  <c r="A402" i="6"/>
  <c r="F390" i="6"/>
  <c r="E390" i="6"/>
  <c r="A395" i="6"/>
  <c r="I390" i="6"/>
  <c r="H390" i="6"/>
  <c r="D390" i="6"/>
  <c r="A401" i="6"/>
  <c r="I396" i="6"/>
  <c r="H396" i="6"/>
  <c r="F396" i="6"/>
  <c r="E396" i="6"/>
  <c r="D396" i="6"/>
  <c r="I389" i="6"/>
  <c r="H389" i="6"/>
  <c r="F389" i="6"/>
  <c r="D389" i="6"/>
  <c r="A394" i="6"/>
  <c r="E389" i="6"/>
  <c r="C385" i="6"/>
  <c r="B385" i="6"/>
  <c r="G385" i="6"/>
  <c r="G383" i="6"/>
  <c r="C383" i="6"/>
  <c r="B383" i="6"/>
  <c r="G384" i="6"/>
  <c r="C384" i="6"/>
  <c r="B384" i="6"/>
  <c r="H388" i="6"/>
  <c r="F388" i="6"/>
  <c r="E388" i="6"/>
  <c r="A393" i="6"/>
  <c r="D388" i="6"/>
  <c r="I388" i="6"/>
  <c r="G392" i="6"/>
  <c r="C392" i="6"/>
  <c r="B392" i="6"/>
  <c r="B396" i="6" l="1"/>
  <c r="G396" i="6"/>
  <c r="C396" i="6"/>
  <c r="C389" i="6"/>
  <c r="G389" i="6"/>
  <c r="B389" i="6"/>
  <c r="E401" i="6"/>
  <c r="D401" i="6"/>
  <c r="A406" i="6"/>
  <c r="H401" i="6"/>
  <c r="F401" i="6"/>
  <c r="I401" i="6"/>
  <c r="G390" i="6"/>
  <c r="C390" i="6"/>
  <c r="B390" i="6"/>
  <c r="I395" i="6"/>
  <c r="H395" i="6"/>
  <c r="F395" i="6"/>
  <c r="E395" i="6"/>
  <c r="D395" i="6"/>
  <c r="A400" i="6"/>
  <c r="D393" i="6"/>
  <c r="A398" i="6"/>
  <c r="H393" i="6"/>
  <c r="F393" i="6"/>
  <c r="E393" i="6"/>
  <c r="I393" i="6"/>
  <c r="I402" i="6"/>
  <c r="H402" i="6"/>
  <c r="F402" i="6"/>
  <c r="A407" i="6"/>
  <c r="D402" i="6"/>
  <c r="E402" i="6"/>
  <c r="G397" i="6"/>
  <c r="C397" i="6"/>
  <c r="B397" i="6"/>
  <c r="G388" i="6"/>
  <c r="C388" i="6"/>
  <c r="B388" i="6"/>
  <c r="I394" i="6"/>
  <c r="H394" i="6"/>
  <c r="F394" i="6"/>
  <c r="A399" i="6"/>
  <c r="D394" i="6"/>
  <c r="E394" i="6"/>
  <c r="G394" i="6" l="1"/>
  <c r="C394" i="6"/>
  <c r="B394" i="6"/>
  <c r="C401" i="6"/>
  <c r="B401" i="6"/>
  <c r="G401" i="6"/>
  <c r="G395" i="6"/>
  <c r="C395" i="6"/>
  <c r="B395" i="6"/>
  <c r="H406" i="6"/>
  <c r="F406" i="6"/>
  <c r="E406" i="6"/>
  <c r="D406" i="6"/>
  <c r="A411" i="6"/>
  <c r="I406" i="6"/>
  <c r="A412" i="6"/>
  <c r="I407" i="6"/>
  <c r="F407" i="6"/>
  <c r="H407" i="6"/>
  <c r="E407" i="6"/>
  <c r="D407" i="6"/>
  <c r="G402" i="6"/>
  <c r="C402" i="6"/>
  <c r="B402" i="6"/>
  <c r="I400" i="6"/>
  <c r="H400" i="6"/>
  <c r="F400" i="6"/>
  <c r="E400" i="6"/>
  <c r="D400" i="6"/>
  <c r="A405" i="6"/>
  <c r="A404" i="6"/>
  <c r="I399" i="6"/>
  <c r="F399" i="6"/>
  <c r="H399" i="6"/>
  <c r="E399" i="6"/>
  <c r="D399" i="6"/>
  <c r="C393" i="6"/>
  <c r="B393" i="6"/>
  <c r="G393" i="6"/>
  <c r="H398" i="6"/>
  <c r="F398" i="6"/>
  <c r="E398" i="6"/>
  <c r="D398" i="6"/>
  <c r="A403" i="6"/>
  <c r="I398" i="6"/>
  <c r="A417" i="6" l="1"/>
  <c r="I412" i="6"/>
  <c r="H412" i="6"/>
  <c r="F412" i="6"/>
  <c r="E412" i="6"/>
  <c r="D412" i="6"/>
  <c r="G406" i="6"/>
  <c r="C406" i="6"/>
  <c r="B406" i="6"/>
  <c r="I411" i="6"/>
  <c r="H411" i="6"/>
  <c r="F411" i="6"/>
  <c r="E411" i="6"/>
  <c r="D411" i="6"/>
  <c r="A416" i="6"/>
  <c r="G398" i="6"/>
  <c r="C398" i="6"/>
  <c r="B398" i="6"/>
  <c r="G407" i="6"/>
  <c r="C407" i="6"/>
  <c r="B407" i="6"/>
  <c r="I403" i="6"/>
  <c r="H403" i="6"/>
  <c r="F403" i="6"/>
  <c r="E403" i="6"/>
  <c r="D403" i="6"/>
  <c r="A408" i="6"/>
  <c r="G399" i="6"/>
  <c r="C399" i="6"/>
  <c r="B399" i="6"/>
  <c r="A409" i="6"/>
  <c r="I404" i="6"/>
  <c r="H404" i="6"/>
  <c r="F404" i="6"/>
  <c r="E404" i="6"/>
  <c r="D404" i="6"/>
  <c r="I405" i="6"/>
  <c r="H405" i="6"/>
  <c r="F405" i="6"/>
  <c r="E405" i="6"/>
  <c r="D405" i="6"/>
  <c r="A410" i="6"/>
  <c r="G400" i="6"/>
  <c r="C400" i="6"/>
  <c r="B400" i="6"/>
  <c r="G411" i="6" l="1"/>
  <c r="C411" i="6"/>
  <c r="B411" i="6"/>
  <c r="B404" i="6"/>
  <c r="G404" i="6"/>
  <c r="C404" i="6"/>
  <c r="I410" i="6"/>
  <c r="H410" i="6"/>
  <c r="F410" i="6"/>
  <c r="A415" i="6"/>
  <c r="D410" i="6"/>
  <c r="E410" i="6"/>
  <c r="E409" i="6"/>
  <c r="D409" i="6"/>
  <c r="A414" i="6"/>
  <c r="H409" i="6"/>
  <c r="F409" i="6"/>
  <c r="I409" i="6"/>
  <c r="I408" i="6"/>
  <c r="H408" i="6"/>
  <c r="F408" i="6"/>
  <c r="E408" i="6"/>
  <c r="D408" i="6"/>
  <c r="A413" i="6"/>
  <c r="G403" i="6"/>
  <c r="C403" i="6"/>
  <c r="B403" i="6"/>
  <c r="G405" i="6"/>
  <c r="C405" i="6"/>
  <c r="B405" i="6"/>
  <c r="B412" i="6"/>
  <c r="G412" i="6"/>
  <c r="C412" i="6"/>
  <c r="I416" i="6"/>
  <c r="H416" i="6"/>
  <c r="F416" i="6"/>
  <c r="E416" i="6"/>
  <c r="D416" i="6"/>
  <c r="A421" i="6"/>
  <c r="E417" i="6"/>
  <c r="D417" i="6"/>
  <c r="A422" i="6"/>
  <c r="H417" i="6"/>
  <c r="F417" i="6"/>
  <c r="I417" i="6"/>
  <c r="H422" i="6" l="1"/>
  <c r="F422" i="6"/>
  <c r="E422" i="6"/>
  <c r="D422" i="6"/>
  <c r="A427" i="6"/>
  <c r="I422" i="6"/>
  <c r="C409" i="6"/>
  <c r="B409" i="6"/>
  <c r="G409" i="6"/>
  <c r="G408" i="6"/>
  <c r="C408" i="6"/>
  <c r="B408" i="6"/>
  <c r="G416" i="6"/>
  <c r="C416" i="6"/>
  <c r="B416" i="6"/>
  <c r="A420" i="6"/>
  <c r="I415" i="6"/>
  <c r="F415" i="6"/>
  <c r="H415" i="6"/>
  <c r="E415" i="6"/>
  <c r="D415" i="6"/>
  <c r="C417" i="6"/>
  <c r="B417" i="6"/>
  <c r="G417" i="6"/>
  <c r="I421" i="6"/>
  <c r="H421" i="6"/>
  <c r="F421" i="6"/>
  <c r="E421" i="6"/>
  <c r="D421" i="6"/>
  <c r="A426" i="6"/>
  <c r="H414" i="6"/>
  <c r="F414" i="6"/>
  <c r="E414" i="6"/>
  <c r="D414" i="6"/>
  <c r="A419" i="6"/>
  <c r="I414" i="6"/>
  <c r="G410" i="6"/>
  <c r="C410" i="6"/>
  <c r="B410" i="6"/>
  <c r="I413" i="6"/>
  <c r="H413" i="6"/>
  <c r="F413" i="6"/>
  <c r="E413" i="6"/>
  <c r="D413" i="6"/>
  <c r="A418" i="6"/>
  <c r="I418" i="6" l="1"/>
  <c r="H418" i="6"/>
  <c r="F418" i="6"/>
  <c r="A423" i="6"/>
  <c r="D418" i="6"/>
  <c r="E418" i="6"/>
  <c r="G414" i="6"/>
  <c r="C414" i="6"/>
  <c r="B414" i="6"/>
  <c r="G415" i="6"/>
  <c r="C415" i="6"/>
  <c r="B415" i="6"/>
  <c r="G413" i="6"/>
  <c r="C413" i="6"/>
  <c r="B413" i="6"/>
  <c r="A425" i="6"/>
  <c r="I420" i="6"/>
  <c r="H420" i="6"/>
  <c r="F420" i="6"/>
  <c r="E420" i="6"/>
  <c r="D420" i="6"/>
  <c r="G422" i="6"/>
  <c r="C422" i="6"/>
  <c r="B422" i="6"/>
  <c r="I427" i="6"/>
  <c r="H427" i="6"/>
  <c r="F427" i="6"/>
  <c r="E427" i="6"/>
  <c r="D427" i="6"/>
  <c r="A432" i="6"/>
  <c r="I426" i="6"/>
  <c r="H426" i="6"/>
  <c r="F426" i="6"/>
  <c r="A431" i="6"/>
  <c r="D426" i="6"/>
  <c r="E426" i="6"/>
  <c r="I419" i="6"/>
  <c r="H419" i="6"/>
  <c r="F419" i="6"/>
  <c r="E419" i="6"/>
  <c r="D419" i="6"/>
  <c r="A424" i="6"/>
  <c r="G421" i="6"/>
  <c r="C421" i="6"/>
  <c r="B421" i="6"/>
  <c r="I432" i="6" l="1"/>
  <c r="H432" i="6"/>
  <c r="F432" i="6"/>
  <c r="E432" i="6"/>
  <c r="D432" i="6"/>
  <c r="A437" i="6"/>
  <c r="A428" i="6"/>
  <c r="I423" i="6"/>
  <c r="F423" i="6"/>
  <c r="H423" i="6"/>
  <c r="E423" i="6"/>
  <c r="D423" i="6"/>
  <c r="G419" i="6"/>
  <c r="C419" i="6"/>
  <c r="B419" i="6"/>
  <c r="B420" i="6"/>
  <c r="G420" i="6"/>
  <c r="C420" i="6"/>
  <c r="G426" i="6"/>
  <c r="C426" i="6"/>
  <c r="B426" i="6"/>
  <c r="I424" i="6"/>
  <c r="H424" i="6"/>
  <c r="F424" i="6"/>
  <c r="E424" i="6"/>
  <c r="D424" i="6"/>
  <c r="A429" i="6"/>
  <c r="E425" i="6"/>
  <c r="D425" i="6"/>
  <c r="A430" i="6"/>
  <c r="H425" i="6"/>
  <c r="F425" i="6"/>
  <c r="I425" i="6"/>
  <c r="A436" i="6"/>
  <c r="I431" i="6"/>
  <c r="F431" i="6"/>
  <c r="H431" i="6"/>
  <c r="E431" i="6"/>
  <c r="D431" i="6"/>
  <c r="G427" i="6"/>
  <c r="C427" i="6"/>
  <c r="B427" i="6"/>
  <c r="G418" i="6"/>
  <c r="C418" i="6"/>
  <c r="B418" i="6"/>
  <c r="A433" i="6" l="1"/>
  <c r="I428" i="6"/>
  <c r="H428" i="6"/>
  <c r="F428" i="6"/>
  <c r="E428" i="6"/>
  <c r="D428" i="6"/>
  <c r="G423" i="6"/>
  <c r="C423" i="6"/>
  <c r="B423" i="6"/>
  <c r="H430" i="6"/>
  <c r="F430" i="6"/>
  <c r="E430" i="6"/>
  <c r="D430" i="6"/>
  <c r="A435" i="6"/>
  <c r="I430" i="6"/>
  <c r="I437" i="6"/>
  <c r="H437" i="6"/>
  <c r="F437" i="6"/>
  <c r="E437" i="6"/>
  <c r="D437" i="6"/>
  <c r="A442" i="6"/>
  <c r="G431" i="6"/>
  <c r="C431" i="6"/>
  <c r="B431" i="6"/>
  <c r="C425" i="6"/>
  <c r="B425" i="6"/>
  <c r="G425" i="6"/>
  <c r="A441" i="6"/>
  <c r="I436" i="6"/>
  <c r="H436" i="6"/>
  <c r="F436" i="6"/>
  <c r="E436" i="6"/>
  <c r="D436" i="6"/>
  <c r="I429" i="6"/>
  <c r="H429" i="6"/>
  <c r="F429" i="6"/>
  <c r="E429" i="6"/>
  <c r="D429" i="6"/>
  <c r="A434" i="6"/>
  <c r="G424" i="6"/>
  <c r="C424" i="6"/>
  <c r="B424" i="6"/>
  <c r="G432" i="6"/>
  <c r="C432" i="6"/>
  <c r="B432" i="6"/>
  <c r="I442" i="6" l="1"/>
  <c r="H442" i="6"/>
  <c r="F442" i="6"/>
  <c r="A447" i="6"/>
  <c r="D442" i="6"/>
  <c r="E442" i="6"/>
  <c r="I434" i="6"/>
  <c r="H434" i="6"/>
  <c r="F434" i="6"/>
  <c r="A439" i="6"/>
  <c r="D434" i="6"/>
  <c r="E434" i="6"/>
  <c r="G437" i="6"/>
  <c r="C437" i="6"/>
  <c r="B437" i="6"/>
  <c r="G430" i="6"/>
  <c r="C430" i="6"/>
  <c r="B430" i="6"/>
  <c r="B436" i="6"/>
  <c r="G436" i="6"/>
  <c r="C436" i="6"/>
  <c r="G429" i="6"/>
  <c r="C429" i="6"/>
  <c r="B429" i="6"/>
  <c r="I435" i="6"/>
  <c r="H435" i="6"/>
  <c r="F435" i="6"/>
  <c r="E435" i="6"/>
  <c r="D435" i="6"/>
  <c r="A440" i="6"/>
  <c r="B428" i="6"/>
  <c r="G428" i="6"/>
  <c r="C428" i="6"/>
  <c r="E441" i="6"/>
  <c r="D441" i="6"/>
  <c r="A446" i="6"/>
  <c r="H441" i="6"/>
  <c r="F441" i="6"/>
  <c r="I441" i="6"/>
  <c r="E433" i="6"/>
  <c r="D433" i="6"/>
  <c r="A438" i="6"/>
  <c r="H433" i="6"/>
  <c r="F433" i="6"/>
  <c r="I433" i="6"/>
  <c r="C441" i="6" l="1"/>
  <c r="B441" i="6"/>
  <c r="G441" i="6"/>
  <c r="C433" i="6"/>
  <c r="B433" i="6"/>
  <c r="G433" i="6"/>
  <c r="A444" i="6"/>
  <c r="I439" i="6"/>
  <c r="F439" i="6"/>
  <c r="H439" i="6"/>
  <c r="E439" i="6"/>
  <c r="D439" i="6"/>
  <c r="A452" i="6"/>
  <c r="I447" i="6"/>
  <c r="F447" i="6"/>
  <c r="H447" i="6"/>
  <c r="E447" i="6"/>
  <c r="D447" i="6"/>
  <c r="G434" i="6"/>
  <c r="C434" i="6"/>
  <c r="B434" i="6"/>
  <c r="I440" i="6"/>
  <c r="H440" i="6"/>
  <c r="F440" i="6"/>
  <c r="E440" i="6"/>
  <c r="D440" i="6"/>
  <c r="A445" i="6"/>
  <c r="H438" i="6"/>
  <c r="F438" i="6"/>
  <c r="E438" i="6"/>
  <c r="D438" i="6"/>
  <c r="A443" i="6"/>
  <c r="I438" i="6"/>
  <c r="H446" i="6"/>
  <c r="F446" i="6"/>
  <c r="E446" i="6"/>
  <c r="D446" i="6"/>
  <c r="A451" i="6"/>
  <c r="I446" i="6"/>
  <c r="G435" i="6"/>
  <c r="C435" i="6"/>
  <c r="B435" i="6"/>
  <c r="G442" i="6"/>
  <c r="C442" i="6"/>
  <c r="B442" i="6"/>
  <c r="G446" i="6" l="1"/>
  <c r="C446" i="6"/>
  <c r="B446" i="6"/>
  <c r="I451" i="6"/>
  <c r="H451" i="6"/>
  <c r="F451" i="6"/>
  <c r="E451" i="6"/>
  <c r="D451" i="6"/>
  <c r="A456" i="6"/>
  <c r="G439" i="6"/>
  <c r="C439" i="6"/>
  <c r="B439" i="6"/>
  <c r="A457" i="6"/>
  <c r="I452" i="6"/>
  <c r="H452" i="6"/>
  <c r="F452" i="6"/>
  <c r="D452" i="6"/>
  <c r="A449" i="6"/>
  <c r="I444" i="6"/>
  <c r="H444" i="6"/>
  <c r="F444" i="6"/>
  <c r="E444" i="6"/>
  <c r="D444" i="6"/>
  <c r="G447" i="6"/>
  <c r="C447" i="6"/>
  <c r="B447" i="6"/>
  <c r="G438" i="6"/>
  <c r="C438" i="6"/>
  <c r="B438" i="6"/>
  <c r="I443" i="6"/>
  <c r="H443" i="6"/>
  <c r="F443" i="6"/>
  <c r="E443" i="6"/>
  <c r="D443" i="6"/>
  <c r="A448" i="6"/>
  <c r="G440" i="6"/>
  <c r="C440" i="6"/>
  <c r="B440" i="6"/>
  <c r="I445" i="6"/>
  <c r="H445" i="6"/>
  <c r="F445" i="6"/>
  <c r="E445" i="6"/>
  <c r="D445" i="6"/>
  <c r="A450" i="6"/>
  <c r="E449" i="6" l="1"/>
  <c r="D449" i="6"/>
  <c r="A454" i="6"/>
  <c r="H449" i="6"/>
  <c r="F449" i="6"/>
  <c r="I449" i="6"/>
  <c r="B452" i="6"/>
  <c r="G452" i="6"/>
  <c r="C452" i="6"/>
  <c r="I448" i="6"/>
  <c r="H448" i="6"/>
  <c r="F448" i="6"/>
  <c r="E448" i="6"/>
  <c r="D448" i="6"/>
  <c r="A453" i="6"/>
  <c r="I456" i="6"/>
  <c r="H456" i="6"/>
  <c r="F456" i="6"/>
  <c r="E456" i="6"/>
  <c r="D456" i="6"/>
  <c r="A461" i="6"/>
  <c r="G443" i="6"/>
  <c r="C443" i="6"/>
  <c r="B443" i="6"/>
  <c r="G445" i="6"/>
  <c r="C445" i="6"/>
  <c r="B445" i="6"/>
  <c r="G451" i="6"/>
  <c r="C451" i="6"/>
  <c r="B451" i="6"/>
  <c r="B444" i="6"/>
  <c r="G444" i="6"/>
  <c r="C444" i="6"/>
  <c r="F457" i="6"/>
  <c r="E457" i="6"/>
  <c r="D457" i="6"/>
  <c r="A462" i="6"/>
  <c r="I457" i="6"/>
  <c r="H457" i="6"/>
  <c r="I450" i="6"/>
  <c r="H450" i="6"/>
  <c r="F450" i="6"/>
  <c r="A455" i="6"/>
  <c r="D450" i="6"/>
  <c r="E450" i="6"/>
  <c r="I461" i="6" l="1"/>
  <c r="H461" i="6"/>
  <c r="F461" i="6"/>
  <c r="E461" i="6"/>
  <c r="D461" i="6"/>
  <c r="A466" i="6"/>
  <c r="A460" i="6"/>
  <c r="I455" i="6"/>
  <c r="H455" i="6"/>
  <c r="F455" i="6"/>
  <c r="E455" i="6"/>
  <c r="D455" i="6"/>
  <c r="G456" i="6"/>
  <c r="C456" i="6"/>
  <c r="B456" i="6"/>
  <c r="I453" i="6"/>
  <c r="H453" i="6"/>
  <c r="F453" i="6"/>
  <c r="E453" i="6"/>
  <c r="D453" i="6"/>
  <c r="A458" i="6"/>
  <c r="C457" i="6"/>
  <c r="B457" i="6"/>
  <c r="G457" i="6"/>
  <c r="G450" i="6"/>
  <c r="C450" i="6"/>
  <c r="B450" i="6"/>
  <c r="I462" i="6"/>
  <c r="H462" i="6"/>
  <c r="F462" i="6"/>
  <c r="E462" i="6"/>
  <c r="D462" i="6"/>
  <c r="A467" i="6"/>
  <c r="G448" i="6"/>
  <c r="C448" i="6"/>
  <c r="B448" i="6"/>
  <c r="C449" i="6"/>
  <c r="B449" i="6"/>
  <c r="G449" i="6"/>
  <c r="I454" i="6"/>
  <c r="H454" i="6"/>
  <c r="F454" i="6"/>
  <c r="E454" i="6"/>
  <c r="D454" i="6"/>
  <c r="A459" i="6"/>
  <c r="I459" i="6" l="1"/>
  <c r="H459" i="6"/>
  <c r="F459" i="6"/>
  <c r="E459" i="6"/>
  <c r="D459" i="6"/>
  <c r="A464" i="6"/>
  <c r="G453" i="6"/>
  <c r="C453" i="6"/>
  <c r="B453" i="6"/>
  <c r="I467" i="6"/>
  <c r="H467" i="6"/>
  <c r="F467" i="6"/>
  <c r="E467" i="6"/>
  <c r="D467" i="6"/>
  <c r="A472" i="6"/>
  <c r="G455" i="6"/>
  <c r="C455" i="6"/>
  <c r="B455" i="6"/>
  <c r="G454" i="6"/>
  <c r="C454" i="6"/>
  <c r="B454" i="6"/>
  <c r="A465" i="6"/>
  <c r="I460" i="6"/>
  <c r="H460" i="6"/>
  <c r="F460" i="6"/>
  <c r="E460" i="6"/>
  <c r="D460" i="6"/>
  <c r="I466" i="6"/>
  <c r="H466" i="6"/>
  <c r="D466" i="6"/>
  <c r="A471" i="6"/>
  <c r="E466" i="6"/>
  <c r="F466" i="6"/>
  <c r="G462" i="6"/>
  <c r="C462" i="6"/>
  <c r="B462" i="6"/>
  <c r="I458" i="6"/>
  <c r="H458" i="6"/>
  <c r="D458" i="6"/>
  <c r="A463" i="6"/>
  <c r="E458" i="6"/>
  <c r="F458" i="6"/>
  <c r="G461" i="6"/>
  <c r="C461" i="6"/>
  <c r="B461" i="6"/>
  <c r="F465" i="6" l="1"/>
  <c r="E465" i="6"/>
  <c r="D465" i="6"/>
  <c r="A470" i="6"/>
  <c r="I465" i="6"/>
  <c r="H465" i="6"/>
  <c r="C460" i="6"/>
  <c r="B460" i="6"/>
  <c r="G460" i="6"/>
  <c r="G467" i="6"/>
  <c r="C467" i="6"/>
  <c r="B467" i="6"/>
  <c r="I464" i="6"/>
  <c r="H464" i="6"/>
  <c r="F464" i="6"/>
  <c r="E464" i="6"/>
  <c r="D464" i="6"/>
  <c r="A469" i="6"/>
  <c r="A468" i="6"/>
  <c r="I463" i="6"/>
  <c r="H463" i="6"/>
  <c r="F463" i="6"/>
  <c r="E463" i="6"/>
  <c r="D463" i="6"/>
  <c r="I472" i="6"/>
  <c r="H472" i="6"/>
  <c r="F472" i="6"/>
  <c r="E472" i="6"/>
  <c r="D472" i="6"/>
  <c r="A477" i="6"/>
  <c r="G466" i="6"/>
  <c r="C466" i="6"/>
  <c r="B466" i="6"/>
  <c r="A476" i="6"/>
  <c r="I471" i="6"/>
  <c r="H471" i="6"/>
  <c r="F471" i="6"/>
  <c r="E471" i="6"/>
  <c r="D471" i="6"/>
  <c r="G458" i="6"/>
  <c r="C458" i="6"/>
  <c r="B458" i="6"/>
  <c r="G459" i="6"/>
  <c r="C459" i="6"/>
  <c r="B459" i="6"/>
  <c r="I469" i="6" l="1"/>
  <c r="H469" i="6"/>
  <c r="F469" i="6"/>
  <c r="E469" i="6"/>
  <c r="D469" i="6"/>
  <c r="A474" i="6"/>
  <c r="E476" i="6"/>
  <c r="D476" i="6"/>
  <c r="A481" i="6"/>
  <c r="I476" i="6"/>
  <c r="H476" i="6"/>
  <c r="F476" i="6"/>
  <c r="I477" i="6"/>
  <c r="H477" i="6"/>
  <c r="F477" i="6"/>
  <c r="A482" i="6"/>
  <c r="E477" i="6"/>
  <c r="D477" i="6"/>
  <c r="G463" i="6"/>
  <c r="C463" i="6"/>
  <c r="B463" i="6"/>
  <c r="G464" i="6"/>
  <c r="C464" i="6"/>
  <c r="B464" i="6"/>
  <c r="C465" i="6"/>
  <c r="B465" i="6"/>
  <c r="G465" i="6"/>
  <c r="I470" i="6"/>
  <c r="H470" i="6"/>
  <c r="F470" i="6"/>
  <c r="E470" i="6"/>
  <c r="D470" i="6"/>
  <c r="A475" i="6"/>
  <c r="G471" i="6"/>
  <c r="C471" i="6"/>
  <c r="B471" i="6"/>
  <c r="A473" i="6"/>
  <c r="I468" i="6"/>
  <c r="H468" i="6"/>
  <c r="F468" i="6"/>
  <c r="E468" i="6"/>
  <c r="D468" i="6"/>
  <c r="G472" i="6"/>
  <c r="C472" i="6"/>
  <c r="B472" i="6"/>
  <c r="A487" i="6" l="1"/>
  <c r="I482" i="6"/>
  <c r="F482" i="6"/>
  <c r="H482" i="6"/>
  <c r="E482" i="6"/>
  <c r="D482" i="6"/>
  <c r="C476" i="6"/>
  <c r="B476" i="6"/>
  <c r="G476" i="6"/>
  <c r="H481" i="6"/>
  <c r="F481" i="6"/>
  <c r="E481" i="6"/>
  <c r="D481" i="6"/>
  <c r="A486" i="6"/>
  <c r="I481" i="6"/>
  <c r="G477" i="6"/>
  <c r="C477" i="6"/>
  <c r="B477" i="6"/>
  <c r="C468" i="6"/>
  <c r="B468" i="6"/>
  <c r="G468" i="6"/>
  <c r="F473" i="6"/>
  <c r="E473" i="6"/>
  <c r="D473" i="6"/>
  <c r="A478" i="6"/>
  <c r="I473" i="6"/>
  <c r="H473" i="6"/>
  <c r="A479" i="6"/>
  <c r="I474" i="6"/>
  <c r="D474" i="6"/>
  <c r="E474" i="6"/>
  <c r="F474" i="6"/>
  <c r="I475" i="6"/>
  <c r="F475" i="6"/>
  <c r="E475" i="6"/>
  <c r="D475" i="6"/>
  <c r="A480" i="6"/>
  <c r="G470" i="6"/>
  <c r="C470" i="6"/>
  <c r="B470" i="6"/>
  <c r="G469" i="6"/>
  <c r="C469" i="6"/>
  <c r="B469" i="6"/>
  <c r="H2" i="3"/>
  <c r="G481" i="6" l="1"/>
  <c r="C481" i="6"/>
  <c r="B481" i="6"/>
  <c r="I486" i="6"/>
  <c r="H486" i="6"/>
  <c r="F486" i="6"/>
  <c r="E486" i="6"/>
  <c r="D486" i="6"/>
  <c r="A491" i="6"/>
  <c r="I480" i="6"/>
  <c r="H480" i="6"/>
  <c r="F480" i="6"/>
  <c r="E480" i="6"/>
  <c r="D480" i="6"/>
  <c r="A485" i="6"/>
  <c r="G474" i="6"/>
  <c r="B474" i="6"/>
  <c r="C474" i="6"/>
  <c r="A484" i="6"/>
  <c r="I479" i="6"/>
  <c r="H479" i="6"/>
  <c r="F479" i="6"/>
  <c r="E479" i="6"/>
  <c r="D479" i="6"/>
  <c r="B482" i="6"/>
  <c r="G482" i="6"/>
  <c r="C482" i="6"/>
  <c r="G475" i="6"/>
  <c r="C475" i="6"/>
  <c r="B475" i="6"/>
  <c r="C473" i="6"/>
  <c r="B473" i="6"/>
  <c r="G473" i="6"/>
  <c r="I478" i="6"/>
  <c r="H478" i="6"/>
  <c r="F478" i="6"/>
  <c r="E478" i="6"/>
  <c r="D478" i="6"/>
  <c r="A483" i="6"/>
  <c r="A492" i="6"/>
  <c r="I487" i="6"/>
  <c r="H487" i="6"/>
  <c r="F487" i="6"/>
  <c r="E487" i="6"/>
  <c r="D487" i="6"/>
  <c r="E484" i="6" l="1"/>
  <c r="D484" i="6"/>
  <c r="A489" i="6"/>
  <c r="I484" i="6"/>
  <c r="H484" i="6"/>
  <c r="F484" i="6"/>
  <c r="I485" i="6"/>
  <c r="H485" i="6"/>
  <c r="F485" i="6"/>
  <c r="A490" i="6"/>
  <c r="E485" i="6"/>
  <c r="D485" i="6"/>
  <c r="I483" i="6"/>
  <c r="H483" i="6"/>
  <c r="F483" i="6"/>
  <c r="E483" i="6"/>
  <c r="D483" i="6"/>
  <c r="A488" i="6"/>
  <c r="G478" i="6"/>
  <c r="C478" i="6"/>
  <c r="B478" i="6"/>
  <c r="G480" i="6"/>
  <c r="C480" i="6"/>
  <c r="B480" i="6"/>
  <c r="B479" i="6"/>
  <c r="G479" i="6"/>
  <c r="C479" i="6"/>
  <c r="I491" i="6"/>
  <c r="H491" i="6"/>
  <c r="F491" i="6"/>
  <c r="E491" i="6"/>
  <c r="D491" i="6"/>
  <c r="A496" i="6"/>
  <c r="H10" i="3"/>
  <c r="H6" i="3"/>
  <c r="G7" i="3"/>
  <c r="G10" i="3"/>
  <c r="G6" i="3"/>
  <c r="H9" i="3"/>
  <c r="G9" i="3"/>
  <c r="G5" i="3"/>
  <c r="G8" i="3"/>
  <c r="H8" i="3"/>
  <c r="G4" i="3"/>
  <c r="G3" i="3"/>
  <c r="H7" i="3"/>
  <c r="H3" i="3"/>
  <c r="E492" i="6"/>
  <c r="D492" i="6"/>
  <c r="A497" i="6"/>
  <c r="I492" i="6"/>
  <c r="H492" i="6"/>
  <c r="F492" i="6"/>
  <c r="G486" i="6"/>
  <c r="C486" i="6"/>
  <c r="B486" i="6"/>
  <c r="B487" i="6"/>
  <c r="G487" i="6"/>
  <c r="C487" i="6"/>
  <c r="H4" i="3" l="1"/>
  <c r="I488" i="6"/>
  <c r="H488" i="6"/>
  <c r="F488" i="6"/>
  <c r="E488" i="6"/>
  <c r="D488" i="6"/>
  <c r="A493" i="6"/>
  <c r="G483" i="6"/>
  <c r="C483" i="6"/>
  <c r="B483" i="6"/>
  <c r="A495" i="6"/>
  <c r="I490" i="6"/>
  <c r="F490" i="6"/>
  <c r="H490" i="6"/>
  <c r="E490" i="6"/>
  <c r="D490" i="6"/>
  <c r="E496" i="6"/>
  <c r="I496" i="6"/>
  <c r="H496" i="6"/>
  <c r="F496" i="6"/>
  <c r="D496" i="6"/>
  <c r="A501" i="6"/>
  <c r="G485" i="6"/>
  <c r="C485" i="6"/>
  <c r="B485" i="6"/>
  <c r="C492" i="6"/>
  <c r="B492" i="6"/>
  <c r="G492" i="6"/>
  <c r="I497" i="6"/>
  <c r="H497" i="6"/>
  <c r="F497" i="6"/>
  <c r="E497" i="6"/>
  <c r="D497" i="6"/>
  <c r="A502" i="6"/>
  <c r="G491" i="6"/>
  <c r="C491" i="6"/>
  <c r="B491" i="6"/>
  <c r="C484" i="6"/>
  <c r="B484" i="6"/>
  <c r="G484" i="6"/>
  <c r="H489" i="6"/>
  <c r="F489" i="6"/>
  <c r="E489" i="6"/>
  <c r="D489" i="6"/>
  <c r="A494" i="6"/>
  <c r="I489" i="6"/>
  <c r="G489" i="6" l="1"/>
  <c r="C489" i="6"/>
  <c r="B489" i="6"/>
  <c r="H501" i="6"/>
  <c r="A506" i="6"/>
  <c r="I501" i="6"/>
  <c r="E501" i="6"/>
  <c r="F501" i="6"/>
  <c r="D501" i="6"/>
  <c r="G496" i="6"/>
  <c r="C496" i="6"/>
  <c r="B496" i="6"/>
  <c r="B490" i="6"/>
  <c r="G490" i="6"/>
  <c r="C490" i="6"/>
  <c r="I494" i="6"/>
  <c r="H494" i="6"/>
  <c r="F494" i="6"/>
  <c r="E494" i="6"/>
  <c r="D494" i="6"/>
  <c r="A499" i="6"/>
  <c r="A500" i="6"/>
  <c r="I495" i="6"/>
  <c r="H495" i="6"/>
  <c r="F495" i="6"/>
  <c r="E495" i="6"/>
  <c r="D495" i="6"/>
  <c r="I493" i="6"/>
  <c r="H493" i="6"/>
  <c r="F493" i="6"/>
  <c r="A498" i="6"/>
  <c r="E493" i="6"/>
  <c r="D493" i="6"/>
  <c r="G497" i="6"/>
  <c r="C497" i="6"/>
  <c r="B497" i="6"/>
  <c r="I502" i="6"/>
  <c r="H502" i="6"/>
  <c r="F502" i="6"/>
  <c r="E502" i="6"/>
  <c r="D502" i="6"/>
  <c r="A507" i="6"/>
  <c r="G488" i="6"/>
  <c r="C488" i="6"/>
  <c r="B488" i="6"/>
  <c r="B495" i="6" l="1"/>
  <c r="G495" i="6"/>
  <c r="C495" i="6"/>
  <c r="F500" i="6"/>
  <c r="E500" i="6"/>
  <c r="D500" i="6"/>
  <c r="A505" i="6"/>
  <c r="I500" i="6"/>
  <c r="H500" i="6"/>
  <c r="G494" i="6"/>
  <c r="C494" i="6"/>
  <c r="B494" i="6"/>
  <c r="I499" i="6"/>
  <c r="H499" i="6"/>
  <c r="F499" i="6"/>
  <c r="E499" i="6"/>
  <c r="D499" i="6"/>
  <c r="A504" i="6"/>
  <c r="I507" i="6"/>
  <c r="H507" i="6"/>
  <c r="F507" i="6"/>
  <c r="E507" i="6"/>
  <c r="A512" i="6"/>
  <c r="D507" i="6"/>
  <c r="G501" i="6"/>
  <c r="C501" i="6"/>
  <c r="B501" i="6"/>
  <c r="A511" i="6"/>
  <c r="F506" i="6"/>
  <c r="E506" i="6"/>
  <c r="D506" i="6"/>
  <c r="H506" i="6"/>
  <c r="I506" i="6"/>
  <c r="G493" i="6"/>
  <c r="C493" i="6"/>
  <c r="B493" i="6"/>
  <c r="A503" i="6"/>
  <c r="H498" i="6"/>
  <c r="I498" i="6"/>
  <c r="F498" i="6"/>
  <c r="E498" i="6"/>
  <c r="D498" i="6"/>
  <c r="G502" i="6"/>
  <c r="C502" i="6"/>
  <c r="B502" i="6"/>
  <c r="H5" i="3"/>
  <c r="E504" i="6" l="1"/>
  <c r="A509" i="6"/>
  <c r="I504" i="6"/>
  <c r="H504" i="6"/>
  <c r="F504" i="6"/>
  <c r="D504" i="6"/>
  <c r="B499" i="6"/>
  <c r="G499" i="6"/>
  <c r="C499" i="6"/>
  <c r="E512" i="6"/>
  <c r="A517" i="6"/>
  <c r="I512" i="6"/>
  <c r="H512" i="6"/>
  <c r="F512" i="6"/>
  <c r="D512" i="6"/>
  <c r="C506" i="6"/>
  <c r="B506" i="6"/>
  <c r="G506" i="6"/>
  <c r="G498" i="6"/>
  <c r="C498" i="6"/>
  <c r="B498" i="6"/>
  <c r="G500" i="6"/>
  <c r="C500" i="6"/>
  <c r="B500" i="6"/>
  <c r="E503" i="6"/>
  <c r="D503" i="6"/>
  <c r="A508" i="6"/>
  <c r="I503" i="6"/>
  <c r="H503" i="6"/>
  <c r="F503" i="6"/>
  <c r="I505" i="6"/>
  <c r="H505" i="6"/>
  <c r="F505" i="6"/>
  <c r="E505" i="6"/>
  <c r="D505" i="6"/>
  <c r="A510" i="6"/>
  <c r="H511" i="6"/>
  <c r="F511" i="6"/>
  <c r="E511" i="6"/>
  <c r="D511" i="6"/>
  <c r="A516" i="6"/>
  <c r="I511" i="6"/>
  <c r="B507" i="6"/>
  <c r="G507" i="6"/>
  <c r="C507" i="6"/>
  <c r="G512" i="6" l="1"/>
  <c r="C512" i="6"/>
  <c r="B512" i="6"/>
  <c r="G511" i="6"/>
  <c r="C511" i="6"/>
  <c r="B511" i="6"/>
  <c r="H517" i="6"/>
  <c r="E517" i="6"/>
  <c r="D517" i="6"/>
  <c r="A522" i="6"/>
  <c r="I517" i="6"/>
  <c r="F517" i="6"/>
  <c r="G505" i="6"/>
  <c r="C505" i="6"/>
  <c r="B505" i="6"/>
  <c r="C503" i="6"/>
  <c r="B503" i="6"/>
  <c r="G503" i="6"/>
  <c r="I508" i="6"/>
  <c r="H508" i="6"/>
  <c r="F508" i="6"/>
  <c r="E508" i="6"/>
  <c r="D508" i="6"/>
  <c r="A513" i="6"/>
  <c r="G504" i="6"/>
  <c r="C504" i="6"/>
  <c r="B504" i="6"/>
  <c r="H509" i="6"/>
  <c r="A514" i="6"/>
  <c r="I509" i="6"/>
  <c r="F509" i="6"/>
  <c r="E509" i="6"/>
  <c r="D509" i="6"/>
  <c r="I516" i="6"/>
  <c r="H516" i="6"/>
  <c r="F516" i="6"/>
  <c r="E516" i="6"/>
  <c r="D516" i="6"/>
  <c r="A521" i="6"/>
  <c r="A515" i="6"/>
  <c r="I510" i="6"/>
  <c r="H510" i="6"/>
  <c r="F510" i="6"/>
  <c r="E510" i="6"/>
  <c r="D510" i="6"/>
  <c r="G508" i="6" l="1"/>
  <c r="C508" i="6"/>
  <c r="B508" i="6"/>
  <c r="G517" i="6"/>
  <c r="C517" i="6"/>
  <c r="B517" i="6"/>
  <c r="G516" i="6"/>
  <c r="C516" i="6"/>
  <c r="B516" i="6"/>
  <c r="I522" i="6"/>
  <c r="H522" i="6"/>
  <c r="F522" i="6"/>
  <c r="D522" i="6"/>
  <c r="A527" i="6"/>
  <c r="G510" i="6"/>
  <c r="C510" i="6"/>
  <c r="B510" i="6"/>
  <c r="I513" i="6"/>
  <c r="H513" i="6"/>
  <c r="F513" i="6"/>
  <c r="E513" i="6"/>
  <c r="D513" i="6"/>
  <c r="A518" i="6"/>
  <c r="A520" i="6"/>
  <c r="I515" i="6"/>
  <c r="F515" i="6"/>
  <c r="H515" i="6"/>
  <c r="E515" i="6"/>
  <c r="D515" i="6"/>
  <c r="A526" i="6"/>
  <c r="I521" i="6"/>
  <c r="H521" i="6"/>
  <c r="F521" i="6"/>
  <c r="E521" i="6"/>
  <c r="D521" i="6"/>
  <c r="G509" i="6"/>
  <c r="C509" i="6"/>
  <c r="B509" i="6"/>
  <c r="F514" i="6"/>
  <c r="E514" i="6"/>
  <c r="D514" i="6"/>
  <c r="A519" i="6"/>
  <c r="I514" i="6"/>
  <c r="H514" i="6"/>
  <c r="A523" i="6" l="1"/>
  <c r="I518" i="6"/>
  <c r="H518" i="6"/>
  <c r="E518" i="6"/>
  <c r="F518" i="6"/>
  <c r="D518" i="6"/>
  <c r="H527" i="6"/>
  <c r="A532" i="6"/>
  <c r="I527" i="6"/>
  <c r="F527" i="6"/>
  <c r="E527" i="6"/>
  <c r="D527" i="6"/>
  <c r="C514" i="6"/>
  <c r="B514" i="6"/>
  <c r="G514" i="6"/>
  <c r="G513" i="6"/>
  <c r="C513" i="6"/>
  <c r="B513" i="6"/>
  <c r="G522" i="6"/>
  <c r="C522" i="6"/>
  <c r="B522" i="6"/>
  <c r="G521" i="6"/>
  <c r="C521" i="6"/>
  <c r="B521" i="6"/>
  <c r="F526" i="6"/>
  <c r="E526" i="6"/>
  <c r="D526" i="6"/>
  <c r="A531" i="6"/>
  <c r="I526" i="6"/>
  <c r="H526" i="6"/>
  <c r="I519" i="6"/>
  <c r="H519" i="6"/>
  <c r="F519" i="6"/>
  <c r="E519" i="6"/>
  <c r="D519" i="6"/>
  <c r="A524" i="6"/>
  <c r="E520" i="6"/>
  <c r="D520" i="6"/>
  <c r="F520" i="6"/>
  <c r="A525" i="6"/>
  <c r="I520" i="6"/>
  <c r="H520" i="6"/>
  <c r="B515" i="6"/>
  <c r="G515" i="6"/>
  <c r="C515" i="6"/>
  <c r="G527" i="6" l="1"/>
  <c r="C527" i="6"/>
  <c r="B527" i="6"/>
  <c r="C520" i="6"/>
  <c r="B520" i="6"/>
  <c r="G520" i="6"/>
  <c r="I532" i="6"/>
  <c r="H532" i="6"/>
  <c r="F532" i="6"/>
  <c r="E532" i="6"/>
  <c r="D532" i="6"/>
  <c r="A537" i="6"/>
  <c r="A529" i="6"/>
  <c r="I524" i="6"/>
  <c r="H524" i="6"/>
  <c r="F524" i="6"/>
  <c r="E524" i="6"/>
  <c r="D524" i="6"/>
  <c r="I525" i="6"/>
  <c r="H525" i="6"/>
  <c r="D525" i="6"/>
  <c r="F525" i="6"/>
  <c r="E525" i="6"/>
  <c r="A530" i="6"/>
  <c r="G526" i="6"/>
  <c r="C526" i="6"/>
  <c r="B526" i="6"/>
  <c r="A536" i="6"/>
  <c r="I531" i="6"/>
  <c r="H531" i="6"/>
  <c r="F531" i="6"/>
  <c r="E531" i="6"/>
  <c r="D531" i="6"/>
  <c r="G518" i="6"/>
  <c r="C518" i="6"/>
  <c r="B518" i="6"/>
  <c r="G519" i="6"/>
  <c r="C519" i="6"/>
  <c r="B519" i="6"/>
  <c r="A528" i="6"/>
  <c r="F523" i="6"/>
  <c r="E523" i="6"/>
  <c r="D523" i="6"/>
  <c r="I523" i="6"/>
  <c r="H523" i="6"/>
  <c r="C523" i="6" l="1"/>
  <c r="B523" i="6"/>
  <c r="G523" i="6"/>
  <c r="G524" i="6"/>
  <c r="C524" i="6"/>
  <c r="B524" i="6"/>
  <c r="H529" i="6"/>
  <c r="F529" i="6"/>
  <c r="E529" i="6"/>
  <c r="D529" i="6"/>
  <c r="A534" i="6"/>
  <c r="I529" i="6"/>
  <c r="A542" i="6"/>
  <c r="I537" i="6"/>
  <c r="H537" i="6"/>
  <c r="F537" i="6"/>
  <c r="D537" i="6"/>
  <c r="E530" i="6"/>
  <c r="A535" i="6"/>
  <c r="I530" i="6"/>
  <c r="H530" i="6"/>
  <c r="F530" i="6"/>
  <c r="D530" i="6"/>
  <c r="G532" i="6"/>
  <c r="C532" i="6"/>
  <c r="B532" i="6"/>
  <c r="G525" i="6"/>
  <c r="C525" i="6"/>
  <c r="B525" i="6"/>
  <c r="F528" i="6"/>
  <c r="E528" i="6"/>
  <c r="I528" i="6"/>
  <c r="H528" i="6"/>
  <c r="D528" i="6"/>
  <c r="A533" i="6"/>
  <c r="C531" i="6"/>
  <c r="B531" i="6"/>
  <c r="G531" i="6"/>
  <c r="F536" i="6"/>
  <c r="E536" i="6"/>
  <c r="A541" i="6"/>
  <c r="I536" i="6"/>
  <c r="H536" i="6"/>
  <c r="D536" i="6"/>
  <c r="C536" i="6" l="1"/>
  <c r="B536" i="6"/>
  <c r="G536" i="6"/>
  <c r="G530" i="6"/>
  <c r="C530" i="6"/>
  <c r="B530" i="6"/>
  <c r="G529" i="6"/>
  <c r="C529" i="6"/>
  <c r="B529" i="6"/>
  <c r="I533" i="6"/>
  <c r="H533" i="6"/>
  <c r="D533" i="6"/>
  <c r="A538" i="6"/>
  <c r="F533" i="6"/>
  <c r="E533" i="6"/>
  <c r="A539" i="6"/>
  <c r="I534" i="6"/>
  <c r="H534" i="6"/>
  <c r="F534" i="6"/>
  <c r="E534" i="6"/>
  <c r="D534" i="6"/>
  <c r="I541" i="6"/>
  <c r="H541" i="6"/>
  <c r="E541" i="6"/>
  <c r="A546" i="6"/>
  <c r="F541" i="6"/>
  <c r="D541" i="6"/>
  <c r="I542" i="6"/>
  <c r="H542" i="6"/>
  <c r="F542" i="6"/>
  <c r="D542" i="6"/>
  <c r="A547" i="6"/>
  <c r="G528" i="6"/>
  <c r="C528" i="6"/>
  <c r="B528" i="6"/>
  <c r="G537" i="6"/>
  <c r="C537" i="6"/>
  <c r="B537" i="6"/>
  <c r="H535" i="6"/>
  <c r="I535" i="6"/>
  <c r="F535" i="6"/>
  <c r="E535" i="6"/>
  <c r="D535" i="6"/>
  <c r="A540" i="6"/>
  <c r="H2" i="5" l="1"/>
  <c r="H538" i="6"/>
  <c r="F538" i="6"/>
  <c r="A543" i="6"/>
  <c r="I538" i="6"/>
  <c r="E538" i="6"/>
  <c r="D538" i="6"/>
  <c r="B533" i="6"/>
  <c r="G533" i="6"/>
  <c r="C533" i="6"/>
  <c r="C541" i="6"/>
  <c r="G541" i="6"/>
  <c r="B541" i="6"/>
  <c r="G535" i="6"/>
  <c r="C535" i="6"/>
  <c r="B535" i="6"/>
  <c r="D539" i="6"/>
  <c r="A544" i="6"/>
  <c r="H539" i="6"/>
  <c r="F539" i="6"/>
  <c r="E539" i="6"/>
  <c r="I539" i="6"/>
  <c r="A545" i="6"/>
  <c r="I540" i="6"/>
  <c r="H540" i="6"/>
  <c r="F540" i="6"/>
  <c r="E540" i="6"/>
  <c r="D540" i="6"/>
  <c r="G542" i="6"/>
  <c r="C542" i="6"/>
  <c r="B542" i="6"/>
  <c r="G534" i="6"/>
  <c r="C534" i="6"/>
  <c r="B534" i="6"/>
  <c r="E547" i="6"/>
  <c r="D547" i="6"/>
  <c r="A552" i="6"/>
  <c r="I547" i="6"/>
  <c r="H547" i="6"/>
  <c r="F547" i="6"/>
  <c r="I546" i="6"/>
  <c r="D546" i="6"/>
  <c r="A551" i="6"/>
  <c r="H546" i="6"/>
  <c r="F546" i="6"/>
  <c r="E546" i="6"/>
  <c r="H544" i="6" l="1"/>
  <c r="F544" i="6"/>
  <c r="A549" i="6"/>
  <c r="I544" i="6"/>
  <c r="E544" i="6"/>
  <c r="D544" i="6"/>
  <c r="A550" i="6"/>
  <c r="I545" i="6"/>
  <c r="H545" i="6"/>
  <c r="F545" i="6"/>
  <c r="E545" i="6"/>
  <c r="D545" i="6"/>
  <c r="A556" i="6"/>
  <c r="I551" i="6"/>
  <c r="H551" i="6"/>
  <c r="F551" i="6"/>
  <c r="E551" i="6"/>
  <c r="D551" i="6"/>
  <c r="C547" i="6"/>
  <c r="G547" i="6"/>
  <c r="B547" i="6"/>
  <c r="G540" i="6"/>
  <c r="B540" i="6"/>
  <c r="C540" i="6"/>
  <c r="H552" i="6"/>
  <c r="F552" i="6"/>
  <c r="I552" i="6"/>
  <c r="E552" i="6"/>
  <c r="D552" i="6"/>
  <c r="A557" i="6"/>
  <c r="G538" i="6"/>
  <c r="C538" i="6"/>
  <c r="B538" i="6"/>
  <c r="A548" i="6"/>
  <c r="I543" i="6"/>
  <c r="H543" i="6"/>
  <c r="F543" i="6"/>
  <c r="E543" i="6"/>
  <c r="D543" i="6"/>
  <c r="G546" i="6"/>
  <c r="C546" i="6"/>
  <c r="B546" i="6"/>
  <c r="C539" i="6"/>
  <c r="B539" i="6"/>
  <c r="G539" i="6"/>
  <c r="A561" i="6" l="1"/>
  <c r="I556" i="6"/>
  <c r="H556" i="6"/>
  <c r="F556" i="6"/>
  <c r="E556" i="6"/>
  <c r="D556" i="6"/>
  <c r="B543" i="6"/>
  <c r="G543" i="6"/>
  <c r="C543" i="6"/>
  <c r="G545" i="6"/>
  <c r="C545" i="6"/>
  <c r="B545" i="6"/>
  <c r="G551" i="6"/>
  <c r="C551" i="6"/>
  <c r="B551" i="6"/>
  <c r="G544" i="6"/>
  <c r="C544" i="6"/>
  <c r="B544" i="6"/>
  <c r="A553" i="6"/>
  <c r="I548" i="6"/>
  <c r="H548" i="6"/>
  <c r="F548" i="6"/>
  <c r="E548" i="6"/>
  <c r="D548" i="6"/>
  <c r="G552" i="6"/>
  <c r="C552" i="6"/>
  <c r="B552" i="6"/>
  <c r="I549" i="6"/>
  <c r="F549" i="6"/>
  <c r="D549" i="6"/>
  <c r="H549" i="6"/>
  <c r="E549" i="6"/>
  <c r="A554" i="6"/>
  <c r="A555" i="6"/>
  <c r="I550" i="6"/>
  <c r="F550" i="6"/>
  <c r="E550" i="6"/>
  <c r="D550" i="6"/>
  <c r="H550" i="6"/>
  <c r="I557" i="6"/>
  <c r="H557" i="6"/>
  <c r="F557" i="6"/>
  <c r="D557" i="6"/>
  <c r="A562" i="6"/>
  <c r="I562" i="6" l="1"/>
  <c r="H562" i="6"/>
  <c r="A567" i="6"/>
  <c r="F562" i="6"/>
  <c r="E562" i="6"/>
  <c r="D562" i="6"/>
  <c r="E555" i="6"/>
  <c r="D555" i="6"/>
  <c r="A560" i="6"/>
  <c r="I555" i="6"/>
  <c r="H555" i="6"/>
  <c r="F555" i="6"/>
  <c r="G548" i="6"/>
  <c r="C548" i="6"/>
  <c r="B548" i="6"/>
  <c r="I554" i="6"/>
  <c r="H554" i="6"/>
  <c r="F554" i="6"/>
  <c r="A559" i="6"/>
  <c r="E554" i="6"/>
  <c r="D554" i="6"/>
  <c r="G557" i="6"/>
  <c r="C557" i="6"/>
  <c r="B557" i="6"/>
  <c r="A558" i="6"/>
  <c r="D553" i="6"/>
  <c r="I553" i="6"/>
  <c r="H553" i="6"/>
  <c r="F553" i="6"/>
  <c r="E553" i="6"/>
  <c r="G549" i="6"/>
  <c r="C549" i="6"/>
  <c r="B549" i="6"/>
  <c r="B550" i="6"/>
  <c r="G550" i="6"/>
  <c r="C550" i="6"/>
  <c r="G556" i="6"/>
  <c r="C556" i="6"/>
  <c r="B556" i="6"/>
  <c r="A566" i="6"/>
  <c r="F561" i="6"/>
  <c r="E561" i="6"/>
  <c r="D561" i="6"/>
  <c r="I561" i="6"/>
  <c r="H561" i="6"/>
  <c r="A564" i="6" l="1"/>
  <c r="I559" i="6"/>
  <c r="H559" i="6"/>
  <c r="F559" i="6"/>
  <c r="E559" i="6"/>
  <c r="D559" i="6"/>
  <c r="G554" i="6"/>
  <c r="C554" i="6"/>
  <c r="B554" i="6"/>
  <c r="C555" i="6"/>
  <c r="B555" i="6"/>
  <c r="G555" i="6"/>
  <c r="I560" i="6"/>
  <c r="H560" i="6"/>
  <c r="F560" i="6"/>
  <c r="E560" i="6"/>
  <c r="D560" i="6"/>
  <c r="A565" i="6"/>
  <c r="H566" i="6"/>
  <c r="F566" i="6"/>
  <c r="E566" i="6"/>
  <c r="D566" i="6"/>
  <c r="A571" i="6"/>
  <c r="I566" i="6"/>
  <c r="C553" i="6"/>
  <c r="B553" i="6"/>
  <c r="G553" i="6"/>
  <c r="A572" i="6"/>
  <c r="I567" i="6"/>
  <c r="F567" i="6"/>
  <c r="E567" i="6"/>
  <c r="D567" i="6"/>
  <c r="H567" i="6"/>
  <c r="G561" i="6"/>
  <c r="B561" i="6"/>
  <c r="A563" i="6"/>
  <c r="I558" i="6"/>
  <c r="H558" i="6"/>
  <c r="F558" i="6"/>
  <c r="E558" i="6"/>
  <c r="D558" i="6"/>
  <c r="G562" i="6"/>
  <c r="B562" i="6"/>
  <c r="G566" i="6" l="1"/>
  <c r="C566" i="6"/>
  <c r="B566" i="6"/>
  <c r="G560" i="6"/>
  <c r="B560" i="6"/>
  <c r="I565" i="6"/>
  <c r="F565" i="6"/>
  <c r="E565" i="6"/>
  <c r="D565" i="6"/>
  <c r="A570" i="6"/>
  <c r="B567" i="6"/>
  <c r="G567" i="6"/>
  <c r="C567" i="6"/>
  <c r="C558" i="6"/>
  <c r="B558" i="6"/>
  <c r="G558" i="6"/>
  <c r="D572" i="6"/>
  <c r="A577" i="6"/>
  <c r="F572" i="6"/>
  <c r="E572" i="6"/>
  <c r="I572" i="6"/>
  <c r="H572" i="6"/>
  <c r="I563" i="6"/>
  <c r="H563" i="6"/>
  <c r="F563" i="6"/>
  <c r="E563" i="6"/>
  <c r="D563" i="6"/>
  <c r="A568" i="6"/>
  <c r="H571" i="6"/>
  <c r="I571" i="6"/>
  <c r="F571" i="6"/>
  <c r="E571" i="6"/>
  <c r="D571" i="6"/>
  <c r="A576" i="6"/>
  <c r="G559" i="6"/>
  <c r="C559" i="6"/>
  <c r="B559" i="6"/>
  <c r="A569" i="6"/>
  <c r="I564" i="6"/>
  <c r="H564" i="6"/>
  <c r="F564" i="6"/>
  <c r="E564" i="6"/>
  <c r="D564" i="6"/>
  <c r="C572" i="6" l="1"/>
  <c r="B572" i="6"/>
  <c r="G572" i="6"/>
  <c r="E569" i="6"/>
  <c r="D569" i="6"/>
  <c r="A574" i="6"/>
  <c r="I569" i="6"/>
  <c r="H569" i="6"/>
  <c r="F569" i="6"/>
  <c r="A581" i="6"/>
  <c r="I576" i="6"/>
  <c r="H576" i="6"/>
  <c r="F576" i="6"/>
  <c r="E576" i="6"/>
  <c r="D576" i="6"/>
  <c r="A575" i="6"/>
  <c r="E570" i="6"/>
  <c r="I570" i="6"/>
  <c r="H570" i="6"/>
  <c r="F570" i="6"/>
  <c r="D570" i="6"/>
  <c r="G563" i="6"/>
  <c r="B563" i="6"/>
  <c r="H4" i="5"/>
  <c r="D577" i="6"/>
  <c r="I577" i="6"/>
  <c r="H577" i="6"/>
  <c r="F577" i="6"/>
  <c r="E577" i="6"/>
  <c r="A582" i="6"/>
  <c r="G564" i="6"/>
  <c r="C564" i="6"/>
  <c r="B564" i="6"/>
  <c r="G571" i="6"/>
  <c r="C571" i="6"/>
  <c r="B571" i="6"/>
  <c r="G565" i="6"/>
  <c r="C565" i="6"/>
  <c r="B565" i="6"/>
  <c r="I568" i="6"/>
  <c r="H568" i="6"/>
  <c r="F568" i="6"/>
  <c r="E568" i="6"/>
  <c r="D568" i="6"/>
  <c r="A573" i="6"/>
  <c r="G570" i="6" l="1"/>
  <c r="C570" i="6"/>
  <c r="B570" i="6"/>
  <c r="A578" i="6"/>
  <c r="I573" i="6"/>
  <c r="D573" i="6"/>
  <c r="H573" i="6"/>
  <c r="F573" i="6"/>
  <c r="E573" i="6"/>
  <c r="A580" i="6"/>
  <c r="I575" i="6"/>
  <c r="H575" i="6"/>
  <c r="F575" i="6"/>
  <c r="E575" i="6"/>
  <c r="D575" i="6"/>
  <c r="C576" i="6"/>
  <c r="B576" i="6"/>
  <c r="G576" i="6"/>
  <c r="A586" i="6"/>
  <c r="I581" i="6"/>
  <c r="H581" i="6"/>
  <c r="E581" i="6"/>
  <c r="D581" i="6"/>
  <c r="G568" i="6"/>
  <c r="C568" i="6"/>
  <c r="B568" i="6"/>
  <c r="H582" i="6"/>
  <c r="F582" i="6"/>
  <c r="I582" i="6"/>
  <c r="E582" i="6"/>
  <c r="D582" i="6"/>
  <c r="A587" i="6"/>
  <c r="C569" i="6"/>
  <c r="B569" i="6"/>
  <c r="G569" i="6"/>
  <c r="E574" i="6"/>
  <c r="I574" i="6"/>
  <c r="H574" i="6"/>
  <c r="F574" i="6"/>
  <c r="D574" i="6"/>
  <c r="A579" i="6"/>
  <c r="B577" i="6"/>
  <c r="G577" i="6"/>
  <c r="C577" i="6"/>
  <c r="C575" i="6" l="1"/>
  <c r="B575" i="6"/>
  <c r="G575" i="6"/>
  <c r="I580" i="6"/>
  <c r="H580" i="6"/>
  <c r="F580" i="6"/>
  <c r="E580" i="6"/>
  <c r="D580" i="6"/>
  <c r="A585" i="6"/>
  <c r="I586" i="6"/>
  <c r="H586" i="6"/>
  <c r="F586" i="6"/>
  <c r="E586" i="6"/>
  <c r="D586" i="6"/>
  <c r="A591" i="6"/>
  <c r="G574" i="6"/>
  <c r="C574" i="6"/>
  <c r="B574" i="6"/>
  <c r="H3" i="5"/>
  <c r="I587" i="6"/>
  <c r="A592" i="6"/>
  <c r="H587" i="6"/>
  <c r="F587" i="6"/>
  <c r="E587" i="6"/>
  <c r="D587" i="6"/>
  <c r="B582" i="6"/>
  <c r="G582" i="6"/>
  <c r="C582" i="6"/>
  <c r="C573" i="6"/>
  <c r="G573" i="6"/>
  <c r="B573" i="6"/>
  <c r="A583" i="6"/>
  <c r="F578" i="6"/>
  <c r="E578" i="6"/>
  <c r="D578" i="6"/>
  <c r="I578" i="6"/>
  <c r="H578" i="6"/>
  <c r="H579" i="6"/>
  <c r="A584" i="6"/>
  <c r="I579" i="6"/>
  <c r="F579" i="6"/>
  <c r="E579" i="6"/>
  <c r="D579" i="6"/>
  <c r="G581" i="6"/>
  <c r="C581" i="6"/>
  <c r="B581" i="6"/>
  <c r="I591" i="6" l="1"/>
  <c r="H591" i="6"/>
  <c r="F591" i="6"/>
  <c r="E591" i="6"/>
  <c r="D591" i="6"/>
  <c r="A596" i="6"/>
  <c r="G586" i="6"/>
  <c r="C586" i="6"/>
  <c r="B586" i="6"/>
  <c r="G587" i="6"/>
  <c r="C587" i="6"/>
  <c r="B587" i="6"/>
  <c r="I583" i="6"/>
  <c r="H583" i="6"/>
  <c r="F583" i="6"/>
  <c r="E583" i="6"/>
  <c r="D583" i="6"/>
  <c r="A588" i="6"/>
  <c r="E585" i="6"/>
  <c r="I585" i="6"/>
  <c r="H585" i="6"/>
  <c r="D585" i="6"/>
  <c r="A590" i="6"/>
  <c r="F585" i="6"/>
  <c r="F592" i="6"/>
  <c r="E592" i="6"/>
  <c r="D592" i="6"/>
  <c r="A597" i="6"/>
  <c r="I592" i="6"/>
  <c r="H592" i="6"/>
  <c r="G580" i="6"/>
  <c r="C580" i="6"/>
  <c r="B580" i="6"/>
  <c r="G579" i="6"/>
  <c r="B579" i="6"/>
  <c r="C579" i="6"/>
  <c r="A589" i="6"/>
  <c r="I584" i="6"/>
  <c r="F584" i="6"/>
  <c r="E584" i="6"/>
  <c r="D584" i="6"/>
  <c r="H584" i="6"/>
  <c r="B578" i="6"/>
  <c r="C578" i="6"/>
  <c r="G578" i="6"/>
  <c r="C585" i="6" l="1"/>
  <c r="G585" i="6"/>
  <c r="B585" i="6"/>
  <c r="I588" i="6"/>
  <c r="H588" i="6"/>
  <c r="F588" i="6"/>
  <c r="D588" i="6"/>
  <c r="A593" i="6"/>
  <c r="E588" i="6"/>
  <c r="G583" i="6"/>
  <c r="C583" i="6"/>
  <c r="B583" i="6"/>
  <c r="G584" i="6"/>
  <c r="C584" i="6"/>
  <c r="B584" i="6"/>
  <c r="H589" i="6"/>
  <c r="F589" i="6"/>
  <c r="E589" i="6"/>
  <c r="D589" i="6"/>
  <c r="I589" i="6"/>
  <c r="A594" i="6"/>
  <c r="H590" i="6"/>
  <c r="F590" i="6"/>
  <c r="A595" i="6"/>
  <c r="I590" i="6"/>
  <c r="E590" i="6"/>
  <c r="D590" i="6"/>
  <c r="A601" i="6"/>
  <c r="H596" i="6"/>
  <c r="F596" i="6"/>
  <c r="I596" i="6"/>
  <c r="E596" i="6"/>
  <c r="D596" i="6"/>
  <c r="G592" i="6"/>
  <c r="C592" i="6"/>
  <c r="B592" i="6"/>
  <c r="I597" i="6"/>
  <c r="H597" i="6"/>
  <c r="F597" i="6"/>
  <c r="E597" i="6"/>
  <c r="D597" i="6"/>
  <c r="A602" i="6"/>
  <c r="G591" i="6"/>
  <c r="C591" i="6"/>
  <c r="B591" i="6"/>
  <c r="I595" i="6" l="1"/>
  <c r="F595" i="6"/>
  <c r="E595" i="6"/>
  <c r="D595" i="6"/>
  <c r="A600" i="6"/>
  <c r="H595" i="6"/>
  <c r="A607" i="6"/>
  <c r="H602" i="6"/>
  <c r="F602" i="6"/>
  <c r="E602" i="6"/>
  <c r="D602" i="6"/>
  <c r="I602" i="6"/>
  <c r="E593" i="6"/>
  <c r="A598" i="6"/>
  <c r="I593" i="6"/>
  <c r="H593" i="6"/>
  <c r="F593" i="6"/>
  <c r="D593" i="6"/>
  <c r="G597" i="6"/>
  <c r="C597" i="6"/>
  <c r="B597" i="6"/>
  <c r="B588" i="6"/>
  <c r="G588" i="6"/>
  <c r="C588" i="6"/>
  <c r="G589" i="6"/>
  <c r="C589" i="6"/>
  <c r="B589" i="6"/>
  <c r="I594" i="6"/>
  <c r="H594" i="6"/>
  <c r="F594" i="6"/>
  <c r="E594" i="6"/>
  <c r="D594" i="6"/>
  <c r="A599" i="6"/>
  <c r="B596" i="6"/>
  <c r="G596" i="6"/>
  <c r="C596" i="6"/>
  <c r="E601" i="6"/>
  <c r="F601" i="6"/>
  <c r="D601" i="6"/>
  <c r="A606" i="6"/>
  <c r="I601" i="6"/>
  <c r="H601" i="6"/>
  <c r="G590" i="6"/>
  <c r="C590" i="6"/>
  <c r="B590" i="6"/>
  <c r="B602" i="6" l="1"/>
  <c r="G602" i="6"/>
  <c r="C602" i="6"/>
  <c r="C593" i="6"/>
  <c r="G593" i="6"/>
  <c r="B593" i="6"/>
  <c r="D607" i="6"/>
  <c r="A612" i="6"/>
  <c r="H607" i="6"/>
  <c r="I607" i="6"/>
  <c r="F607" i="6"/>
  <c r="E607" i="6"/>
  <c r="C601" i="6"/>
  <c r="B601" i="6"/>
  <c r="G601" i="6"/>
  <c r="H606" i="6"/>
  <c r="F606" i="6"/>
  <c r="I606" i="6"/>
  <c r="E606" i="6"/>
  <c r="D606" i="6"/>
  <c r="A611" i="6"/>
  <c r="H598" i="6"/>
  <c r="F598" i="6"/>
  <c r="E598" i="6"/>
  <c r="D598" i="6"/>
  <c r="A603" i="6"/>
  <c r="I598" i="6"/>
  <c r="I600" i="6"/>
  <c r="H600" i="6"/>
  <c r="F600" i="6"/>
  <c r="E600" i="6"/>
  <c r="D600" i="6"/>
  <c r="A605" i="6"/>
  <c r="G594" i="6"/>
  <c r="B594" i="6"/>
  <c r="C594" i="6"/>
  <c r="A604" i="6"/>
  <c r="I599" i="6"/>
  <c r="F599" i="6"/>
  <c r="E599" i="6"/>
  <c r="H599" i="6"/>
  <c r="D599" i="6"/>
  <c r="C595" i="6"/>
  <c r="B595" i="6"/>
  <c r="G595" i="6"/>
  <c r="I611" i="6" l="1"/>
  <c r="H611" i="6"/>
  <c r="A616" i="6"/>
  <c r="E611" i="6"/>
  <c r="F611" i="6"/>
  <c r="D611" i="6"/>
  <c r="C607" i="6"/>
  <c r="B607" i="6"/>
  <c r="G607" i="6"/>
  <c r="A610" i="6"/>
  <c r="I605" i="6"/>
  <c r="E605" i="6"/>
  <c r="D605" i="6"/>
  <c r="H605" i="6"/>
  <c r="F605" i="6"/>
  <c r="G606" i="6"/>
  <c r="C606" i="6"/>
  <c r="B606" i="6"/>
  <c r="I612" i="6"/>
  <c r="H612" i="6"/>
  <c r="F612" i="6"/>
  <c r="E612" i="6"/>
  <c r="D612" i="6"/>
  <c r="A617" i="6"/>
  <c r="G600" i="6"/>
  <c r="C600" i="6"/>
  <c r="B600" i="6"/>
  <c r="G599" i="6"/>
  <c r="C599" i="6"/>
  <c r="B599" i="6"/>
  <c r="E604" i="6"/>
  <c r="D604" i="6"/>
  <c r="A609" i="6"/>
  <c r="I604" i="6"/>
  <c r="H604" i="6"/>
  <c r="F604" i="6"/>
  <c r="C598" i="6"/>
  <c r="B598" i="6"/>
  <c r="G598" i="6"/>
  <c r="I603" i="6"/>
  <c r="H603" i="6"/>
  <c r="F603" i="6"/>
  <c r="E603" i="6"/>
  <c r="D603" i="6"/>
  <c r="A608" i="6"/>
  <c r="G605" i="6" l="1"/>
  <c r="C605" i="6"/>
  <c r="B605" i="6"/>
  <c r="B604" i="6"/>
  <c r="C604" i="6"/>
  <c r="G604" i="6"/>
  <c r="I610" i="6"/>
  <c r="H610" i="6"/>
  <c r="F610" i="6"/>
  <c r="E610" i="6"/>
  <c r="D610" i="6"/>
  <c r="A615" i="6"/>
  <c r="B612" i="6"/>
  <c r="G612" i="6"/>
  <c r="C612" i="6"/>
  <c r="G603" i="6"/>
  <c r="C603" i="6"/>
  <c r="B603" i="6"/>
  <c r="E609" i="6"/>
  <c r="I609" i="6"/>
  <c r="H609" i="6"/>
  <c r="F609" i="6"/>
  <c r="D609" i="6"/>
  <c r="A614" i="6"/>
  <c r="E617" i="6"/>
  <c r="D617" i="6"/>
  <c r="A622" i="6"/>
  <c r="H617" i="6"/>
  <c r="F617" i="6"/>
  <c r="I617" i="6"/>
  <c r="A613" i="6"/>
  <c r="I608" i="6"/>
  <c r="H608" i="6"/>
  <c r="F608" i="6"/>
  <c r="D608" i="6"/>
  <c r="E608" i="6"/>
  <c r="D616" i="6"/>
  <c r="A621" i="6"/>
  <c r="H616" i="6"/>
  <c r="I616" i="6"/>
  <c r="F616" i="6"/>
  <c r="E616" i="6"/>
  <c r="G611" i="6"/>
  <c r="C611" i="6"/>
  <c r="B611" i="6"/>
  <c r="H614" i="6" l="1"/>
  <c r="F614" i="6"/>
  <c r="E614" i="6"/>
  <c r="A619" i="6"/>
  <c r="I614" i="6"/>
  <c r="D614" i="6"/>
  <c r="A620" i="6"/>
  <c r="I615" i="6"/>
  <c r="H615" i="6"/>
  <c r="F615" i="6"/>
  <c r="E615" i="6"/>
  <c r="D615" i="6"/>
  <c r="C616" i="6"/>
  <c r="B616" i="6"/>
  <c r="G616" i="6"/>
  <c r="C610" i="6"/>
  <c r="B610" i="6"/>
  <c r="G610" i="6"/>
  <c r="C609" i="6"/>
  <c r="G609" i="6"/>
  <c r="B609" i="6"/>
  <c r="A626" i="6"/>
  <c r="I621" i="6"/>
  <c r="H621" i="6"/>
  <c r="F621" i="6"/>
  <c r="D621" i="6"/>
  <c r="E621" i="6"/>
  <c r="I622" i="6"/>
  <c r="A627" i="6"/>
  <c r="F622" i="6"/>
  <c r="D622" i="6"/>
  <c r="C608" i="6"/>
  <c r="B608" i="6"/>
  <c r="G608" i="6"/>
  <c r="A618" i="6"/>
  <c r="I613" i="6"/>
  <c r="H613" i="6"/>
  <c r="F613" i="6"/>
  <c r="E613" i="6"/>
  <c r="D613" i="6"/>
  <c r="C617" i="6"/>
  <c r="B617" i="6"/>
  <c r="G617" i="6"/>
  <c r="C613" i="6" l="1"/>
  <c r="B613" i="6"/>
  <c r="G613" i="6"/>
  <c r="A623" i="6"/>
  <c r="I618" i="6"/>
  <c r="F618" i="6"/>
  <c r="E618" i="6"/>
  <c r="D618" i="6"/>
  <c r="G621" i="6"/>
  <c r="B621" i="6"/>
  <c r="C621" i="6"/>
  <c r="A631" i="6"/>
  <c r="I626" i="6"/>
  <c r="H626" i="6"/>
  <c r="F626" i="6"/>
  <c r="E626" i="6"/>
  <c r="D626" i="6"/>
  <c r="G615" i="6"/>
  <c r="C615" i="6"/>
  <c r="B615" i="6"/>
  <c r="E620" i="6"/>
  <c r="I620" i="6"/>
  <c r="F620" i="6"/>
  <c r="H620" i="6"/>
  <c r="D620" i="6"/>
  <c r="A625" i="6"/>
  <c r="D627" i="6"/>
  <c r="A632" i="6"/>
  <c r="H627" i="6"/>
  <c r="I627" i="6"/>
  <c r="F627" i="6"/>
  <c r="E627" i="6"/>
  <c r="G614" i="6"/>
  <c r="C614" i="6"/>
  <c r="B614" i="6"/>
  <c r="G622" i="6"/>
  <c r="C622" i="6"/>
  <c r="B622" i="6"/>
  <c r="I619" i="6"/>
  <c r="F619" i="6"/>
  <c r="E619" i="6"/>
  <c r="D619" i="6"/>
  <c r="A624" i="6"/>
  <c r="H619" i="6"/>
  <c r="C619" i="6" l="1"/>
  <c r="B619" i="6"/>
  <c r="G619" i="6"/>
  <c r="C626" i="6"/>
  <c r="B626" i="6"/>
  <c r="G626" i="6"/>
  <c r="F631" i="6"/>
  <c r="E631" i="6"/>
  <c r="D631" i="6"/>
  <c r="A636" i="6"/>
  <c r="I631" i="6"/>
  <c r="H631" i="6"/>
  <c r="C620" i="6"/>
  <c r="B620" i="6"/>
  <c r="G620" i="6"/>
  <c r="I624" i="6"/>
  <c r="A629" i="6"/>
  <c r="H624" i="6"/>
  <c r="E624" i="6"/>
  <c r="D624" i="6"/>
  <c r="C627" i="6"/>
  <c r="B627" i="6"/>
  <c r="G627" i="6"/>
  <c r="G618" i="6"/>
  <c r="C618" i="6"/>
  <c r="B618" i="6"/>
  <c r="A637" i="6"/>
  <c r="H632" i="6"/>
  <c r="F632" i="6"/>
  <c r="E632" i="6"/>
  <c r="D632" i="6"/>
  <c r="I632" i="6"/>
  <c r="E623" i="6"/>
  <c r="D623" i="6"/>
  <c r="H623" i="6"/>
  <c r="F623" i="6"/>
  <c r="I623" i="6"/>
  <c r="A628" i="6"/>
  <c r="I625" i="6"/>
  <c r="H625" i="6"/>
  <c r="F625" i="6"/>
  <c r="A630" i="6"/>
  <c r="E625" i="6"/>
  <c r="D625" i="6"/>
  <c r="I630" i="6" l="1"/>
  <c r="A635" i="6"/>
  <c r="H630" i="6"/>
  <c r="F630" i="6"/>
  <c r="E630" i="6"/>
  <c r="D630" i="6"/>
  <c r="A634" i="6"/>
  <c r="I629" i="6"/>
  <c r="H629" i="6"/>
  <c r="F629" i="6"/>
  <c r="D629" i="6"/>
  <c r="E629" i="6"/>
  <c r="G624" i="6"/>
  <c r="C624" i="6"/>
  <c r="B624" i="6"/>
  <c r="G625" i="6"/>
  <c r="B625" i="6"/>
  <c r="C625" i="6"/>
  <c r="I628" i="6"/>
  <c r="H628" i="6"/>
  <c r="F628" i="6"/>
  <c r="E628" i="6"/>
  <c r="D628" i="6"/>
  <c r="A633" i="6"/>
  <c r="C623" i="6"/>
  <c r="B623" i="6"/>
  <c r="G623" i="6"/>
  <c r="C631" i="6"/>
  <c r="B631" i="6"/>
  <c r="G631" i="6"/>
  <c r="I636" i="6"/>
  <c r="H636" i="6"/>
  <c r="F636" i="6"/>
  <c r="E636" i="6"/>
  <c r="D636" i="6"/>
  <c r="A641" i="6"/>
  <c r="G632" i="6"/>
  <c r="C632" i="6"/>
  <c r="B632" i="6"/>
  <c r="A642" i="6"/>
  <c r="I637" i="6"/>
  <c r="H637" i="6"/>
  <c r="F637" i="6"/>
  <c r="E637" i="6"/>
  <c r="D637" i="6"/>
  <c r="I633" i="6" l="1"/>
  <c r="H633" i="6"/>
  <c r="F633" i="6"/>
  <c r="A638" i="6"/>
  <c r="E633" i="6"/>
  <c r="D633" i="6"/>
  <c r="G628" i="6"/>
  <c r="C628" i="6"/>
  <c r="B628" i="6"/>
  <c r="G637" i="6"/>
  <c r="C637" i="6"/>
  <c r="B637" i="6"/>
  <c r="I641" i="6"/>
  <c r="H641" i="6"/>
  <c r="F641" i="6"/>
  <c r="A646" i="6"/>
  <c r="E641" i="6"/>
  <c r="D641" i="6"/>
  <c r="G629" i="6"/>
  <c r="B629" i="6"/>
  <c r="C629" i="6"/>
  <c r="G636" i="6"/>
  <c r="C636" i="6"/>
  <c r="B636" i="6"/>
  <c r="A639" i="6"/>
  <c r="I634" i="6"/>
  <c r="H634" i="6"/>
  <c r="F634" i="6"/>
  <c r="E634" i="6"/>
  <c r="D634" i="6"/>
  <c r="A647" i="6"/>
  <c r="F642" i="6"/>
  <c r="E642" i="6"/>
  <c r="D642" i="6"/>
  <c r="I642" i="6"/>
  <c r="H642" i="6"/>
  <c r="I635" i="6"/>
  <c r="A640" i="6"/>
  <c r="H635" i="6"/>
  <c r="E635" i="6"/>
  <c r="F635" i="6"/>
  <c r="D635" i="6"/>
  <c r="G630" i="6"/>
  <c r="C630" i="6"/>
  <c r="B630" i="6"/>
  <c r="I646" i="6" l="1"/>
  <c r="D646" i="6"/>
  <c r="H646" i="6"/>
  <c r="F646" i="6"/>
  <c r="E646" i="6"/>
  <c r="A651" i="6"/>
  <c r="I640" i="6"/>
  <c r="H640" i="6"/>
  <c r="A645" i="6"/>
  <c r="E640" i="6"/>
  <c r="F640" i="6"/>
  <c r="D640" i="6"/>
  <c r="G635" i="6"/>
  <c r="C635" i="6"/>
  <c r="B635" i="6"/>
  <c r="G641" i="6"/>
  <c r="C641" i="6"/>
  <c r="B641" i="6"/>
  <c r="C642" i="6"/>
  <c r="B642" i="6"/>
  <c r="G642" i="6"/>
  <c r="F647" i="6"/>
  <c r="E647" i="6"/>
  <c r="D647" i="6"/>
  <c r="A652" i="6"/>
  <c r="I647" i="6"/>
  <c r="H647" i="6"/>
  <c r="I638" i="6"/>
  <c r="E638" i="6"/>
  <c r="D638" i="6"/>
  <c r="A643" i="6"/>
  <c r="H638" i="6"/>
  <c r="F638" i="6"/>
  <c r="C634" i="6"/>
  <c r="B634" i="6"/>
  <c r="G634" i="6"/>
  <c r="F639" i="6"/>
  <c r="E639" i="6"/>
  <c r="D639" i="6"/>
  <c r="A644" i="6"/>
  <c r="H639" i="6"/>
  <c r="I639" i="6"/>
  <c r="G633" i="6"/>
  <c r="C633" i="6"/>
  <c r="B633" i="6"/>
  <c r="I644" i="6" l="1"/>
  <c r="H644" i="6"/>
  <c r="F644" i="6"/>
  <c r="E644" i="6"/>
  <c r="D644" i="6"/>
  <c r="A649" i="6"/>
  <c r="A650" i="6"/>
  <c r="I645" i="6"/>
  <c r="H645" i="6"/>
  <c r="F645" i="6"/>
  <c r="E645" i="6"/>
  <c r="D645" i="6"/>
  <c r="E643" i="6"/>
  <c r="H643" i="6"/>
  <c r="A648" i="6"/>
  <c r="F643" i="6"/>
  <c r="I643" i="6"/>
  <c r="D643" i="6"/>
  <c r="G640" i="6"/>
  <c r="C640" i="6"/>
  <c r="B640" i="6"/>
  <c r="E651" i="6"/>
  <c r="I651" i="6"/>
  <c r="H651" i="6"/>
  <c r="A656" i="6"/>
  <c r="F651" i="6"/>
  <c r="D651" i="6"/>
  <c r="C639" i="6"/>
  <c r="B639" i="6"/>
  <c r="G639" i="6"/>
  <c r="C638" i="6"/>
  <c r="B638" i="6"/>
  <c r="G638" i="6"/>
  <c r="C647" i="6"/>
  <c r="B647" i="6"/>
  <c r="G647" i="6"/>
  <c r="I652" i="6"/>
  <c r="H652" i="6"/>
  <c r="F652" i="6"/>
  <c r="E652" i="6"/>
  <c r="D652" i="6"/>
  <c r="A657" i="6"/>
  <c r="B646" i="6"/>
  <c r="C646" i="6"/>
  <c r="G646" i="6"/>
  <c r="I657" i="6" l="1"/>
  <c r="H657" i="6"/>
  <c r="F657" i="6"/>
  <c r="A662" i="6"/>
  <c r="E657" i="6"/>
  <c r="D657" i="6"/>
  <c r="G643" i="6"/>
  <c r="B643" i="6"/>
  <c r="C643" i="6"/>
  <c r="H648" i="6"/>
  <c r="I648" i="6"/>
  <c r="A653" i="6"/>
  <c r="F648" i="6"/>
  <c r="D648" i="6"/>
  <c r="E648" i="6"/>
  <c r="G652" i="6"/>
  <c r="C652" i="6"/>
  <c r="B652" i="6"/>
  <c r="G651" i="6"/>
  <c r="B651" i="6"/>
  <c r="C651" i="6"/>
  <c r="G645" i="6"/>
  <c r="C645" i="6"/>
  <c r="B645" i="6"/>
  <c r="A655" i="6"/>
  <c r="F650" i="6"/>
  <c r="E650" i="6"/>
  <c r="D650" i="6"/>
  <c r="I650" i="6"/>
  <c r="H650" i="6"/>
  <c r="I649" i="6"/>
  <c r="H649" i="6"/>
  <c r="F649" i="6"/>
  <c r="A654" i="6"/>
  <c r="E649" i="6"/>
  <c r="D649" i="6"/>
  <c r="H656" i="6"/>
  <c r="I656" i="6"/>
  <c r="A661" i="6"/>
  <c r="F656" i="6"/>
  <c r="E656" i="6"/>
  <c r="D656" i="6"/>
  <c r="G644" i="6"/>
  <c r="C644" i="6"/>
  <c r="B644" i="6"/>
  <c r="A666" i="6" l="1"/>
  <c r="I661" i="6"/>
  <c r="H661" i="6"/>
  <c r="F661" i="6"/>
  <c r="E661" i="6"/>
  <c r="D661" i="6"/>
  <c r="G656" i="6"/>
  <c r="C656" i="6"/>
  <c r="B656" i="6"/>
  <c r="A658" i="6"/>
  <c r="I653" i="6"/>
  <c r="H653" i="6"/>
  <c r="F653" i="6"/>
  <c r="E653" i="6"/>
  <c r="D653" i="6"/>
  <c r="G648" i="6"/>
  <c r="B648" i="6"/>
  <c r="C648" i="6"/>
  <c r="I654" i="6"/>
  <c r="D654" i="6"/>
  <c r="H654" i="6"/>
  <c r="A659" i="6"/>
  <c r="F654" i="6"/>
  <c r="E654" i="6"/>
  <c r="G649" i="6"/>
  <c r="C649" i="6"/>
  <c r="B649" i="6"/>
  <c r="C650" i="6"/>
  <c r="B650" i="6"/>
  <c r="G650" i="6"/>
  <c r="E662" i="6"/>
  <c r="D662" i="6"/>
  <c r="A667" i="6"/>
  <c r="I662" i="6"/>
  <c r="H662" i="6"/>
  <c r="F662" i="6"/>
  <c r="F655" i="6"/>
  <c r="E655" i="6"/>
  <c r="D655" i="6"/>
  <c r="A660" i="6"/>
  <c r="I655" i="6"/>
  <c r="H655" i="6"/>
  <c r="G657" i="6"/>
  <c r="C657" i="6"/>
  <c r="B657" i="6"/>
  <c r="B654" i="6" l="1"/>
  <c r="C654" i="6"/>
  <c r="G654" i="6"/>
  <c r="C655" i="6"/>
  <c r="B655" i="6"/>
  <c r="G655" i="6"/>
  <c r="G653" i="6"/>
  <c r="C653" i="6"/>
  <c r="B653" i="6"/>
  <c r="C662" i="6"/>
  <c r="B662" i="6"/>
  <c r="F658" i="6"/>
  <c r="E658" i="6"/>
  <c r="D658" i="6"/>
  <c r="A663" i="6"/>
  <c r="I658" i="6"/>
  <c r="H658" i="6"/>
  <c r="I660" i="6"/>
  <c r="H660" i="6"/>
  <c r="F660" i="6"/>
  <c r="E660" i="6"/>
  <c r="D660" i="6"/>
  <c r="A665" i="6"/>
  <c r="A672" i="6"/>
  <c r="D667" i="6"/>
  <c r="I667" i="6"/>
  <c r="H667" i="6"/>
  <c r="F667" i="6"/>
  <c r="E667" i="6"/>
  <c r="E659" i="6"/>
  <c r="I659" i="6"/>
  <c r="H659" i="6"/>
  <c r="F659" i="6"/>
  <c r="A664" i="6"/>
  <c r="D659" i="6"/>
  <c r="C661" i="6"/>
  <c r="B661" i="6"/>
  <c r="I666" i="6"/>
  <c r="H666" i="6"/>
  <c r="F666" i="6"/>
  <c r="E666" i="6"/>
  <c r="D666" i="6"/>
  <c r="A671" i="6"/>
  <c r="I671" i="6" l="1"/>
  <c r="H671" i="6"/>
  <c r="F671" i="6"/>
  <c r="A676" i="6"/>
  <c r="E671" i="6"/>
  <c r="D671" i="6"/>
  <c r="G660" i="6"/>
  <c r="C660" i="6"/>
  <c r="B660" i="6"/>
  <c r="C658" i="6"/>
  <c r="B658" i="6"/>
  <c r="G658" i="6"/>
  <c r="I665" i="6"/>
  <c r="H665" i="6"/>
  <c r="F665" i="6"/>
  <c r="E665" i="6"/>
  <c r="A670" i="6"/>
  <c r="D665" i="6"/>
  <c r="I663" i="6"/>
  <c r="H663" i="6"/>
  <c r="F663" i="6"/>
  <c r="E663" i="6"/>
  <c r="D663" i="6"/>
  <c r="A668" i="6"/>
  <c r="C666" i="6"/>
  <c r="B666" i="6"/>
  <c r="D672" i="6"/>
  <c r="I672" i="6"/>
  <c r="A677" i="6"/>
  <c r="H672" i="6"/>
  <c r="F672" i="6"/>
  <c r="E672" i="6"/>
  <c r="A669" i="6"/>
  <c r="I664" i="6"/>
  <c r="H664" i="6"/>
  <c r="F664" i="6"/>
  <c r="E664" i="6"/>
  <c r="D664" i="6"/>
  <c r="G659" i="6"/>
  <c r="B659" i="6"/>
  <c r="C659" i="6"/>
  <c r="C667" i="6"/>
  <c r="B667" i="6"/>
  <c r="A675" i="6" l="1"/>
  <c r="I670" i="6"/>
  <c r="H670" i="6"/>
  <c r="F670" i="6"/>
  <c r="E670" i="6"/>
  <c r="D670" i="6"/>
  <c r="C665" i="6"/>
  <c r="B665" i="6"/>
  <c r="C663" i="6"/>
  <c r="B663" i="6"/>
  <c r="C664" i="6"/>
  <c r="B664" i="6"/>
  <c r="I668" i="6"/>
  <c r="H668" i="6"/>
  <c r="A673" i="6"/>
  <c r="F668" i="6"/>
  <c r="E668" i="6"/>
  <c r="D668" i="6"/>
  <c r="F669" i="6"/>
  <c r="E669" i="6"/>
  <c r="D669" i="6"/>
  <c r="A674" i="6"/>
  <c r="I669" i="6"/>
  <c r="H669" i="6"/>
  <c r="I677" i="6"/>
  <c r="H677" i="6"/>
  <c r="F677" i="6"/>
  <c r="E677" i="6"/>
  <c r="D677" i="6"/>
  <c r="A682" i="6"/>
  <c r="C672" i="6"/>
  <c r="B672" i="6"/>
  <c r="G672" i="6"/>
  <c r="A681" i="6"/>
  <c r="H676" i="6"/>
  <c r="I676" i="6"/>
  <c r="D676" i="6"/>
  <c r="F676" i="6"/>
  <c r="E676" i="6"/>
  <c r="G671" i="6"/>
  <c r="B671" i="6"/>
  <c r="C671" i="6"/>
  <c r="I674" i="6" l="1"/>
  <c r="H674" i="6"/>
  <c r="F674" i="6"/>
  <c r="E674" i="6"/>
  <c r="D674" i="6"/>
  <c r="A679" i="6"/>
  <c r="A678" i="6"/>
  <c r="F673" i="6"/>
  <c r="I673" i="6"/>
  <c r="H673" i="6"/>
  <c r="E673" i="6"/>
  <c r="D673" i="6"/>
  <c r="C668" i="6"/>
  <c r="G668" i="6"/>
  <c r="B668" i="6"/>
  <c r="C676" i="6"/>
  <c r="B676" i="6"/>
  <c r="G669" i="6"/>
  <c r="C669" i="6"/>
  <c r="B669" i="6"/>
  <c r="A687" i="6"/>
  <c r="H682" i="6"/>
  <c r="I682" i="6"/>
  <c r="F682" i="6"/>
  <c r="E682" i="6"/>
  <c r="D682" i="6"/>
  <c r="G670" i="6"/>
  <c r="C670" i="6"/>
  <c r="B670" i="6"/>
  <c r="D681" i="6"/>
  <c r="A686" i="6"/>
  <c r="I681" i="6"/>
  <c r="H681" i="6"/>
  <c r="F681" i="6"/>
  <c r="E681" i="6"/>
  <c r="C677" i="6"/>
  <c r="B677" i="6"/>
  <c r="A680" i="6"/>
  <c r="I675" i="6"/>
  <c r="H675" i="6"/>
  <c r="E675" i="6"/>
  <c r="D675" i="6"/>
  <c r="C675" i="6" l="1"/>
  <c r="B675" i="6"/>
  <c r="C673" i="6"/>
  <c r="B673" i="6"/>
  <c r="C681" i="6"/>
  <c r="B681" i="6"/>
  <c r="I686" i="6"/>
  <c r="H686" i="6"/>
  <c r="F686" i="6"/>
  <c r="E686" i="6"/>
  <c r="D686" i="6"/>
  <c r="A691" i="6"/>
  <c r="D678" i="6"/>
  <c r="A683" i="6"/>
  <c r="I678" i="6"/>
  <c r="H678" i="6"/>
  <c r="F678" i="6"/>
  <c r="E678" i="6"/>
  <c r="A684" i="6"/>
  <c r="H679" i="6"/>
  <c r="I679" i="6"/>
  <c r="F679" i="6"/>
  <c r="E679" i="6"/>
  <c r="D679" i="6"/>
  <c r="C682" i="6"/>
  <c r="B682" i="6"/>
  <c r="D687" i="6"/>
  <c r="A692" i="6"/>
  <c r="I687" i="6"/>
  <c r="H687" i="6"/>
  <c r="F687" i="6"/>
  <c r="E687" i="6"/>
  <c r="I680" i="6"/>
  <c r="H680" i="6"/>
  <c r="F680" i="6"/>
  <c r="E680" i="6"/>
  <c r="A685" i="6"/>
  <c r="D680" i="6"/>
  <c r="C674" i="6"/>
  <c r="B674" i="6"/>
  <c r="D684" i="6" l="1"/>
  <c r="A689" i="6"/>
  <c r="I684" i="6"/>
  <c r="H684" i="6"/>
  <c r="F684" i="6"/>
  <c r="E684" i="6"/>
  <c r="C679" i="6"/>
  <c r="B679" i="6"/>
  <c r="C678" i="6"/>
  <c r="B678" i="6"/>
  <c r="I683" i="6"/>
  <c r="H683" i="6"/>
  <c r="F683" i="6"/>
  <c r="E683" i="6"/>
  <c r="D683" i="6"/>
  <c r="A688" i="6"/>
  <c r="A690" i="6"/>
  <c r="H685" i="6"/>
  <c r="I685" i="6"/>
  <c r="D685" i="6"/>
  <c r="F685" i="6"/>
  <c r="E685" i="6"/>
  <c r="A696" i="6"/>
  <c r="F691" i="6"/>
  <c r="I691" i="6"/>
  <c r="H691" i="6"/>
  <c r="E691" i="6"/>
  <c r="D691" i="6"/>
  <c r="C680" i="6"/>
  <c r="B680" i="6"/>
  <c r="C686" i="6"/>
  <c r="B686" i="6"/>
  <c r="C687" i="6"/>
  <c r="B687" i="6"/>
  <c r="I692" i="6"/>
  <c r="H692" i="6"/>
  <c r="F692" i="6"/>
  <c r="E692" i="6"/>
  <c r="D692" i="6"/>
  <c r="A697" i="6"/>
  <c r="A701" i="6" l="1"/>
  <c r="I696" i="6"/>
  <c r="H696" i="6"/>
  <c r="F696" i="6"/>
  <c r="E696" i="6"/>
  <c r="D696" i="6"/>
  <c r="C685" i="6"/>
  <c r="B685" i="6"/>
  <c r="D690" i="6"/>
  <c r="A695" i="6"/>
  <c r="I690" i="6"/>
  <c r="H690" i="6"/>
  <c r="F690" i="6"/>
  <c r="E690" i="6"/>
  <c r="D697" i="6"/>
  <c r="F697" i="6"/>
  <c r="E697" i="6"/>
  <c r="A702" i="6"/>
  <c r="I697" i="6"/>
  <c r="H697" i="6"/>
  <c r="A693" i="6"/>
  <c r="H688" i="6"/>
  <c r="I688" i="6"/>
  <c r="F688" i="6"/>
  <c r="E688" i="6"/>
  <c r="D688" i="6"/>
  <c r="G692" i="6"/>
  <c r="C692" i="6"/>
  <c r="B692" i="6"/>
  <c r="C683" i="6"/>
  <c r="B683" i="6"/>
  <c r="C684" i="6"/>
  <c r="B684" i="6"/>
  <c r="I689" i="6"/>
  <c r="H689" i="6"/>
  <c r="F689" i="6"/>
  <c r="A694" i="6"/>
  <c r="E689" i="6"/>
  <c r="D689" i="6"/>
  <c r="G691" i="6"/>
  <c r="C691" i="6"/>
  <c r="B691" i="6"/>
  <c r="C688" i="6" l="1"/>
  <c r="B688" i="6"/>
  <c r="E693" i="6"/>
  <c r="D693" i="6"/>
  <c r="A698" i="6"/>
  <c r="I693" i="6"/>
  <c r="H693" i="6"/>
  <c r="F693" i="6"/>
  <c r="C697" i="6"/>
  <c r="B697" i="6"/>
  <c r="G697" i="6"/>
  <c r="I702" i="6"/>
  <c r="H702" i="6"/>
  <c r="D702" i="6"/>
  <c r="A707" i="6"/>
  <c r="F702" i="6"/>
  <c r="E702" i="6"/>
  <c r="D694" i="6"/>
  <c r="I694" i="6"/>
  <c r="H694" i="6"/>
  <c r="F694" i="6"/>
  <c r="E694" i="6"/>
  <c r="A699" i="6"/>
  <c r="C690" i="6"/>
  <c r="B690" i="6"/>
  <c r="G690" i="6"/>
  <c r="C689" i="6"/>
  <c r="B689" i="6"/>
  <c r="I695" i="6"/>
  <c r="H695" i="6"/>
  <c r="F695" i="6"/>
  <c r="E695" i="6"/>
  <c r="D695" i="6"/>
  <c r="A700" i="6"/>
  <c r="C696" i="6"/>
  <c r="B696" i="6"/>
  <c r="E701" i="6"/>
  <c r="D701" i="6"/>
  <c r="I701" i="6"/>
  <c r="H701" i="6"/>
  <c r="F701" i="6"/>
  <c r="A706" i="6"/>
  <c r="C694" i="6" l="1"/>
  <c r="B694" i="6"/>
  <c r="A704" i="6"/>
  <c r="I699" i="6"/>
  <c r="H699" i="6"/>
  <c r="F699" i="6"/>
  <c r="E699" i="6"/>
  <c r="D699" i="6"/>
  <c r="H706" i="6"/>
  <c r="F706" i="6"/>
  <c r="E706" i="6"/>
  <c r="D706" i="6"/>
  <c r="A711" i="6"/>
  <c r="I706" i="6"/>
  <c r="C701" i="6"/>
  <c r="B701" i="6"/>
  <c r="G701" i="6"/>
  <c r="A712" i="6"/>
  <c r="I707" i="6"/>
  <c r="H707" i="6"/>
  <c r="F707" i="6"/>
  <c r="E707" i="6"/>
  <c r="D707" i="6"/>
  <c r="G702" i="6"/>
  <c r="C702" i="6"/>
  <c r="B702" i="6"/>
  <c r="I700" i="6"/>
  <c r="H700" i="6"/>
  <c r="A705" i="6"/>
  <c r="F700" i="6"/>
  <c r="E700" i="6"/>
  <c r="D700" i="6"/>
  <c r="C693" i="6"/>
  <c r="B693" i="6"/>
  <c r="C695" i="6"/>
  <c r="B695" i="6"/>
  <c r="H698" i="6"/>
  <c r="F698" i="6"/>
  <c r="E698" i="6"/>
  <c r="D698" i="6"/>
  <c r="A703" i="6"/>
  <c r="I698" i="6"/>
  <c r="G707" i="6" l="1"/>
  <c r="C707" i="6"/>
  <c r="B707" i="6"/>
  <c r="A717" i="6"/>
  <c r="I712" i="6"/>
  <c r="H712" i="6"/>
  <c r="F712" i="6"/>
  <c r="E712" i="6"/>
  <c r="D712" i="6"/>
  <c r="G706" i="6"/>
  <c r="C706" i="6"/>
  <c r="B706" i="6"/>
  <c r="I711" i="6"/>
  <c r="H711" i="6"/>
  <c r="F711" i="6"/>
  <c r="A716" i="6"/>
  <c r="E711" i="6"/>
  <c r="D711" i="6"/>
  <c r="I703" i="6"/>
  <c r="H703" i="6"/>
  <c r="F703" i="6"/>
  <c r="E703" i="6"/>
  <c r="A708" i="6"/>
  <c r="D703" i="6"/>
  <c r="D705" i="6"/>
  <c r="A710" i="6"/>
  <c r="F705" i="6"/>
  <c r="E705" i="6"/>
  <c r="I705" i="6"/>
  <c r="H705" i="6"/>
  <c r="G699" i="6"/>
  <c r="C699" i="6"/>
  <c r="B699" i="6"/>
  <c r="G698" i="6"/>
  <c r="C698" i="6"/>
  <c r="B698" i="6"/>
  <c r="G700" i="6"/>
  <c r="C700" i="6"/>
  <c r="B700" i="6"/>
  <c r="A709" i="6"/>
  <c r="I704" i="6"/>
  <c r="H704" i="6"/>
  <c r="F704" i="6"/>
  <c r="E704" i="6"/>
  <c r="D704" i="6"/>
  <c r="F709" i="6" l="1"/>
  <c r="E709" i="6"/>
  <c r="D709" i="6"/>
  <c r="I709" i="6"/>
  <c r="H709" i="6"/>
  <c r="A714" i="6"/>
  <c r="I716" i="6"/>
  <c r="H716" i="6"/>
  <c r="A721" i="6"/>
  <c r="F716" i="6"/>
  <c r="E716" i="6"/>
  <c r="D716" i="6"/>
  <c r="B704" i="6"/>
  <c r="G704" i="6"/>
  <c r="C704" i="6"/>
  <c r="G711" i="6"/>
  <c r="C711" i="6"/>
  <c r="B711" i="6"/>
  <c r="G703" i="6"/>
  <c r="C703" i="6"/>
  <c r="B703" i="6"/>
  <c r="C705" i="6"/>
  <c r="B705" i="6"/>
  <c r="G705" i="6"/>
  <c r="C712" i="6"/>
  <c r="B712" i="6"/>
  <c r="G712" i="6"/>
  <c r="F717" i="6"/>
  <c r="E717" i="6"/>
  <c r="D717" i="6"/>
  <c r="A722" i="6"/>
  <c r="I717" i="6"/>
  <c r="H717" i="6"/>
  <c r="I708" i="6"/>
  <c r="H708" i="6"/>
  <c r="A713" i="6"/>
  <c r="F708" i="6"/>
  <c r="D708" i="6"/>
  <c r="H710" i="6"/>
  <c r="I710" i="6"/>
  <c r="A715" i="6"/>
  <c r="E710" i="6"/>
  <c r="F710" i="6"/>
  <c r="D710" i="6"/>
  <c r="C710" i="6" l="1"/>
  <c r="B710" i="6"/>
  <c r="G710" i="6"/>
  <c r="G708" i="6"/>
  <c r="C708" i="6"/>
  <c r="B708" i="6"/>
  <c r="E721" i="6"/>
  <c r="I721" i="6"/>
  <c r="H721" i="6"/>
  <c r="A726" i="6"/>
  <c r="F721" i="6"/>
  <c r="D721" i="6"/>
  <c r="C717" i="6"/>
  <c r="B717" i="6"/>
  <c r="G717" i="6"/>
  <c r="I722" i="6"/>
  <c r="H722" i="6"/>
  <c r="F722" i="6"/>
  <c r="E722" i="6"/>
  <c r="D722" i="6"/>
  <c r="A727" i="6"/>
  <c r="B716" i="6"/>
  <c r="G716" i="6"/>
  <c r="C716" i="6"/>
  <c r="A720" i="6"/>
  <c r="I715" i="6"/>
  <c r="H715" i="6"/>
  <c r="F715" i="6"/>
  <c r="E715" i="6"/>
  <c r="D715" i="6"/>
  <c r="I714" i="6"/>
  <c r="H714" i="6"/>
  <c r="F714" i="6"/>
  <c r="E714" i="6"/>
  <c r="D714" i="6"/>
  <c r="A719" i="6"/>
  <c r="C709" i="6"/>
  <c r="B709" i="6"/>
  <c r="G709" i="6"/>
  <c r="E713" i="6"/>
  <c r="H713" i="6"/>
  <c r="A718" i="6"/>
  <c r="F713" i="6"/>
  <c r="D713" i="6"/>
  <c r="I713" i="6"/>
  <c r="C713" i="6" l="1"/>
  <c r="G713" i="6"/>
  <c r="B713" i="6"/>
  <c r="G722" i="6"/>
  <c r="C722" i="6"/>
  <c r="B722" i="6"/>
  <c r="I719" i="6"/>
  <c r="H719" i="6"/>
  <c r="F719" i="6"/>
  <c r="A724" i="6"/>
  <c r="E719" i="6"/>
  <c r="D719" i="6"/>
  <c r="H726" i="6"/>
  <c r="F726" i="6"/>
  <c r="E726" i="6"/>
  <c r="A731" i="6"/>
  <c r="D726" i="6"/>
  <c r="I726" i="6"/>
  <c r="C721" i="6"/>
  <c r="G721" i="6"/>
  <c r="B721" i="6"/>
  <c r="G714" i="6"/>
  <c r="C714" i="6"/>
  <c r="B714" i="6"/>
  <c r="I727" i="6"/>
  <c r="H727" i="6"/>
  <c r="F727" i="6"/>
  <c r="E727" i="6"/>
  <c r="D727" i="6"/>
  <c r="A732" i="6"/>
  <c r="H718" i="6"/>
  <c r="F718" i="6"/>
  <c r="I718" i="6"/>
  <c r="A723" i="6"/>
  <c r="E718" i="6"/>
  <c r="D718" i="6"/>
  <c r="G715" i="6"/>
  <c r="B715" i="6"/>
  <c r="C715" i="6"/>
  <c r="A725" i="6"/>
  <c r="I720" i="6"/>
  <c r="H720" i="6"/>
  <c r="F720" i="6"/>
  <c r="E720" i="6"/>
  <c r="D720" i="6"/>
  <c r="G726" i="6" l="1"/>
  <c r="C726" i="6"/>
  <c r="B726" i="6"/>
  <c r="A728" i="6"/>
  <c r="I723" i="6"/>
  <c r="H723" i="6"/>
  <c r="D723" i="6"/>
  <c r="F723" i="6"/>
  <c r="E723" i="6"/>
  <c r="I724" i="6"/>
  <c r="H724" i="6"/>
  <c r="A729" i="6"/>
  <c r="F724" i="6"/>
  <c r="E724" i="6"/>
  <c r="D724" i="6"/>
  <c r="C718" i="6"/>
  <c r="B718" i="6"/>
  <c r="G718" i="6"/>
  <c r="G719" i="6"/>
  <c r="C719" i="6"/>
  <c r="B719" i="6"/>
  <c r="I732" i="6"/>
  <c r="H732" i="6"/>
  <c r="A737" i="6"/>
  <c r="F732" i="6"/>
  <c r="E732" i="6"/>
  <c r="D732" i="6"/>
  <c r="C720" i="6"/>
  <c r="B720" i="6"/>
  <c r="G720" i="6"/>
  <c r="F725" i="6"/>
  <c r="E725" i="6"/>
  <c r="D725" i="6"/>
  <c r="A730" i="6"/>
  <c r="I725" i="6"/>
  <c r="H725" i="6"/>
  <c r="A736" i="6"/>
  <c r="I731" i="6"/>
  <c r="F731" i="6"/>
  <c r="E731" i="6"/>
  <c r="D731" i="6"/>
  <c r="H731" i="6"/>
  <c r="G727" i="6"/>
  <c r="C727" i="6"/>
  <c r="B727" i="6"/>
  <c r="B732" i="6" l="1"/>
  <c r="G732" i="6"/>
  <c r="C732" i="6"/>
  <c r="E737" i="6"/>
  <c r="I737" i="6"/>
  <c r="H737" i="6"/>
  <c r="F737" i="6"/>
  <c r="A742" i="6"/>
  <c r="D737" i="6"/>
  <c r="E729" i="6"/>
  <c r="I729" i="6"/>
  <c r="H729" i="6"/>
  <c r="A734" i="6"/>
  <c r="F729" i="6"/>
  <c r="D729" i="6"/>
  <c r="B724" i="6"/>
  <c r="G724" i="6"/>
  <c r="C724" i="6"/>
  <c r="G723" i="6"/>
  <c r="C723" i="6"/>
  <c r="B723" i="6"/>
  <c r="A733" i="6"/>
  <c r="I728" i="6"/>
  <c r="H728" i="6"/>
  <c r="F728" i="6"/>
  <c r="E728" i="6"/>
  <c r="D728" i="6"/>
  <c r="C725" i="6"/>
  <c r="B725" i="6"/>
  <c r="G725" i="6"/>
  <c r="C731" i="6"/>
  <c r="B731" i="6"/>
  <c r="G731" i="6"/>
  <c r="A741" i="6"/>
  <c r="I736" i="6"/>
  <c r="H736" i="6"/>
  <c r="D736" i="6"/>
  <c r="F736" i="6"/>
  <c r="E736" i="6"/>
  <c r="I730" i="6"/>
  <c r="H730" i="6"/>
  <c r="F730" i="6"/>
  <c r="E730" i="6"/>
  <c r="D730" i="6"/>
  <c r="A735" i="6"/>
  <c r="H734" i="6" l="1"/>
  <c r="F734" i="6"/>
  <c r="I734" i="6"/>
  <c r="E734" i="6"/>
  <c r="A739" i="6"/>
  <c r="D734" i="6"/>
  <c r="F733" i="6"/>
  <c r="E733" i="6"/>
  <c r="D733" i="6"/>
  <c r="A738" i="6"/>
  <c r="I733" i="6"/>
  <c r="H733" i="6"/>
  <c r="G730" i="6"/>
  <c r="C730" i="6"/>
  <c r="B730" i="6"/>
  <c r="C729" i="6"/>
  <c r="G729" i="6"/>
  <c r="B729" i="6"/>
  <c r="C728" i="6"/>
  <c r="B728" i="6"/>
  <c r="G728" i="6"/>
  <c r="I735" i="6"/>
  <c r="H735" i="6"/>
  <c r="F735" i="6"/>
  <c r="A740" i="6"/>
  <c r="E735" i="6"/>
  <c r="D735" i="6"/>
  <c r="C736" i="6"/>
  <c r="B736" i="6"/>
  <c r="G736" i="6"/>
  <c r="F741" i="6"/>
  <c r="E741" i="6"/>
  <c r="D741" i="6"/>
  <c r="A746" i="6"/>
  <c r="I741" i="6"/>
  <c r="H741" i="6"/>
  <c r="A747" i="6"/>
  <c r="I742" i="6"/>
  <c r="H742" i="6"/>
  <c r="F742" i="6"/>
  <c r="E742" i="6"/>
  <c r="D742" i="6"/>
  <c r="C737" i="6"/>
  <c r="G737" i="6"/>
  <c r="B737" i="6"/>
  <c r="A752" i="6" l="1"/>
  <c r="I747" i="6"/>
  <c r="H747" i="6"/>
  <c r="F747" i="6"/>
  <c r="E747" i="6"/>
  <c r="D747" i="6"/>
  <c r="C733" i="6"/>
  <c r="B733" i="6"/>
  <c r="G733" i="6"/>
  <c r="I746" i="6"/>
  <c r="H746" i="6"/>
  <c r="F746" i="6"/>
  <c r="E746" i="6"/>
  <c r="D746" i="6"/>
  <c r="A751" i="6"/>
  <c r="I738" i="6"/>
  <c r="H738" i="6"/>
  <c r="F738" i="6"/>
  <c r="E738" i="6"/>
  <c r="D738" i="6"/>
  <c r="A743" i="6"/>
  <c r="A744" i="6"/>
  <c r="I739" i="6"/>
  <c r="F739" i="6"/>
  <c r="E739" i="6"/>
  <c r="D739" i="6"/>
  <c r="H739" i="6"/>
  <c r="G735" i="6"/>
  <c r="B735" i="6"/>
  <c r="C735" i="6"/>
  <c r="G734" i="6"/>
  <c r="C734" i="6"/>
  <c r="B734" i="6"/>
  <c r="G742" i="6"/>
  <c r="C742" i="6"/>
  <c r="B742" i="6"/>
  <c r="C741" i="6"/>
  <c r="B741" i="6"/>
  <c r="I740" i="6"/>
  <c r="H740" i="6"/>
  <c r="F740" i="6"/>
  <c r="A745" i="6"/>
  <c r="E740" i="6"/>
  <c r="D740" i="6"/>
  <c r="G738" i="6" l="1"/>
  <c r="C738" i="6"/>
  <c r="B738" i="6"/>
  <c r="I751" i="6"/>
  <c r="H751" i="6"/>
  <c r="A756" i="6"/>
  <c r="F751" i="6"/>
  <c r="E751" i="6"/>
  <c r="D751" i="6"/>
  <c r="G746" i="6"/>
  <c r="C746" i="6"/>
  <c r="B746" i="6"/>
  <c r="D744" i="6"/>
  <c r="A749" i="6"/>
  <c r="H744" i="6"/>
  <c r="I744" i="6"/>
  <c r="F744" i="6"/>
  <c r="E744" i="6"/>
  <c r="F745" i="6"/>
  <c r="D745" i="6"/>
  <c r="I745" i="6"/>
  <c r="H745" i="6"/>
  <c r="A750" i="6"/>
  <c r="E745" i="6"/>
  <c r="C739" i="6"/>
  <c r="B739" i="6"/>
  <c r="G739" i="6"/>
  <c r="I743" i="6"/>
  <c r="H743" i="6"/>
  <c r="A748" i="6"/>
  <c r="F743" i="6"/>
  <c r="E743" i="6"/>
  <c r="D743" i="6"/>
  <c r="B740" i="6"/>
  <c r="G740" i="6"/>
  <c r="C740" i="6"/>
  <c r="G747" i="6"/>
  <c r="C747" i="6"/>
  <c r="B747" i="6"/>
  <c r="D752" i="6"/>
  <c r="A757" i="6"/>
  <c r="F752" i="6"/>
  <c r="E752" i="6"/>
  <c r="I752" i="6"/>
  <c r="H752" i="6"/>
  <c r="C744" i="6" l="1"/>
  <c r="B744" i="6"/>
  <c r="G744" i="6"/>
  <c r="A755" i="6"/>
  <c r="I750" i="6"/>
  <c r="H750" i="6"/>
  <c r="F750" i="6"/>
  <c r="E750" i="6"/>
  <c r="D750" i="6"/>
  <c r="F749" i="6"/>
  <c r="E749" i="6"/>
  <c r="D749" i="6"/>
  <c r="A754" i="6"/>
  <c r="I749" i="6"/>
  <c r="H749" i="6"/>
  <c r="G745" i="6"/>
  <c r="C745" i="6"/>
  <c r="B745" i="6"/>
  <c r="C752" i="6"/>
  <c r="B752" i="6"/>
  <c r="G752" i="6"/>
  <c r="I748" i="6"/>
  <c r="H748" i="6"/>
  <c r="F748" i="6"/>
  <c r="E748" i="6"/>
  <c r="D748" i="6"/>
  <c r="A753" i="6"/>
  <c r="A761" i="6"/>
  <c r="F756" i="6"/>
  <c r="E756" i="6"/>
  <c r="D756" i="6"/>
  <c r="I756" i="6"/>
  <c r="H756" i="6"/>
  <c r="G743" i="6"/>
  <c r="C743" i="6"/>
  <c r="B743" i="6"/>
  <c r="G751" i="6"/>
  <c r="C751" i="6"/>
  <c r="B751" i="6"/>
  <c r="F757" i="6"/>
  <c r="E757" i="6"/>
  <c r="D757" i="6"/>
  <c r="A762" i="6"/>
  <c r="H757" i="6"/>
  <c r="I757" i="6"/>
  <c r="C748" i="6" l="1"/>
  <c r="B748" i="6"/>
  <c r="G748" i="6"/>
  <c r="G757" i="6"/>
  <c r="C757" i="6"/>
  <c r="B757" i="6"/>
  <c r="G749" i="6"/>
  <c r="C749" i="6"/>
  <c r="B749" i="6"/>
  <c r="I754" i="6"/>
  <c r="H754" i="6"/>
  <c r="F754" i="6"/>
  <c r="E754" i="6"/>
  <c r="D754" i="6"/>
  <c r="A759" i="6"/>
  <c r="I762" i="6"/>
  <c r="H762" i="6"/>
  <c r="F762" i="6"/>
  <c r="E762" i="6"/>
  <c r="D762" i="6"/>
  <c r="A767" i="6"/>
  <c r="G750" i="6"/>
  <c r="C750" i="6"/>
  <c r="B750" i="6"/>
  <c r="F761" i="6"/>
  <c r="D761" i="6"/>
  <c r="A766" i="6"/>
  <c r="I761" i="6"/>
  <c r="H761" i="6"/>
  <c r="E761" i="6"/>
  <c r="A760" i="6"/>
  <c r="I755" i="6"/>
  <c r="H755" i="6"/>
  <c r="F755" i="6"/>
  <c r="E755" i="6"/>
  <c r="D755" i="6"/>
  <c r="C756" i="6"/>
  <c r="B756" i="6"/>
  <c r="G756" i="6"/>
  <c r="F753" i="6"/>
  <c r="D753" i="6"/>
  <c r="I753" i="6"/>
  <c r="H753" i="6"/>
  <c r="A758" i="6"/>
  <c r="E753" i="6"/>
  <c r="G762" i="6" l="1"/>
  <c r="C762" i="6"/>
  <c r="B762" i="6"/>
  <c r="I759" i="6"/>
  <c r="H759" i="6"/>
  <c r="A764" i="6"/>
  <c r="F759" i="6"/>
  <c r="E759" i="6"/>
  <c r="D759" i="6"/>
  <c r="G753" i="6"/>
  <c r="B753" i="6"/>
  <c r="C753" i="6"/>
  <c r="G754" i="6"/>
  <c r="C754" i="6"/>
  <c r="B754" i="6"/>
  <c r="I767" i="6"/>
  <c r="H767" i="6"/>
  <c r="F767" i="6"/>
  <c r="D767" i="6"/>
  <c r="A772" i="6"/>
  <c r="E767" i="6"/>
  <c r="G755" i="6"/>
  <c r="C755" i="6"/>
  <c r="B755" i="6"/>
  <c r="D760" i="6"/>
  <c r="A765" i="6"/>
  <c r="I760" i="6"/>
  <c r="H760" i="6"/>
  <c r="F760" i="6"/>
  <c r="E760" i="6"/>
  <c r="G761" i="6"/>
  <c r="C761" i="6"/>
  <c r="B761" i="6"/>
  <c r="A771" i="6"/>
  <c r="I766" i="6"/>
  <c r="H766" i="6"/>
  <c r="D766" i="6"/>
  <c r="F766" i="6"/>
  <c r="E766" i="6"/>
  <c r="A763" i="6"/>
  <c r="I758" i="6"/>
  <c r="H758" i="6"/>
  <c r="F758" i="6"/>
  <c r="E758" i="6"/>
  <c r="D758" i="6"/>
  <c r="G767" i="6" l="1"/>
  <c r="C767" i="6"/>
  <c r="B767" i="6"/>
  <c r="I772" i="6"/>
  <c r="H772" i="6"/>
  <c r="F772" i="6"/>
  <c r="E772" i="6"/>
  <c r="D772" i="6"/>
  <c r="A777" i="6"/>
  <c r="G766" i="6"/>
  <c r="C766" i="6"/>
  <c r="B766" i="6"/>
  <c r="I764" i="6"/>
  <c r="H764" i="6"/>
  <c r="F764" i="6"/>
  <c r="E764" i="6"/>
  <c r="D764" i="6"/>
  <c r="A769" i="6"/>
  <c r="G758" i="6"/>
  <c r="C758" i="6"/>
  <c r="B758" i="6"/>
  <c r="A776" i="6"/>
  <c r="I771" i="6"/>
  <c r="H771" i="6"/>
  <c r="E771" i="6"/>
  <c r="F771" i="6"/>
  <c r="D771" i="6"/>
  <c r="G759" i="6"/>
  <c r="C759" i="6"/>
  <c r="B759" i="6"/>
  <c r="A768" i="6"/>
  <c r="I763" i="6"/>
  <c r="H763" i="6"/>
  <c r="F763" i="6"/>
  <c r="E763" i="6"/>
  <c r="D763" i="6"/>
  <c r="C760" i="6"/>
  <c r="B760" i="6"/>
  <c r="G760" i="6"/>
  <c r="F765" i="6"/>
  <c r="E765" i="6"/>
  <c r="D765" i="6"/>
  <c r="A770" i="6"/>
  <c r="I765" i="6"/>
  <c r="H765" i="6"/>
  <c r="G771" i="6" l="1"/>
  <c r="C771" i="6"/>
  <c r="B771" i="6"/>
  <c r="I770" i="6"/>
  <c r="H770" i="6"/>
  <c r="F770" i="6"/>
  <c r="E770" i="6"/>
  <c r="D770" i="6"/>
  <c r="A775" i="6"/>
  <c r="F769" i="6"/>
  <c r="D769" i="6"/>
  <c r="I769" i="6"/>
  <c r="H769" i="6"/>
  <c r="E769" i="6"/>
  <c r="A774" i="6"/>
  <c r="G765" i="6"/>
  <c r="C765" i="6"/>
  <c r="B765" i="6"/>
  <c r="F777" i="6"/>
  <c r="D777" i="6"/>
  <c r="I777" i="6"/>
  <c r="H777" i="6"/>
  <c r="A782" i="6"/>
  <c r="G763" i="6"/>
  <c r="C763" i="6"/>
  <c r="B763" i="6"/>
  <c r="C764" i="6"/>
  <c r="G764" i="6"/>
  <c r="B764" i="6"/>
  <c r="D776" i="6"/>
  <c r="A781" i="6"/>
  <c r="H776" i="6"/>
  <c r="E776" i="6"/>
  <c r="I776" i="6"/>
  <c r="F776" i="6"/>
  <c r="G772" i="6"/>
  <c r="C772" i="6"/>
  <c r="B772" i="6"/>
  <c r="D768" i="6"/>
  <c r="A773" i="6"/>
  <c r="I768" i="6"/>
  <c r="H768" i="6"/>
  <c r="F768" i="6"/>
  <c r="E768" i="6"/>
  <c r="G777" i="6" l="1"/>
  <c r="C777" i="6"/>
  <c r="B777" i="6"/>
  <c r="F773" i="6"/>
  <c r="E773" i="6"/>
  <c r="D773" i="6"/>
  <c r="I773" i="6"/>
  <c r="H773" i="6"/>
  <c r="A778" i="6"/>
  <c r="C776" i="6"/>
  <c r="B776" i="6"/>
  <c r="G776" i="6"/>
  <c r="G769" i="6"/>
  <c r="C769" i="6"/>
  <c r="B769" i="6"/>
  <c r="I775" i="6"/>
  <c r="H775" i="6"/>
  <c r="F775" i="6"/>
  <c r="D775" i="6"/>
  <c r="E775" i="6"/>
  <c r="A780" i="6"/>
  <c r="A779" i="6"/>
  <c r="I774" i="6"/>
  <c r="H774" i="6"/>
  <c r="F774" i="6"/>
  <c r="E774" i="6"/>
  <c r="D774" i="6"/>
  <c r="H781" i="6"/>
  <c r="F781" i="6"/>
  <c r="E781" i="6"/>
  <c r="D781" i="6"/>
  <c r="A786" i="6"/>
  <c r="I781" i="6"/>
  <c r="G770" i="6"/>
  <c r="C770" i="6"/>
  <c r="B770" i="6"/>
  <c r="C768" i="6"/>
  <c r="B768" i="6"/>
  <c r="G768" i="6"/>
  <c r="A787" i="6"/>
  <c r="I782" i="6"/>
  <c r="H782" i="6"/>
  <c r="F782" i="6"/>
  <c r="E782" i="6"/>
  <c r="D782" i="6"/>
  <c r="G774" i="6" l="1"/>
  <c r="C774" i="6"/>
  <c r="B774" i="6"/>
  <c r="H780" i="6"/>
  <c r="D780" i="6"/>
  <c r="I780" i="6"/>
  <c r="F780" i="6"/>
  <c r="E780" i="6"/>
  <c r="A785" i="6"/>
  <c r="G773" i="6"/>
  <c r="C773" i="6"/>
  <c r="B773" i="6"/>
  <c r="G782" i="6"/>
  <c r="C782" i="6"/>
  <c r="B782" i="6"/>
  <c r="A792" i="6"/>
  <c r="I787" i="6"/>
  <c r="F787" i="6"/>
  <c r="H787" i="6"/>
  <c r="E787" i="6"/>
  <c r="D787" i="6"/>
  <c r="G775" i="6"/>
  <c r="C775" i="6"/>
  <c r="B775" i="6"/>
  <c r="I778" i="6"/>
  <c r="H778" i="6"/>
  <c r="F778" i="6"/>
  <c r="E778" i="6"/>
  <c r="D778" i="6"/>
  <c r="A783" i="6"/>
  <c r="I786" i="6"/>
  <c r="H786" i="6"/>
  <c r="F786" i="6"/>
  <c r="E786" i="6"/>
  <c r="D786" i="6"/>
  <c r="A791" i="6"/>
  <c r="G781" i="6"/>
  <c r="C781" i="6"/>
  <c r="B781" i="6"/>
  <c r="A784" i="6"/>
  <c r="I779" i="6"/>
  <c r="H779" i="6"/>
  <c r="F779" i="6"/>
  <c r="E779" i="6"/>
  <c r="D779" i="6"/>
  <c r="B779" i="6" l="1"/>
  <c r="G779" i="6"/>
  <c r="C779" i="6"/>
  <c r="B787" i="6"/>
  <c r="G787" i="6"/>
  <c r="C787" i="6"/>
  <c r="E792" i="6"/>
  <c r="D792" i="6"/>
  <c r="A797" i="6"/>
  <c r="F792" i="6"/>
  <c r="I792" i="6"/>
  <c r="H792" i="6"/>
  <c r="F785" i="6"/>
  <c r="E785" i="6"/>
  <c r="I785" i="6"/>
  <c r="H785" i="6"/>
  <c r="D785" i="6"/>
  <c r="A790" i="6"/>
  <c r="I791" i="6"/>
  <c r="H791" i="6"/>
  <c r="F791" i="6"/>
  <c r="E791" i="6"/>
  <c r="D791" i="6"/>
  <c r="A796" i="6"/>
  <c r="C780" i="6"/>
  <c r="B780" i="6"/>
  <c r="G780" i="6"/>
  <c r="E784" i="6"/>
  <c r="D784" i="6"/>
  <c r="A789" i="6"/>
  <c r="I784" i="6"/>
  <c r="H784" i="6"/>
  <c r="F784" i="6"/>
  <c r="G786" i="6"/>
  <c r="B786" i="6"/>
  <c r="C786" i="6"/>
  <c r="I783" i="6"/>
  <c r="H783" i="6"/>
  <c r="E783" i="6"/>
  <c r="F783" i="6"/>
  <c r="D783" i="6"/>
  <c r="A788" i="6"/>
  <c r="G778" i="6"/>
  <c r="B778" i="6"/>
  <c r="C778" i="6"/>
  <c r="G791" i="6" l="1"/>
  <c r="C791" i="6"/>
  <c r="B791" i="6"/>
  <c r="I788" i="6"/>
  <c r="H788" i="6"/>
  <c r="D788" i="6"/>
  <c r="F788" i="6"/>
  <c r="E788" i="6"/>
  <c r="A793" i="6"/>
  <c r="A795" i="6"/>
  <c r="I790" i="6"/>
  <c r="H790" i="6"/>
  <c r="F790" i="6"/>
  <c r="E790" i="6"/>
  <c r="D790" i="6"/>
  <c r="G785" i="6"/>
  <c r="C785" i="6"/>
  <c r="B785" i="6"/>
  <c r="G783" i="6"/>
  <c r="C783" i="6"/>
  <c r="B783" i="6"/>
  <c r="C792" i="6"/>
  <c r="B792" i="6"/>
  <c r="G792" i="6"/>
  <c r="H797" i="6"/>
  <c r="F797" i="6"/>
  <c r="E797" i="6"/>
  <c r="D797" i="6"/>
  <c r="I797" i="6"/>
  <c r="C784" i="6"/>
  <c r="B784" i="6"/>
  <c r="G784" i="6"/>
  <c r="I796" i="6"/>
  <c r="H796" i="6"/>
  <c r="D796" i="6"/>
  <c r="F796" i="6"/>
  <c r="E796" i="6"/>
  <c r="H789" i="6"/>
  <c r="F789" i="6"/>
  <c r="E789" i="6"/>
  <c r="D789" i="6"/>
  <c r="I789" i="6"/>
  <c r="A794" i="6"/>
  <c r="I794" i="6" l="1"/>
  <c r="H794" i="6"/>
  <c r="F794" i="6"/>
  <c r="E794" i="6"/>
  <c r="D794" i="6"/>
  <c r="A799" i="6"/>
  <c r="G789" i="6"/>
  <c r="C789" i="6"/>
  <c r="B789" i="6"/>
  <c r="G790" i="6"/>
  <c r="C790" i="6"/>
  <c r="B790" i="6"/>
  <c r="I795" i="6"/>
  <c r="H795" i="6"/>
  <c r="F795" i="6"/>
  <c r="E795" i="6"/>
  <c r="D795" i="6"/>
  <c r="G796" i="6"/>
  <c r="C796" i="6"/>
  <c r="B796" i="6"/>
  <c r="F793" i="6"/>
  <c r="E793" i="6"/>
  <c r="A798" i="6"/>
  <c r="I793" i="6"/>
  <c r="H793" i="6"/>
  <c r="D793" i="6"/>
  <c r="G797" i="6"/>
  <c r="C797" i="6"/>
  <c r="B797" i="6"/>
  <c r="C788" i="6"/>
  <c r="B788" i="6"/>
  <c r="G788" i="6"/>
  <c r="B795" i="6" l="1"/>
  <c r="G795" i="6"/>
  <c r="C795" i="6"/>
  <c r="I799" i="6"/>
  <c r="H799" i="6"/>
  <c r="F799" i="6"/>
  <c r="E799" i="6"/>
  <c r="D799" i="6"/>
  <c r="G793" i="6"/>
  <c r="B793" i="6"/>
  <c r="C793" i="6"/>
  <c r="I798" i="6"/>
  <c r="H798" i="6"/>
  <c r="F798" i="6"/>
  <c r="E798" i="6"/>
  <c r="D798" i="6"/>
  <c r="G794" i="6"/>
  <c r="C794" i="6"/>
  <c r="B794" i="6"/>
  <c r="G798" i="6" l="1"/>
  <c r="C798" i="6"/>
  <c r="B798" i="6"/>
  <c r="G799" i="6"/>
  <c r="C799" i="6"/>
  <c r="B799" i="6"/>
  <c r="E2" i="13" l="1" a="1"/>
  <c r="E2" i="13" s="1"/>
  <c r="C7" i="12" l="1" a="1"/>
  <c r="C7" i="12" s="1"/>
  <c r="B4" i="12" l="1"/>
  <c r="E4" i="12" l="1" a="1"/>
  <c r="E4" i="12" s="1"/>
  <c r="F2" i="13" l="1" a="1"/>
  <c r="F2" i="13" s="1"/>
  <c r="G2" i="13" l="1" a="1"/>
  <c r="G2" i="13" s="1"/>
  <c r="B3" i="12"/>
  <c r="E3" i="12" l="1" a="1"/>
  <c r="E3" i="12" s="1"/>
  <c r="B5" i="12" l="1"/>
  <c r="B7" i="12"/>
  <c r="E5" i="12" l="1" a="1"/>
  <c r="E5" i="12" s="1"/>
  <c r="E7" i="12" a="1"/>
  <c r="E7" i="12" s="1"/>
  <c r="C8" i="12" l="1" a="1"/>
  <c r="C8" i="12" s="1"/>
  <c r="F5" i="13" a="1"/>
  <c r="F5" i="13" s="1"/>
  <c r="C6" i="12" a="1"/>
  <c r="C6" i="12" s="1"/>
  <c r="D3" i="12" l="1" a="1"/>
  <c r="D3" i="12" s="1"/>
  <c r="C9" i="12" a="1"/>
  <c r="C9" i="12" s="1"/>
  <c r="D6" i="12" a="1"/>
  <c r="D6" i="12" s="1"/>
  <c r="D5" i="12" a="1"/>
  <c r="D5" i="12" s="1"/>
  <c r="D4" i="12" a="1"/>
  <c r="D4" i="12" s="1"/>
  <c r="D7" i="12" a="1"/>
  <c r="D7" i="12" s="1"/>
  <c r="B6" i="12"/>
  <c r="G5" i="13" a="1"/>
  <c r="G5" i="13" s="1"/>
  <c r="D8" i="12" a="1"/>
  <c r="D8" i="12" s="1"/>
  <c r="B8" i="12"/>
  <c r="E8" i="12" l="1" a="1"/>
  <c r="E8" i="12" s="1"/>
  <c r="F8" i="12" a="1"/>
  <c r="F8" i="12" s="1"/>
  <c r="E6" i="12" a="1"/>
  <c r="E6" i="12" s="1"/>
  <c r="F4" i="12" a="1"/>
  <c r="F4" i="12" s="1"/>
  <c r="F5" i="12" a="1"/>
  <c r="F5" i="12" s="1"/>
  <c r="F6" i="12" a="1"/>
  <c r="F6" i="12" s="1"/>
  <c r="D9" i="12" a="1"/>
  <c r="D9" i="12" s="1"/>
  <c r="F3" i="12" a="1"/>
  <c r="F3" i="12" s="1"/>
  <c r="F7" i="12" a="1"/>
  <c r="F7" i="12" s="1"/>
  <c r="B2" i="12" l="1"/>
  <c r="B9" i="12" s="1"/>
  <c r="B6" i="4" l="1"/>
  <c r="E9" i="12" a="1"/>
  <c r="E9" i="12" s="1"/>
  <c r="F9" i="12" l="1" a="1"/>
  <c r="F9" i="12" s="1"/>
  <c r="G2" i="1" l="1"/>
  <c r="H3" i="1" l="1"/>
  <c r="H5" i="1" l="1"/>
  <c r="H4" i="1"/>
  <c r="H6" i="1" l="1"/>
  <c r="H8" i="1" l="1"/>
  <c r="H7" i="1"/>
  <c r="E4" i="13" l="1" a="1"/>
  <c r="E4" i="13" s="1"/>
  <c r="F4" i="13" l="1" a="1"/>
  <c r="F4" i="13" s="1"/>
  <c r="G4" i="13" l="1" a="1"/>
  <c r="G4" i="13" s="1"/>
  <c r="H2" i="2" l="1"/>
  <c r="H5" i="2" l="1"/>
  <c r="H8" i="2"/>
  <c r="H6" i="2" l="1"/>
  <c r="H7" i="2" l="1"/>
  <c r="H4" i="2" l="1"/>
  <c r="H3" i="2"/>
  <c r="E6" i="13" l="1" a="1"/>
  <c r="E6" i="13" s="1"/>
  <c r="F6" i="13" l="1" a="1"/>
  <c r="F6" i="13" s="1"/>
  <c r="G6" i="13" l="1" a="1"/>
  <c r="G6" i="13" s="1"/>
  <c r="E3" i="13" l="1" a="1"/>
  <c r="E3" i="13" s="1"/>
  <c r="F3" i="13" l="1" a="1"/>
  <c r="F3" i="13" s="1"/>
  <c r="G3" i="13" l="1" a="1"/>
  <c r="G3" i="13" s="1"/>
  <c r="H4" i="9" l="1"/>
  <c r="H3" i="9"/>
  <c r="E7" i="13" l="1" a="1"/>
  <c r="E7" i="13" s="1"/>
  <c r="F7" i="13" l="1" a="1"/>
  <c r="F7" i="13" s="1"/>
  <c r="G7" i="13" l="1" a="1"/>
  <c r="G7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<sst xmlns="http://schemas.openxmlformats.org/spreadsheetml/2006/main" count="287" uniqueCount="96">
  <si>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</si>
  <si>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</si>
  <si>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</si>
  <si>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</si>
  <si>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</si>
  <si>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</si>
  <si>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</si>
  <si>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</si>
  <si>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</si>
  <si>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</si>
  <si>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</si>
  <si>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</si>
  <si>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</si>
  <si>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</si>
  <si>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</si>
  <si>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</si>
  <si>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</si>
  <si>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</si>
  <si>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</si>
  <si>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</si>
  <si>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</si>
  <si>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</si>
  <si>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</si>
  <si>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</si>
  <si>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</si>
  <si>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</si>
  <si>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</si>
  <si>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</si>
  <si>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</si>
  <si>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</si>
  <si>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</si>
  <si>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</si>
  <si>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</si>
  <si>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</si>
  <si>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</si>
  <si>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</si>
  <si>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</si>
  <si>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</si>
  <si>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</si>
  <si>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</si>
  <si>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</si>
  <si>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</si>
  <si>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</si>
  <si>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</si>
  <si>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</si>
  <si>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</si>
  <si>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</si>
  <si>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</si>
  <si>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CCA V24 Dec24 45C</t>
  </si>
  <si>
    <t>CCA V24 Dec24 55C</t>
  </si>
  <si>
    <t>UKA Dec24 45C</t>
  </si>
  <si>
    <t>UKA Dec24</t>
  </si>
  <si>
    <t>UKA Dec24 55C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</si>
  <si>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</si>
  <si>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</si>
  <si>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</si>
  <si>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</si>
  <si>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</si>
  <si>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</si>
  <si>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</si>
  <si>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</si>
  <si>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</si>
  <si>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</si>
  <si>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</si>
  <si>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</si>
  <si>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</si>
  <si>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</si>
  <si>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EUA Jun24 65C</t>
  </si>
  <si>
    <t>EUA Jun24 75C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</si>
  <si>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</si>
  <si>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</si>
  <si>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</si>
  <si>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</si>
  <si>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</si>
  <si>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</si>
  <si>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</si>
  <si>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</si>
  <si>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</si>
  <si>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</si>
  <si>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</si>
  <si>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</si>
  <si>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</si>
  <si>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EUA Jun24 40P</t>
  </si>
  <si>
    <t>EUA Jun24 50P</t>
  </si>
  <si>
    <t>CQC1 Comdty</t>
  </si>
  <si>
    <t>LUI1 Comdty</t>
  </si>
  <si>
    <t>RGGI V24 Dec24</t>
  </si>
  <si>
    <t>RGGI</t>
  </si>
  <si>
    <t>px_last(dates=range(-3y,0d))</t>
  </si>
  <si>
    <t>Date_Reference</t>
  </si>
  <si>
    <t>ACCU 36C Sep24</t>
  </si>
  <si>
    <t>EUA Jun24 55P</t>
  </si>
  <si>
    <t>EUA Sep24 85C</t>
  </si>
  <si>
    <t>ACCU 35C Jun24</t>
  </si>
  <si>
    <t>Mkt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</si>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</sst>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0.000"/>
    <numFmt numFmtId="168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0" fillId="0" borderId="0" xfId="0" applyNumberFormat="1"/>
    <xf numFmtId="168" fontId="1" fillId="0" borderId="0" xfId="2" applyNumberFormat="1" applyFont="1" applyFill="1"/>
    <xf numFmtId="164" fontId="2" fillId="0" borderId="0" xfId="1" applyNumberFormat="1" applyFont="1" applyFill="1"/>
    <xf numFmtId="44" fontId="0" fillId="0" borderId="0" xfId="2" applyFont="1" applyFill="1"/>
    <xf numFmtId="14" fontId="2" fillId="0" borderId="0" xfId="0" applyNumberFormat="1" applyFont="1"/>
    <xf numFmtId="10" fontId="2" fillId="0" borderId="0" xfId="0" applyNumberFormat="1" applyFont="1"/>
    <xf numFmtId="0" fontId="0" fillId="3" borderId="0" xfId="0" applyFill="1"/>
    <xf numFmtId="0" fontId="0" fillId="2" borderId="0" xfId="0" applyFill="1"/>
    <xf numFmtId="164" fontId="2" fillId="4" borderId="0" xfId="1" applyNumberFormat="1" applyFont="1" applyFill="1"/>
    <xf numFmtId="1" fontId="0" fillId="0" borderId="0" xfId="0" applyNumberFormat="1" applyFill="1"/>
    <xf numFmtId="164" fontId="1" fillId="0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Data...3671685617</v>
        <stp/>
        <stp>BDP|16979732917588998185</stp>
        <tr r="D21" s="15"/>
      </tp>
      <tp t="s">
        <v>#N/A Requesting Data...1457356233</v>
        <stp/>
        <stp>BDP|12403179917693826887</stp>
        <tr r="D16" s="15"/>
      </tp>
      <tp>
        <v>67.22</v>
        <stp/>
        <stp>BDP|1633375409542931071|22</stp>
        <stp>MZBZ4 Comdty</stp>
        <stp>LAST_PRICE</stp>
        <tr r="B10" s="4"/>
      </tp>
    </main>
    <main first="bofaddin.rtdserver">
      <tp t="s">
        <v>#N/A Requesting Data...3974545946</v>
        <stp/>
        <stp>BDP|13802487996667096777</stp>
        <tr r="D5" s="15"/>
      </tp>
    </main>
    <main first="bofaddin.rtdserver">
      <tp t="s">
        <v>#N/A Requesting Data...3153008096</v>
        <stp/>
        <stp>BDP|14359912411117167418</stp>
        <tr r="D17" s="15"/>
      </tp>
      <tp t="s">
        <v>#N/A Requesting Data...3991456468</v>
        <stp/>
        <stp>BDP|16104273721639536334</stp>
        <tr r="D3" s="15"/>
      </tp>
      <tp t="s">
        <v>#N/A Requesting Data...3535948266</v>
        <stp/>
        <stp>BDP|14828666504938016747</stp>
        <tr r="D20" s="15"/>
      </tp>
    </main>
    <main first="bofaddin.rtdserver">
      <tp t="s">
        <v>#N/A Requesting Data...3568662527</v>
        <stp/>
        <stp>BDP|18145822242733990034</stp>
        <tr r="D9" s="15"/>
      </tp>
      <tp t="s">
        <v>#N/A Requesting Data...3523398881</v>
        <stp/>
        <stp>BDP|13844576125257503414</stp>
        <tr r="D8" s="15"/>
      </tp>
      <tp t="s">
        <v>#N/A Requesting Data...3301787049</v>
        <stp/>
        <stp>BDP|18413969972466856796</stp>
        <tr r="D2" s="15"/>
      </tp>
      <tp t="s">
        <v>#N/A Requesting Data...4048778388</v>
        <stp/>
        <stp>BDP|13455537824353049364</stp>
        <tr r="D12" s="15"/>
      </tp>
    </main>
    <main first="bofaddin.rtdserver">
      <tp>
        <v>35.700000000000003</v>
        <stp/>
        <stp>BDP|16215067856613361158|22</stp>
        <stp>UKEZ4 Comdty</stp>
        <stp>LAST_PRICE</stp>
        <tr r="B11" s="4"/>
      </tp>
    </main>
    <main first="bofaddin.rtdserver">
      <tp t="s">
        <v>#N/A Requesting Data...3857692635</v>
        <stp/>
        <stp>BDP|8604852293206120269</stp>
        <tr r="D23" s="15"/>
      </tp>
      <tp t="s">
        <v>#N/A Requesting Data...3409390460</v>
        <stp/>
        <stp>BQL|6919053986866843685</stp>
        <tr r="A1" s="7"/>
      </tp>
      <tp>
        <v>1.9205000000000001</v>
        <stp/>
        <stp>BDP|13259060989212145144|22</stp>
        <stp>GBPAUD Curncy</stp>
        <stp>LAST_PRICE</stp>
        <tr r="B14" s="4"/>
      </tp>
      <tp t="s">
        <v>#N/A Requesting Data...4102161715</v>
        <stp/>
        <stp>BDP|7826056829348719513</stp>
        <tr r="D19" s="15"/>
      </tp>
      <tp t="s">
        <v>#N/A Requesting Data...3905539930</v>
        <stp/>
        <stp>BDP|3231585390617975197</stp>
        <tr r="D11" s="15"/>
      </tp>
      <tp t="s">
        <v>#N/A Requesting Data...3983880080</v>
        <stp/>
        <stp>BDP|4866458148699870719</stp>
        <tr r="D10" s="15"/>
      </tp>
      <tp t="s">
        <v>#N/A Requesting Data...3608370472</v>
        <stp/>
        <stp>BDP|4878437144148086840</stp>
        <tr r="D7" s="15"/>
      </tp>
      <tp t="s">
        <v>#N/A Requesting Data...3339450791</v>
        <stp/>
        <stp>BDP|8162082263572445850</stp>
        <tr r="D6" s="15"/>
      </tp>
      <tp t="s">
        <v>#N/A Requesting Data...3167436729</v>
        <stp/>
        <stp>BDP|8987876146122022215</stp>
        <tr r="D22" s="15"/>
      </tp>
      <tp t="s">
        <v>#N/A Requesting Data...3231255690</v>
        <stp/>
        <stp>BDP|4375994790395777538</stp>
        <tr r="D18" s="15"/>
      </tp>
    </main>
    <main first="bofaddin.rtdserver">
      <tp t="s">
        <v>#N/A Requesting Data...4135828968</v>
        <stp/>
        <stp>BDP|7935035926041233149</stp>
        <tr r="D15" s="15"/>
      </tp>
    </main>
    <main first="bofaddin.rtdserver">
      <tp t="s">
        <v>#N/A Requesting Data...3837703909</v>
        <stp/>
        <stp>BDP|3389221734255434733</stp>
        <tr r="D24" s="15"/>
      </tp>
      <tp t="s">
        <v>#N/A Requesting Data...2570748527</v>
        <stp/>
        <stp>BDP|9243568664143696979</stp>
        <tr r="D4" s="15"/>
      </tp>
      <tp t="s">
        <v>#N/A Requesting Data...1822010407</v>
        <stp/>
        <stp>BDP|8730420369461293879</stp>
        <tr r="D14" s="15"/>
      </tp>
    </main>
    <main first="bofaddin.rtdserver">
      <tp>
        <v>1.6391199999999999</v>
        <stp/>
        <stp>BDP|11560996371103908644|22</stp>
        <stp>EURAUD Curncy</stp>
        <stp>LAST_PRICE</stp>
        <tr r="B15" s="4"/>
      </tp>
    </main>
    <main first="bofaddin.rtdserver">
      <tp t="s">
        <v>#N/A Requesting Data...4026722338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Stress Testing"/>
      <sheetName val="FX_Stress Test"/>
      <sheetName val="VaR"/>
      <sheetName val="Glenn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0.48</v>
          </cell>
          <cell r="G7">
            <v>1</v>
          </cell>
          <cell r="H7">
            <v>0.48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0.48</v>
          </cell>
          <cell r="F8">
            <v>0.48</v>
          </cell>
          <cell r="G8">
            <v>1</v>
          </cell>
          <cell r="H8">
            <v>0.48</v>
          </cell>
          <cell r="I8">
            <v>0.48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0.48</v>
          </cell>
          <cell r="G9">
            <v>1</v>
          </cell>
          <cell r="H9">
            <v>0.48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0.48</v>
          </cell>
          <cell r="G10">
            <v>1</v>
          </cell>
          <cell r="H10">
            <v>0.48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0.48</v>
          </cell>
          <cell r="G11">
            <v>1</v>
          </cell>
          <cell r="H11">
            <v>0.48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0.48</v>
          </cell>
          <cell r="G12">
            <v>1</v>
          </cell>
          <cell r="H12">
            <v>0.48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75000</v>
          </cell>
        </row>
        <row r="19">
          <cell r="H19" t="str">
            <v>Delta Blue</v>
          </cell>
          <cell r="I19">
            <v>31.493329793588636</v>
          </cell>
          <cell r="M19">
            <v>75335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585.12750038173749</v>
          </cell>
        </row>
        <row r="35">
          <cell r="R35" t="str">
            <v>EU</v>
          </cell>
          <cell r="S35">
            <v>-596854.61131417041</v>
          </cell>
        </row>
        <row r="36">
          <cell r="R36" t="str">
            <v>UK</v>
          </cell>
          <cell r="S36">
            <v>-75643.348239974992</v>
          </cell>
        </row>
        <row r="37">
          <cell r="R37" t="str">
            <v>AUS</v>
          </cell>
          <cell r="S37">
            <v>614128.84517626476</v>
          </cell>
        </row>
        <row r="38">
          <cell r="R38" t="str">
            <v>LGC</v>
          </cell>
          <cell r="S38">
            <v>20000.000000000106</v>
          </cell>
        </row>
        <row r="39">
          <cell r="R39" t="str">
            <v>NZ</v>
          </cell>
          <cell r="S39">
            <v>-348565.2717875063</v>
          </cell>
        </row>
        <row r="40">
          <cell r="R40" t="str">
            <v>USA</v>
          </cell>
          <cell r="S40">
            <v>-76652.924110551219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-749150.88366469659</v>
          </cell>
        </row>
        <row r="43">
          <cell r="R43" t="str">
            <v>Total</v>
          </cell>
          <cell r="S43">
            <v>-463002.18277555623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8.2847896440129576E-2</v>
          </cell>
          <cell r="T47">
            <v>1.3807982740021596E-2</v>
          </cell>
          <cell r="U47">
            <v>-4.4842570346669455E-2</v>
          </cell>
          <cell r="V47">
            <v>-5.8650553086691051E-2</v>
          </cell>
          <cell r="X47" t="str">
            <v>EUA</v>
          </cell>
          <cell r="Y47">
            <v>0.16666666666666666</v>
          </cell>
          <cell r="Z47">
            <v>0.61799999999999999</v>
          </cell>
          <cell r="AA47">
            <v>13542.006897837435</v>
          </cell>
          <cell r="AB47">
            <v>21.912632520772551</v>
          </cell>
          <cell r="AC47">
            <v>-4.5512421639966938</v>
          </cell>
          <cell r="AD47">
            <v>-3.7484489055963133E-2</v>
          </cell>
          <cell r="AE47">
            <v>-0.20415115572262979</v>
          </cell>
        </row>
        <row r="48">
          <cell r="R48" t="str">
            <v>UK</v>
          </cell>
          <cell r="S48">
            <v>-3.6096256684492012E-2</v>
          </cell>
          <cell r="T48">
            <v>-6.0160427807486689E-3</v>
          </cell>
          <cell r="U48">
            <v>-5.6831967122445521E-3</v>
          </cell>
          <cell r="V48">
            <v>3.328460685041168E-4</v>
          </cell>
          <cell r="X48" t="str">
            <v>UKA</v>
          </cell>
          <cell r="Y48">
            <v>0.16666666666666666</v>
          </cell>
          <cell r="Z48">
            <v>0.374</v>
          </cell>
          <cell r="AA48">
            <v>11598.522081634075</v>
          </cell>
          <cell r="AB48">
            <v>31.012091127363838</v>
          </cell>
          <cell r="AC48">
            <v>26.753953289132582</v>
          </cell>
          <cell r="AD48">
            <v>0.13859237255760021</v>
          </cell>
          <cell r="AE48">
            <v>-2.807429410906645E-2</v>
          </cell>
        </row>
        <row r="49">
          <cell r="R49" t="str">
            <v>AUS</v>
          </cell>
          <cell r="S49">
            <v>2.2388059701492491E-2</v>
          </cell>
          <cell r="T49">
            <v>3.7313432835820817E-3</v>
          </cell>
          <cell r="U49">
            <v>4.6140409104152125E-2</v>
          </cell>
          <cell r="V49">
            <v>4.2409065820570045E-2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22183.333333333332</v>
          </cell>
          <cell r="AB49">
            <v>66.218905472636806</v>
          </cell>
          <cell r="AC49">
            <v>-6.2017778472099598</v>
          </cell>
          <cell r="AD49">
            <v>-1.5958744648154857E-2</v>
          </cell>
          <cell r="AE49">
            <v>-0.18262541131482152</v>
          </cell>
        </row>
        <row r="50">
          <cell r="R50" t="str">
            <v>LGC</v>
          </cell>
          <cell r="S50">
            <v>2.4024024024024149E-2</v>
          </cell>
          <cell r="T50">
            <v>4.0040040040040248E-3</v>
          </cell>
          <cell r="U50">
            <v>1.5026296018031634E-3</v>
          </cell>
          <cell r="V50">
            <v>-2.5013744022008614E-3</v>
          </cell>
          <cell r="X50" t="str">
            <v>LGC</v>
          </cell>
          <cell r="Y50">
            <v>0</v>
          </cell>
          <cell r="Z50">
            <v>0.33299999999999996</v>
          </cell>
          <cell r="AA50">
            <v>0</v>
          </cell>
          <cell r="AB50">
            <v>0</v>
          </cell>
          <cell r="AC50">
            <v>25</v>
          </cell>
          <cell r="AD50">
            <v>6.4049586776859499E-2</v>
          </cell>
          <cell r="AE50">
            <v>6.4049586776859499E-2</v>
          </cell>
        </row>
        <row r="51">
          <cell r="R51" t="str">
            <v>NZ</v>
          </cell>
          <cell r="S51">
            <v>-5.3127677806341089E-2</v>
          </cell>
          <cell r="T51">
            <v>-8.8546129677235155E-3</v>
          </cell>
          <cell r="U51">
            <v>-2.6188224777423462E-2</v>
          </cell>
          <cell r="V51">
            <v>-1.7333611809699945E-2</v>
          </cell>
          <cell r="X51" t="str">
            <v>NZU</v>
          </cell>
          <cell r="Y51">
            <v>0.16666666666666666</v>
          </cell>
          <cell r="Z51">
            <v>0.58350000000000002</v>
          </cell>
          <cell r="AA51">
            <v>24390.690855781566</v>
          </cell>
          <cell r="AB51">
            <v>41.800669847097801</v>
          </cell>
          <cell r="AC51">
            <v>40.287719356625871</v>
          </cell>
          <cell r="AD51">
            <v>0.15210013987269197</v>
          </cell>
          <cell r="AE51">
            <v>-1.4566526793974688E-2</v>
          </cell>
        </row>
        <row r="52">
          <cell r="R52" t="str">
            <v>USA</v>
          </cell>
          <cell r="S52">
            <v>-1.5573976387842414E-2</v>
          </cell>
          <cell r="T52">
            <v>-2.595662731307069E-3</v>
          </cell>
          <cell r="U52">
            <v>-5.7590476416642536E-3</v>
          </cell>
          <cell r="V52">
            <v>-3.1633849103571846E-3</v>
          </cell>
          <cell r="X52" t="str">
            <v>CCA</v>
          </cell>
          <cell r="Y52">
            <v>0.16666666666666666</v>
          </cell>
          <cell r="Z52">
            <v>0.39810000000000001</v>
          </cell>
          <cell r="AA52">
            <v>14527.865</v>
          </cell>
          <cell r="AB52">
            <v>36.493004270283848</v>
          </cell>
          <cell r="AC52">
            <v>22.925726476338941</v>
          </cell>
          <cell r="AD52">
            <v>0.10307309672455005</v>
          </cell>
          <cell r="AE52">
            <v>-6.359356994211661E-2</v>
          </cell>
        </row>
        <row r="53">
          <cell r="R53" t="str">
            <v>Total</v>
          </cell>
          <cell r="S53">
            <v>4.0770115478284503E-3</v>
          </cell>
          <cell r="T53">
            <v>4.0770115478284494E-3</v>
          </cell>
          <cell r="U53">
            <v>-3.2780493393027313E-2</v>
          </cell>
          <cell r="V53">
            <v>-3.6857504940855761E-2</v>
          </cell>
        </row>
      </sheetData>
      <sheetData sheetId="5">
        <row r="3">
          <cell r="T3">
            <v>1.5201033670289579</v>
          </cell>
        </row>
        <row r="18">
          <cell r="D18" t="str">
            <v>UK Option</v>
          </cell>
          <cell r="H18">
            <v>100000</v>
          </cell>
        </row>
        <row r="19">
          <cell r="D19" t="str">
            <v>UK Option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1.88</v>
          </cell>
          <cell r="J19">
            <v>1.7099999189376831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34</v>
          </cell>
          <cell r="J20">
            <v>34.25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34</v>
          </cell>
          <cell r="J22">
            <v>34.25</v>
          </cell>
        </row>
        <row r="23">
          <cell r="D23" t="str">
            <v>ACCU</v>
          </cell>
          <cell r="F23" t="str">
            <v>ACCU Wastewater management</v>
          </cell>
          <cell r="I23">
            <v>34</v>
          </cell>
          <cell r="J23">
            <v>34.25</v>
          </cell>
        </row>
        <row r="24">
          <cell r="D24" t="str">
            <v>ACCU</v>
          </cell>
          <cell r="F24" t="str">
            <v>ACCU HIR</v>
          </cell>
          <cell r="H24">
            <v>10000</v>
          </cell>
          <cell r="I24">
            <v>34.25</v>
          </cell>
          <cell r="J24">
            <v>34.5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34</v>
          </cell>
          <cell r="J25">
            <v>34.25</v>
          </cell>
        </row>
        <row r="26">
          <cell r="D26" t="str">
            <v>ACCU</v>
          </cell>
          <cell r="F26" t="str">
            <v>ACCU Energy Efficiency</v>
          </cell>
          <cell r="I26">
            <v>34</v>
          </cell>
          <cell r="J26">
            <v>34.25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34.591283756888679</v>
          </cell>
          <cell r="J27">
            <v>34.840069089554433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34.84563143157169</v>
          </cell>
          <cell r="J28">
            <v>35.094376163200813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35.536615935213163</v>
          </cell>
          <cell r="J29">
            <v>35.790293243692155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2.1262632248347302</v>
          </cell>
          <cell r="J35">
            <v>2.0185193316440451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2.0239534109018393</v>
          </cell>
          <cell r="J36">
            <v>2.1306542663640204</v>
          </cell>
        </row>
        <row r="37">
          <cell r="D37" t="str">
            <v>ACCU</v>
          </cell>
          <cell r="F37" t="str">
            <v>ACCU 35C Jun24</v>
          </cell>
          <cell r="H37">
            <v>-75000</v>
          </cell>
          <cell r="I37">
            <v>1.0345143464119069</v>
          </cell>
          <cell r="J37">
            <v>1.1304542670315385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40</v>
          </cell>
          <cell r="J42">
            <v>40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34.1</v>
          </cell>
          <cell r="J43">
            <v>34.1</v>
          </cell>
        </row>
        <row r="44">
          <cell r="D44" t="str">
            <v>NZU</v>
          </cell>
          <cell r="F44" t="str">
            <v>NZU Spot</v>
          </cell>
          <cell r="H44">
            <v>6000</v>
          </cell>
          <cell r="I44">
            <v>55.75</v>
          </cell>
          <cell r="J44">
            <v>55.25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0.10328371896178212</v>
          </cell>
          <cell r="J50">
            <v>8.5675063715201949E-2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0.15723018928634369</v>
          </cell>
          <cell r="J52">
            <v>0.17460408788959914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0.58923201824623739</v>
          </cell>
          <cell r="J53">
            <v>0.50748551183203805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4.1096121566394861E-2</v>
          </cell>
          <cell r="J54">
            <v>3.2656679932951627E-2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0.7737226634308918</v>
          </cell>
          <cell r="J55">
            <v>0.87395801973602794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5.3569175738931918</v>
          </cell>
          <cell r="J56">
            <v>5.7203056760261646</v>
          </cell>
        </row>
        <row r="59">
          <cell r="D59" t="str">
            <v>RGGI</v>
          </cell>
          <cell r="F59" t="str">
            <v>RGGI V24 Dec24</v>
          </cell>
          <cell r="H59">
            <v>0</v>
          </cell>
          <cell r="I59">
            <v>21.45</v>
          </cell>
          <cell r="J59">
            <v>21.1</v>
          </cell>
        </row>
        <row r="60">
          <cell r="D60" t="str">
            <v>CCA</v>
          </cell>
          <cell r="H60">
            <v>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12843301.632938806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A2" t="str">
            <v/>
          </cell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A3" t="str">
            <v>EUA Dec24</v>
          </cell>
          <cell r="F3" t="str">
            <v>EUA Dec24</v>
          </cell>
          <cell r="G3">
            <v>2024</v>
          </cell>
          <cell r="H3">
            <v>-13000</v>
          </cell>
          <cell r="I3">
            <v>65.489999999999995</v>
          </cell>
          <cell r="J3">
            <v>67.22</v>
          </cell>
          <cell r="Q3" t="str">
            <v>USDAUD</v>
          </cell>
          <cell r="R3">
            <v>1.5319</v>
          </cell>
        </row>
        <row r="4">
          <cell r="A4" t="str">
            <v/>
          </cell>
          <cell r="F4" t="str">
            <v/>
          </cell>
          <cell r="G4" t="str">
            <v/>
          </cell>
          <cell r="H4" t="str">
            <v>.</v>
          </cell>
          <cell r="Q4" t="str">
            <v>EURAUD</v>
          </cell>
          <cell r="R4">
            <v>1.6391199999999999</v>
          </cell>
        </row>
        <row r="5">
          <cell r="A5" t="str">
            <v/>
          </cell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0.90959999999999996</v>
          </cell>
        </row>
        <row r="6">
          <cell r="A6" t="str">
            <v>EUA Jun24 55P</v>
          </cell>
          <cell r="F6" t="str">
            <v>EUA Jun24 55P</v>
          </cell>
          <cell r="G6">
            <v>2024</v>
          </cell>
          <cell r="H6">
            <v>25000</v>
          </cell>
          <cell r="I6">
            <v>1.3050000667572021</v>
          </cell>
          <cell r="J6">
            <v>0.99976317661140579</v>
          </cell>
          <cell r="Q6" t="str">
            <v>NZDUSD</v>
          </cell>
          <cell r="R6">
            <v>0.59370000000000001</v>
          </cell>
        </row>
        <row r="7">
          <cell r="A7" t="str">
            <v>EUA Jun24 65C</v>
          </cell>
          <cell r="F7" t="str">
            <v>EUA Jun24 65C</v>
          </cell>
          <cell r="G7">
            <v>2024</v>
          </cell>
          <cell r="H7">
            <v>25000</v>
          </cell>
          <cell r="I7">
            <v>4.8650002479553223</v>
          </cell>
          <cell r="J7">
            <v>5.8068151292636525</v>
          </cell>
          <cell r="Q7" t="str">
            <v>GBPAUD</v>
          </cell>
          <cell r="R7">
            <v>1.9205000000000001</v>
          </cell>
        </row>
        <row r="8">
          <cell r="A8" t="str">
            <v>EUA Jun24 75C</v>
          </cell>
          <cell r="F8" t="str">
            <v>EUA Jun24 75C</v>
          </cell>
          <cell r="G8">
            <v>2024</v>
          </cell>
          <cell r="H8">
            <v>-25000</v>
          </cell>
          <cell r="I8">
            <v>1.4550000429153442</v>
          </cell>
          <cell r="J8">
            <v>1.7964535600574416</v>
          </cell>
          <cell r="Q8" t="str">
            <v>GBPEUR</v>
          </cell>
          <cell r="R8">
            <v>1.1716</v>
          </cell>
        </row>
        <row r="9">
          <cell r="A9" t="str">
            <v>EUA Sep24 65C</v>
          </cell>
          <cell r="F9" t="str">
            <v>EUA Sep24 65C</v>
          </cell>
          <cell r="G9">
            <v>2024</v>
          </cell>
          <cell r="H9">
            <v>-25000</v>
          </cell>
          <cell r="I9">
            <v>7.4250001907348633</v>
          </cell>
          <cell r="J9">
            <v>8.3987374742052019</v>
          </cell>
          <cell r="R9">
            <v>1</v>
          </cell>
        </row>
        <row r="10">
          <cell r="A10" t="str">
            <v>EUA Dec24  50P</v>
          </cell>
          <cell r="F10" t="str">
            <v>EUA Dec24  50P</v>
          </cell>
          <cell r="G10">
            <v>2024</v>
          </cell>
          <cell r="H10">
            <v>-50000</v>
          </cell>
          <cell r="I10">
            <v>2.945000171661377</v>
          </cell>
          <cell r="J10">
            <v>2.7236655310803632</v>
          </cell>
        </row>
        <row r="11">
          <cell r="A11" t="str">
            <v>EUA Dec24 65C</v>
          </cell>
          <cell r="F11" t="str">
            <v>EUA Dec24 65C</v>
          </cell>
          <cell r="G11">
            <v>2024</v>
          </cell>
          <cell r="H11">
            <v>50000</v>
          </cell>
          <cell r="I11">
            <v>9.0300006866455078</v>
          </cell>
          <cell r="J11">
            <v>10.118684619696998</v>
          </cell>
        </row>
        <row r="12">
          <cell r="A12" t="str">
            <v>EUA Dec24 75C</v>
          </cell>
          <cell r="F12" t="str">
            <v>EUA Dec24 75C</v>
          </cell>
          <cell r="G12">
            <v>2024</v>
          </cell>
          <cell r="H12">
            <v>-25000</v>
          </cell>
          <cell r="I12">
            <v>5.2250003814697266</v>
          </cell>
          <cell r="J12">
            <v>5.9974784685116402</v>
          </cell>
          <cell r="R12">
            <v>-5127.5</v>
          </cell>
        </row>
        <row r="13">
          <cell r="A13" t="str">
            <v>EUA Sep24 85C</v>
          </cell>
          <cell r="F13" t="str">
            <v>EUA Sep24 85C</v>
          </cell>
          <cell r="G13">
            <v>2024</v>
          </cell>
          <cell r="H13">
            <v>-25000</v>
          </cell>
          <cell r="I13">
            <v>1.7750000953674316</v>
          </cell>
          <cell r="J13">
            <v>2.0776690455269375</v>
          </cell>
          <cell r="R13">
            <v>10461.042525414116</v>
          </cell>
        </row>
        <row r="14">
          <cell r="A14" t="str">
            <v/>
          </cell>
          <cell r="F14" t="str">
            <v/>
          </cell>
          <cell r="G14" t="str">
            <v/>
          </cell>
          <cell r="H14" t="str">
            <v/>
          </cell>
          <cell r="R14">
            <v>15468.188109635686</v>
          </cell>
        </row>
        <row r="15">
          <cell r="A15" t="str">
            <v/>
          </cell>
          <cell r="F15" t="str">
            <v/>
          </cell>
          <cell r="G15" t="str">
            <v/>
          </cell>
          <cell r="H15" t="str">
            <v/>
          </cell>
        </row>
        <row r="16">
          <cell r="A16" t="str">
            <v/>
          </cell>
          <cell r="F16" t="str">
            <v/>
          </cell>
          <cell r="G16" t="str">
            <v/>
          </cell>
          <cell r="H16" t="str">
            <v/>
          </cell>
        </row>
        <row r="17">
          <cell r="A17" t="str">
            <v>UKA Dec24</v>
          </cell>
          <cell r="F17" t="str">
            <v>UKA Dec24</v>
          </cell>
          <cell r="G17">
            <v>2024</v>
          </cell>
          <cell r="H17">
            <v>13000</v>
          </cell>
          <cell r="I17">
            <v>35.319999694824219</v>
          </cell>
          <cell r="J17">
            <v>35.700000000000003</v>
          </cell>
          <cell r="R17" t="str">
            <v>Last Price</v>
          </cell>
        </row>
        <row r="18">
          <cell r="A18" t="str">
            <v>UKA Dec24 45C</v>
          </cell>
          <cell r="F18" t="str">
            <v>UKA Dec24 45C</v>
          </cell>
          <cell r="G18">
            <v>2024</v>
          </cell>
          <cell r="H18">
            <v>100000</v>
          </cell>
          <cell r="I18">
            <v>3.0199999809265137</v>
          </cell>
          <cell r="J18">
            <v>3.218870275710719</v>
          </cell>
          <cell r="Q18" t="str">
            <v>ACCU Spot</v>
          </cell>
          <cell r="R18">
            <v>33.75</v>
          </cell>
        </row>
        <row r="19">
          <cell r="A19" t="str">
            <v>UKA Dec24 55C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1.7099999189376831</v>
          </cell>
          <cell r="J19">
            <v>1.8223966753675378</v>
          </cell>
          <cell r="Q19" t="str">
            <v>ACCU HIR</v>
          </cell>
          <cell r="R19">
            <v>34</v>
          </cell>
        </row>
        <row r="20">
          <cell r="A20" t="str">
            <v>ACCU spot</v>
          </cell>
          <cell r="F20" t="str">
            <v>ACCU Av. Clr.</v>
          </cell>
          <cell r="G20" t="str">
            <v/>
          </cell>
          <cell r="H20">
            <v>255</v>
          </cell>
          <cell r="I20">
            <v>34.25</v>
          </cell>
          <cell r="J20">
            <v>33.75</v>
          </cell>
          <cell r="Q20" t="str">
            <v>ACCU Aug23 HIR</v>
          </cell>
          <cell r="R20">
            <v>34</v>
          </cell>
        </row>
        <row r="21">
          <cell r="A21" t="str">
            <v>ACCU spot</v>
          </cell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35.37023831887327</v>
          </cell>
        </row>
        <row r="22">
          <cell r="A22" t="str">
            <v>ACCU spot</v>
          </cell>
          <cell r="F22" t="str">
            <v>ACCU Alternative Waste</v>
          </cell>
          <cell r="G22" t="str">
            <v/>
          </cell>
          <cell r="H22" t="str">
            <v/>
          </cell>
          <cell r="I22">
            <v>34.25</v>
          </cell>
          <cell r="J22">
            <v>33.85</v>
          </cell>
          <cell r="Q22" t="str">
            <v>ACCU Aug23 Generic</v>
          </cell>
          <cell r="R22">
            <v>33.75</v>
          </cell>
        </row>
        <row r="23">
          <cell r="A23" t="str">
            <v>ACCU spot</v>
          </cell>
          <cell r="F23" t="str">
            <v>ACCU Wastewater management</v>
          </cell>
          <cell r="G23" t="str">
            <v/>
          </cell>
          <cell r="H23" t="str">
            <v/>
          </cell>
          <cell r="I23">
            <v>34.25</v>
          </cell>
          <cell r="J23">
            <v>33.85</v>
          </cell>
          <cell r="Q23" t="str">
            <v>ACCU Jul23 A/C</v>
          </cell>
          <cell r="R23">
            <v>33.75</v>
          </cell>
        </row>
        <row r="24">
          <cell r="A24" t="str">
            <v>ACCU spot</v>
          </cell>
          <cell r="F24" t="str">
            <v>ACCU HIR</v>
          </cell>
          <cell r="G24" t="str">
            <v/>
          </cell>
          <cell r="H24">
            <v>10000</v>
          </cell>
          <cell r="I24">
            <v>34.5</v>
          </cell>
          <cell r="J24">
            <v>34</v>
          </cell>
          <cell r="Q24" t="str">
            <v>ACCU Jan24 noAD</v>
          </cell>
          <cell r="R24">
            <v>33.75</v>
          </cell>
        </row>
        <row r="25">
          <cell r="A25" t="str">
            <v>ACCU spot</v>
          </cell>
          <cell r="F25" t="str">
            <v>ACCU NoAD</v>
          </cell>
          <cell r="G25" t="str">
            <v/>
          </cell>
          <cell r="H25" t="str">
            <v/>
          </cell>
          <cell r="I25">
            <v>34.25</v>
          </cell>
          <cell r="J25">
            <v>33.85</v>
          </cell>
          <cell r="Q25" t="str">
            <v>ACCU Feb24 noAD</v>
          </cell>
          <cell r="R25">
            <v>33.316087555246092</v>
          </cell>
        </row>
        <row r="26">
          <cell r="A26" t="str">
            <v>ACCU spot</v>
          </cell>
          <cell r="F26" t="str">
            <v>ACCU Energy Efficiency</v>
          </cell>
          <cell r="G26" t="str">
            <v/>
          </cell>
          <cell r="H26" t="str">
            <v/>
          </cell>
          <cell r="I26">
            <v>34.25</v>
          </cell>
          <cell r="J26">
            <v>33.85</v>
          </cell>
          <cell r="Q26" t="str">
            <v>Dec23 fwd</v>
          </cell>
          <cell r="R26">
            <v>33.75</v>
          </cell>
        </row>
        <row r="27">
          <cell r="A27" t="str">
            <v>ACCU noAD Aug24 fwd</v>
          </cell>
          <cell r="F27" t="str">
            <v>ACCU noAD Aug24 fwd</v>
          </cell>
          <cell r="G27" t="str">
            <v/>
          </cell>
          <cell r="H27">
            <v>50000</v>
          </cell>
          <cell r="I27">
            <v>34.840069089554433</v>
          </cell>
          <cell r="J27">
            <v>34.327218723410738</v>
          </cell>
          <cell r="Q27" t="str">
            <v>Jul23 fwd</v>
          </cell>
          <cell r="R27">
            <v>33.75</v>
          </cell>
        </row>
        <row r="28">
          <cell r="A28" t="str">
            <v>ACCU HIR Aug24 fwd</v>
          </cell>
          <cell r="F28" t="str">
            <v>ACCU HIR Aug24 fwd</v>
          </cell>
          <cell r="G28" t="str">
            <v/>
          </cell>
          <cell r="H28">
            <v>-25000</v>
          </cell>
          <cell r="I28">
            <v>35.094376163200813</v>
          </cell>
          <cell r="J28">
            <v>34.581494417658227</v>
          </cell>
          <cell r="Q28" t="str">
            <v>Method Premium</v>
          </cell>
          <cell r="R28">
            <v>7.5000000000000011E-2</v>
          </cell>
        </row>
        <row r="29">
          <cell r="A29" t="str">
            <v>ACCU HIR Dec24 fwd</v>
          </cell>
          <cell r="F29" t="str">
            <v>ACCU HIR Dec24 fwd</v>
          </cell>
          <cell r="G29" t="str">
            <v/>
          </cell>
          <cell r="H29">
            <v>-20000</v>
          </cell>
          <cell r="I29">
            <v>35.790293243692155</v>
          </cell>
          <cell r="J29">
            <v>35.267241117421449</v>
          </cell>
          <cell r="Q29" t="str">
            <v>Wastewater Premium</v>
          </cell>
          <cell r="R29">
            <v>0.1</v>
          </cell>
        </row>
        <row r="30">
          <cell r="A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A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0.25</v>
          </cell>
        </row>
        <row r="35">
          <cell r="A35" t="str">
            <v>ACCU 34P Sep24</v>
          </cell>
          <cell r="F35" t="str">
            <v>ACCU 34P Sep24</v>
          </cell>
          <cell r="G35" t="str">
            <v/>
          </cell>
          <cell r="H35">
            <v>75000</v>
          </cell>
          <cell r="I35">
            <v>2.0185193316440451</v>
          </cell>
          <cell r="J35">
            <v>2.2148692088068049</v>
          </cell>
        </row>
        <row r="36">
          <cell r="A36" t="str">
            <v>ACCU 36C Sep24</v>
          </cell>
          <cell r="F36" t="str">
            <v>ACCU 36C Sep24</v>
          </cell>
          <cell r="G36" t="str">
            <v/>
          </cell>
          <cell r="H36">
            <v>75000</v>
          </cell>
          <cell r="I36">
            <v>2.1306542663640204</v>
          </cell>
          <cell r="J36">
            <v>1.8791593964480029</v>
          </cell>
        </row>
        <row r="37">
          <cell r="A37" t="str">
            <v>ACCU 35C Jun24</v>
          </cell>
          <cell r="F37" t="str">
            <v>ACCU 35C Jun24</v>
          </cell>
          <cell r="G37" t="str">
            <v/>
          </cell>
          <cell r="H37">
            <v>-75000</v>
          </cell>
          <cell r="I37">
            <v>1.1304542670315385</v>
          </cell>
          <cell r="J37">
            <v>0.86906676614980505</v>
          </cell>
        </row>
        <row r="38">
          <cell r="A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A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A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A41" t="str">
            <v>LGC Spot</v>
          </cell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A42" t="str">
            <v>LGC Dec26</v>
          </cell>
          <cell r="F42" t="str">
            <v>LGC Dec26</v>
          </cell>
          <cell r="G42" t="str">
            <v/>
          </cell>
          <cell r="H42" t="str">
            <v/>
          </cell>
          <cell r="I42">
            <v>40</v>
          </cell>
          <cell r="J42">
            <v>40</v>
          </cell>
        </row>
        <row r="43">
          <cell r="A43" t="str">
            <v>LGC Dec27</v>
          </cell>
          <cell r="F43" t="str">
            <v>LGC Dec27</v>
          </cell>
          <cell r="G43" t="str">
            <v/>
          </cell>
          <cell r="H43">
            <v>25000</v>
          </cell>
          <cell r="I43">
            <v>34.1</v>
          </cell>
          <cell r="J43">
            <v>34.5</v>
          </cell>
        </row>
        <row r="44">
          <cell r="A44" t="str">
            <v>NZU spot</v>
          </cell>
          <cell r="F44" t="str">
            <v>NZU Spot</v>
          </cell>
          <cell r="G44" t="str">
            <v/>
          </cell>
          <cell r="H44">
            <v>6000</v>
          </cell>
          <cell r="I44">
            <v>55.25</v>
          </cell>
          <cell r="J44">
            <v>55</v>
          </cell>
        </row>
        <row r="45">
          <cell r="A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A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>
            <v>13</v>
          </cell>
        </row>
        <row r="47">
          <cell r="A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>
            <v>7</v>
          </cell>
        </row>
        <row r="48">
          <cell r="A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A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A50" t="str">
            <v>NZU 80C Jul24</v>
          </cell>
          <cell r="F50" t="str">
            <v>NZU 80C Jul24</v>
          </cell>
          <cell r="G50" t="str">
            <v/>
          </cell>
          <cell r="H50">
            <v>-50000</v>
          </cell>
          <cell r="I50">
            <v>8.5675063715201949E-2</v>
          </cell>
          <cell r="J50">
            <v>7.3288221134614862E-2</v>
          </cell>
        </row>
        <row r="51">
          <cell r="A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A52" t="str">
            <v>NZU 42P Jul24</v>
          </cell>
          <cell r="F52" t="str">
            <v>NZU 42P Jul24</v>
          </cell>
          <cell r="G52" t="str">
            <v/>
          </cell>
          <cell r="H52">
            <v>-100000</v>
          </cell>
          <cell r="I52">
            <v>0.17460408788959914</v>
          </cell>
          <cell r="J52">
            <v>0.17940253281130625</v>
          </cell>
        </row>
        <row r="53">
          <cell r="A53" t="str">
            <v>NZU 70C Jul24</v>
          </cell>
          <cell r="F53" t="str">
            <v>NZU 70C Jul24</v>
          </cell>
          <cell r="G53" t="str">
            <v/>
          </cell>
          <cell r="H53">
            <v>50000</v>
          </cell>
          <cell r="I53">
            <v>0.50748551183203805</v>
          </cell>
          <cell r="J53">
            <v>0.46513804183869567</v>
          </cell>
        </row>
        <row r="54">
          <cell r="A54" t="str">
            <v>NZU 85C Jul24</v>
          </cell>
          <cell r="F54" t="str">
            <v>NZU 85C Jul24</v>
          </cell>
          <cell r="G54" t="str">
            <v/>
          </cell>
          <cell r="H54">
            <v>-50000</v>
          </cell>
          <cell r="I54">
            <v>3.2656679932951627E-2</v>
          </cell>
          <cell r="J54">
            <v>2.826242766960696E-2</v>
          </cell>
        </row>
        <row r="55">
          <cell r="A55" t="str">
            <v>NZU 50P Jun24</v>
          </cell>
          <cell r="F55" t="str">
            <v>NZU 50P Jun24</v>
          </cell>
          <cell r="G55" t="str">
            <v/>
          </cell>
          <cell r="H55">
            <v>50000</v>
          </cell>
          <cell r="I55">
            <v>0.87395801973602794</v>
          </cell>
          <cell r="J55">
            <v>0.88018968815909204</v>
          </cell>
        </row>
        <row r="56">
          <cell r="A56" t="str">
            <v>NZU 60P Jun24</v>
          </cell>
          <cell r="F56" t="str">
            <v>NZU 60P Jun24</v>
          </cell>
          <cell r="G56" t="str">
            <v/>
          </cell>
          <cell r="H56">
            <v>-50000</v>
          </cell>
          <cell r="I56">
            <v>5.7203056760261646</v>
          </cell>
          <cell r="J56">
            <v>5.8490453816583781</v>
          </cell>
        </row>
        <row r="57">
          <cell r="A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A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A59" t="str">
            <v>RGGI V24 Dec24</v>
          </cell>
          <cell r="F59" t="str">
            <v>RGGI V24 Dec24</v>
          </cell>
          <cell r="G59" t="str">
            <v/>
          </cell>
          <cell r="H59">
            <v>0</v>
          </cell>
          <cell r="I59">
            <v>21.1</v>
          </cell>
          <cell r="J59">
            <v>21.1</v>
          </cell>
        </row>
        <row r="60">
          <cell r="A60" t="str">
            <v>CCA V24 Dec24</v>
          </cell>
          <cell r="F60" t="str">
            <v>CCA V24 Dec24</v>
          </cell>
          <cell r="G60" t="str">
            <v/>
          </cell>
          <cell r="H60">
            <v>0</v>
          </cell>
          <cell r="I60">
            <v>39.19</v>
          </cell>
          <cell r="J60">
            <v>39.19</v>
          </cell>
        </row>
        <row r="61">
          <cell r="A61" t="str">
            <v>CCA V24 Dec24 45C</v>
          </cell>
          <cell r="F61" t="str">
            <v>CCA V24 Dec24 45C</v>
          </cell>
          <cell r="G61" t="str">
            <v/>
          </cell>
          <cell r="H61">
            <v>100000</v>
          </cell>
          <cell r="I61">
            <v>1.3660000000000001</v>
          </cell>
          <cell r="J61">
            <v>1.3660000000000001</v>
          </cell>
        </row>
        <row r="62">
          <cell r="A62" t="str">
            <v>CCA V24 Dec24 55C</v>
          </cell>
          <cell r="F62" t="str">
            <v>CCA V24 Dec24 55C</v>
          </cell>
          <cell r="G62" t="str">
            <v/>
          </cell>
          <cell r="H62">
            <v>-100000</v>
          </cell>
          <cell r="I62">
            <v>0.23200000000000001</v>
          </cell>
          <cell r="J62">
            <v>0.23200000000000001</v>
          </cell>
        </row>
        <row r="63">
          <cell r="A63" t="str">
            <v>IC Hydro</v>
          </cell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A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A65" t="str">
            <v>NGEO spot</v>
          </cell>
          <cell r="F65">
            <v>902</v>
          </cell>
          <cell r="G65">
            <v>2016</v>
          </cell>
          <cell r="H65">
            <v>2395</v>
          </cell>
          <cell r="I65">
            <v>0.48</v>
          </cell>
          <cell r="J65">
            <v>0.48</v>
          </cell>
        </row>
        <row r="66">
          <cell r="A66" t="str">
            <v>Sumatra</v>
          </cell>
          <cell r="F66">
            <v>1899</v>
          </cell>
          <cell r="G66">
            <v>2019</v>
          </cell>
          <cell r="H66">
            <v>380</v>
          </cell>
          <cell r="I66">
            <v>17.75</v>
          </cell>
          <cell r="J66">
            <v>17.75</v>
          </cell>
        </row>
        <row r="67">
          <cell r="A67" t="str">
            <v/>
          </cell>
          <cell r="F67" t="str">
            <v/>
          </cell>
          <cell r="G67" t="str">
            <v/>
          </cell>
          <cell r="H67" t="str">
            <v/>
          </cell>
        </row>
        <row r="68">
          <cell r="A68" t="str">
            <v/>
          </cell>
          <cell r="F68" t="str">
            <v/>
          </cell>
          <cell r="G68" t="str">
            <v/>
          </cell>
          <cell r="H68" t="str">
            <v/>
          </cell>
        </row>
        <row r="69">
          <cell r="A69" t="str">
            <v/>
          </cell>
          <cell r="F69" t="str">
            <v/>
          </cell>
          <cell r="G69" t="str">
            <v/>
          </cell>
          <cell r="H69" t="str">
            <v/>
          </cell>
        </row>
        <row r="70">
          <cell r="A70" t="str">
            <v/>
          </cell>
          <cell r="F70" t="str">
            <v/>
          </cell>
          <cell r="G70" t="str">
            <v/>
          </cell>
          <cell r="H70" t="str">
            <v/>
          </cell>
        </row>
        <row r="71">
          <cell r="A71" t="str">
            <v/>
          </cell>
          <cell r="F71" t="str">
            <v/>
          </cell>
          <cell r="G71" t="str">
            <v/>
          </cell>
          <cell r="H71" t="str">
            <v/>
          </cell>
        </row>
        <row r="72">
          <cell r="A72" t="str">
            <v>Delta Blue</v>
          </cell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A73" t="str">
            <v>Delta Blue</v>
          </cell>
          <cell r="F73">
            <v>2250</v>
          </cell>
          <cell r="G73">
            <v>2020</v>
          </cell>
          <cell r="H73">
            <v>75000</v>
          </cell>
          <cell r="I73">
            <v>30</v>
          </cell>
          <cell r="J73">
            <v>30</v>
          </cell>
        </row>
        <row r="74">
          <cell r="A74" t="str">
            <v>Delta Blue</v>
          </cell>
          <cell r="F74">
            <v>2250</v>
          </cell>
          <cell r="G74">
            <v>2021</v>
          </cell>
          <cell r="H74">
            <v>40624</v>
          </cell>
          <cell r="I74">
            <v>31.5</v>
          </cell>
          <cell r="J74">
            <v>31.5</v>
          </cell>
        </row>
        <row r="75">
          <cell r="A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A77" t="str">
            <v>NZD Physicals FX</v>
          </cell>
          <cell r="J77">
            <v>331500</v>
          </cell>
        </row>
        <row r="78">
          <cell r="A78" t="str">
            <v>USD Physicals FX</v>
          </cell>
          <cell r="J78">
            <v>3968493.7216253579</v>
          </cell>
        </row>
        <row r="79">
          <cell r="J79">
            <v>1392</v>
          </cell>
        </row>
        <row r="80">
          <cell r="J80">
            <v>221305.35</v>
          </cell>
        </row>
        <row r="81">
          <cell r="J81">
            <v>-100144.52</v>
          </cell>
        </row>
        <row r="82">
          <cell r="I82">
            <v>70</v>
          </cell>
          <cell r="J82">
            <v>0.65784999999999993</v>
          </cell>
        </row>
      </sheetData>
      <sheetData sheetId="7">
        <row r="1">
          <cell r="B1">
            <v>65.691557006882263</v>
          </cell>
          <cell r="C1" t="str">
            <v>EUA Dec24</v>
          </cell>
          <cell r="D1" t="str">
            <v>EUA Jun24 55P</v>
          </cell>
          <cell r="E1" t="str">
            <v>EUA Jun24 65C</v>
          </cell>
          <cell r="F1" t="str">
            <v>EUA Jun24 75C</v>
          </cell>
          <cell r="G1" t="str">
            <v>EUA Sep24 65C</v>
          </cell>
          <cell r="H1" t="str">
            <v>EUA Sep24 85C</v>
          </cell>
          <cell r="I1" t="str">
            <v>EUA Dec24 50P</v>
          </cell>
          <cell r="J1" t="str">
            <v>EUA Dec24 65C</v>
          </cell>
          <cell r="K1" t="str">
            <v>EUA Dec24 75C</v>
          </cell>
          <cell r="O1" t="str">
            <v>EUA Jun24 60P</v>
          </cell>
          <cell r="P1" t="str">
            <v>EUA Jun24 65P</v>
          </cell>
          <cell r="Q1" t="str">
            <v>EUA Jun24 70C</v>
          </cell>
        </row>
        <row r="2">
          <cell r="B2" t="str">
            <v>Strike</v>
          </cell>
          <cell r="D2">
            <v>55</v>
          </cell>
          <cell r="E2">
            <v>65</v>
          </cell>
          <cell r="F2">
            <v>75</v>
          </cell>
          <cell r="G2">
            <v>65</v>
          </cell>
          <cell r="H2">
            <v>85</v>
          </cell>
          <cell r="I2">
            <v>50</v>
          </cell>
          <cell r="J2">
            <v>65</v>
          </cell>
          <cell r="K2">
            <v>75</v>
          </cell>
          <cell r="O2">
            <v>60</v>
          </cell>
          <cell r="P2">
            <v>65</v>
          </cell>
          <cell r="Q2">
            <v>70</v>
          </cell>
        </row>
        <row r="3">
          <cell r="B3" t="str">
            <v>Vol</v>
          </cell>
          <cell r="D3">
            <v>0.54476230999999997</v>
          </cell>
          <cell r="E3">
            <v>0.47987262999999997</v>
          </cell>
          <cell r="F3">
            <v>0.45284827</v>
          </cell>
          <cell r="G3">
            <v>0.44094048999999996</v>
          </cell>
          <cell r="H3">
            <v>0.42147177999999996</v>
          </cell>
          <cell r="I3">
            <v>0.48458596999999998</v>
          </cell>
          <cell r="J3">
            <v>0.44260542999999997</v>
          </cell>
          <cell r="K3">
            <v>0.42618974999999998</v>
          </cell>
          <cell r="O3">
            <v>0.50842617000000001</v>
          </cell>
          <cell r="P3">
            <v>0.47881043000000001</v>
          </cell>
          <cell r="Q3">
            <v>0.46009293000000001</v>
          </cell>
        </row>
        <row r="4">
          <cell r="B4" t="str">
            <v>Rate</v>
          </cell>
          <cell r="C4">
            <v>3.6811999999999998E-2</v>
          </cell>
          <cell r="D4">
            <v>3.6811999999999998E-2</v>
          </cell>
          <cell r="E4">
            <v>3.6811999999999998E-2</v>
          </cell>
          <cell r="F4">
            <v>3.6811999999999998E-2</v>
          </cell>
          <cell r="G4">
            <v>3.6811999999999998E-2</v>
          </cell>
          <cell r="H4">
            <v>3.6811999999999998E-2</v>
          </cell>
          <cell r="I4">
            <v>3.6811999999999998E-2</v>
          </cell>
          <cell r="J4">
            <v>3.6811999999999998E-2</v>
          </cell>
          <cell r="K4">
            <v>3.6811999999999998E-2</v>
          </cell>
          <cell r="O4">
            <v>3.6811999999999998E-2</v>
          </cell>
          <cell r="P4">
            <v>3.6811999999999998E-2</v>
          </cell>
          <cell r="Q4">
            <v>3.6811999999999998E-2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sell</v>
          </cell>
          <cell r="I5" t="str">
            <v>sell</v>
          </cell>
          <cell r="J5" t="str">
            <v>buy</v>
          </cell>
          <cell r="K5" t="str">
            <v>sell</v>
          </cell>
          <cell r="O5" t="str">
            <v>Buy</v>
          </cell>
          <cell r="P5" t="str">
            <v>Sell</v>
          </cell>
          <cell r="Q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Put</v>
          </cell>
          <cell r="J6" t="str">
            <v>Call</v>
          </cell>
          <cell r="K6" t="str">
            <v>Call</v>
          </cell>
          <cell r="O6" t="str">
            <v>Put</v>
          </cell>
          <cell r="P6" t="str">
            <v>Put</v>
          </cell>
          <cell r="Q6" t="str">
            <v>Call</v>
          </cell>
        </row>
        <row r="7">
          <cell r="D7" t="str">
            <v>P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P</v>
          </cell>
          <cell r="J7" t="str">
            <v>C</v>
          </cell>
          <cell r="K7" t="str">
            <v>C</v>
          </cell>
          <cell r="O7" t="str">
            <v>P</v>
          </cell>
          <cell r="P7" t="str">
            <v>P</v>
          </cell>
          <cell r="Q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MZBM4P 55.00 Comdty</v>
          </cell>
          <cell r="E8" t="str">
            <v>MZBM4C 65.00 Comdty</v>
          </cell>
          <cell r="F8" t="str">
            <v>MZBM4C 75.00 Comdty</v>
          </cell>
          <cell r="G8" t="str">
            <v>MZBU4C 65.00 Comdty</v>
          </cell>
          <cell r="H8" t="str">
            <v>MZBU4C 85.00 Comdty</v>
          </cell>
          <cell r="I8" t="str">
            <v>MZBZ4P 50.00 Comdty</v>
          </cell>
          <cell r="J8" t="str">
            <v>MZBZ4C 65.00 Comdty</v>
          </cell>
          <cell r="K8" t="str">
            <v>MZBZ4C 75.00 Comdty</v>
          </cell>
          <cell r="O8" t="str">
            <v>MZBM4P 60.00 Comdty</v>
          </cell>
          <cell r="P8" t="str">
            <v>MZBM4P 65.00 Comdty</v>
          </cell>
          <cell r="Q8" t="str">
            <v>MZBM4C 70.00 Comdty</v>
          </cell>
        </row>
        <row r="9">
          <cell r="B9" t="str">
            <v>TRADE PRICE</v>
          </cell>
          <cell r="C9">
            <v>76.5</v>
          </cell>
          <cell r="D9">
            <v>0.78</v>
          </cell>
          <cell r="E9">
            <v>2.14</v>
          </cell>
          <cell r="F9">
            <v>0.79</v>
          </cell>
          <cell r="G9">
            <v>3.75</v>
          </cell>
          <cell r="H9">
            <v>2.65</v>
          </cell>
          <cell r="I9">
            <v>5.29</v>
          </cell>
          <cell r="J9">
            <v>5.54</v>
          </cell>
          <cell r="K9">
            <v>3.25</v>
          </cell>
        </row>
        <row r="10">
          <cell r="B10" t="str">
            <v>PRIOR SETTLE</v>
          </cell>
          <cell r="C10">
            <v>66.92</v>
          </cell>
          <cell r="D10">
            <v>1.1850000000000001</v>
          </cell>
          <cell r="E10">
            <v>5.84</v>
          </cell>
          <cell r="F10">
            <v>1.89</v>
          </cell>
          <cell r="G10">
            <v>8.33</v>
          </cell>
          <cell r="H10">
            <v>2.0950000000000002</v>
          </cell>
          <cell r="I10">
            <v>2.77</v>
          </cell>
          <cell r="J10">
            <v>9.9350000000000005</v>
          </cell>
          <cell r="K10">
            <v>5.8650000000000002</v>
          </cell>
          <cell r="O10">
            <v>2.2200000000000002</v>
          </cell>
          <cell r="P10">
            <v>3.92</v>
          </cell>
          <cell r="Q10">
            <v>3.4249999999999998</v>
          </cell>
        </row>
        <row r="11">
          <cell r="B11" t="str">
            <v>MTM PRICE</v>
          </cell>
          <cell r="C11">
            <v>67.22</v>
          </cell>
          <cell r="D11">
            <v>0.99976317661140579</v>
          </cell>
          <cell r="E11">
            <v>5.8068151292636525</v>
          </cell>
          <cell r="F11">
            <v>1.7964535600574416</v>
          </cell>
          <cell r="G11">
            <v>8.3987374742052019</v>
          </cell>
          <cell r="H11">
            <v>2.0776690455269375</v>
          </cell>
          <cell r="I11">
            <v>2.7236655310803632</v>
          </cell>
          <cell r="J11">
            <v>10.118684619696998</v>
          </cell>
          <cell r="K11">
            <v>5.9974784685116402</v>
          </cell>
          <cell r="O11">
            <v>1.9580604653856977</v>
          </cell>
          <cell r="P11">
            <v>3.5877972802846623</v>
          </cell>
          <cell r="Q11">
            <v>3.3446023366211128</v>
          </cell>
        </row>
        <row r="12">
          <cell r="B12" t="str">
            <v>Volume (tonnes)</v>
          </cell>
          <cell r="C12">
            <v>-16000</v>
          </cell>
          <cell r="D12">
            <v>25000</v>
          </cell>
          <cell r="E12">
            <v>25000</v>
          </cell>
          <cell r="F12">
            <v>-25000</v>
          </cell>
          <cell r="G12">
            <v>-25000</v>
          </cell>
          <cell r="H12">
            <v>-25000</v>
          </cell>
          <cell r="I12">
            <v>-50000</v>
          </cell>
          <cell r="J12">
            <v>50000</v>
          </cell>
          <cell r="K12">
            <v>-25000</v>
          </cell>
          <cell r="O12">
            <v>-25000</v>
          </cell>
          <cell r="P12">
            <v>25000</v>
          </cell>
          <cell r="Q12">
            <v>25000</v>
          </cell>
        </row>
        <row r="13">
          <cell r="C13">
            <v>1</v>
          </cell>
          <cell r="D13">
            <v>-0.13436375028668585</v>
          </cell>
          <cell r="E13">
            <v>0.60673547643232373</v>
          </cell>
          <cell r="F13">
            <v>0.2811194913524146</v>
          </cell>
          <cell r="G13">
            <v>0.59366584466830863</v>
          </cell>
          <cell r="H13">
            <v>0.22540516092228846</v>
          </cell>
          <cell r="I13">
            <v>-0.16402226921519156</v>
          </cell>
          <cell r="J13">
            <v>0.59298344166077788</v>
          </cell>
          <cell r="K13">
            <v>0.42824233751443297</v>
          </cell>
          <cell r="O13">
            <v>-0.24017312830146448</v>
          </cell>
          <cell r="P13">
            <v>-0.38822509890512036</v>
          </cell>
          <cell r="Q13">
            <v>0.43610077524770352</v>
          </cell>
        </row>
        <row r="14">
          <cell r="C14">
            <v>-16000</v>
          </cell>
          <cell r="D14">
            <v>-3359.0937571671461</v>
          </cell>
          <cell r="E14">
            <v>15168.386910808093</v>
          </cell>
          <cell r="F14">
            <v>-7027.9872838103647</v>
          </cell>
          <cell r="G14">
            <v>-14841.646116707716</v>
          </cell>
          <cell r="H14">
            <v>-5635.1290230572113</v>
          </cell>
          <cell r="I14">
            <v>8201.1134607595777</v>
          </cell>
          <cell r="J14">
            <v>29649.172083038895</v>
          </cell>
          <cell r="K14">
            <v>-10706.058437860824</v>
          </cell>
          <cell r="O14">
            <v>6004.3282075366124</v>
          </cell>
          <cell r="P14">
            <v>-9705.6274726280099</v>
          </cell>
          <cell r="Q14">
            <v>10902.519381192587</v>
          </cell>
        </row>
        <row r="15">
          <cell r="C15">
            <v>-4799.9999999999545</v>
          </cell>
          <cell r="D15">
            <v>-4630.9205847148569</v>
          </cell>
          <cell r="E15">
            <v>-829.62176840868369</v>
          </cell>
          <cell r="F15">
            <v>2338.660998563957</v>
          </cell>
          <cell r="G15">
            <v>-1718.4368551300456</v>
          </cell>
          <cell r="H15">
            <v>433.27386182656636</v>
          </cell>
          <cell r="I15">
            <v>2316.7234459818387</v>
          </cell>
          <cell r="J15">
            <v>9184.2309848498608</v>
          </cell>
          <cell r="K15">
            <v>-3311.9617127910005</v>
          </cell>
          <cell r="O15">
            <v>-6548.4883653575635</v>
          </cell>
          <cell r="P15">
            <v>8305.0679928834415</v>
          </cell>
          <cell r="Q15">
            <v>2009.9415844721746</v>
          </cell>
        </row>
        <row r="16">
          <cell r="C16">
            <v>0</v>
          </cell>
          <cell r="D16">
            <v>10125</v>
          </cell>
          <cell r="E16">
            <v>92500</v>
          </cell>
          <cell r="F16">
            <v>-27499.999999999996</v>
          </cell>
          <cell r="G16">
            <v>-114500</v>
          </cell>
          <cell r="H16">
            <v>13874.999999999993</v>
          </cell>
          <cell r="I16">
            <v>126000</v>
          </cell>
          <cell r="J16">
            <v>219750.00000000003</v>
          </cell>
          <cell r="K16">
            <v>-65375.000000000007</v>
          </cell>
          <cell r="O16">
            <v>-55500.000000000007</v>
          </cell>
          <cell r="P16">
            <v>98000</v>
          </cell>
          <cell r="Q16">
            <v>85625</v>
          </cell>
        </row>
        <row r="17">
          <cell r="C17">
            <v>45645</v>
          </cell>
          <cell r="D17">
            <v>45462</v>
          </cell>
          <cell r="E17">
            <v>45462</v>
          </cell>
          <cell r="F17">
            <v>45462</v>
          </cell>
          <cell r="G17">
            <v>45560</v>
          </cell>
          <cell r="H17">
            <v>45560</v>
          </cell>
          <cell r="I17">
            <v>45642</v>
          </cell>
          <cell r="J17">
            <v>45642</v>
          </cell>
          <cell r="K17">
            <v>45642</v>
          </cell>
          <cell r="O17">
            <v>45462</v>
          </cell>
          <cell r="P17">
            <v>45462</v>
          </cell>
          <cell r="Q17">
            <v>45462</v>
          </cell>
        </row>
      </sheetData>
      <sheetData sheetId="8">
        <row r="1">
          <cell r="D1" t="str">
            <v>UKA Dec24 45C</v>
          </cell>
          <cell r="E1" t="str">
            <v>UKA Dec24 55C</v>
          </cell>
          <cell r="I1" t="str">
            <v>UKA Oct24 30P</v>
          </cell>
          <cell r="L1" t="str">
            <v>UKA Dec24 30P</v>
          </cell>
          <cell r="M1" t="str">
            <v>UKA Dec24 20P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1.9205000000000001</v>
          </cell>
        </row>
        <row r="2">
          <cell r="D2">
            <v>45</v>
          </cell>
          <cell r="E2">
            <v>55</v>
          </cell>
          <cell r="I2">
            <v>30</v>
          </cell>
          <cell r="L2">
            <v>30</v>
          </cell>
          <cell r="M2">
            <v>20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0.55381606999999999</v>
          </cell>
          <cell r="E3">
            <v>0.57947892000000001</v>
          </cell>
          <cell r="I3">
            <v>0.57931231999999999</v>
          </cell>
          <cell r="L3">
            <v>0.57931231999999999</v>
          </cell>
          <cell r="M3">
            <v>0.65478362000000001</v>
          </cell>
          <cell r="N3">
            <v>0.55831664999999997</v>
          </cell>
          <cell r="O3">
            <v>0.54450138000000003</v>
          </cell>
          <cell r="P3">
            <v>0.55381606999999999</v>
          </cell>
          <cell r="Q3">
            <v>0.56770246999999996</v>
          </cell>
        </row>
        <row r="4">
          <cell r="D4">
            <v>3.5430000000000003E-2</v>
          </cell>
          <cell r="E4">
            <v>3.5430000000000003E-2</v>
          </cell>
          <cell r="I4">
            <v>0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45.00 Comdty</v>
          </cell>
          <cell r="E8" t="str">
            <v>UKEZ4C 55.00 Comdty</v>
          </cell>
          <cell r="I8" t="str">
            <v>UKEZ4P 30.00 Comdty</v>
          </cell>
          <cell r="L8" t="str">
            <v>UKEZ4P 30.00 Comdty</v>
          </cell>
          <cell r="M8" t="str">
            <v>UKEZ4P 20.00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7</v>
          </cell>
          <cell r="E9">
            <v>4.75</v>
          </cell>
        </row>
        <row r="10">
          <cell r="C10">
            <v>35.700000000000003</v>
          </cell>
          <cell r="D10">
            <v>3.31</v>
          </cell>
          <cell r="E10">
            <v>1.88</v>
          </cell>
          <cell r="I10">
            <v>3.32</v>
          </cell>
          <cell r="L10">
            <v>3.32</v>
          </cell>
          <cell r="M10">
            <v>0.84</v>
          </cell>
          <cell r="N10">
            <v>6.54</v>
          </cell>
          <cell r="O10">
            <v>4.55</v>
          </cell>
          <cell r="P10">
            <v>3.31</v>
          </cell>
          <cell r="Q10">
            <v>2.48</v>
          </cell>
        </row>
        <row r="11">
          <cell r="C11">
            <v>35.700000000000003</v>
          </cell>
          <cell r="D11">
            <v>3.218870275710719</v>
          </cell>
          <cell r="E11">
            <v>1.8223966753675378</v>
          </cell>
          <cell r="I11">
            <v>3.7442039739014348</v>
          </cell>
          <cell r="L11">
            <v>3.4471902316880847</v>
          </cell>
          <cell r="M11">
            <v>0.87948322885627928</v>
          </cell>
          <cell r="N11">
            <v>6.409438039358637</v>
          </cell>
          <cell r="O11">
            <v>4.4417325539389232</v>
          </cell>
          <cell r="P11">
            <v>3.2239811528250044</v>
          </cell>
          <cell r="Q11">
            <v>2.4120721538587215</v>
          </cell>
          <cell r="S11">
            <v>2.0296604000802017</v>
          </cell>
        </row>
        <row r="12">
          <cell r="C12">
            <v>13000</v>
          </cell>
          <cell r="D12">
            <v>100000</v>
          </cell>
          <cell r="E12">
            <v>-100000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80C Jul24</v>
          </cell>
          <cell r="I10" t="str">
            <v>NZU Spot</v>
          </cell>
          <cell r="K10" t="str">
            <v>NZU 60P Jun24</v>
          </cell>
          <cell r="L10" t="str">
            <v>NZU 50P Jun24</v>
          </cell>
          <cell r="M10" t="str">
            <v>NZU 65C Jun24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3.18</v>
          </cell>
          <cell r="K11">
            <v>7.02</v>
          </cell>
          <cell r="L11">
            <v>3.08</v>
          </cell>
          <cell r="M11">
            <v>3.08</v>
          </cell>
        </row>
        <row r="12">
          <cell r="C12">
            <v>0.17460408788959914</v>
          </cell>
          <cell r="D12">
            <v>0.50748551183203805</v>
          </cell>
          <cell r="E12">
            <v>3.2656679932951627E-2</v>
          </cell>
          <cell r="F12">
            <v>5.7203056760261646</v>
          </cell>
          <cell r="G12">
            <v>0.87395801973602794</v>
          </cell>
          <cell r="H12">
            <v>8.5675063715201949E-2</v>
          </cell>
          <cell r="I12">
            <v>55.25</v>
          </cell>
          <cell r="K12">
            <v>5.7203056760261646</v>
          </cell>
          <cell r="L12">
            <v>0.87395801973602794</v>
          </cell>
          <cell r="M12" t="e">
            <v>#N/A</v>
          </cell>
        </row>
        <row r="13">
          <cell r="C13">
            <v>0.17940253281130625</v>
          </cell>
          <cell r="D13">
            <v>0.46513804183869567</v>
          </cell>
          <cell r="E13">
            <v>2.826242766960696E-2</v>
          </cell>
          <cell r="F13">
            <v>5.8490453816583781</v>
          </cell>
          <cell r="G13">
            <v>0.88018968815909204</v>
          </cell>
          <cell r="H13">
            <v>7.3288221134614862E-2</v>
          </cell>
          <cell r="I13">
            <v>55</v>
          </cell>
          <cell r="K13">
            <v>6.3133026631661053</v>
          </cell>
          <cell r="L13">
            <v>1.086734248692661</v>
          </cell>
          <cell r="M13">
            <v>0.47869624120451437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-50000</v>
          </cell>
          <cell r="I14">
            <v>6000</v>
          </cell>
          <cell r="K14">
            <v>50000</v>
          </cell>
          <cell r="L14">
            <v>-50000</v>
          </cell>
          <cell r="M14">
            <v>-50000</v>
          </cell>
        </row>
        <row r="15">
          <cell r="C15">
            <v>-6.3871463833331463E-2</v>
          </cell>
          <cell r="D15">
            <v>7.5220408137172248E-2</v>
          </cell>
          <cell r="E15">
            <v>5.2912193243367664E-3</v>
          </cell>
          <cell r="F15">
            <v>-0.76779685534053166</v>
          </cell>
          <cell r="G15">
            <v>-0.26641323749937285</v>
          </cell>
          <cell r="H15">
            <v>1.3301347188139708E-2</v>
          </cell>
          <cell r="I15">
            <v>1</v>
          </cell>
          <cell r="K15">
            <v>-0.75990981324433782</v>
          </cell>
          <cell r="L15">
            <v>-0.27637186510101319</v>
          </cell>
          <cell r="M15">
            <v>0.10087330129761836</v>
          </cell>
        </row>
        <row r="16">
          <cell r="C16">
            <v>6387.1463833331463</v>
          </cell>
          <cell r="D16">
            <v>3761.0204068586122</v>
          </cell>
          <cell r="E16">
            <v>-264.56096621683832</v>
          </cell>
          <cell r="F16">
            <v>38389.842767026581</v>
          </cell>
          <cell r="G16">
            <v>-13320.661874968642</v>
          </cell>
          <cell r="H16">
            <v>-665.06735940698547</v>
          </cell>
          <cell r="I16">
            <v>6000</v>
          </cell>
          <cell r="K16">
            <v>-37995.490662216893</v>
          </cell>
          <cell r="L16">
            <v>13818.59325505066</v>
          </cell>
          <cell r="M16">
            <v>-5043.6650648809182</v>
          </cell>
        </row>
        <row r="17">
          <cell r="C17">
            <v>-479.84449217071125</v>
          </cell>
          <cell r="D17">
            <v>-2117.3734996671192</v>
          </cell>
          <cell r="E17">
            <v>219.71261316723334</v>
          </cell>
          <cell r="F17">
            <v>-6436.9852816106741</v>
          </cell>
          <cell r="G17">
            <v>311.58342115320534</v>
          </cell>
          <cell r="H17">
            <v>619.3421290293544</v>
          </cell>
          <cell r="I17">
            <v>-1500</v>
          </cell>
          <cell r="K17">
            <v>29649.849356997038</v>
          </cell>
          <cell r="L17">
            <v>-10638.811447831653</v>
          </cell>
          <cell r="M17" t="e">
            <v>#N/A</v>
          </cell>
        </row>
        <row r="18">
          <cell r="C18">
            <v>79539.591211040082</v>
          </cell>
          <cell r="D18">
            <v>-337125.72440839809</v>
          </cell>
          <cell r="E18">
            <v>183367.16600335244</v>
          </cell>
          <cell r="F18">
            <v>64984.716198691749</v>
          </cell>
          <cell r="G18">
            <v>-110302.0990131986</v>
          </cell>
          <cell r="H18">
            <v>154716.24681423992</v>
          </cell>
          <cell r="K18">
            <v>-64984.716198691749</v>
          </cell>
          <cell r="L18">
            <v>110302.0990131986</v>
          </cell>
          <cell r="M18" t="e">
            <v>#N/A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45488</v>
          </cell>
          <cell r="K19">
            <v>45457.666666666664</v>
          </cell>
          <cell r="L19">
            <v>45457.666666666664</v>
          </cell>
          <cell r="M19">
            <v>45457.666666666664</v>
          </cell>
        </row>
        <row r="33">
          <cell r="B33">
            <v>55</v>
          </cell>
        </row>
      </sheetData>
      <sheetData sheetId="10">
        <row r="1">
          <cell r="B1">
            <v>0.06</v>
          </cell>
        </row>
        <row r="2">
          <cell r="E2" t="str">
            <v>ACCU 34P Sep24</v>
          </cell>
          <cell r="F2" t="str">
            <v>ACCU 36C Sep24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E3">
            <v>34</v>
          </cell>
          <cell r="F3">
            <v>36</v>
          </cell>
        </row>
        <row r="4">
          <cell r="E4">
            <v>0.3</v>
          </cell>
          <cell r="F4">
            <v>0.3</v>
          </cell>
        </row>
        <row r="5">
          <cell r="E5">
            <v>0.06</v>
          </cell>
          <cell r="F5">
            <v>0.06</v>
          </cell>
          <cell r="G5">
            <v>0.06</v>
          </cell>
          <cell r="H5">
            <v>0.06</v>
          </cell>
          <cell r="I5">
            <v>0.06</v>
          </cell>
        </row>
        <row r="6">
          <cell r="E6">
            <v>4.4874999999999998E-2</v>
          </cell>
          <cell r="F6">
            <v>4.4874999999999998E-2</v>
          </cell>
        </row>
        <row r="7"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E8" t="str">
            <v>put</v>
          </cell>
          <cell r="F8" t="str">
            <v>call</v>
          </cell>
        </row>
        <row r="10">
          <cell r="D10" t="str">
            <v>ACCU 35C Jun24</v>
          </cell>
          <cell r="E10" t="str">
            <v>ACCU 34P Sep24</v>
          </cell>
          <cell r="F10" t="str">
            <v>ACCU 36C Sep24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0.77</v>
          </cell>
          <cell r="E11">
            <v>2.37</v>
          </cell>
          <cell r="F11">
            <v>1.75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1.1304542670315385</v>
          </cell>
          <cell r="E12">
            <v>2.0185193316440451</v>
          </cell>
          <cell r="F12">
            <v>2.1306542663640204</v>
          </cell>
          <cell r="G12">
            <v>34.840069089554433</v>
          </cell>
          <cell r="H12">
            <v>35.094376163200813</v>
          </cell>
          <cell r="I12">
            <v>35.790293243692155</v>
          </cell>
          <cell r="J12">
            <v>34.25</v>
          </cell>
          <cell r="K12">
            <v>34.25</v>
          </cell>
          <cell r="L12">
            <v>34.25</v>
          </cell>
          <cell r="M12" t="e">
            <v>#N/A</v>
          </cell>
          <cell r="N12">
            <v>54.5</v>
          </cell>
        </row>
        <row r="13">
          <cell r="D13">
            <v>0.86906676614980505</v>
          </cell>
          <cell r="E13">
            <v>2.2148692088068049</v>
          </cell>
          <cell r="F13">
            <v>1.8791593964480029</v>
          </cell>
          <cell r="G13">
            <v>34.327218723410738</v>
          </cell>
          <cell r="H13">
            <v>34.581494417658227</v>
          </cell>
          <cell r="I13">
            <v>35.267241117421449</v>
          </cell>
          <cell r="J13">
            <v>33.75</v>
          </cell>
          <cell r="K13">
            <v>33.85</v>
          </cell>
          <cell r="L13">
            <v>33.85</v>
          </cell>
          <cell r="M13" t="e">
            <v>#N/A</v>
          </cell>
          <cell r="N13">
            <v>54.5</v>
          </cell>
        </row>
        <row r="14">
          <cell r="D14">
            <v>-75000</v>
          </cell>
          <cell r="E14">
            <v>75000</v>
          </cell>
          <cell r="F14">
            <v>75000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0.45623181790331202</v>
          </cell>
          <cell r="E15">
            <v>-0.42207523248208018</v>
          </cell>
          <cell r="F15">
            <v>0.43521667908925932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-34217.386342748403</v>
          </cell>
          <cell r="E16">
            <v>-31655.642436156013</v>
          </cell>
          <cell r="F16">
            <v>32641.250931694449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20000</v>
          </cell>
        </row>
        <row r="17">
          <cell r="D17">
            <v>19604.062566130011</v>
          </cell>
          <cell r="E17">
            <v>14726.240787206991</v>
          </cell>
          <cell r="F17">
            <v>-18862.115243701315</v>
          </cell>
          <cell r="G17">
            <v>-25642.518307184757</v>
          </cell>
          <cell r="H17">
            <v>12822.04363856465</v>
          </cell>
          <cell r="I17">
            <v>10461.042525414116</v>
          </cell>
          <cell r="J17">
            <v>255</v>
          </cell>
          <cell r="K17">
            <v>0</v>
          </cell>
          <cell r="L17">
            <v>0</v>
          </cell>
          <cell r="M17" t="e">
            <v>#N/A</v>
          </cell>
          <cell r="N17">
            <v>0</v>
          </cell>
        </row>
        <row r="18">
          <cell r="D18">
            <v>-27034.070027365386</v>
          </cell>
          <cell r="E18">
            <v>-26361.050126696628</v>
          </cell>
          <cell r="F18">
            <v>28549.069977301533</v>
          </cell>
          <cell r="G18">
            <v>222003.45447772171</v>
          </cell>
          <cell r="H18">
            <v>-20859.404080020384</v>
          </cell>
          <cell r="I18">
            <v>134194.13512615691</v>
          </cell>
        </row>
        <row r="19">
          <cell r="D19">
            <v>45457</v>
          </cell>
          <cell r="E19">
            <v>45551</v>
          </cell>
          <cell r="F19">
            <v>45551</v>
          </cell>
          <cell r="G19">
            <v>45519</v>
          </cell>
          <cell r="H19">
            <v>45519</v>
          </cell>
          <cell r="I19">
            <v>45642</v>
          </cell>
        </row>
      </sheetData>
      <sheetData sheetId="11">
        <row r="1">
          <cell r="D1" t="str">
            <v>CCA V24 Dec24 45C</v>
          </cell>
          <cell r="E1" t="str">
            <v>CCA V24 Dec24 55C</v>
          </cell>
        </row>
        <row r="2">
          <cell r="D2">
            <v>45</v>
          </cell>
          <cell r="E2">
            <v>55</v>
          </cell>
        </row>
        <row r="3">
          <cell r="D3">
            <v>0.28000000000000003</v>
          </cell>
          <cell r="E3">
            <v>0.27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</row>
        <row r="8">
          <cell r="C8" t="str">
            <v>V24 Dec24</v>
          </cell>
          <cell r="D8" t="str">
            <v>CCA V24 Dec24 45C</v>
          </cell>
          <cell r="E8" t="str">
            <v>CCA V24 Dec24 55C</v>
          </cell>
        </row>
        <row r="9">
          <cell r="D9">
            <v>2.9</v>
          </cell>
          <cell r="E9">
            <v>0.75</v>
          </cell>
        </row>
        <row r="10">
          <cell r="C10">
            <v>39.19</v>
          </cell>
          <cell r="D10">
            <v>1.3660000000000001</v>
          </cell>
          <cell r="E10">
            <v>0.23200000000000001</v>
          </cell>
        </row>
        <row r="11">
          <cell r="C11">
            <v>39.19</v>
          </cell>
          <cell r="D11">
            <v>1.473612489224541</v>
          </cell>
          <cell r="E11">
            <v>0.23216027875580281</v>
          </cell>
        </row>
        <row r="12">
          <cell r="C12">
            <v>0</v>
          </cell>
          <cell r="D12">
            <v>100000</v>
          </cell>
          <cell r="E12">
            <v>-100000</v>
          </cell>
        </row>
        <row r="13">
          <cell r="D13">
            <v>0.2970882300893849</v>
          </cell>
          <cell r="E13">
            <v>6.7830965325995515E-2</v>
          </cell>
        </row>
        <row r="14">
          <cell r="D14">
            <v>29708.823008938489</v>
          </cell>
          <cell r="E14">
            <v>-6783.0965325995512</v>
          </cell>
        </row>
        <row r="15">
          <cell r="D15">
            <v>10761.248922454091</v>
          </cell>
          <cell r="E15">
            <v>-16.027875580279517</v>
          </cell>
        </row>
        <row r="16">
          <cell r="D16">
            <v>-153399.99999999997</v>
          </cell>
          <cell r="E16">
            <v>51783.972124419721</v>
          </cell>
        </row>
        <row r="17">
          <cell r="D17">
            <v>45641</v>
          </cell>
          <cell r="E17">
            <v>45641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Dashboard"/>
      <sheetName val="RECS"/>
      <sheetName val="All Deals"/>
      <sheetName val="PEF VaR"/>
      <sheetName val="Mapping"/>
      <sheetName val="Daily"/>
      <sheetName val="Monthly"/>
      <sheetName val="Historical Prices"/>
      <sheetName val="ASX Power Positons VAR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1"/>
  <sheetViews>
    <sheetView zoomScale="90" zoomScaleNormal="90" workbookViewId="0">
      <selection activeCell="I18" sqref="I18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41">
        <f>SUM([1]ACCU_Options!$J$16:$P$16)</f>
        <v>22030</v>
      </c>
      <c r="H2" s="8">
        <f>[1]Daily_MTM_live!$R$18</f>
        <v>33.75</v>
      </c>
      <c r="I2">
        <f>[1]ACCU_Options!$B$1</f>
        <v>0.06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HLOOKUP($A3,[1]ACCU_Options!$E$10:$L$14,5,FALSE)</f>
        <v>50000</v>
      </c>
      <c r="H3" s="8">
        <f ca="1">HLOOKUP($A3,[1]ACCU_Options!$E$10:$L$13,4,FALSE)</f>
        <v>34.327218723410738</v>
      </c>
      <c r="I3">
        <f>[1]ACCU_Options!$B$1</f>
        <v>0.06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HLOOKUP($A4,[1]ACCU_Options!$E$10:$L$14,5,FALSE)</f>
        <v>-25000</v>
      </c>
      <c r="H4" s="8">
        <f ca="1">VLOOKUP(A4,[1]Daily_MTM_live!F$1:J$84,5,FALSE)</f>
        <v>34.581494417658227</v>
      </c>
      <c r="I4">
        <f>[1]ACCU_Options!$B$1</f>
        <v>0.06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HLOOKUP($A5,[1]ACCU_Options!$E$10:$L$14,5,FALSE)</f>
        <v>-20000</v>
      </c>
      <c r="H5" s="8">
        <f ca="1">VLOOKUP(A5,[1]Daily_MTM_live!F$1:J$84,5,FALSE)</f>
        <v>35.267241117421449</v>
      </c>
      <c r="I5">
        <f>[1]ACCU_Options!$B$1</f>
        <v>0.06</v>
      </c>
      <c r="J5">
        <v>1</v>
      </c>
    </row>
    <row r="6" spans="1:10" x14ac:dyDescent="0.25">
      <c r="A6" t="s">
        <v>93</v>
      </c>
      <c r="B6" t="s">
        <v>2</v>
      </c>
      <c r="C6" t="s">
        <v>10</v>
      </c>
      <c r="D6" s="5">
        <v>35</v>
      </c>
      <c r="E6">
        <v>0.27500000000000002</v>
      </c>
      <c r="F6" s="2">
        <v>45457</v>
      </c>
      <c r="G6" s="1">
        <f>HLOOKUP($A6,[1]ACCU_Options!$D$10:$N$19,5,FALSE)</f>
        <v>-75000</v>
      </c>
      <c r="H6" s="8">
        <f ca="1">HLOOKUP($A6,[1]ACCU_Options!$D$10:$N$19,4,FALSE)</f>
        <v>0.86906676614980505</v>
      </c>
      <c r="I6">
        <f>[1]ACCU_Options!$B$1</f>
        <v>0.06</v>
      </c>
      <c r="J6">
        <v>1</v>
      </c>
    </row>
    <row r="7" spans="1:10" x14ac:dyDescent="0.25">
      <c r="A7" t="s">
        <v>59</v>
      </c>
      <c r="B7" t="s">
        <v>2</v>
      </c>
      <c r="C7" t="s">
        <v>9</v>
      </c>
      <c r="D7" s="5">
        <v>34</v>
      </c>
      <c r="E7">
        <f>HLOOKUP(A7,[1]ACCU_Options!$E$2:$Q$8,3,FALSE)</f>
        <v>0.3</v>
      </c>
      <c r="F7" s="2">
        <f>HLOOKUP($A7,[1]ACCU_Options!$E$10:$N$19,10,FALSE)</f>
        <v>45551</v>
      </c>
      <c r="G7" s="1">
        <f>HLOOKUP($A7,[1]ACCU_Options!$E$10:$N$19,5,FALSE)</f>
        <v>75000</v>
      </c>
      <c r="H7" s="8">
        <f ca="1">HLOOKUP($A7,[1]ACCU_Options!$E$10:$N$19,4,FALSE)</f>
        <v>2.2148692088068049</v>
      </c>
      <c r="I7">
        <f>[1]ACCU_Options!$B$1</f>
        <v>0.06</v>
      </c>
      <c r="J7">
        <v>1</v>
      </c>
    </row>
    <row r="8" spans="1:10" x14ac:dyDescent="0.25">
      <c r="A8" t="s">
        <v>90</v>
      </c>
      <c r="B8" t="s">
        <v>2</v>
      </c>
      <c r="C8" t="s">
        <v>10</v>
      </c>
      <c r="D8" s="5">
        <v>36</v>
      </c>
      <c r="E8">
        <v>0.3</v>
      </c>
      <c r="F8" s="2">
        <f>HLOOKUP($A8,[1]ACCU_Options!$E$10:$N$19,10,FALSE)</f>
        <v>45551</v>
      </c>
      <c r="G8" s="1">
        <f>HLOOKUP($A8,[1]ACCU_Options!$E$10:$N$19,5,FALSE)</f>
        <v>75000</v>
      </c>
      <c r="H8" s="8">
        <f ca="1">HLOOKUP($A8,[1]ACCU_Options!$E$10:$N$19,4,FALSE)</f>
        <v>1.8791593964480029</v>
      </c>
      <c r="I8">
        <f>[1]ACCU_Options!$B$1</f>
        <v>0.06</v>
      </c>
      <c r="J8">
        <v>1</v>
      </c>
    </row>
    <row r="9" spans="1:10" x14ac:dyDescent="0.25">
      <c r="D9" s="5"/>
      <c r="F9" s="2"/>
      <c r="G9" s="10"/>
      <c r="H9" s="8"/>
    </row>
    <row r="10" spans="1:10" x14ac:dyDescent="0.25">
      <c r="F10" s="2"/>
      <c r="G10" s="10"/>
      <c r="H10" s="3"/>
    </row>
    <row r="11" spans="1:10" x14ac:dyDescent="0.25">
      <c r="F11" s="2"/>
      <c r="G1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/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55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40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10"/>
  <sheetViews>
    <sheetView zoomScale="80" zoomScaleNormal="80" workbookViewId="0">
      <selection activeCell="F24" sqref="F24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0.140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3">
        <f>HLOOKUP(A2,[1]NZ_Options!$C$10:$N$14,5,FALSE)</f>
        <v>6000</v>
      </c>
      <c r="H2" s="34">
        <f>[1]NZ_Options!$B$33</f>
        <v>55</v>
      </c>
      <c r="I2" s="14">
        <f>[1]NZ_Options!$C$5</f>
        <v>0.06</v>
      </c>
      <c r="J2">
        <f>VLOOKUP("NZDAUD",Index!$A$5:$B$17,2,FALSE)</f>
        <v>0.90959999999999996</v>
      </c>
    </row>
    <row r="3" spans="1:10" x14ac:dyDescent="0.25">
      <c r="A3" t="s">
        <v>35</v>
      </c>
      <c r="B3" t="s">
        <v>2</v>
      </c>
      <c r="C3" t="s">
        <v>9</v>
      </c>
      <c r="D3">
        <v>50</v>
      </c>
      <c r="E3" s="31">
        <v>0.34</v>
      </c>
      <c r="F3" s="2">
        <f>HLOOKUP(A3,[1]NZ_Options!$C$10:$N$19,10,FALSE)</f>
        <v>45457.666666666664</v>
      </c>
      <c r="G3" s="12">
        <f>HLOOKUP($A3,[1]NZ_Options!$C$10:$N$19,5,FALSE)</f>
        <v>50000</v>
      </c>
      <c r="H3" s="32">
        <f ca="1">HLOOKUP($A3,[1]NZ_Options!$C$10:$N$19,4,FALSE)</f>
        <v>0.88018968815909204</v>
      </c>
      <c r="I3" s="14">
        <f>[1]NZ_Options!$C$5</f>
        <v>0.06</v>
      </c>
      <c r="J3">
        <f>VLOOKUP("NZDAUD",Index!$A$5:$B$17,2,FALSE)</f>
        <v>0.90959999999999996</v>
      </c>
    </row>
    <row r="4" spans="1:10" x14ac:dyDescent="0.25">
      <c r="A4" t="s">
        <v>34</v>
      </c>
      <c r="B4" t="s">
        <v>2</v>
      </c>
      <c r="C4" t="s">
        <v>9</v>
      </c>
      <c r="D4">
        <v>60</v>
      </c>
      <c r="E4" s="31">
        <v>0.34</v>
      </c>
      <c r="F4" s="2">
        <f>HLOOKUP(A4,[1]NZ_Options!$C$10:$N$19,10,FALSE)</f>
        <v>45457.666666666664</v>
      </c>
      <c r="G4" s="12">
        <f>HLOOKUP($A4,[1]NZ_Options!$C$10:$N$19,5,FALSE)</f>
        <v>-50000</v>
      </c>
      <c r="H4" s="32">
        <f ca="1">HLOOKUP($A4,[1]NZ_Options!$C$10:$N$19,4,FALSE)</f>
        <v>5.8490453816583781</v>
      </c>
      <c r="I4" s="14">
        <f>[1]NZ_Options!$C$5</f>
        <v>0.06</v>
      </c>
      <c r="J4">
        <f>VLOOKUP("NZDAUD",Index!$A$5:$B$17,2,FALSE)</f>
        <v>0.90959999999999996</v>
      </c>
    </row>
    <row r="5" spans="1:10" x14ac:dyDescent="0.25">
      <c r="A5" t="s">
        <v>81</v>
      </c>
      <c r="B5" t="s">
        <v>2</v>
      </c>
      <c r="C5" t="s">
        <v>9</v>
      </c>
      <c r="D5">
        <v>42</v>
      </c>
      <c r="E5" s="31">
        <v>0.38</v>
      </c>
      <c r="F5" s="2">
        <f>HLOOKUP(A5,[1]NZ_Options!$C$10:$N$19,10,FALSE)</f>
        <v>45488.666666666664</v>
      </c>
      <c r="G5" s="12">
        <f>HLOOKUP($A5,[1]NZ_Options!$C$10:$N$19,5,FALSE)</f>
        <v>-100000</v>
      </c>
      <c r="H5" s="32">
        <f ca="1">HLOOKUP($A5,[1]NZ_Options!$C$10:$N$19,4,FALSE)</f>
        <v>0.17940253281130625</v>
      </c>
      <c r="I5" s="14">
        <f>[1]NZ_Options!$C$5</f>
        <v>0.06</v>
      </c>
      <c r="J5">
        <f>VLOOKUP("NZDAUD",Index!$A$5:$B$17,2,FALSE)</f>
        <v>0.90959999999999996</v>
      </c>
    </row>
    <row r="6" spans="1:10" x14ac:dyDescent="0.25">
      <c r="A6" t="s">
        <v>32</v>
      </c>
      <c r="B6" t="s">
        <v>2</v>
      </c>
      <c r="C6" t="s">
        <v>10</v>
      </c>
      <c r="D6">
        <v>70</v>
      </c>
      <c r="E6" s="31">
        <v>0.34</v>
      </c>
      <c r="F6" s="2">
        <f>HLOOKUP(A6,[1]NZ_Options!$C$10:$N$19,10,FALSE)</f>
        <v>45488.666666666664</v>
      </c>
      <c r="G6" s="12">
        <f>HLOOKUP($A6,[1]NZ_Options!$C$10:$N$19,5,FALSE)</f>
        <v>50000</v>
      </c>
      <c r="H6" s="32">
        <f ca="1">HLOOKUP($A6,[1]NZ_Options!$C$10:$N$19,4,FALSE)</f>
        <v>0.46513804183869567</v>
      </c>
      <c r="I6" s="14">
        <f>[1]NZ_Options!$C$5</f>
        <v>0.06</v>
      </c>
      <c r="J6">
        <f>VLOOKUP("NZDAUD",Index!$A$5:$B$17,2,FALSE)</f>
        <v>0.90959999999999996</v>
      </c>
    </row>
    <row r="7" spans="1:10" x14ac:dyDescent="0.25">
      <c r="A7" t="s">
        <v>33</v>
      </c>
      <c r="B7" t="s">
        <v>2</v>
      </c>
      <c r="C7" t="s">
        <v>10</v>
      </c>
      <c r="D7">
        <v>85</v>
      </c>
      <c r="E7" s="31">
        <v>0.34</v>
      </c>
      <c r="F7" s="2">
        <f>HLOOKUP(A7,[1]NZ_Options!$C$10:$N$19,10,FALSE)</f>
        <v>45488.666666666664</v>
      </c>
      <c r="G7" s="12">
        <f>HLOOKUP($A7,[1]NZ_Options!$C$10:$N$19,5,FALSE)</f>
        <v>-50000</v>
      </c>
      <c r="H7" s="32">
        <f ca="1">HLOOKUP($A7,[1]NZ_Options!$C$10:$N$19,4,FALSE)</f>
        <v>2.826242766960696E-2</v>
      </c>
      <c r="I7" s="14">
        <f>[1]NZ_Options!$C$5</f>
        <v>0.06</v>
      </c>
      <c r="J7">
        <f>VLOOKUP("NZDAUD",Index!$A$5:$B$17,2,FALSE)</f>
        <v>0.90959999999999996</v>
      </c>
    </row>
    <row r="8" spans="1:10" x14ac:dyDescent="0.25">
      <c r="A8" t="s">
        <v>54</v>
      </c>
      <c r="B8" t="s">
        <v>2</v>
      </c>
      <c r="C8" t="s">
        <v>10</v>
      </c>
      <c r="D8">
        <v>80</v>
      </c>
      <c r="E8" s="31">
        <v>0.34</v>
      </c>
      <c r="F8" s="2">
        <f>HLOOKUP(A8,[1]NZ_Options!$C$10:$N$19,10,FALSE)</f>
        <v>45488</v>
      </c>
      <c r="G8" s="12">
        <f>HLOOKUP($A8,[1]NZ_Options!$C$10:$N$19,5,FALSE)</f>
        <v>-50000</v>
      </c>
      <c r="H8" s="32">
        <f ca="1">HLOOKUP($A8,[1]NZ_Options!$C$10:$N$19,4,FALSE)</f>
        <v>7.3288221134614862E-2</v>
      </c>
      <c r="I8" s="14">
        <f>[1]NZ_Options!$C$5</f>
        <v>0.06</v>
      </c>
      <c r="J8">
        <f>VLOOKUP("NZDAUD",Index!$A$5:$B$17,2,FALSE)</f>
        <v>0.90959999999999996</v>
      </c>
    </row>
    <row r="9" spans="1:10" x14ac:dyDescent="0.25">
      <c r="A9" s="7"/>
      <c r="B9" s="7"/>
      <c r="C9" s="7"/>
      <c r="D9" s="7"/>
      <c r="E9" s="7"/>
      <c r="F9" s="35"/>
      <c r="G9" s="12"/>
      <c r="H9" s="7"/>
      <c r="I9" s="36"/>
      <c r="J9" s="7"/>
    </row>
    <row r="10" spans="1:10" x14ac:dyDescent="0.25">
      <c r="A10" s="7"/>
      <c r="B10" s="7"/>
      <c r="C10" s="7"/>
      <c r="D10" s="7"/>
      <c r="E10" s="7"/>
      <c r="F10" s="35"/>
      <c r="G10" s="33"/>
      <c r="H10" s="7"/>
      <c r="I10" s="36"/>
      <c r="J10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8"/>
  <sheetViews>
    <sheetView tabSelected="1" workbookViewId="0">
      <selection activeCell="F5" sqref="F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53</v>
      </c>
      <c r="B2" t="s">
        <v>3</v>
      </c>
      <c r="G2" s="40">
        <f>[1]EUA_Options!$C$12</f>
        <v>-16000</v>
      </c>
      <c r="H2" s="3">
        <f>VLOOKUP(A2,[1]Daily_MTM_live!$F$2:$J$40,5,FALSE)</f>
        <v>67.22</v>
      </c>
      <c r="I2">
        <f>[1]EUA_Options!$C$4</f>
        <v>3.6811999999999998E-2</v>
      </c>
      <c r="J2">
        <f>VLOOKUP("EURAUD",Index!$A$5:$B$17,2,FALSE)</f>
        <v>1.6391199999999999</v>
      </c>
    </row>
    <row r="3" spans="1:10" x14ac:dyDescent="0.25">
      <c r="A3" t="s">
        <v>91</v>
      </c>
      <c r="B3" t="s">
        <v>2</v>
      </c>
      <c r="C3" t="s">
        <v>9</v>
      </c>
      <c r="D3">
        <v>55</v>
      </c>
      <c r="E3">
        <f>HLOOKUP($A3,[1]EUA_Options!$C$1:$K$12,3,FALSE)</f>
        <v>0.54476230999999997</v>
      </c>
      <c r="F3" s="2">
        <f>HLOOKUP(A3,[1]EUA_Options!$C$1:$K$17,17,FALSE)</f>
        <v>45462</v>
      </c>
      <c r="G3">
        <f ca="1">HLOOKUP(A3,[1]EUA_Options!$B$1:$M$12,12,FALSE)</f>
        <v>25000</v>
      </c>
      <c r="H3">
        <f ca="1">HLOOKUP(A3,[1]EUA_Options!$B$1:$P$11,11,FALSE)</f>
        <v>0.99976317661140579</v>
      </c>
      <c r="I3">
        <f>[1]EUA_Options!$C$4</f>
        <v>3.6811999999999998E-2</v>
      </c>
      <c r="J3">
        <f>VLOOKUP("EURAUD",Index!$A$5:$B$17,2,FALSE)</f>
        <v>1.6391199999999999</v>
      </c>
    </row>
    <row r="4" spans="1:10" x14ac:dyDescent="0.25">
      <c r="A4" t="s">
        <v>67</v>
      </c>
      <c r="B4" t="s">
        <v>2</v>
      </c>
      <c r="C4" t="s">
        <v>10</v>
      </c>
      <c r="D4">
        <v>65</v>
      </c>
      <c r="E4">
        <f>HLOOKUP($A4,[1]EUA_Options!$C$1:$K$12,3,FALSE)</f>
        <v>0.47987262999999997</v>
      </c>
      <c r="F4" s="2">
        <f>HLOOKUP(A4,[1]EUA_Options!$E$1:$M$17,17,FALSE)</f>
        <v>45462</v>
      </c>
      <c r="G4">
        <f ca="1">HLOOKUP(A4,[1]EUA_Options!$B$1:$M$12,12,FALSE)</f>
        <v>25000</v>
      </c>
      <c r="H4">
        <f ca="1">HLOOKUP(A4,[1]EUA_Options!$B$1:$P$11,11,FALSE)</f>
        <v>5.8068151292636525</v>
      </c>
      <c r="I4">
        <f>[1]EUA_Options!$C$4</f>
        <v>3.6811999999999998E-2</v>
      </c>
      <c r="J4">
        <f>VLOOKUP("EURAUD",Index!$A$5:$B$17,2,FALSE)</f>
        <v>1.6391199999999999</v>
      </c>
    </row>
    <row r="5" spans="1:10" x14ac:dyDescent="0.25">
      <c r="A5" t="s">
        <v>68</v>
      </c>
      <c r="B5" t="s">
        <v>2</v>
      </c>
      <c r="C5" t="s">
        <v>10</v>
      </c>
      <c r="D5">
        <v>75</v>
      </c>
      <c r="E5">
        <f>HLOOKUP($A5,[1]EUA_Options!$C$1:$K$12,3,FALSE)</f>
        <v>0.45284827</v>
      </c>
      <c r="F5" s="2">
        <f>HLOOKUP(A5,[1]EUA_Options!$E$1:$M$17,17,FALSE)</f>
        <v>45462</v>
      </c>
      <c r="G5">
        <f ca="1">HLOOKUP(A5,[1]EUA_Options!$B$1:$M$12,12,FALSE)</f>
        <v>-25000</v>
      </c>
      <c r="H5">
        <f ca="1">HLOOKUP(A5,[1]EUA_Options!$B$1:$P$11,11,FALSE)</f>
        <v>1.7964535600574416</v>
      </c>
      <c r="I5">
        <f>[1]EUA_Options!$C$4</f>
        <v>3.6811999999999998E-2</v>
      </c>
      <c r="J5">
        <f>VLOOKUP("EURAUD",Index!$A$5:$B$17,2,FALSE)</f>
        <v>1.6391199999999999</v>
      </c>
    </row>
    <row r="6" spans="1:10" x14ac:dyDescent="0.25">
      <c r="A6" t="s">
        <v>80</v>
      </c>
      <c r="B6" t="s">
        <v>2</v>
      </c>
      <c r="C6" t="s">
        <v>10</v>
      </c>
      <c r="D6">
        <v>65</v>
      </c>
      <c r="E6">
        <f>HLOOKUP($A6,[1]EUA_Options!$C$1:$K$12,3,FALSE)</f>
        <v>0.44094048999999996</v>
      </c>
      <c r="F6" s="2">
        <f>HLOOKUP(A6,[1]EUA_Options!$E$1:$M$17,17,FALSE)</f>
        <v>45560</v>
      </c>
      <c r="G6">
        <f ca="1">HLOOKUP(A6,[1]EUA_Options!$B$1:$M$12,12,FALSE)</f>
        <v>-25000</v>
      </c>
      <c r="H6">
        <f ca="1">HLOOKUP(A6,[1]EUA_Options!$B$1:$P$11,11,FALSE)</f>
        <v>8.3987374742052019</v>
      </c>
      <c r="I6">
        <f>[1]EUA_Options!$C$4</f>
        <v>3.6811999999999998E-2</v>
      </c>
      <c r="J6">
        <f>VLOOKUP("EURAUD",Index!$A$5:$B$17,2,FALSE)</f>
        <v>1.6391199999999999</v>
      </c>
    </row>
    <row r="7" spans="1:10" x14ac:dyDescent="0.25">
      <c r="A7" t="s">
        <v>92</v>
      </c>
      <c r="B7" t="s">
        <v>2</v>
      </c>
      <c r="C7" t="s">
        <v>10</v>
      </c>
      <c r="D7">
        <v>85</v>
      </c>
      <c r="E7">
        <f>HLOOKUP($A7,[1]EUA_Options!$C$1:$K$12,3,FALSE)</f>
        <v>0.42147177999999996</v>
      </c>
      <c r="F7" s="2">
        <f>HLOOKUP(A7,[1]EUA_Options!$E$1:$M$17,17,FALSE)</f>
        <v>45560</v>
      </c>
      <c r="G7">
        <f ca="1">HLOOKUP(A7,[1]EUA_Options!$B$1:$M$12,12,FALSE)</f>
        <v>-25000</v>
      </c>
      <c r="H7">
        <f ca="1">HLOOKUP(A7,[1]EUA_Options!$B$1:$P$11,11,FALSE)</f>
        <v>2.0776690455269375</v>
      </c>
      <c r="I7">
        <f>[1]EUA_Options!$C$4</f>
        <v>3.6811999999999998E-2</v>
      </c>
      <c r="J7">
        <f>VLOOKUP("EURAUD",Index!$A$5:$B$17,2,FALSE)</f>
        <v>1.6391199999999999</v>
      </c>
    </row>
    <row r="8" spans="1:10" x14ac:dyDescent="0.25">
      <c r="A8" t="s">
        <v>56</v>
      </c>
      <c r="B8" t="s">
        <v>2</v>
      </c>
      <c r="C8" t="s">
        <v>10</v>
      </c>
      <c r="D8">
        <v>65</v>
      </c>
      <c r="E8">
        <f>HLOOKUP($A8,[1]EUA_Options!$C$1:$K$12,3,FALSE)</f>
        <v>0.44260542999999997</v>
      </c>
      <c r="F8" s="2">
        <f>HLOOKUP(A8,[1]EUA_Options!$E$1:$M$17,17,FALSE)</f>
        <v>45642</v>
      </c>
      <c r="G8">
        <f ca="1">HLOOKUP(A8,[1]EUA_Options!$B$1:$M$12,12,FALSE)</f>
        <v>50000</v>
      </c>
      <c r="H8">
        <f ca="1">HLOOKUP(A8,[1]EUA_Options!$B$1:$P$11,11,FALSE)</f>
        <v>10.118684619696998</v>
      </c>
      <c r="I8">
        <f>[1]EUA_Options!$C$4</f>
        <v>3.6811999999999998E-2</v>
      </c>
      <c r="J8">
        <f>VLOOKUP("EURAUD",Index!$A$5:$B$17,2,FALSE)</f>
        <v>1.6391199999999999</v>
      </c>
    </row>
    <row r="9" spans="1:10" x14ac:dyDescent="0.25">
      <c r="A9" t="s">
        <v>57</v>
      </c>
      <c r="B9" t="s">
        <v>2</v>
      </c>
      <c r="C9" t="s">
        <v>10</v>
      </c>
      <c r="D9">
        <v>75</v>
      </c>
      <c r="E9">
        <f>HLOOKUP($A9,[1]EUA_Options!$C$1:$K$12,3,FALSE)</f>
        <v>0.42618974999999998</v>
      </c>
      <c r="F9" s="2">
        <f>HLOOKUP(A9,[1]EUA_Options!$E$1:$M$17,17,FALSE)</f>
        <v>45642</v>
      </c>
      <c r="G9">
        <f ca="1">HLOOKUP(A9,[1]EUA_Options!$B$1:$M$12,12,FALSE)</f>
        <v>-25000</v>
      </c>
      <c r="H9">
        <f ca="1">HLOOKUP(A9,[1]EUA_Options!$B$1:$P$11,11,FALSE)</f>
        <v>5.9974784685116402</v>
      </c>
      <c r="I9">
        <f>[1]EUA_Options!$C$4</f>
        <v>3.6811999999999998E-2</v>
      </c>
      <c r="J9">
        <f>VLOOKUP("EURAUD",Index!$A$5:$B$17,2,FALSE)</f>
        <v>1.6391199999999999</v>
      </c>
    </row>
    <row r="10" spans="1:10" x14ac:dyDescent="0.25">
      <c r="A10" t="s">
        <v>58</v>
      </c>
      <c r="B10" t="s">
        <v>2</v>
      </c>
      <c r="C10" t="s">
        <v>9</v>
      </c>
      <c r="D10">
        <v>50</v>
      </c>
      <c r="E10">
        <f>HLOOKUP($A10,[1]EUA_Options!$C$1:$K$12,3,FALSE)</f>
        <v>0.48458596999999998</v>
      </c>
      <c r="F10" s="2">
        <f>HLOOKUP(A10,[1]EUA_Options!$E$1:$M$17,17,FALSE)</f>
        <v>45642</v>
      </c>
      <c r="G10">
        <f ca="1">HLOOKUP(A10,[1]EUA_Options!$B$1:$M$12,12,FALSE)</f>
        <v>-50000</v>
      </c>
      <c r="H10">
        <f ca="1">HLOOKUP(A10,[1]EUA_Options!$B$1:$P$11,11,FALSE)</f>
        <v>2.7236655310803632</v>
      </c>
      <c r="I10">
        <f>[1]EUA_Options!$C$4</f>
        <v>3.6811999999999998E-2</v>
      </c>
      <c r="J10">
        <f>VLOOKUP("EURAUD",Index!$A$5:$B$17,2,FALSE)</f>
        <v>1.6391199999999999</v>
      </c>
    </row>
    <row r="15" spans="1:10" x14ac:dyDescent="0.25">
      <c r="C15" s="8"/>
    </row>
    <row r="16" spans="1:10" x14ac:dyDescent="0.25">
      <c r="D16" s="16"/>
    </row>
    <row r="17" spans="4:4" x14ac:dyDescent="0.25">
      <c r="D17" s="9"/>
    </row>
    <row r="18" spans="4:4" x14ac:dyDescent="0.25">
      <c r="D18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F22" sqref="F22:F23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51</v>
      </c>
      <c r="B2" t="s">
        <v>3</v>
      </c>
      <c r="F2" s="2">
        <v>45642</v>
      </c>
      <c r="G2" s="39">
        <f>[1]UKA_Options!$C$12</f>
        <v>13000</v>
      </c>
      <c r="H2" s="13">
        <f>HLOOKUP($A2,[1]UKA_Options!$C$8:$G$12,4,FALSE)</f>
        <v>35.700000000000003</v>
      </c>
      <c r="I2">
        <f>[1]EUA_Options!$C$4</f>
        <v>3.6811999999999998E-2</v>
      </c>
      <c r="J2">
        <f>Index!$B$14</f>
        <v>1.9205000000000001</v>
      </c>
    </row>
    <row r="3" spans="1:10" x14ac:dyDescent="0.25">
      <c r="A3" t="s">
        <v>50</v>
      </c>
      <c r="B3" t="s">
        <v>2</v>
      </c>
      <c r="C3" t="s">
        <v>10</v>
      </c>
      <c r="D3">
        <v>45</v>
      </c>
      <c r="E3">
        <f>HLOOKUP($A3,[1]UKA_Options!$D$1:$U$12,3,FALSE)</f>
        <v>0.55381606999999999</v>
      </c>
      <c r="F3" s="2">
        <v>45642</v>
      </c>
      <c r="G3">
        <f>HLOOKUP($A3,[1]UKA_Options!$D$1:$U$12,12,FALSE)</f>
        <v>100000</v>
      </c>
      <c r="H3" s="8">
        <f ca="1">HLOOKUP($A3,[1]UKA_Options!$D$1:$U$12,11,FALSE)</f>
        <v>3.218870275710719</v>
      </c>
      <c r="I3">
        <f>[1]EUA_Options!$C$4</f>
        <v>3.6811999999999998E-2</v>
      </c>
      <c r="J3">
        <f>Index!$B$14</f>
        <v>1.9205000000000001</v>
      </c>
    </row>
    <row r="4" spans="1:10" x14ac:dyDescent="0.25">
      <c r="A4" t="s">
        <v>52</v>
      </c>
      <c r="B4" t="s">
        <v>2</v>
      </c>
      <c r="C4" t="s">
        <v>10</v>
      </c>
      <c r="D4">
        <v>55</v>
      </c>
      <c r="E4">
        <f>HLOOKUP($A4,[1]UKA_Options!$D$1:$U$12,3,FALSE)</f>
        <v>0.57947892000000001</v>
      </c>
      <c r="F4" s="2">
        <v>45642</v>
      </c>
      <c r="G4">
        <f>HLOOKUP($A4,[1]UKA_Options!$D$1:$U$12,12,FALSE)</f>
        <v>-100000</v>
      </c>
      <c r="H4" s="8">
        <f ca="1">HLOOKUP($A4,[1]UKA_Options!$D$1:$U$12,11,FALSE)</f>
        <v>1.8223966753675378</v>
      </c>
      <c r="I4">
        <f>[1]EUA_Options!$C$4</f>
        <v>3.6811999999999998E-2</v>
      </c>
      <c r="J4">
        <f>Index!$B$14</f>
        <v>1.9205000000000001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/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39.19</v>
      </c>
      <c r="I2">
        <f>[1]CCA_Options!$C$4</f>
        <v>3.5430000000000003E-2</v>
      </c>
      <c r="J2">
        <f>[1]Daily_MTM!$T$3</f>
        <v>1.5201033670289579</v>
      </c>
    </row>
    <row r="3" spans="1:10" x14ac:dyDescent="0.25">
      <c r="A3" t="s">
        <v>48</v>
      </c>
      <c r="B3" t="s">
        <v>2</v>
      </c>
      <c r="C3" t="s">
        <v>10</v>
      </c>
      <c r="D3">
        <v>45</v>
      </c>
      <c r="E3">
        <f>HLOOKUP(A3,[1]CCA_Options!$D$1:$G$4,3,FALSE)</f>
        <v>0.28000000000000003</v>
      </c>
      <c r="F3" s="2">
        <f>HLOOKUP(A3,[1]CCA_Options!$D$8:$G$17,10,FALSE)</f>
        <v>45641</v>
      </c>
      <c r="G3" s="1">
        <f>SUMIF([1]Daily_MTM_live!$A$2:$A$78,A3,[1]Daily_MTM_live!$H$2:$H$78)</f>
        <v>100000</v>
      </c>
      <c r="H3" s="3">
        <f ca="1">HLOOKUP(A3,[1]CCA_Options!$C$8:$G$11,4,FALSE)</f>
        <v>1.473612489224541</v>
      </c>
      <c r="I3">
        <f>I2</f>
        <v>3.5430000000000003E-2</v>
      </c>
      <c r="J3">
        <f>[1]Daily_MTM!$T$3</f>
        <v>1.5201033670289579</v>
      </c>
    </row>
    <row r="4" spans="1:10" x14ac:dyDescent="0.25">
      <c r="A4" t="s">
        <v>49</v>
      </c>
      <c r="B4" t="s">
        <v>2</v>
      </c>
      <c r="C4" t="s">
        <v>10</v>
      </c>
      <c r="D4">
        <v>55</v>
      </c>
      <c r="E4">
        <f>HLOOKUP(A4,[1]CCA_Options!$D$1:$G$4,3,FALSE)</f>
        <v>0.27</v>
      </c>
      <c r="F4" s="2">
        <f>HLOOKUP(A4,[1]CCA_Options!$D$8:$G$17,10,FALSE)</f>
        <v>45641</v>
      </c>
      <c r="G4" s="1">
        <f>SUMIF([1]Daily_MTM_live!$A$2:$A$78,A4,[1]Daily_MTM_live!$H$2:$H$78)</f>
        <v>-100000</v>
      </c>
      <c r="H4" s="3">
        <f ca="1">HLOOKUP(A4,[1]CCA_Options!$C$8:$G$11,4,FALSE)</f>
        <v>0.23216027875580281</v>
      </c>
      <c r="I4">
        <f>I3</f>
        <v>3.5430000000000003E-2</v>
      </c>
      <c r="J4">
        <f>[1]Daily_MTM!$T$3</f>
        <v>1.5201033670289579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M17" sqref="M17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86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21.1</v>
      </c>
      <c r="I2">
        <f>[1]CCA_Options!$C$4</f>
        <v>3.5430000000000003E-2</v>
      </c>
      <c r="J2">
        <f>[1]Daily_MTM!$T$3</f>
        <v>1.5201033670289579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J18" sqref="J18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53</v>
      </c>
      <c r="B2" t="s">
        <v>3</v>
      </c>
      <c r="G2" s="10">
        <v>0</v>
      </c>
      <c r="H2" s="8">
        <v>61.8</v>
      </c>
      <c r="I2">
        <v>3.6999999999999998E-2</v>
      </c>
      <c r="J2">
        <v>1.65273</v>
      </c>
    </row>
    <row r="3" spans="1:10" x14ac:dyDescent="0.25">
      <c r="A3" t="s">
        <v>82</v>
      </c>
      <c r="B3" t="s">
        <v>2</v>
      </c>
      <c r="C3" t="s">
        <v>9</v>
      </c>
      <c r="D3">
        <v>40</v>
      </c>
      <c r="E3" t="e">
        <f>HLOOKUP(A3,[1]EUA_Options!$N$1:$Q$3,3,FALSE)</f>
        <v>#N/A</v>
      </c>
      <c r="F3" s="2" t="e">
        <f>HLOOKUP(A3,[1]EUA_Options!$N$1:$Q$17,17,FALSE)</f>
        <v>#N/A</v>
      </c>
      <c r="G3">
        <v>50000</v>
      </c>
      <c r="H3" s="8" t="e">
        <f>HLOOKUP(A3,[1]EUA_Options!$N$1:$Q$11,11,FALSE)</f>
        <v>#N/A</v>
      </c>
      <c r="I3">
        <f>I2</f>
        <v>3.6999999999999998E-2</v>
      </c>
      <c r="J3">
        <f>J2</f>
        <v>1.65273</v>
      </c>
    </row>
    <row r="4" spans="1:10" x14ac:dyDescent="0.25">
      <c r="A4" t="s">
        <v>83</v>
      </c>
      <c r="B4" t="s">
        <v>2</v>
      </c>
      <c r="C4" t="s">
        <v>9</v>
      </c>
      <c r="D4">
        <v>50</v>
      </c>
      <c r="E4" t="e">
        <f>HLOOKUP(A4,[1]EUA_Options!$N$1:$Q$3,3,FALSE)</f>
        <v>#N/A</v>
      </c>
      <c r="F4" s="2" t="e">
        <f>F3</f>
        <v>#N/A</v>
      </c>
      <c r="G4">
        <f>-G3</f>
        <v>-50000</v>
      </c>
      <c r="H4" s="8" t="e">
        <f>HLOOKUP(A4,[1]EUA_Options!$N$1:$Q$11,11,FALSE)</f>
        <v>#N/A</v>
      </c>
      <c r="I4">
        <f t="shared" ref="I4:J6" si="0">I3</f>
        <v>3.6999999999999998E-2</v>
      </c>
      <c r="J4">
        <f t="shared" si="0"/>
        <v>1.65273</v>
      </c>
    </row>
    <row r="5" spans="1:10" x14ac:dyDescent="0.25">
      <c r="A5" t="s">
        <v>67</v>
      </c>
      <c r="B5" t="s">
        <v>2</v>
      </c>
      <c r="C5" t="s">
        <v>10</v>
      </c>
      <c r="D5">
        <v>65</v>
      </c>
      <c r="E5" t="e">
        <f>HLOOKUP(A5,[1]EUA_Options!$N$1:$Q$3,3,FALSE)</f>
        <v>#N/A</v>
      </c>
      <c r="F5" s="2" t="e">
        <f t="shared" ref="F5:F6" si="1">F4</f>
        <v>#N/A</v>
      </c>
      <c r="G5">
        <f>G4</f>
        <v>-50000</v>
      </c>
      <c r="H5" s="8" t="e">
        <f>HLOOKUP(A5,[1]EUA_Options!$N$1:$Q$11,11,FALSE)</f>
        <v>#N/A</v>
      </c>
      <c r="I5">
        <f t="shared" si="0"/>
        <v>3.6999999999999998E-2</v>
      </c>
      <c r="J5">
        <f t="shared" si="0"/>
        <v>1.65273</v>
      </c>
    </row>
    <row r="6" spans="1:10" x14ac:dyDescent="0.25">
      <c r="A6" t="s">
        <v>68</v>
      </c>
      <c r="B6" t="s">
        <v>2</v>
      </c>
      <c r="C6" t="s">
        <v>10</v>
      </c>
      <c r="D6">
        <v>75</v>
      </c>
      <c r="E6" t="e">
        <f>HLOOKUP(A6,[1]EUA_Options!$N$1:$Q$3,3,FALSE)</f>
        <v>#N/A</v>
      </c>
      <c r="F6" s="2" t="e">
        <f t="shared" si="1"/>
        <v>#N/A</v>
      </c>
      <c r="G6">
        <f>-G5</f>
        <v>50000</v>
      </c>
      <c r="H6" s="8" t="e">
        <f>HLOOKUP(A6,[1]EUA_Options!$N$1:$Q$11,11,FALSE)</f>
        <v>#N/A</v>
      </c>
      <c r="I6">
        <f t="shared" si="0"/>
        <v>3.6999999999999998E-2</v>
      </c>
      <c r="J6">
        <f t="shared" si="0"/>
        <v>1.65273</v>
      </c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3.6811999999999998E-2</v>
      </c>
      <c r="J2">
        <f>CCA!$J$2</f>
        <v>1.5201033670289579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0.48</v>
      </c>
      <c r="I3" s="18">
        <f t="shared" ref="I3:J5" si="0">I2</f>
        <v>3.6811999999999998E-2</v>
      </c>
      <c r="J3">
        <f t="shared" si="0"/>
        <v>1.5201033670289579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3.6811999999999998E-2</v>
      </c>
      <c r="J4">
        <f t="shared" si="0"/>
        <v>1.5201033670289579</v>
      </c>
    </row>
    <row r="5" spans="1:10" x14ac:dyDescent="0.25">
      <c r="A5" t="s">
        <v>31</v>
      </c>
      <c r="B5" t="s">
        <v>3</v>
      </c>
      <c r="G5">
        <f>VLOOKUP($A5,[1]Broker_Reval!$H$19:$M$19,6,FALSE)</f>
        <v>75335</v>
      </c>
      <c r="H5" s="3">
        <f>VLOOKUP($A5,[1]Broker_Reval!$H$19:$M$19,2,FALSE)</f>
        <v>31.493329793588636</v>
      </c>
      <c r="I5" s="18">
        <f t="shared" si="0"/>
        <v>3.6811999999999998E-2</v>
      </c>
      <c r="J5">
        <f t="shared" si="0"/>
        <v>1.5201033670289579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27" sqref="I27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60</v>
      </c>
      <c r="B1" t="str">
        <f ca="1">TEXT(MONTH(TODAY()),"mmm")&amp;" PnL"</f>
        <v>Jan PnL</v>
      </c>
      <c r="C1" s="22" t="s">
        <v>69</v>
      </c>
      <c r="D1" s="23" t="s">
        <v>70</v>
      </c>
      <c r="E1" s="23" t="s">
        <v>71</v>
      </c>
      <c r="F1" s="24" t="s">
        <v>72</v>
      </c>
    </row>
    <row r="2" spans="1:6" x14ac:dyDescent="0.25">
      <c r="A2" s="21" t="s">
        <v>61</v>
      </c>
      <c r="B2" s="15">
        <f>VLOOKUP(A2,[1]Monthly_MTM!$R$32:$S$43,2,FALSE)</f>
        <v>585.12750038173749</v>
      </c>
      <c r="C2" s="25"/>
      <c r="D2" s="25"/>
      <c r="E2" s="25"/>
      <c r="F2" s="25"/>
    </row>
    <row r="3" spans="1:6" x14ac:dyDescent="0.25">
      <c r="A3" s="21" t="s">
        <v>62</v>
      </c>
      <c r="B3" s="15">
        <f>VLOOKUP(A3,[1]Monthly_MTM!$R$32:$S$43,2,FALSE)</f>
        <v>-596854.61131417041</v>
      </c>
      <c r="C3" s="18" cm="1">
        <f t="array" ref="C3">_xlfn.XLOOKUP($A3,[1]Monthly_MTM!$R$47:$R$53,_xlfn.XLOOKUP(C$1,[1]Monthly_MTM!$S$46:$V$46,[1]Monthly_MTM!$S$47:$V$53))</f>
        <v>8.2847896440129576E-2</v>
      </c>
      <c r="D3" s="18" cm="1">
        <f t="array" ref="D3">_xlfn.XLOOKUP($A3,[1]Monthly_MTM!$R$47:$R$53,_xlfn.XLOOKUP(D$1,[1]Monthly_MTM!$S$46:$V$46,[1]Monthly_MTM!$S$47:$V$53))</f>
        <v>1.3807982740021596E-2</v>
      </c>
      <c r="E3" s="18" cm="1">
        <f t="array" ref="E3">_xlfn.XLOOKUP($A3,[1]Monthly_MTM!$R$47:$R$53,_xlfn.XLOOKUP(E$1,[1]Monthly_MTM!$S$46:$V$46,[1]Monthly_MTM!$S$47:$V$53))</f>
        <v>-4.4842570346669455E-2</v>
      </c>
      <c r="F3" s="18" cm="1">
        <f t="array" ref="F3">_xlfn.XLOOKUP($A3,[1]Monthly_MTM!$R$47:$R$53,_xlfn.XLOOKUP(F$1,[1]Monthly_MTM!$S$46:$V$46,[1]Monthly_MTM!$S$47:$V$53))</f>
        <v>-5.8650553086691051E-2</v>
      </c>
    </row>
    <row r="4" spans="1:6" x14ac:dyDescent="0.25">
      <c r="A4" s="21" t="s">
        <v>63</v>
      </c>
      <c r="B4" s="15">
        <f>VLOOKUP(A4,[1]Monthly_MTM!$R$32:$S$43,2,FALSE)</f>
        <v>-75643.348239974992</v>
      </c>
      <c r="C4" s="18" cm="1">
        <f t="array" ref="C4">_xlfn.XLOOKUP($A4,[1]Monthly_MTM!$R$47:$R$53,_xlfn.XLOOKUP(C$1,[1]Monthly_MTM!$S$46:$V$46,[1]Monthly_MTM!$S$47:$V$53))</f>
        <v>-3.6096256684492012E-2</v>
      </c>
      <c r="D4" s="18" cm="1">
        <f t="array" ref="D4">_xlfn.XLOOKUP($A4,[1]Monthly_MTM!$R$47:$R$53,_xlfn.XLOOKUP(D$1,[1]Monthly_MTM!$S$46:$V$46,[1]Monthly_MTM!$S$47:$V$53))</f>
        <v>-6.0160427807486689E-3</v>
      </c>
      <c r="E4" s="18" cm="1">
        <f t="array" ref="E4">_xlfn.XLOOKUP($A4,[1]Monthly_MTM!$R$47:$R$53,_xlfn.XLOOKUP(E$1,[1]Monthly_MTM!$S$46:$V$46,[1]Monthly_MTM!$S$47:$V$53))</f>
        <v>-5.6831967122445521E-3</v>
      </c>
      <c r="F4" s="18" cm="1">
        <f t="array" ref="F4">_xlfn.XLOOKUP($A4,[1]Monthly_MTM!$R$47:$R$53,_xlfn.XLOOKUP(F$1,[1]Monthly_MTM!$S$46:$V$46,[1]Monthly_MTM!$S$47:$V$53))</f>
        <v>3.328460685041168E-4</v>
      </c>
    </row>
    <row r="5" spans="1:6" x14ac:dyDescent="0.25">
      <c r="A5" s="21" t="s">
        <v>64</v>
      </c>
      <c r="B5" s="15">
        <f ca="1">VLOOKUP(A5,[1]Monthly_MTM!$R$32:$S$43,2,FALSE)</f>
        <v>614128.84517626476</v>
      </c>
      <c r="C5" s="18" cm="1">
        <f t="array" ref="C5">_xlfn.XLOOKUP($A5,[1]Monthly_MTM!$R$47:$R$53,_xlfn.XLOOKUP(C$1,[1]Monthly_MTM!$S$46:$V$46,[1]Monthly_MTM!$S$47:$V$53))</f>
        <v>2.2388059701492491E-2</v>
      </c>
      <c r="D5" s="18" cm="1">
        <f t="array" ref="D5">_xlfn.XLOOKUP($A5,[1]Monthly_MTM!$R$47:$R$53,_xlfn.XLOOKUP(D$1,[1]Monthly_MTM!$S$46:$V$46,[1]Monthly_MTM!$S$47:$V$53))</f>
        <v>3.7313432835820817E-3</v>
      </c>
      <c r="E5" s="18" cm="1">
        <f t="array" aca="1" ref="E5" ca="1">_xlfn.XLOOKUP($A5,[1]Monthly_MTM!$R$47:$R$53,_xlfn.XLOOKUP(E$1,[1]Monthly_MTM!$S$46:$V$46,[1]Monthly_MTM!$S$47:$V$53))</f>
        <v>4.6140409104152125E-2</v>
      </c>
      <c r="F5" s="18" cm="1">
        <f t="array" aca="1" ref="F5" ca="1">_xlfn.XLOOKUP($A5,[1]Monthly_MTM!$R$47:$R$53,_xlfn.XLOOKUP(F$1,[1]Monthly_MTM!$S$46:$V$46,[1]Monthly_MTM!$S$47:$V$53))</f>
        <v>4.2409065820570045E-2</v>
      </c>
    </row>
    <row r="6" spans="1:6" x14ac:dyDescent="0.25">
      <c r="A6" s="21" t="s">
        <v>55</v>
      </c>
      <c r="B6" s="15">
        <f>VLOOKUP(A6,[1]Monthly_MTM!$R$32:$S$43,2,FALSE)</f>
        <v>20000.000000000106</v>
      </c>
      <c r="C6" s="18" cm="1">
        <f t="array" ref="C6">_xlfn.XLOOKUP($A6,[1]Monthly_MTM!$R$47:$R$53,_xlfn.XLOOKUP(C$1,[1]Monthly_MTM!$S$46:$V$46,[1]Monthly_MTM!$S$47:$V$53))</f>
        <v>2.4024024024024149E-2</v>
      </c>
      <c r="D6" s="18" cm="1">
        <f t="array" ref="D6">_xlfn.XLOOKUP($A6,[1]Monthly_MTM!$R$47:$R$53,_xlfn.XLOOKUP(D$1,[1]Monthly_MTM!$S$46:$V$46,[1]Monthly_MTM!$S$47:$V$53))</f>
        <v>4.0040040040040248E-3</v>
      </c>
      <c r="E6" s="18" cm="1">
        <f t="array" ref="E6">_xlfn.XLOOKUP($A6,[1]Monthly_MTM!$R$47:$R$53,_xlfn.XLOOKUP(E$1,[1]Monthly_MTM!$S$46:$V$46,[1]Monthly_MTM!$S$47:$V$53))</f>
        <v>1.5026296018031634E-3</v>
      </c>
      <c r="F6" s="18" cm="1">
        <f t="array" ref="F6">_xlfn.XLOOKUP($A6,[1]Monthly_MTM!$R$47:$R$53,_xlfn.XLOOKUP(F$1,[1]Monthly_MTM!$S$46:$V$46,[1]Monthly_MTM!$S$47:$V$53))</f>
        <v>-2.5013744022008614E-3</v>
      </c>
    </row>
    <row r="7" spans="1:6" x14ac:dyDescent="0.25">
      <c r="A7" s="21" t="s">
        <v>65</v>
      </c>
      <c r="B7" s="15">
        <f ca="1">VLOOKUP(A7,[1]Monthly_MTM!$R$32:$S$43,2,FALSE)</f>
        <v>-348565.2717875063</v>
      </c>
      <c r="C7" s="18" cm="1">
        <f t="array" ref="C7">_xlfn.XLOOKUP($A7,[1]Monthly_MTM!$R$47:$R$53,_xlfn.XLOOKUP(C$1,[1]Monthly_MTM!$S$46:$V$46,[1]Monthly_MTM!$S$47:$V$53))</f>
        <v>-5.3127677806341089E-2</v>
      </c>
      <c r="D7" s="18" cm="1">
        <f t="array" ref="D7">_xlfn.XLOOKUP($A7,[1]Monthly_MTM!$R$47:$R$53,_xlfn.XLOOKUP(D$1,[1]Monthly_MTM!$S$46:$V$46,[1]Monthly_MTM!$S$47:$V$53))</f>
        <v>-8.8546129677235155E-3</v>
      </c>
      <c r="E7" s="18" cm="1">
        <f t="array" aca="1" ref="E7" ca="1">_xlfn.XLOOKUP($A7,[1]Monthly_MTM!$R$47:$R$53,_xlfn.XLOOKUP(E$1,[1]Monthly_MTM!$S$46:$V$46,[1]Monthly_MTM!$S$47:$V$53))</f>
        <v>-2.6188224777423462E-2</v>
      </c>
      <c r="F7" s="18" cm="1">
        <f t="array" aca="1" ref="F7" ca="1">_xlfn.XLOOKUP($A7,[1]Monthly_MTM!$R$47:$R$53,_xlfn.XLOOKUP(F$1,[1]Monthly_MTM!$S$46:$V$46,[1]Monthly_MTM!$S$47:$V$53))</f>
        <v>-1.7333611809699945E-2</v>
      </c>
    </row>
    <row r="8" spans="1:6" x14ac:dyDescent="0.25">
      <c r="A8" s="21" t="s">
        <v>66</v>
      </c>
      <c r="B8" s="15">
        <f>VLOOKUP(A8,[1]Monthly_MTM!$R$32:$S$43,2,FALSE)</f>
        <v>-76652.924110551219</v>
      </c>
      <c r="C8" s="18" cm="1">
        <f t="array" ref="C8">_xlfn.XLOOKUP($A8,[1]Monthly_MTM!$R$47:$R$53,_xlfn.XLOOKUP(C$1,[1]Monthly_MTM!$S$46:$V$46,[1]Monthly_MTM!$S$47:$V$53))</f>
        <v>-1.5573976387842414E-2</v>
      </c>
      <c r="D8" s="18" cm="1">
        <f t="array" ref="D8">_xlfn.XLOOKUP($A8,[1]Monthly_MTM!$R$47:$R$53,_xlfn.XLOOKUP(D$1,[1]Monthly_MTM!$S$46:$V$46,[1]Monthly_MTM!$S$47:$V$53))</f>
        <v>-2.595662731307069E-3</v>
      </c>
      <c r="E8" s="18" cm="1">
        <f t="array" ref="E8">_xlfn.XLOOKUP($A8,[1]Monthly_MTM!$R$47:$R$53,_xlfn.XLOOKUP(E$1,[1]Monthly_MTM!$S$46:$V$46,[1]Monthly_MTM!$S$47:$V$53))</f>
        <v>-5.7590476416642536E-3</v>
      </c>
      <c r="F8" s="18" cm="1">
        <f t="array" ref="F8">_xlfn.XLOOKUP($A8,[1]Monthly_MTM!$R$47:$R$53,_xlfn.XLOOKUP(F$1,[1]Monthly_MTM!$S$46:$V$46,[1]Monthly_MTM!$S$47:$V$53))</f>
        <v>-3.1633849103571846E-3</v>
      </c>
    </row>
    <row r="9" spans="1:6" x14ac:dyDescent="0.25">
      <c r="A9" s="21" t="s">
        <v>73</v>
      </c>
      <c r="B9" s="17">
        <f ca="1">SUM(B2:B8)</f>
        <v>-463002.18277555623</v>
      </c>
      <c r="C9" s="18" cm="1">
        <f t="array" ref="C9">_xlfn.XLOOKUP($A9,[1]Monthly_MTM!$R$47:$R$53,_xlfn.XLOOKUP(C$1,[1]Monthly_MTM!$S$46:$V$46,[1]Monthly_MTM!$S$47:$V$53))</f>
        <v>4.0770115478284503E-3</v>
      </c>
      <c r="D9" s="18" cm="1">
        <f t="array" ref="D9">_xlfn.XLOOKUP($A9,[1]Monthly_MTM!$R$47:$R$53,_xlfn.XLOOKUP(D$1,[1]Monthly_MTM!$S$46:$V$46,[1]Monthly_MTM!$S$47:$V$53))</f>
        <v>4.0770115478284494E-3</v>
      </c>
      <c r="E9" s="18" cm="1">
        <f t="array" aca="1" ref="E9" ca="1">_xlfn.XLOOKUP($A9,[1]Monthly_MTM!$R$47:$R$53,_xlfn.XLOOKUP(E$1,[1]Monthly_MTM!$S$46:$V$46,[1]Monthly_MTM!$S$47:$V$53))</f>
        <v>-3.2780493393027313E-2</v>
      </c>
      <c r="F9" s="18" cm="1">
        <f t="array" aca="1" ref="F9" ca="1">_xlfn.XLOOKUP($A9,[1]Monthly_MTM!$R$47:$R$53,_xlfn.XLOOKUP(F$1,[1]Monthly_MTM!$S$46:$V$46,[1]Monthly_MTM!$S$47:$V$53))</f>
        <v>-3.6857504940855761E-2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topLeftCell="A3" workbookViewId="0">
      <selection activeCell="B25" sqref="B25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60</v>
      </c>
      <c r="B1" s="29" t="s">
        <v>74</v>
      </c>
      <c r="C1" s="30" t="s">
        <v>75</v>
      </c>
      <c r="D1" s="30" t="s">
        <v>76</v>
      </c>
      <c r="E1" s="30" t="s">
        <v>77</v>
      </c>
      <c r="F1" s="23" t="s">
        <v>78</v>
      </c>
      <c r="G1" t="s">
        <v>79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0.61799999999999999</v>
      </c>
      <c r="C2" cm="1">
        <f t="array" ref="C2">_xlfn.XLOOKUP($A2,[1]Monthly_MTM!$X$47:$X$52,_xlfn.XLOOKUP(C$1,[1]Monthly_MTM!$Y$46:$AE$46,[1]Monthly_MTM!$Y$47:$AE$52))</f>
        <v>13542.006897837435</v>
      </c>
      <c r="D2" cm="1">
        <f t="array" ref="D2">_xlfn.XLOOKUP($A2,[1]Monthly_MTM!$X$47:$X$52,_xlfn.XLOOKUP(D$1,[1]Monthly_MTM!$Y$46:$AE$46,[1]Monthly_MTM!$Y$47:$AE$52))</f>
        <v>21.912632520772551</v>
      </c>
      <c r="E2" cm="1">
        <f t="array" aca="1" ref="E2" ca="1">_xlfn.XLOOKUP($A2,[1]Monthly_MTM!$X$47:$X$52,_xlfn.XLOOKUP(E$1,[1]Monthly_MTM!$Y$46:$AE$46,[1]Monthly_MTM!$Y$47:$AE$52))</f>
        <v>-4.5512421639966938</v>
      </c>
      <c r="F2" cm="1">
        <f t="array" aca="1" ref="F2" ca="1">_xlfn.XLOOKUP($A2,[1]Monthly_MTM!$X$47:$X$52,_xlfn.XLOOKUP(F$1,[1]Monthly_MTM!$Y$46:$AE$46,[1]Monthly_MTM!$Y$47:$AE$52))</f>
        <v>-3.7484489055963133E-2</v>
      </c>
      <c r="G2" cm="1">
        <f t="array" aca="1" ref="G2" ca="1">_xlfn.XLOOKUP($A2,[1]Monthly_MTM!$X$47:$X$52,_xlfn.XLOOKUP(G$1,[1]Monthly_MTM!$Y$46:$AE$46,[1]Monthly_MTM!$Y$47:$AE$52))</f>
        <v>-0.20415115572262979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0.374</v>
      </c>
      <c r="C3" cm="1">
        <f t="array" ref="C3">_xlfn.XLOOKUP($A3,[1]Monthly_MTM!$X$47:$X$52,_xlfn.XLOOKUP(C$1,[1]Monthly_MTM!$Y$46:$AE$46,[1]Monthly_MTM!$Y$47:$AE$52))</f>
        <v>11598.522081634075</v>
      </c>
      <c r="D3" cm="1">
        <f t="array" ref="D3">_xlfn.XLOOKUP($A3,[1]Monthly_MTM!$X$47:$X$52,_xlfn.XLOOKUP(D$1,[1]Monthly_MTM!$Y$46:$AE$46,[1]Monthly_MTM!$Y$47:$AE$52))</f>
        <v>31.012091127363838</v>
      </c>
      <c r="E3" cm="1">
        <f t="array" aca="1" ref="E3" ca="1">_xlfn.XLOOKUP($A3,[1]Monthly_MTM!$X$47:$X$52,_xlfn.XLOOKUP(E$1,[1]Monthly_MTM!$Y$46:$AE$46,[1]Monthly_MTM!$Y$47:$AE$52))</f>
        <v>26.753953289132582</v>
      </c>
      <c r="F3" cm="1">
        <f t="array" aca="1" ref="F3" ca="1">_xlfn.XLOOKUP($A3,[1]Monthly_MTM!$X$47:$X$52,_xlfn.XLOOKUP(F$1,[1]Monthly_MTM!$Y$46:$AE$46,[1]Monthly_MTM!$Y$47:$AE$52))</f>
        <v>0.13859237255760021</v>
      </c>
      <c r="G3" cm="1">
        <f t="array" aca="1" ref="G3" ca="1">_xlfn.XLOOKUP($A3,[1]Monthly_MTM!$X$47:$X$52,_xlfn.XLOOKUP(G$1,[1]Monthly_MTM!$Y$46:$AE$46,[1]Monthly_MTM!$Y$47:$AE$52))</f>
        <v>-2.807429410906645E-2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0.33500000000000002</v>
      </c>
      <c r="C4" cm="1">
        <f t="array" ref="C4">_xlfn.XLOOKUP($A4,[1]Monthly_MTM!$X$47:$X$52,_xlfn.XLOOKUP(C$1,[1]Monthly_MTM!$Y$46:$AE$46,[1]Monthly_MTM!$Y$47:$AE$52))</f>
        <v>22183.333333333332</v>
      </c>
      <c r="D4" cm="1">
        <f t="array" ref="D4">_xlfn.XLOOKUP($A4,[1]Monthly_MTM!$X$47:$X$52,_xlfn.XLOOKUP(D$1,[1]Monthly_MTM!$Y$46:$AE$46,[1]Monthly_MTM!$Y$47:$AE$52))</f>
        <v>66.218905472636806</v>
      </c>
      <c r="E4" cm="1">
        <f t="array" aca="1" ref="E4" ca="1">_xlfn.XLOOKUP($A4,[1]Monthly_MTM!$X$47:$X$52,_xlfn.XLOOKUP(E$1,[1]Monthly_MTM!$Y$46:$AE$46,[1]Monthly_MTM!$Y$47:$AE$52))</f>
        <v>-6.2017778472099598</v>
      </c>
      <c r="F4" cm="1">
        <f t="array" aca="1" ref="F4" ca="1">_xlfn.XLOOKUP($A4,[1]Monthly_MTM!$X$47:$X$52,_xlfn.XLOOKUP(F$1,[1]Monthly_MTM!$Y$46:$AE$46,[1]Monthly_MTM!$Y$47:$AE$52))</f>
        <v>-1.5958744648154857E-2</v>
      </c>
      <c r="G4" cm="1">
        <f t="array" aca="1" ref="G4" ca="1">_xlfn.XLOOKUP($A4,[1]Monthly_MTM!$X$47:$X$52,_xlfn.XLOOKUP(G$1,[1]Monthly_MTM!$Y$46:$AE$46,[1]Monthly_MTM!$Y$47:$AE$52))</f>
        <v>-0.18262541131482152</v>
      </c>
    </row>
    <row r="5" spans="1:7" x14ac:dyDescent="0.25">
      <c r="A5" s="26" t="s">
        <v>55</v>
      </c>
      <c r="B5" cm="1">
        <f t="array" ref="B5">_xlfn.XLOOKUP($A5,[1]Monthly_MTM!$X$47:$X$52,_xlfn.XLOOKUP(B$1,[1]Monthly_MTM!$Y$46:$AE$46,[1]Monthly_MTM!$Y$47:$AE$52))</f>
        <v>0.33299999999999996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6.4049586776859499E-2</v>
      </c>
      <c r="G5" cm="1">
        <f t="array" ref="G5">_xlfn.XLOOKUP($A5,[1]Monthly_MTM!$X$47:$X$52,_xlfn.XLOOKUP(G$1,[1]Monthly_MTM!$Y$46:$AE$46,[1]Monthly_MTM!$Y$47:$AE$52))</f>
        <v>6.4049586776859499E-2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0.58350000000000002</v>
      </c>
      <c r="C6" cm="1">
        <f t="array" ref="C6">_xlfn.XLOOKUP($A6,[1]Monthly_MTM!$X$47:$X$52,_xlfn.XLOOKUP(C$1,[1]Monthly_MTM!$Y$46:$AE$46,[1]Monthly_MTM!$Y$47:$AE$52))</f>
        <v>24390.690855781566</v>
      </c>
      <c r="D6" cm="1">
        <f t="array" ref="D6">_xlfn.XLOOKUP($A6,[1]Monthly_MTM!$X$47:$X$52,_xlfn.XLOOKUP(D$1,[1]Monthly_MTM!$Y$46:$AE$46,[1]Monthly_MTM!$Y$47:$AE$52))</f>
        <v>41.800669847097801</v>
      </c>
      <c r="E6" cm="1">
        <f t="array" aca="1" ref="E6" ca="1">_xlfn.XLOOKUP($A6,[1]Monthly_MTM!$X$47:$X$52,_xlfn.XLOOKUP(E$1,[1]Monthly_MTM!$Y$46:$AE$46,[1]Monthly_MTM!$Y$47:$AE$52))</f>
        <v>40.287719356625871</v>
      </c>
      <c r="F6" cm="1">
        <f t="array" aca="1" ref="F6" ca="1">_xlfn.XLOOKUP($A6,[1]Monthly_MTM!$X$47:$X$52,_xlfn.XLOOKUP(F$1,[1]Monthly_MTM!$Y$46:$AE$46,[1]Monthly_MTM!$Y$47:$AE$52))</f>
        <v>0.15210013987269197</v>
      </c>
      <c r="G6" cm="1">
        <f t="array" aca="1" ref="G6" ca="1">_xlfn.XLOOKUP($A6,[1]Monthly_MTM!$X$47:$X$52,_xlfn.XLOOKUP(G$1,[1]Monthly_MTM!$Y$46:$AE$46,[1]Monthly_MTM!$Y$47:$AE$52))</f>
        <v>-1.4566526793974688E-2</v>
      </c>
    </row>
    <row r="7" spans="1:7" x14ac:dyDescent="0.25">
      <c r="A7" s="28" t="s">
        <v>36</v>
      </c>
      <c r="B7" cm="1">
        <f t="array" ref="B7">_xlfn.XLOOKUP($A7,[1]Monthly_MTM!$X$47:$X$52,_xlfn.XLOOKUP(B$1,[1]Monthly_MTM!$Y$46:$AE$46,[1]Monthly_MTM!$Y$47:$AE$52))</f>
        <v>0.39810000000000001</v>
      </c>
      <c r="C7" cm="1">
        <f t="array" ref="C7">_xlfn.XLOOKUP($A7,[1]Monthly_MTM!$X$47:$X$52,_xlfn.XLOOKUP(C$1,[1]Monthly_MTM!$Y$46:$AE$46,[1]Monthly_MTM!$Y$47:$AE$52))</f>
        <v>14527.865</v>
      </c>
      <c r="D7" cm="1">
        <f t="array" ref="D7">_xlfn.XLOOKUP($A7,[1]Monthly_MTM!$X$47:$X$52,_xlfn.XLOOKUP(D$1,[1]Monthly_MTM!$Y$46:$AE$46,[1]Monthly_MTM!$Y$47:$AE$52))</f>
        <v>36.493004270283848</v>
      </c>
      <c r="E7" cm="1">
        <f t="array" aca="1" ref="E7" ca="1">_xlfn.XLOOKUP($A7,[1]Monthly_MTM!$X$47:$X$52,_xlfn.XLOOKUP(E$1,[1]Monthly_MTM!$Y$46:$AE$46,[1]Monthly_MTM!$Y$47:$AE$52))</f>
        <v>22.925726476338941</v>
      </c>
      <c r="F7" cm="1">
        <f t="array" aca="1" ref="F7" ca="1">_xlfn.XLOOKUP($A7,[1]Monthly_MTM!$X$47:$X$52,_xlfn.XLOOKUP(F$1,[1]Monthly_MTM!$Y$46:$AE$46,[1]Monthly_MTM!$Y$47:$AE$52))</f>
        <v>0.10307309672455005</v>
      </c>
      <c r="G7" cm="1">
        <f t="array" aca="1" ref="G7" ca="1">_xlfn.XLOOKUP($A7,[1]Monthly_MTM!$X$47:$X$52,_xlfn.XLOOKUP(G$1,[1]Monthly_MTM!$Y$46:$AE$46,[1]Monthly_MTM!$Y$47:$AE$52))</f>
        <v>-6.359356994211661E-2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C8" sqref="C8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0.25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VLOOKUP(A6,[1]Daily_MTM!$A$87:$B$92,2,FALSE)</f>
        <v>12843301.632938806</v>
      </c>
    </row>
    <row r="7" spans="1:7" x14ac:dyDescent="0.25">
      <c r="A7" t="s">
        <v>24</v>
      </c>
      <c r="B7">
        <f>VLOOKUP("ACCU Spot",[1]Daily_MTM_live!$Q$12:$R$33,2,FALSE)</f>
        <v>33.75</v>
      </c>
      <c r="G7" s="2"/>
    </row>
    <row r="8" spans="1:7" x14ac:dyDescent="0.25">
      <c r="A8" t="s">
        <v>55</v>
      </c>
      <c r="B8" s="3">
        <f>VLOOKUP("LGC Dec26",[1]Daily_MTM_live!$F$2:$J$69,5,FALSE)</f>
        <v>40</v>
      </c>
    </row>
    <row r="9" spans="1:7" x14ac:dyDescent="0.25">
      <c r="A9" t="s">
        <v>25</v>
      </c>
      <c r="B9">
        <f>VLOOKUP("NZU Spot",[1]Daily_MTM_live!$F$2:$J$69,5,FALSE)</f>
        <v>55</v>
      </c>
    </row>
    <row r="10" spans="1:7" x14ac:dyDescent="0.25">
      <c r="A10" t="s">
        <v>26</v>
      </c>
      <c r="B10" cm="1">
        <f t="array" ref="B10">_xll.BDP("MZBZ4 Comdty","LAST_PRICE")</f>
        <v>67.22</v>
      </c>
    </row>
    <row r="11" spans="1:7" x14ac:dyDescent="0.25">
      <c r="A11" t="s">
        <v>27</v>
      </c>
      <c r="B11" cm="1">
        <f t="array" ref="B11">_xll.BDP("UKEZ4 Comdty","LAST_PRICE")</f>
        <v>35.700000000000003</v>
      </c>
    </row>
    <row r="12" spans="1:7" x14ac:dyDescent="0.25">
      <c r="A12" t="s">
        <v>36</v>
      </c>
      <c r="B12">
        <f>VLOOKUP("CCA V24 Dec24",[1]Daily_MTM_live!$F$2:$J$69,5,FALSE)</f>
        <v>39.19</v>
      </c>
    </row>
    <row r="13" spans="1:7" x14ac:dyDescent="0.25">
      <c r="A13" t="s">
        <v>38</v>
      </c>
      <c r="B13">
        <f>VLOOKUP(A13,[1]Daily_MTM_live!$Q$1:$R$9,2,FALSE)</f>
        <v>1.5319</v>
      </c>
    </row>
    <row r="14" spans="1:7" x14ac:dyDescent="0.25">
      <c r="A14" t="s">
        <v>39</v>
      </c>
      <c r="B14" cm="1">
        <f t="array" ref="B14">_xll.BDP("GBPAUD Curncy","LAST_PRICE")</f>
        <v>1.9205000000000001</v>
      </c>
    </row>
    <row r="15" spans="1:7" x14ac:dyDescent="0.25">
      <c r="A15" t="s">
        <v>40</v>
      </c>
      <c r="B15" cm="1">
        <f t="array" ref="B15">_xll.BDP("EURAUD Curncy","LAST_PRICE")</f>
        <v>1.6391199999999999</v>
      </c>
    </row>
    <row r="16" spans="1:7" x14ac:dyDescent="0.25">
      <c r="A16" t="s">
        <v>41</v>
      </c>
      <c r="B16">
        <f>VLOOKUP(A16,[1]Daily_MTM_live!$Q$1:$R$9,2,FALSE)</f>
        <v>0.90959999999999996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769" activePane="bottomRight" state="frozen"/>
      <selection pane="topRight" activeCell="B1" sqref="B1"/>
      <selection pane="bottomLeft" activeCell="A2" sqref="A2"/>
      <selection pane="bottomRight" activeCell="G792" sqref="G792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55</v>
      </c>
      <c r="H1" t="s">
        <v>87</v>
      </c>
      <c r="I1" t="s">
        <v>89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VLOOKUP(I2,'[2]Historical Prices'!$M$141:$N$3512,2,FALSE)</f>
        <v>34.5</v>
      </c>
      <c r="H2" t="e">
        <f>VLOOKUP($A2,Price_Reference!$A$1:$E$758,5,FALSE)</f>
        <v>#N/A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 t="e">
        <f>VLOOKUP($A3,Price_Reference!$A$1:$C$758,2,FALSE)</f>
        <v>#N/A</v>
      </c>
      <c r="E3" t="e">
        <f>VLOOKUP($A3,Price_Reference!$A$1:$C$758,3,FALSE)</f>
        <v>#N/A</v>
      </c>
      <c r="F3" t="e">
        <f>VLOOKUP($A3,Price_Reference!$A$1:$D$758,4,FALSE)</f>
        <v>#N/A</v>
      </c>
      <c r="G3">
        <f>VLOOKUP(I3,'[2]Historical Prices'!$M$141:$N$3512,2,FALSE)</f>
        <v>35</v>
      </c>
      <c r="H3" t="e">
        <f>VLOOKUP($A3,Price_Reference!$A$1:$E$758,5,FALSE)</f>
        <v>#N/A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 t="e">
        <f>VLOOKUP($A4,Price_Reference!$A$1:$C$758,2,FALSE)</f>
        <v>#N/A</v>
      </c>
      <c r="E4" t="e">
        <f>VLOOKUP($A4,Price_Reference!$A$1:$C$758,3,FALSE)</f>
        <v>#N/A</v>
      </c>
      <c r="F4" t="e">
        <f>VLOOKUP($A4,Price_Reference!$A$1:$D$758,4,FALSE)</f>
        <v>#N/A</v>
      </c>
      <c r="G4">
        <f>VLOOKUP(I4,'[2]Historical Prices'!$M$141:$N$3512,2,FALSE)</f>
        <v>35</v>
      </c>
      <c r="H4" t="e">
        <f>VLOOKUP($A4,Price_Reference!$A$1:$E$758,5,FALSE)</f>
        <v>#N/A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 t="e">
        <f>VLOOKUP($A5,Price_Reference!$A$1:$C$758,2,FALSE)</f>
        <v>#N/A</v>
      </c>
      <c r="E5" t="e">
        <f>VLOOKUP($A5,Price_Reference!$A$1:$C$758,3,FALSE)</f>
        <v>#N/A</v>
      </c>
      <c r="F5" t="e">
        <f>VLOOKUP($A5,Price_Reference!$A$1:$D$758,4,FALSE)</f>
        <v>#N/A</v>
      </c>
      <c r="G5">
        <f>VLOOKUP(I5,'[2]Historical Prices'!$M$141:$N$3512,2,FALSE)</f>
        <v>35.15</v>
      </c>
      <c r="H5" t="e">
        <f>VLOOKUP($A5,Price_Reference!$A$1:$E$758,5,FALSE)</f>
        <v>#N/A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 t="e">
        <f>VLOOKUP($A6,Price_Reference!$A$1:$C$758,2,FALSE)</f>
        <v>#N/A</v>
      </c>
      <c r="E6" t="e">
        <f>VLOOKUP($A6,Price_Reference!$A$1:$C$758,3,FALSE)</f>
        <v>#N/A</v>
      </c>
      <c r="F6" t="e">
        <f>VLOOKUP($A6,Price_Reference!$A$1:$D$758,4,FALSE)</f>
        <v>#N/A</v>
      </c>
      <c r="G6">
        <f>VLOOKUP(I6,'[2]Historical Prices'!$M$141:$N$3512,2,FALSE)</f>
        <v>35.25</v>
      </c>
      <c r="H6" t="e">
        <f>VLOOKUP($A6,Price_Reference!$A$1:$E$758,5,FALSE)</f>
        <v>#N/A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 t="e">
        <f>VLOOKUP($A7,Price_Reference!$A$1:$C$758,2,FALSE)</f>
        <v>#N/A</v>
      </c>
      <c r="E7" t="e">
        <f>VLOOKUP($A7,Price_Reference!$A$1:$C$758,3,FALSE)</f>
        <v>#N/A</v>
      </c>
      <c r="F7" t="e">
        <f>VLOOKUP($A7,Price_Reference!$A$1:$D$758,4,FALSE)</f>
        <v>#N/A</v>
      </c>
      <c r="G7">
        <f>VLOOKUP(I7,'[2]Historical Prices'!$M$141:$N$3512,2,FALSE)</f>
        <v>34</v>
      </c>
      <c r="H7" t="e">
        <f>VLOOKUP($A7,Price_Reference!$A$1:$E$758,5,FALSE)</f>
        <v>#N/A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 t="e">
        <f>VLOOKUP($A8,Price_Reference!$A$1:$C$758,2,FALSE)</f>
        <v>#N/A</v>
      </c>
      <c r="E8" t="e">
        <f>VLOOKUP($A8,Price_Reference!$A$1:$C$758,3,FALSE)</f>
        <v>#N/A</v>
      </c>
      <c r="F8" t="e">
        <f>VLOOKUP($A8,Price_Reference!$A$1:$D$758,4,FALSE)</f>
        <v>#N/A</v>
      </c>
      <c r="G8">
        <f>VLOOKUP(I8,'[2]Historical Prices'!$M$141:$N$3512,2,FALSE)</f>
        <v>33.25</v>
      </c>
      <c r="H8" t="e">
        <f>VLOOKUP($A8,Price_Reference!$A$1:$E$758,5,FALSE)</f>
        <v>#N/A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 t="e">
        <f>VLOOKUP($A9,Price_Reference!$A$1:$C$758,2,FALSE)</f>
        <v>#N/A</v>
      </c>
      <c r="E9" t="e">
        <f>VLOOKUP($A9,Price_Reference!$A$1:$C$758,3,FALSE)</f>
        <v>#N/A</v>
      </c>
      <c r="F9" t="e">
        <f>VLOOKUP($A9,Price_Reference!$A$1:$D$758,4,FALSE)</f>
        <v>#N/A</v>
      </c>
      <c r="G9">
        <f>VLOOKUP(I9,'[2]Historical Prices'!$M$141:$N$3512,2,FALSE)</f>
        <v>33.75</v>
      </c>
      <c r="H9" t="e">
        <f>VLOOKUP($A9,Price_Reference!$A$1:$E$758,5,FALSE)</f>
        <v>#N/A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 t="e">
        <f>VLOOKUP($A10,Price_Reference!$A$1:$C$758,2,FALSE)</f>
        <v>#N/A</v>
      </c>
      <c r="E10" t="e">
        <f>VLOOKUP($A10,Price_Reference!$A$1:$C$758,3,FALSE)</f>
        <v>#N/A</v>
      </c>
      <c r="F10" t="e">
        <f>VLOOKUP($A10,Price_Reference!$A$1:$D$758,4,FALSE)</f>
        <v>#N/A</v>
      </c>
      <c r="G10">
        <f>VLOOKUP(I10,'[2]Historical Prices'!$M$141:$N$3512,2,FALSE)</f>
        <v>34</v>
      </c>
      <c r="H10" t="e">
        <f>VLOOKUP($A10,Price_Reference!$A$1:$E$758,5,FALSE)</f>
        <v>#N/A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 t="e">
        <f>VLOOKUP($A11,Price_Reference!$A$1:$C$758,2,FALSE)</f>
        <v>#N/A</v>
      </c>
      <c r="E11" t="e">
        <f>VLOOKUP($A11,Price_Reference!$A$1:$C$758,3,FALSE)</f>
        <v>#N/A</v>
      </c>
      <c r="F11" t="e">
        <f>VLOOKUP($A11,Price_Reference!$A$1:$D$758,4,FALSE)</f>
        <v>#N/A</v>
      </c>
      <c r="G11">
        <f>VLOOKUP(I11,'[2]Historical Prices'!$M$141:$N$3512,2,FALSE)</f>
        <v>34</v>
      </c>
      <c r="H11" t="e">
        <f>VLOOKUP($A11,Price_Reference!$A$1:$E$758,5,FALSE)</f>
        <v>#N/A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8">
        <v>37.6</v>
      </c>
      <c r="D12" t="e">
        <f>VLOOKUP($A12,Price_Reference!$A$1:$C$758,2,FALSE)</f>
        <v>#N/A</v>
      </c>
      <c r="E12" t="e">
        <f>VLOOKUP($A12,Price_Reference!$A$1:$C$758,3,FALSE)</f>
        <v>#N/A</v>
      </c>
      <c r="F12" t="e">
        <f>VLOOKUP($A12,Price_Reference!$A$1:$D$758,4,FALSE)</f>
        <v>#N/A</v>
      </c>
      <c r="G12">
        <f>VLOOKUP(I12,'[2]Historical Prices'!$M$141:$N$3512,2,FALSE)</f>
        <v>34</v>
      </c>
      <c r="H12" t="e">
        <f>VLOOKUP($A12,Price_Reference!$A$1:$E$758,5,FALSE)</f>
        <v>#N/A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 t="e">
        <f>VLOOKUP($A13,Price_Reference!$A$1:$C$758,2,FALSE)</f>
        <v>#N/A</v>
      </c>
      <c r="E13" t="e">
        <f>VLOOKUP($A13,Price_Reference!$A$1:$C$758,3,FALSE)</f>
        <v>#N/A</v>
      </c>
      <c r="F13" t="e">
        <f>VLOOKUP($A13,Price_Reference!$A$1:$D$758,4,FALSE)</f>
        <v>#N/A</v>
      </c>
      <c r="G13">
        <f>VLOOKUP(I13,'[2]Historical Prices'!$M$141:$N$3512,2,FALSE)</f>
        <v>34.15</v>
      </c>
      <c r="H13" t="e">
        <f>VLOOKUP($A13,Price_Reference!$A$1:$E$758,5,FALSE)</f>
        <v>#N/A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 t="e">
        <f>VLOOKUP($A14,Price_Reference!$A$1:$C$758,2,FALSE)</f>
        <v>#N/A</v>
      </c>
      <c r="E14" t="e">
        <f>VLOOKUP($A14,Price_Reference!$A$1:$C$758,3,FALSE)</f>
        <v>#N/A</v>
      </c>
      <c r="F14" t="e">
        <f>VLOOKUP($A14,Price_Reference!$A$1:$D$758,4,FALSE)</f>
        <v>#N/A</v>
      </c>
      <c r="G14">
        <f>VLOOKUP(I14,'[2]Historical Prices'!$M$141:$N$3512,2,FALSE)</f>
        <v>34</v>
      </c>
      <c r="H14" t="e">
        <f>VLOOKUP($A14,Price_Reference!$A$1:$E$758,5,FALSE)</f>
        <v>#N/A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 t="e">
        <f>VLOOKUP($A15,Price_Reference!$A$1:$C$758,2,FALSE)</f>
        <v>#N/A</v>
      </c>
      <c r="E15" t="e">
        <f>VLOOKUP($A15,Price_Reference!$A$1:$C$758,3,FALSE)</f>
        <v>#N/A</v>
      </c>
      <c r="F15" t="e">
        <f>VLOOKUP($A15,Price_Reference!$A$1:$D$758,4,FALSE)</f>
        <v>#N/A</v>
      </c>
      <c r="G15">
        <f>VLOOKUP(I15,'[2]Historical Prices'!$M$141:$N$3512,2,FALSE)</f>
        <v>34</v>
      </c>
      <c r="H15" t="e">
        <f>VLOOKUP($A15,Price_Reference!$A$1:$E$758,5,FALSE)</f>
        <v>#N/A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8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8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8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8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8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8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8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8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8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8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8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8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8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8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8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8">
        <v>75.900000000000006</v>
      </c>
      <c r="D277">
        <f>VLOOKUP($A277,Price_Reference!$A$1:$C$758,2,FALSE)</f>
        <v>82.65</v>
      </c>
      <c r="E277" s="38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8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8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8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8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VLOOKUP($A317,Price_Reference!$A$1:$C$758,3,FALSE)</f>
        <v>81.239999999999995</v>
      </c>
      <c r="F317">
        <f>VLOOKUP($A317,Price_Reference!$A$1:$D$758,4,FALSE)</f>
        <v>29.43</v>
      </c>
      <c r="G317">
        <f>VLOOKUP(I317,'[2]Historical Prices'!$M$141:$N$3512,2,FALSE)</f>
        <v>50.2</v>
      </c>
      <c r="H317">
        <f>VLOOKUP($A317,Price_Reference!$A$1:$E$758,5,FALSE)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VLOOKUP($A318,Price_Reference!$A$1:$C$758,3,FALSE)</f>
        <v>82.85</v>
      </c>
      <c r="F318">
        <f>VLOOKUP($A318,Price_Reference!$A$1:$D$758,4,FALSE)</f>
        <v>29.51</v>
      </c>
      <c r="G318">
        <f>VLOOKUP(I318,'[2]Historical Prices'!$M$141:$N$3512,2,FALSE)</f>
        <v>49.8</v>
      </c>
      <c r="H318">
        <f>VLOOKUP($A318,Price_Reference!$A$1:$E$758,5,FALSE)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VLOOKUP($A319,Price_Reference!$A$1:$C$758,3,FALSE)</f>
        <v>83.46</v>
      </c>
      <c r="F319">
        <f>VLOOKUP($A319,Price_Reference!$A$1:$D$758,4,FALSE)</f>
        <v>29.76</v>
      </c>
      <c r="G319">
        <f>VLOOKUP(I319,'[2]Historical Prices'!$M$141:$N$3512,2,FALSE)</f>
        <v>49.8</v>
      </c>
      <c r="H319">
        <f>VLOOKUP($A319,Price_Reference!$A$1:$E$758,5,FALSE)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VLOOKUP($A320,Price_Reference!$A$1:$C$758,3,FALSE)</f>
        <v>84.99</v>
      </c>
      <c r="F320">
        <v>32.14</v>
      </c>
      <c r="G320">
        <f>VLOOKUP(I320,'[2]Historical Prices'!$M$141:$N$3512,2,FALSE)</f>
        <v>49.25</v>
      </c>
      <c r="H320">
        <f>VLOOKUP($A320,Price_Reference!$A$1:$E$758,5,FALSE)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VLOOKUP($A321,Price_Reference!$A$1:$C$758,3,FALSE)</f>
        <v>85.49</v>
      </c>
      <c r="F321">
        <f>VLOOKUP($A321,Price_Reference!$A$1:$D$758,4,FALSE)</f>
        <v>31.02</v>
      </c>
      <c r="G321">
        <f>VLOOKUP(I321,'[2]Historical Prices'!$M$141:$N$3512,2,FALSE)</f>
        <v>49.25</v>
      </c>
      <c r="H321">
        <f>VLOOKUP($A321,Price_Reference!$A$1:$E$758,5,FALSE)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VLOOKUP($A322,Price_Reference!$A$1:$C$758,3,FALSE)</f>
        <v>85.38</v>
      </c>
      <c r="F322">
        <f>VLOOKUP($A322,Price_Reference!$A$1:$D$758,4,FALSE)</f>
        <v>31.02</v>
      </c>
      <c r="G322">
        <f>VLOOKUP(I322,'[2]Historical Prices'!$M$141:$N$3512,2,FALSE)</f>
        <v>49.25</v>
      </c>
      <c r="H322">
        <f>VLOOKUP($A322,Price_Reference!$A$1:$E$758,5,FALSE)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VLOOKUP($A323,Price_Reference!$A$1:$C$758,3,FALSE)</f>
        <v>84.8</v>
      </c>
      <c r="F323">
        <f>VLOOKUP($A323,Price_Reference!$A$1:$D$758,4,FALSE)</f>
        <v>30.59</v>
      </c>
      <c r="G323">
        <f>VLOOKUP(I323,'[2]Historical Prices'!$M$141:$N$3512,2,FALSE)</f>
        <v>49.25</v>
      </c>
      <c r="H323">
        <f>VLOOKUP($A323,Price_Reference!$A$1:$E$758,5,FALSE)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VLOOKUP($A324,Price_Reference!$A$1:$C$758,3,FALSE)</f>
        <v>83.009990000000002</v>
      </c>
      <c r="F324">
        <f>VLOOKUP($A324,Price_Reference!$A$1:$D$758,4,FALSE)</f>
        <v>30.47</v>
      </c>
      <c r="G324">
        <f>VLOOKUP(I324,'[2]Historical Prices'!$M$141:$N$3512,2,FALSE)</f>
        <v>50.1</v>
      </c>
      <c r="H324">
        <f>VLOOKUP($A324,Price_Reference!$A$1:$E$758,5,FALSE)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VLOOKUP($A325,Price_Reference!$A$1:$C$758,3,FALSE)</f>
        <v>81.8</v>
      </c>
      <c r="F325">
        <f>VLOOKUP($A325,Price_Reference!$A$1:$D$758,4,FALSE)</f>
        <v>30.58</v>
      </c>
      <c r="G325">
        <f>VLOOKUP(I325,'[2]Historical Prices'!$M$141:$N$3512,2,FALSE)</f>
        <v>50.1</v>
      </c>
      <c r="H325">
        <f>VLOOKUP($A325,Price_Reference!$A$1:$E$758,5,FALSE)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VLOOKUP($A326,Price_Reference!$A$1:$C$758,3,FALSE)</f>
        <v>81.5</v>
      </c>
      <c r="F326">
        <f>VLOOKUP($A326,Price_Reference!$A$1:$D$758,4,FALSE)</f>
        <v>30.37</v>
      </c>
      <c r="G326">
        <f>VLOOKUP(I326,'[2]Historical Prices'!$M$141:$N$3512,2,FALSE)</f>
        <v>50.5</v>
      </c>
      <c r="H326">
        <f>VLOOKUP($A326,Price_Reference!$A$1:$E$758,5,FALSE)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VLOOKUP($A327,Price_Reference!$A$1:$C$758,3,FALSE)</f>
        <v>82.35</v>
      </c>
      <c r="F327">
        <f>VLOOKUP($A327,Price_Reference!$A$1:$D$758,4,FALSE)</f>
        <v>29.81</v>
      </c>
      <c r="G327">
        <f>VLOOKUP(I327,'[2]Historical Prices'!$M$141:$N$3512,2,FALSE)</f>
        <v>50.5</v>
      </c>
      <c r="H327">
        <f>VLOOKUP($A327,Price_Reference!$A$1:$E$758,5,FALSE)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VLOOKUP($A328,Price_Reference!$A$1:$C$758,3,FALSE)</f>
        <v>82.54</v>
      </c>
      <c r="F328">
        <f>VLOOKUP($A328,Price_Reference!$A$1:$D$758,4,FALSE)</f>
        <v>29.28</v>
      </c>
      <c r="G328">
        <f>VLOOKUP(I328,'[2]Historical Prices'!$M$141:$N$3512,2,FALSE)</f>
        <v>50.5</v>
      </c>
      <c r="H328">
        <f>VLOOKUP($A328,Price_Reference!$A$1:$E$758,5,FALSE)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VLOOKUP($A329,Price_Reference!$A$1:$C$758,3,FALSE)</f>
        <v>81.349999999999994</v>
      </c>
      <c r="F329">
        <f>VLOOKUP($A329,Price_Reference!$A$1:$D$758,4,FALSE)</f>
        <v>29</v>
      </c>
      <c r="G329">
        <f>VLOOKUP(I329,'[2]Historical Prices'!$M$141:$N$3512,2,FALSE)</f>
        <v>51.2</v>
      </c>
      <c r="H329">
        <f>VLOOKUP($A329,Price_Reference!$A$1:$E$758,5,FALSE)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VLOOKUP($A330,Price_Reference!$A$1:$C$758,3,FALSE)</f>
        <v>81.400000000000006</v>
      </c>
      <c r="F330">
        <f>VLOOKUP($A330,Price_Reference!$A$1:$D$758,4,FALSE)</f>
        <v>28.59</v>
      </c>
      <c r="G330">
        <f>VLOOKUP(I330,'[2]Historical Prices'!$M$141:$N$3512,2,FALSE)</f>
        <v>51</v>
      </c>
      <c r="H330">
        <f>VLOOKUP($A330,Price_Reference!$A$1:$E$758,5,FALSE)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VLOOKUP($A331,Price_Reference!$A$1:$C$758,3,FALSE)</f>
        <v>83.37</v>
      </c>
      <c r="F331">
        <f>VLOOKUP($A331,Price_Reference!$A$1:$D$758,4,FALSE)</f>
        <v>28.44</v>
      </c>
      <c r="G331">
        <f>VLOOKUP(I331,'[2]Historical Prices'!$M$141:$N$3512,2,FALSE)</f>
        <v>51</v>
      </c>
      <c r="H331">
        <f>VLOOKUP($A331,Price_Reference!$A$1:$E$758,5,FALSE)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VLOOKUP($A332,Price_Reference!$A$1:$C$758,3,FALSE)</f>
        <v>83.95</v>
      </c>
      <c r="F332">
        <f>VLOOKUP($A332,Price_Reference!$A$1:$D$758,4,FALSE)</f>
        <v>28.15</v>
      </c>
      <c r="G332">
        <f>VLOOKUP(I332,'[2]Historical Prices'!$M$141:$N$3512,2,FALSE)</f>
        <v>51</v>
      </c>
      <c r="H332">
        <f>VLOOKUP($A332,Price_Reference!$A$1:$E$758,5,FALSE)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VLOOKUP($A333,Price_Reference!$A$1:$C$758,3,FALSE)</f>
        <v>83.14</v>
      </c>
      <c r="F333">
        <f>VLOOKUP($A333,Price_Reference!$A$1:$D$758,4,FALSE)</f>
        <v>28.51</v>
      </c>
      <c r="G333">
        <f>VLOOKUP(I333,'[2]Historical Prices'!$M$141:$N$3512,2,FALSE)</f>
        <v>51.25</v>
      </c>
      <c r="H333">
        <f>VLOOKUP($A333,Price_Reference!$A$1:$E$758,5,FALSE)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VLOOKUP($A334,Price_Reference!$A$1:$C$758,3,FALSE)</f>
        <v>78.63</v>
      </c>
      <c r="F334">
        <f>VLOOKUP($A334,Price_Reference!$A$1:$D$758,4,FALSE)</f>
        <v>28.48</v>
      </c>
      <c r="G334">
        <f>VLOOKUP(I334,'[2]Historical Prices'!$M$141:$N$3512,2,FALSE)</f>
        <v>51</v>
      </c>
      <c r="H334">
        <f>VLOOKUP($A334,Price_Reference!$A$1:$E$758,5,FALSE)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VLOOKUP($A335,Price_Reference!$A$1:$C$758,3,FALSE)</f>
        <v>78.27</v>
      </c>
      <c r="F335">
        <f>VLOOKUP($A335,Price_Reference!$A$1:$D$758,4,FALSE)</f>
        <v>28.35</v>
      </c>
      <c r="G335">
        <f>VLOOKUP(I335,'[2]Historical Prices'!$M$141:$N$3512,2,FALSE)</f>
        <v>50.7</v>
      </c>
      <c r="H335">
        <f>VLOOKUP($A335,Price_Reference!$A$1:$E$758,5,FALSE)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VLOOKUP($A336,Price_Reference!$A$1:$C$758,3,FALSE)</f>
        <v>77.03</v>
      </c>
      <c r="F336">
        <f>VLOOKUP($A336,Price_Reference!$A$1:$D$758,4,FALSE)</f>
        <v>28.21</v>
      </c>
      <c r="G336">
        <f>VLOOKUP(I336,'[2]Historical Prices'!$M$141:$N$3512,2,FALSE)</f>
        <v>50</v>
      </c>
      <c r="H336">
        <f>VLOOKUP($A336,Price_Reference!$A$1:$E$758,5,FALSE)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VLOOKUP($A337,Price_Reference!$A$1:$C$758,3,FALSE)</f>
        <v>76.25</v>
      </c>
      <c r="F337">
        <f>VLOOKUP($A337,Price_Reference!$A$1:$D$758,4,FALSE)</f>
        <v>27.98</v>
      </c>
      <c r="G337">
        <f>VLOOKUP(I337,'[2]Historical Prices'!$M$141:$N$3512,2,FALSE)</f>
        <v>50.25</v>
      </c>
      <c r="H337">
        <f>VLOOKUP($A337,Price_Reference!$A$1:$E$758,5,FALSE)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VLOOKUP($A338,Price_Reference!$A$1:$C$758,3,FALSE)</f>
        <v>76.89</v>
      </c>
      <c r="F338">
        <f>VLOOKUP($A338,Price_Reference!$A$1:$D$758,4,FALSE)</f>
        <v>28.04</v>
      </c>
      <c r="G338">
        <f>VLOOKUP(I338,'[2]Historical Prices'!$M$141:$N$3512,2,FALSE)</f>
        <v>50.5</v>
      </c>
      <c r="H338">
        <f>VLOOKUP($A338,Price_Reference!$A$1:$E$758,5,FALSE)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VLOOKUP($A339,Price_Reference!$A$1:$C$758,3,FALSE)</f>
        <v>76.11</v>
      </c>
      <c r="F339">
        <f>VLOOKUP($A339,Price_Reference!$A$1:$D$758,4,FALSE)</f>
        <v>28.22</v>
      </c>
      <c r="G339">
        <f>VLOOKUP(I339,'[2]Historical Prices'!$M$141:$N$3512,2,FALSE)</f>
        <v>50.75</v>
      </c>
      <c r="H339">
        <f>VLOOKUP($A339,Price_Reference!$A$1:$E$758,5,FALSE)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VLOOKUP($A340,Price_Reference!$A$1:$C$758,3,FALSE)</f>
        <v>77.900000000000006</v>
      </c>
      <c r="F340">
        <f>VLOOKUP($A340,Price_Reference!$A$1:$D$758,4,FALSE)</f>
        <v>28.3</v>
      </c>
      <c r="G340">
        <f>VLOOKUP(I340,'[2]Historical Prices'!$M$141:$N$3512,2,FALSE)</f>
        <v>51</v>
      </c>
      <c r="H340">
        <f>VLOOKUP($A340,Price_Reference!$A$1:$E$758,5,FALSE)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VLOOKUP($A341,Price_Reference!$A$1:$C$758,3,FALSE)</f>
        <v>78.33</v>
      </c>
      <c r="F341">
        <f>VLOOKUP($A341,Price_Reference!$A$1:$D$758,4,FALSE)</f>
        <v>28.95</v>
      </c>
      <c r="G341">
        <f>VLOOKUP(I341,'[2]Historical Prices'!$M$141:$N$3512,2,FALSE)</f>
        <v>51</v>
      </c>
      <c r="H341">
        <f>VLOOKUP($A341,Price_Reference!$A$1:$E$758,5,FALSE)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VLOOKUP($A342,Price_Reference!$A$1:$C$758,3,FALSE)</f>
        <v>78.78</v>
      </c>
      <c r="F342">
        <f>VLOOKUP($A342,Price_Reference!$A$1:$D$758,4,FALSE)</f>
        <v>29.6</v>
      </c>
      <c r="G342">
        <f>VLOOKUP(I342,'[2]Historical Prices'!$M$141:$N$3512,2,FALSE)</f>
        <v>51.1</v>
      </c>
      <c r="H342">
        <f>VLOOKUP($A342,Price_Reference!$A$1:$E$758,5,FALSE)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VLOOKUP($A343,Price_Reference!$A$1:$C$758,3,FALSE)</f>
        <v>79.209999999999994</v>
      </c>
      <c r="F343">
        <f>VLOOKUP($A343,Price_Reference!$A$1:$D$758,4,FALSE)</f>
        <v>30.03</v>
      </c>
      <c r="G343">
        <f>VLOOKUP(I343,'[2]Historical Prices'!$M$141:$N$3512,2,FALSE)</f>
        <v>51</v>
      </c>
      <c r="H343">
        <f>VLOOKUP($A343,Price_Reference!$A$1:$E$758,5,FALSE)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VLOOKUP($A344,Price_Reference!$A$1:$C$758,3,FALSE)</f>
        <v>80.52</v>
      </c>
      <c r="F344">
        <f>VLOOKUP($A344,Price_Reference!$A$1:$D$758,4,FALSE)</f>
        <v>30.68</v>
      </c>
      <c r="G344">
        <f>VLOOKUP(I344,'[2]Historical Prices'!$M$141:$N$3512,2,FALSE)</f>
        <v>50.9</v>
      </c>
      <c r="H344">
        <f>VLOOKUP($A344,Price_Reference!$A$1:$E$758,5,FALSE)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VLOOKUP($A345,Price_Reference!$A$1:$C$758,3,FALSE)</f>
        <v>80.31</v>
      </c>
      <c r="F345">
        <f>VLOOKUP($A345,Price_Reference!$A$1:$D$758,4,FALSE)</f>
        <v>30.19</v>
      </c>
      <c r="G345">
        <f>VLOOKUP(I345,'[2]Historical Prices'!$M$141:$N$3512,2,FALSE)</f>
        <v>50.9</v>
      </c>
      <c r="H345">
        <f>VLOOKUP($A345,Price_Reference!$A$1:$E$758,5,FALSE)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VLOOKUP($A346,Price_Reference!$A$1:$C$758,3,FALSE)</f>
        <v>81.31</v>
      </c>
      <c r="F346">
        <f>VLOOKUP($A346,Price_Reference!$A$1:$D$758,4,FALSE)</f>
        <v>30.44</v>
      </c>
      <c r="G346">
        <f>VLOOKUP(I346,'[2]Historical Prices'!$M$141:$N$3512,2,FALSE)</f>
        <v>51.25</v>
      </c>
      <c r="H346">
        <f>VLOOKUP($A346,Price_Reference!$A$1:$E$758,5,FALSE)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VLOOKUP($A347,Price_Reference!$A$1:$C$758,3,FALSE)</f>
        <v>81.39</v>
      </c>
      <c r="F347">
        <f>VLOOKUP($A347,Price_Reference!$A$1:$D$758,4,FALSE)</f>
        <v>31.13</v>
      </c>
      <c r="G347">
        <f>VLOOKUP(I347,'[2]Historical Prices'!$M$141:$N$3512,2,FALSE)</f>
        <v>51.25</v>
      </c>
      <c r="H347">
        <f>VLOOKUP($A347,Price_Reference!$A$1:$E$758,5,FALSE)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VLOOKUP($A348,Price_Reference!$A$1:$C$758,3,FALSE)</f>
        <v>82.23</v>
      </c>
      <c r="F348">
        <f>VLOOKUP($A348,Price_Reference!$A$1:$D$758,4,FALSE)</f>
        <v>32.270000000000003</v>
      </c>
      <c r="G348">
        <f>VLOOKUP(I348,'[2]Historical Prices'!$M$141:$N$3512,2,FALSE)</f>
        <v>52.2</v>
      </c>
      <c r="H348">
        <f>VLOOKUP($A348,Price_Reference!$A$1:$E$758,5,FALSE)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VLOOKUP($A349,Price_Reference!$A$1:$C$758,3,FALSE)</f>
        <v>82.3</v>
      </c>
      <c r="F349">
        <f>VLOOKUP($A349,Price_Reference!$A$1:$D$758,4,FALSE)</f>
        <v>32.520000000000003</v>
      </c>
      <c r="G349">
        <f>VLOOKUP(I349,'[2]Historical Prices'!$M$141:$N$3512,2,FALSE)</f>
        <v>52.3</v>
      </c>
      <c r="H349">
        <f>VLOOKUP($A349,Price_Reference!$A$1:$E$758,5,FALSE)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VLOOKUP($A350,Price_Reference!$A$1:$C$758,3,FALSE)</f>
        <v>84.8</v>
      </c>
      <c r="F350">
        <f>VLOOKUP($A350,Price_Reference!$A$1:$D$758,4,FALSE)</f>
        <v>32.61</v>
      </c>
      <c r="G350">
        <f>VLOOKUP(I350,'[2]Historical Prices'!$M$141:$N$3512,2,FALSE)</f>
        <v>52.3</v>
      </c>
      <c r="H350">
        <f>VLOOKUP($A350,Price_Reference!$A$1:$E$758,5,FALSE)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VLOOKUP($A351,Price_Reference!$A$1:$C$758,3,FALSE)</f>
        <v>86.81</v>
      </c>
      <c r="F351">
        <f>VLOOKUP($A351,Price_Reference!$A$1:$D$758,4,FALSE)</f>
        <v>32.18</v>
      </c>
      <c r="G351">
        <f>VLOOKUP(I351,'[2]Historical Prices'!$M$141:$N$3512,2,FALSE)</f>
        <v>53.35</v>
      </c>
      <c r="H351">
        <f>VLOOKUP($A351,Price_Reference!$A$1:$E$758,5,FALSE)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VLOOKUP($A352,Price_Reference!$A$1:$C$758,3,FALSE)</f>
        <v>89.939989999999995</v>
      </c>
      <c r="F352">
        <f>VLOOKUP($A352,Price_Reference!$A$1:$D$758,4,FALSE)</f>
        <v>31.91</v>
      </c>
      <c r="G352">
        <f>VLOOKUP(I352,'[2]Historical Prices'!$M$141:$N$3512,2,FALSE)</f>
        <v>53.6</v>
      </c>
      <c r="H352">
        <f>VLOOKUP($A352,Price_Reference!$A$1:$E$758,5,FALSE)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VLOOKUP($A353,Price_Reference!$A$1:$C$758,3,FALSE)</f>
        <v>92.759990000000002</v>
      </c>
      <c r="F353">
        <f>VLOOKUP($A353,Price_Reference!$A$1:$D$758,4,FALSE)</f>
        <v>31.16</v>
      </c>
      <c r="G353">
        <f>VLOOKUP(I353,'[2]Historical Prices'!$M$141:$N$3512,2,FALSE)</f>
        <v>54</v>
      </c>
      <c r="H353">
        <f>VLOOKUP($A353,Price_Reference!$A$1:$E$758,5,FALSE)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VLOOKUP($A354,Price_Reference!$A$1:$C$758,3,FALSE)</f>
        <v>94.38</v>
      </c>
      <c r="F354">
        <f>VLOOKUP($A354,Price_Reference!$A$1:$D$758,4,FALSE)</f>
        <v>31.2</v>
      </c>
      <c r="G354">
        <f>VLOOKUP(I354,'[2]Historical Prices'!$M$141:$N$3512,2,FALSE)</f>
        <v>54</v>
      </c>
      <c r="H354">
        <f>VLOOKUP($A354,Price_Reference!$A$1:$E$758,5,FALSE)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VLOOKUP($A355,Price_Reference!$A$1:$C$758,3,FALSE)</f>
        <v>94.78</v>
      </c>
      <c r="F355">
        <f>VLOOKUP($A355,Price_Reference!$A$1:$D$758,4,FALSE)</f>
        <v>31.46</v>
      </c>
      <c r="G355">
        <f>VLOOKUP(I355,'[2]Historical Prices'!$M$141:$N$3512,2,FALSE)</f>
        <v>53.9</v>
      </c>
      <c r="H355">
        <f>VLOOKUP($A355,Price_Reference!$A$1:$E$758,5,FALSE)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VLOOKUP($A356,Price_Reference!$A$1:$C$758,3,FALSE)</f>
        <v>97.75</v>
      </c>
      <c r="F356">
        <f>VLOOKUP($A356,Price_Reference!$A$1:$D$758,4,FALSE)</f>
        <v>31.25</v>
      </c>
      <c r="G356">
        <f>VLOOKUP(I356,'[2]Historical Prices'!$M$141:$N$3512,2,FALSE)</f>
        <v>54.25</v>
      </c>
      <c r="H356">
        <f>VLOOKUP($A356,Price_Reference!$A$1:$E$758,5,FALSE)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VLOOKUP($A357,Price_Reference!$A$1:$C$758,3,FALSE)</f>
        <v>94.92</v>
      </c>
      <c r="F357">
        <f>VLOOKUP($A357,Price_Reference!$A$1:$D$758,4,FALSE)</f>
        <v>31.06</v>
      </c>
      <c r="G357">
        <f>VLOOKUP(I357,'[2]Historical Prices'!$M$141:$N$3512,2,FALSE)</f>
        <v>54.25</v>
      </c>
      <c r="H357">
        <v>13.82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VLOOKUP($A358,Price_Reference!$A$1:$C$758,3,FALSE)</f>
        <v>93.16</v>
      </c>
      <c r="F358">
        <f>VLOOKUP($A358,Price_Reference!$A$1:$D$758,4,FALSE)</f>
        <v>30.85</v>
      </c>
      <c r="G358">
        <f>VLOOKUP(I358,'[2]Historical Prices'!$M$141:$N$3512,2,FALSE)</f>
        <v>55.5</v>
      </c>
      <c r="H358">
        <f>VLOOKUP($A358,Price_Reference!$A$1:$E$758,5,FALSE)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VLOOKUP($A359,Price_Reference!$A$1:$C$758,3,FALSE)</f>
        <v>93.14</v>
      </c>
      <c r="F359">
        <f>VLOOKUP($A359,Price_Reference!$A$1:$D$758,4,FALSE)</f>
        <v>28.8</v>
      </c>
      <c r="G359">
        <f>VLOOKUP(I359,'[2]Historical Prices'!$M$141:$N$3512,2,FALSE)</f>
        <v>55.5</v>
      </c>
      <c r="H359">
        <f>VLOOKUP($A359,Price_Reference!$A$1:$E$758,5,FALSE)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VLOOKUP($A360,Price_Reference!$A$1:$C$758,3,FALSE)</f>
        <v>95.329989999999995</v>
      </c>
      <c r="F360">
        <f>VLOOKUP($A360,Price_Reference!$A$1:$D$758,4,FALSE)</f>
        <v>28.31</v>
      </c>
      <c r="G360">
        <f>VLOOKUP(I360,'[2]Historical Prices'!$M$141:$N$3512,2,FALSE)</f>
        <v>56.65</v>
      </c>
      <c r="H360">
        <f>VLOOKUP($A360,Price_Reference!$A$1:$E$758,5,FALSE)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VLOOKUP($A361,Price_Reference!$A$1:$C$758,3,FALSE)</f>
        <v>97.3</v>
      </c>
      <c r="F361">
        <f>VLOOKUP($A361,Price_Reference!$A$1:$D$758,4,FALSE)</f>
        <v>28.19</v>
      </c>
      <c r="G361">
        <f>VLOOKUP(I361,'[2]Historical Prices'!$M$141:$N$3512,2,FALSE)</f>
        <v>57</v>
      </c>
      <c r="H361">
        <v>13.92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8">
        <v>95</v>
      </c>
      <c r="F362">
        <f>VLOOKUP($A362,Price_Reference!$A$1:$D$758,4,FALSE)</f>
        <v>28.03</v>
      </c>
      <c r="G362">
        <f>VLOOKUP(I362,'[2]Historical Prices'!$M$141:$N$3512,2,FALSE)</f>
        <v>58.75</v>
      </c>
      <c r="H362">
        <f>VLOOKUP($A362,Price_Reference!$A$1:$E$758,5,FALSE)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VLOOKUP($A363,Price_Reference!$A$1:$C$758,3,FALSE)</f>
        <v>92.63</v>
      </c>
      <c r="F363">
        <f>VLOOKUP($A363,Price_Reference!$A$1:$D$758,4,FALSE)</f>
        <v>27.4</v>
      </c>
      <c r="G363">
        <f>VLOOKUP(I363,'[2]Historical Prices'!$M$141:$N$3512,2,FALSE)</f>
        <v>58.75</v>
      </c>
      <c r="H363">
        <f>VLOOKUP($A363,Price_Reference!$A$1:$E$758,5,FALSE)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VLOOKUP($A364,Price_Reference!$A$1:$C$758,3,FALSE)</f>
        <v>97.09</v>
      </c>
      <c r="F364">
        <f>VLOOKUP($A364,Price_Reference!$A$1:$D$758,4,FALSE)</f>
        <v>27.16</v>
      </c>
      <c r="G364">
        <f>VLOOKUP(I364,'[2]Historical Prices'!$M$141:$N$3512,2,FALSE)</f>
        <v>58.75</v>
      </c>
      <c r="H364">
        <f>VLOOKUP($A364,Price_Reference!$A$1:$E$758,5,FALSE)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VLOOKUP($A365,Price_Reference!$A$1:$C$758,3,FALSE)</f>
        <v>97.009990000000002</v>
      </c>
      <c r="F365">
        <f>VLOOKUP($A365,Price_Reference!$A$1:$D$758,4,FALSE)</f>
        <v>26.88</v>
      </c>
      <c r="G365">
        <f>VLOOKUP(I365,'[2]Historical Prices'!$M$141:$N$3512,2,FALSE)</f>
        <v>59.5</v>
      </c>
      <c r="H365">
        <f>VLOOKUP($A365,Price_Reference!$A$1:$E$758,5,FALSE)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VLOOKUP($A366,Price_Reference!$A$1:$C$758,3,FALSE)</f>
        <v>95.75</v>
      </c>
      <c r="F366">
        <f>VLOOKUP($A366,Price_Reference!$A$1:$D$758,4,FALSE)</f>
        <v>27.74</v>
      </c>
      <c r="G366">
        <f>VLOOKUP(I366,'[2]Historical Prices'!$M$141:$N$3512,2,FALSE)</f>
        <v>59.5</v>
      </c>
      <c r="H366">
        <f>VLOOKUP($A366,Price_Reference!$A$1:$E$758,5,FALSE)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VLOOKUP($A367,Price_Reference!$A$1:$C$758,3,FALSE)</f>
        <v>92.25</v>
      </c>
      <c r="F367">
        <f>VLOOKUP($A367,Price_Reference!$A$1:$D$758,4,FALSE)</f>
        <v>27.74</v>
      </c>
      <c r="G367">
        <f>VLOOKUP(I367,'[2]Historical Prices'!$M$141:$N$3512,2,FALSE)</f>
        <v>59.55</v>
      </c>
      <c r="H367">
        <f>VLOOKUP($A367,Price_Reference!$A$1:$E$758,5,FALSE)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VLOOKUP($A368,Price_Reference!$A$1:$C$758,3,FALSE)</f>
        <v>87.13</v>
      </c>
      <c r="F368">
        <f>VLOOKUP($A368,Price_Reference!$A$1:$D$758,4,FALSE)</f>
        <v>27.74</v>
      </c>
      <c r="G368">
        <f>VLOOKUP(I368,'[2]Historical Prices'!$M$141:$N$3512,2,FALSE)</f>
        <v>60</v>
      </c>
      <c r="H368">
        <f>VLOOKUP($A368,Price_Reference!$A$1:$E$758,5,FALSE)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VLOOKUP($A369,Price_Reference!$A$1:$C$758,3,FALSE)</f>
        <v>80</v>
      </c>
      <c r="F369">
        <f>VLOOKUP($A369,Price_Reference!$A$1:$D$758,4,FALSE)</f>
        <v>27.49</v>
      </c>
      <c r="G369">
        <f>VLOOKUP(I369,'[2]Historical Prices'!$M$141:$N$3512,2,FALSE)</f>
        <v>63.25</v>
      </c>
      <c r="H369">
        <f>VLOOKUP($A369,Price_Reference!$A$1:$E$758,5,FALSE)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VLOOKUP($A370,Price_Reference!$A$1:$C$758,3,FALSE)</f>
        <v>76.430000000000007</v>
      </c>
      <c r="F370">
        <f>VLOOKUP($A370,Price_Reference!$A$1:$D$758,4,FALSE)</f>
        <v>27.1</v>
      </c>
      <c r="G370">
        <f>VLOOKUP(I370,'[2]Historical Prices'!$M$141:$N$3512,2,FALSE)</f>
        <v>63.25</v>
      </c>
      <c r="H370">
        <f>VLOOKUP($A370,Price_Reference!$A$1:$E$758,5,FALSE)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VLOOKUP($A371,Price_Reference!$A$1:$C$758,3,FALSE)</f>
        <v>76.67</v>
      </c>
      <c r="F371">
        <f>VLOOKUP($A371,Price_Reference!$A$1:$D$758,4,FALSE)</f>
        <v>27.25</v>
      </c>
      <c r="G371">
        <f>VLOOKUP(I371,'[2]Historical Prices'!$M$141:$N$3512,2,FALSE)</f>
        <v>63.25</v>
      </c>
      <c r="H371">
        <f>VLOOKUP($A371,Price_Reference!$A$1:$E$758,5,FALSE)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VLOOKUP($A372,Price_Reference!$A$1:$C$758,3,FALSE)</f>
        <v>79.86</v>
      </c>
      <c r="F372">
        <f>VLOOKUP($A372,Price_Reference!$A$1:$D$758,4,FALSE)</f>
        <v>27.7</v>
      </c>
      <c r="G372">
        <f>VLOOKUP(I372,'[2]Historical Prices'!$M$141:$N$3512,2,FALSE)</f>
        <v>63.25</v>
      </c>
      <c r="H372">
        <f>VLOOKUP($A372,Price_Reference!$A$1:$E$758,5,FALSE)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VLOOKUP($A373,Price_Reference!$A$1:$C$758,3,FALSE)</f>
        <v>78.989999999999995</v>
      </c>
      <c r="F373">
        <f>VLOOKUP($A373,Price_Reference!$A$1:$D$758,4,FALSE)</f>
        <v>27.52</v>
      </c>
      <c r="G373">
        <f>VLOOKUP(I373,'[2]Historical Prices'!$M$141:$N$3512,2,FALSE)</f>
        <v>65.5</v>
      </c>
      <c r="H373">
        <f>VLOOKUP($A373,Price_Reference!$A$1:$E$758,5,FALSE)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VLOOKUP($A374,Price_Reference!$A$1:$C$758,3,FALSE)</f>
        <v>79.25</v>
      </c>
      <c r="F374">
        <f>VLOOKUP($A374,Price_Reference!$A$1:$D$758,4,FALSE)</f>
        <v>27.84</v>
      </c>
      <c r="G374">
        <f>VLOOKUP(I374,'[2]Historical Prices'!$M$141:$N$3512,2,FALSE)</f>
        <v>70</v>
      </c>
      <c r="H374">
        <f>VLOOKUP($A374,Price_Reference!$A$1:$E$758,5,FALSE)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VLOOKUP($A375,Price_Reference!$A$1:$C$758,3,FALSE)</f>
        <v>77.48</v>
      </c>
      <c r="F375">
        <f>VLOOKUP($A375,Price_Reference!$A$1:$D$758,4,FALSE)</f>
        <v>28.18</v>
      </c>
      <c r="G375">
        <f>VLOOKUP(I375,'[2]Historical Prices'!$M$141:$N$3512,2,FALSE)</f>
        <v>70</v>
      </c>
      <c r="H375">
        <f>VLOOKUP($A375,Price_Reference!$A$1:$E$758,5,FALSE)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VLOOKUP($A376,Price_Reference!$A$1:$C$758,3,FALSE)</f>
        <v>76.569999999999993</v>
      </c>
      <c r="F376">
        <f>VLOOKUP($A376,Price_Reference!$A$1:$D$758,4,FALSE)</f>
        <v>27.93</v>
      </c>
      <c r="G376">
        <f>VLOOKUP(I376,'[2]Historical Prices'!$M$141:$N$3512,2,FALSE)</f>
        <v>70</v>
      </c>
      <c r="H376">
        <f>VLOOKUP($A376,Price_Reference!$A$1:$E$758,5,FALSE)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VLOOKUP($A377,Price_Reference!$A$1:$C$758,3,FALSE)</f>
        <v>74.88</v>
      </c>
      <c r="F377">
        <f>VLOOKUP($A377,Price_Reference!$A$1:$D$758,4,FALSE)</f>
        <v>27.65</v>
      </c>
      <c r="G377">
        <f>VLOOKUP(I377,'[2]Historical Prices'!$M$141:$N$3512,2,FALSE)</f>
        <v>69.5</v>
      </c>
      <c r="H377">
        <f>VLOOKUP($A377,Price_Reference!$A$1:$E$758,5,FALSE)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VLOOKUP($A378,Price_Reference!$A$1:$C$758,3,FALSE)</f>
        <v>73.92</v>
      </c>
      <c r="F378">
        <f>VLOOKUP($A378,Price_Reference!$A$1:$D$758,4,FALSE)</f>
        <v>27.37</v>
      </c>
      <c r="G378">
        <f>VLOOKUP(I378,'[2]Historical Prices'!$M$141:$N$3512,2,FALSE)</f>
        <v>69.25</v>
      </c>
      <c r="H378">
        <f>VLOOKUP($A378,Price_Reference!$A$1:$E$758,5,FALSE)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VLOOKUP($A379,Price_Reference!$A$1:$C$758,3,FALSE)</f>
        <v>74.75</v>
      </c>
      <c r="F379">
        <f>VLOOKUP($A379,Price_Reference!$A$1:$D$758,4,FALSE)</f>
        <v>27.13</v>
      </c>
      <c r="G379">
        <f>VLOOKUP(I379,'[2]Historical Prices'!$M$141:$N$3512,2,FALSE)</f>
        <v>69.25</v>
      </c>
      <c r="H379">
        <f>VLOOKUP($A379,Price_Reference!$A$1:$E$758,5,FALSE)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VLOOKUP($A380,Price_Reference!$A$1:$C$758,3,FALSE)</f>
        <v>75.759990000000002</v>
      </c>
      <c r="F380">
        <f>VLOOKUP($A380,Price_Reference!$A$1:$D$758,4,FALSE)</f>
        <v>27.04</v>
      </c>
      <c r="G380">
        <f>VLOOKUP(I380,'[2]Historical Prices'!$M$141:$N$3512,2,FALSE)</f>
        <v>69.25</v>
      </c>
      <c r="H380">
        <f>VLOOKUP($A380,Price_Reference!$A$1:$E$758,5,FALSE)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VLOOKUP($A381,Price_Reference!$A$1:$C$758,3,FALSE)</f>
        <v>74.03</v>
      </c>
      <c r="F381">
        <f>VLOOKUP($A381,Price_Reference!$A$1:$D$758,4,FALSE)</f>
        <v>26.11</v>
      </c>
      <c r="G381">
        <f>VLOOKUP(I381,'[2]Historical Prices'!$M$141:$N$3512,2,FALSE)</f>
        <v>69.25</v>
      </c>
      <c r="H381">
        <f>VLOOKUP($A381,Price_Reference!$A$1:$E$758,5,FALSE)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VLOOKUP($A382,Price_Reference!$A$1:$C$758,3,FALSE)</f>
        <v>75.28</v>
      </c>
      <c r="F382">
        <f>VLOOKUP($A382,Price_Reference!$A$1:$D$758,4,FALSE)</f>
        <v>26.16</v>
      </c>
      <c r="G382">
        <f>VLOOKUP(I382,'[2]Historical Prices'!$M$141:$N$3512,2,FALSE)</f>
        <v>69.25</v>
      </c>
      <c r="H382">
        <f>VLOOKUP($A382,Price_Reference!$A$1:$E$758,5,FALSE)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VLOOKUP($A383,Price_Reference!$A$1:$C$758,3,FALSE)</f>
        <v>75.67</v>
      </c>
      <c r="F383">
        <f>VLOOKUP($A383,Price_Reference!$A$1:$D$758,4,FALSE)</f>
        <v>26.11</v>
      </c>
      <c r="G383">
        <f>VLOOKUP(I383,'[2]Historical Prices'!$M$141:$N$3512,2,FALSE)</f>
        <v>68</v>
      </c>
      <c r="H383">
        <f>VLOOKUP($A383,Price_Reference!$A$1:$E$758,5,FALSE)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VLOOKUP($A384,Price_Reference!$A$1:$C$758,3,FALSE)</f>
        <v>75.259990000000002</v>
      </c>
      <c r="F384">
        <f>VLOOKUP($A384,Price_Reference!$A$1:$D$758,4,FALSE)</f>
        <v>26.3</v>
      </c>
      <c r="G384">
        <f>VLOOKUP(I384,'[2]Historical Prices'!$M$141:$N$3512,2,FALSE)</f>
        <v>63</v>
      </c>
      <c r="H384">
        <f>VLOOKUP($A384,Price_Reference!$A$1:$E$758,5,FALSE)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VLOOKUP($A385,Price_Reference!$A$1:$C$758,3,FALSE)</f>
        <v>74.95</v>
      </c>
      <c r="F385">
        <f>VLOOKUP($A385,Price_Reference!$A$1:$D$758,4,FALSE)</f>
        <v>26.58</v>
      </c>
      <c r="G385">
        <f>VLOOKUP(I385,'[2]Historical Prices'!$M$141:$N$3512,2,FALSE)</f>
        <v>63</v>
      </c>
      <c r="H385">
        <f>VLOOKUP($A385,Price_Reference!$A$1:$E$758,5,FALSE)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VLOOKUP($A386,Price_Reference!$A$1:$C$758,3,FALSE)</f>
        <v>75.03</v>
      </c>
      <c r="F386">
        <f>VLOOKUP($A386,Price_Reference!$A$1:$D$758,4,FALSE)</f>
        <v>26.84</v>
      </c>
      <c r="G386">
        <f>VLOOKUP(I386,'[2]Historical Prices'!$M$141:$N$3512,2,FALSE)</f>
        <v>64.25</v>
      </c>
      <c r="H386">
        <f>VLOOKUP($A386,Price_Reference!$A$1:$E$758,5,FALSE)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VLOOKUP($A387,Price_Reference!$A$1:$C$758,3,FALSE)</f>
        <v>74.03</v>
      </c>
      <c r="F387">
        <f>VLOOKUP($A387,Price_Reference!$A$1:$D$758,4,FALSE)</f>
        <v>27.37</v>
      </c>
      <c r="G387">
        <f>VLOOKUP(I387,'[2]Historical Prices'!$M$141:$N$3512,2,FALSE)</f>
        <v>64.25</v>
      </c>
      <c r="H387">
        <f>VLOOKUP($A387,Price_Reference!$A$1:$E$758,5,FALSE)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VLOOKUP($A388,Price_Reference!$A$1:$C$758,3,FALSE)</f>
        <v>73.63</v>
      </c>
      <c r="F388">
        <f>VLOOKUP($A388,Price_Reference!$A$1:$D$758,4,FALSE)</f>
        <v>27.66</v>
      </c>
      <c r="G388">
        <f>VLOOKUP(I388,'[2]Historical Prices'!$M$141:$N$3512,2,FALSE)</f>
        <v>65</v>
      </c>
      <c r="H388">
        <f>VLOOKUP($A388,Price_Reference!$A$1:$E$758,5,FALSE)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VLOOKUP($A389,Price_Reference!$A$1:$C$758,3,FALSE)</f>
        <v>72.8</v>
      </c>
      <c r="F389">
        <f>VLOOKUP($A389,Price_Reference!$A$1:$D$758,4,FALSE)</f>
        <v>27.27</v>
      </c>
      <c r="G389">
        <f>VLOOKUP(I389,'[2]Historical Prices'!$M$141:$N$3512,2,FALSE)</f>
        <v>67</v>
      </c>
      <c r="H389">
        <f>VLOOKUP($A389,Price_Reference!$A$1:$E$758,5,FALSE)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VLOOKUP($A390,Price_Reference!$A$1:$C$758,3,FALSE)</f>
        <v>73.77</v>
      </c>
      <c r="F390">
        <f>VLOOKUP($A390,Price_Reference!$A$1:$D$758,4,FALSE)</f>
        <v>27.79</v>
      </c>
      <c r="G390">
        <f>VLOOKUP(I390,'[2]Historical Prices'!$M$141:$N$3512,2,FALSE)</f>
        <v>67</v>
      </c>
      <c r="H390">
        <f>VLOOKUP($A390,Price_Reference!$A$1:$E$758,5,FALSE)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VLOOKUP($A391,Price_Reference!$A$1:$C$758,3,FALSE)</f>
        <v>74.599999999999994</v>
      </c>
      <c r="F391">
        <f>VLOOKUP($A391,Price_Reference!$A$1:$D$758,4,FALSE)</f>
        <v>27.84</v>
      </c>
      <c r="G391">
        <f>VLOOKUP(I391,'[2]Historical Prices'!$M$141:$N$3512,2,FALSE)</f>
        <v>67.5</v>
      </c>
      <c r="H391">
        <f>VLOOKUP($A391,Price_Reference!$A$1:$E$758,5,FALSE)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VLOOKUP($A392,Price_Reference!$A$1:$C$758,3,FALSE)</f>
        <v>71.739999999999995</v>
      </c>
      <c r="F392">
        <f>VLOOKUP($A392,Price_Reference!$A$1:$D$758,4,FALSE)</f>
        <v>27.99</v>
      </c>
      <c r="G392">
        <f>VLOOKUP(I392,'[2]Historical Prices'!$M$141:$N$3512,2,FALSE)</f>
        <v>67.25</v>
      </c>
      <c r="H392">
        <f>VLOOKUP($A392,Price_Reference!$A$1:$E$758,5,FALSE)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VLOOKUP($A393,Price_Reference!$A$1:$C$758,3,FALSE)</f>
        <v>70.47</v>
      </c>
      <c r="F393">
        <f>VLOOKUP($A393,Price_Reference!$A$1:$D$758,4,FALSE)</f>
        <v>28.37</v>
      </c>
      <c r="G393">
        <f>VLOOKUP(I393,'[2]Historical Prices'!$M$141:$N$3512,2,FALSE)</f>
        <v>67.25</v>
      </c>
      <c r="H393">
        <f>VLOOKUP($A393,Price_Reference!$A$1:$E$758,5,FALSE)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VLOOKUP($A394,Price_Reference!$A$1:$C$758,3,FALSE)</f>
        <v>71.849999999999994</v>
      </c>
      <c r="F394">
        <f>VLOOKUP($A394,Price_Reference!$A$1:$D$758,4,FALSE)</f>
        <v>28.45</v>
      </c>
      <c r="G394">
        <f>VLOOKUP(I394,'[2]Historical Prices'!$M$141:$N$3512,2,FALSE)</f>
        <v>65.099999999999994</v>
      </c>
      <c r="H394">
        <f>VLOOKUP($A394,Price_Reference!$A$1:$E$758,5,FALSE)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VLOOKUP($A395,Price_Reference!$A$1:$C$758,3,FALSE)</f>
        <v>72.900000000000006</v>
      </c>
      <c r="F395">
        <f>VLOOKUP($A395,Price_Reference!$A$1:$D$758,4,FALSE)</f>
        <v>28.63</v>
      </c>
      <c r="G395">
        <f>VLOOKUP(I395,'[2]Historical Prices'!$M$141:$N$3512,2,FALSE)</f>
        <v>65.400000000000006</v>
      </c>
      <c r="H395">
        <f>VLOOKUP($A395,Price_Reference!$A$1:$E$758,5,FALSE)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VLOOKUP($A396,Price_Reference!$A$1:$C$758,3,FALSE)</f>
        <v>71.010000000000005</v>
      </c>
      <c r="F396">
        <f>VLOOKUP($A396,Price_Reference!$A$1:$D$758,4,FALSE)</f>
        <v>28.44</v>
      </c>
      <c r="G396">
        <f>VLOOKUP(I396,'[2]Historical Prices'!$M$141:$N$3512,2,FALSE)</f>
        <v>64.5</v>
      </c>
      <c r="H396">
        <f>VLOOKUP($A396,Price_Reference!$A$1:$E$758,5,FALSE)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VLOOKUP($A397,Price_Reference!$A$1:$C$758,3,FALSE)</f>
        <v>70.2</v>
      </c>
      <c r="F397">
        <f>VLOOKUP($A397,Price_Reference!$A$1:$D$758,4,FALSE)</f>
        <v>28.39</v>
      </c>
      <c r="G397">
        <f>VLOOKUP(I397,'[2]Historical Prices'!$M$141:$N$3512,2,FALSE)</f>
        <v>64.5</v>
      </c>
      <c r="H397">
        <f>VLOOKUP($A397,Price_Reference!$A$1:$E$758,5,FALSE)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VLOOKUP($A398,Price_Reference!$A$1:$C$758,3,FALSE)</f>
        <v>70.189989999999995</v>
      </c>
      <c r="F398">
        <f>VLOOKUP($A398,Price_Reference!$A$1:$D$758,4,FALSE)</f>
        <v>28.15</v>
      </c>
      <c r="G398">
        <f>VLOOKUP(I398,'[2]Historical Prices'!$M$141:$N$3512,2,FALSE)</f>
        <v>65.099999999999994</v>
      </c>
      <c r="H398">
        <f>VLOOKUP($A398,Price_Reference!$A$1:$E$758,5,FALSE)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VLOOKUP($A399,Price_Reference!$A$1:$C$758,3,FALSE)</f>
        <v>68.709999999999994</v>
      </c>
      <c r="F399">
        <f>VLOOKUP($A399,Price_Reference!$A$1:$D$758,4,FALSE)</f>
        <v>27.88</v>
      </c>
      <c r="G399">
        <f>VLOOKUP(I399,'[2]Historical Prices'!$M$141:$N$3512,2,FALSE)</f>
        <v>64.599999999999994</v>
      </c>
      <c r="H399">
        <f>VLOOKUP($A399,Price_Reference!$A$1:$E$758,5,FALSE)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VLOOKUP($A400,Price_Reference!$A$1:$C$758,3,FALSE)</f>
        <v>68.72</v>
      </c>
      <c r="F400">
        <f>VLOOKUP($A400,Price_Reference!$A$1:$D$758,4,FALSE)</f>
        <v>27.84</v>
      </c>
      <c r="G400">
        <f>VLOOKUP(I400,'[2]Historical Prices'!$M$141:$N$3512,2,FALSE)</f>
        <v>64.25</v>
      </c>
      <c r="H400">
        <f>VLOOKUP($A400,Price_Reference!$A$1:$E$758,5,FALSE)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VLOOKUP($A401,Price_Reference!$A$1:$C$758,3,FALSE)</f>
        <v>69.569999999999993</v>
      </c>
      <c r="F401">
        <f>VLOOKUP($A401,Price_Reference!$A$1:$D$758,4,FALSE)</f>
        <v>28.06</v>
      </c>
      <c r="G401">
        <f>VLOOKUP(I401,'[2]Historical Prices'!$M$141:$N$3512,2,FALSE)</f>
        <v>65.25</v>
      </c>
      <c r="H401">
        <f>VLOOKUP($A401,Price_Reference!$A$1:$E$758,5,FALSE)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VLOOKUP($A402,Price_Reference!$A$1:$C$758,3,FALSE)</f>
        <v>72.05</v>
      </c>
      <c r="F402">
        <f>VLOOKUP($A402,Price_Reference!$A$1:$D$758,4,FALSE)</f>
        <v>28.34</v>
      </c>
      <c r="G402">
        <f>VLOOKUP(I402,'[2]Historical Prices'!$M$141:$N$3512,2,FALSE)</f>
        <v>65.25</v>
      </c>
      <c r="H402">
        <f>VLOOKUP($A402,Price_Reference!$A$1:$E$758,5,FALSE)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VLOOKUP($A403,Price_Reference!$A$1:$C$758,3,FALSE)</f>
        <v>75.97</v>
      </c>
      <c r="F403">
        <f>VLOOKUP($A403,Price_Reference!$A$1:$D$758,4,FALSE)</f>
        <v>28.45</v>
      </c>
      <c r="G403">
        <f>VLOOKUP(I403,'[2]Historical Prices'!$M$141:$N$3512,2,FALSE)</f>
        <v>65.25</v>
      </c>
      <c r="H403">
        <f>VLOOKUP($A403,Price_Reference!$A$1:$E$758,5,FALSE)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VLOOKUP($A404,Price_Reference!$A$1:$C$758,3,FALSE)</f>
        <v>76</v>
      </c>
      <c r="F404">
        <f>VLOOKUP($A404,Price_Reference!$A$1:$D$758,4,FALSE)</f>
        <v>28.54</v>
      </c>
      <c r="G404">
        <f>VLOOKUP(I404,'[2]Historical Prices'!$M$141:$N$3512,2,FALSE)</f>
        <v>65</v>
      </c>
      <c r="H404">
        <f>VLOOKUP($A404,Price_Reference!$A$1:$E$758,5,FALSE)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VLOOKUP($A405,Price_Reference!$A$1:$C$758,3,FALSE)</f>
        <v>77.95</v>
      </c>
      <c r="F405">
        <f>VLOOKUP($A405,Price_Reference!$A$1:$D$758,4,FALSE)</f>
        <v>28.93</v>
      </c>
      <c r="G405">
        <f>VLOOKUP(I405,'[2]Historical Prices'!$M$141:$N$3512,2,FALSE)</f>
        <v>65</v>
      </c>
      <c r="H405">
        <f>VLOOKUP($A405,Price_Reference!$A$1:$E$758,5,FALSE)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VLOOKUP($A406,Price_Reference!$A$1:$C$758,3,FALSE)</f>
        <v>78.36</v>
      </c>
      <c r="F406">
        <f>VLOOKUP($A406,Price_Reference!$A$1:$D$758,4,FALSE)</f>
        <v>29.51</v>
      </c>
      <c r="G406">
        <f>VLOOKUP(I406,'[2]Historical Prices'!$M$141:$N$3512,2,FALSE)</f>
        <v>65</v>
      </c>
      <c r="H406">
        <f>VLOOKUP($A406,Price_Reference!$A$1:$E$758,5,FALSE)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VLOOKUP($A407,Price_Reference!$A$1:$C$758,3,FALSE)</f>
        <v>77.650000000000006</v>
      </c>
      <c r="F407">
        <f>VLOOKUP($A407,Price_Reference!$A$1:$D$758,4,FALSE)</f>
        <v>30.07</v>
      </c>
      <c r="G407">
        <f>VLOOKUP(I407,'[2]Historical Prices'!$M$141:$N$3512,2,FALSE)</f>
        <v>65</v>
      </c>
      <c r="H407">
        <f>VLOOKUP($A407,Price_Reference!$A$1:$E$758,5,FALSE)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VLOOKUP($A408,Price_Reference!$A$1:$C$758,3,FALSE)</f>
        <v>74.709999999999994</v>
      </c>
      <c r="F408">
        <f>VLOOKUP($A408,Price_Reference!$A$1:$D$758,4,FALSE)</f>
        <v>29.65</v>
      </c>
      <c r="G408">
        <f>VLOOKUP(I408,'[2]Historical Prices'!$M$141:$N$3512,2,FALSE)</f>
        <v>66</v>
      </c>
      <c r="H408">
        <f>VLOOKUP($A408,Price_Reference!$A$1:$E$758,5,FALSE)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VLOOKUP($A409,Price_Reference!$A$1:$C$758,3,FALSE)</f>
        <v>73.680000000000007</v>
      </c>
      <c r="F409">
        <f>VLOOKUP($A409,Price_Reference!$A$1:$D$758,4,FALSE)</f>
        <v>29.16</v>
      </c>
      <c r="G409">
        <f>VLOOKUP(I409,'[2]Historical Prices'!$M$141:$N$3512,2,FALSE)</f>
        <v>65.5</v>
      </c>
      <c r="H409">
        <f>VLOOKUP($A409,Price_Reference!$A$1:$E$758,5,FALSE)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VLOOKUP($A410,Price_Reference!$A$1:$C$758,3,FALSE)</f>
        <v>73.290000000000006</v>
      </c>
      <c r="F410">
        <f>VLOOKUP($A410,Price_Reference!$A$1:$D$758,4,FALSE)</f>
        <v>28.74</v>
      </c>
      <c r="G410">
        <f>VLOOKUP(I410,'[2]Historical Prices'!$M$141:$N$3512,2,FALSE)</f>
        <v>65.5</v>
      </c>
      <c r="H410">
        <f>VLOOKUP($A410,Price_Reference!$A$1:$E$758,5,FALSE)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VLOOKUP($A411,Price_Reference!$A$1:$C$758,3,FALSE)</f>
        <v>73.739999999999995</v>
      </c>
      <c r="F411">
        <f>VLOOKUP($A411,Price_Reference!$A$1:$D$758,4,FALSE)</f>
        <v>28.49</v>
      </c>
      <c r="G411">
        <f>VLOOKUP(I411,'[2]Historical Prices'!$M$141:$N$3512,2,FALSE)</f>
        <v>65.25</v>
      </c>
      <c r="H411">
        <f>VLOOKUP($A411,Price_Reference!$A$1:$E$758,5,FALSE)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VLOOKUP($A412,Price_Reference!$A$1:$C$758,3,FALSE)</f>
        <v>74.59</v>
      </c>
      <c r="F412">
        <f>VLOOKUP($A412,Price_Reference!$A$1:$D$758,4,FALSE)</f>
        <v>28.37</v>
      </c>
      <c r="G412">
        <f>VLOOKUP(I412,'[2]Historical Prices'!$M$141:$N$3512,2,FALSE)</f>
        <v>65.25</v>
      </c>
      <c r="H412">
        <f>VLOOKUP($A412,Price_Reference!$A$1:$E$758,5,FALSE)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VLOOKUP($A413,Price_Reference!$A$1:$C$758,3,FALSE)</f>
        <v>73.900000000000006</v>
      </c>
      <c r="F413">
        <f>VLOOKUP($A413,Price_Reference!$A$1:$D$758,4,FALSE)</f>
        <v>28.46</v>
      </c>
      <c r="G413">
        <f>VLOOKUP(I413,'[2]Historical Prices'!$M$141:$N$3512,2,FALSE)</f>
        <v>65.25</v>
      </c>
      <c r="H413">
        <f>VLOOKUP($A413,Price_Reference!$A$1:$E$758,5,FALSE)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VLOOKUP($A414,Price_Reference!$A$1:$C$758,3,FALSE)</f>
        <v>72.36</v>
      </c>
      <c r="F414">
        <f>VLOOKUP($A414,Price_Reference!$A$1:$D$758,4,FALSE)</f>
        <v>28.25</v>
      </c>
      <c r="G414">
        <f>VLOOKUP(I414,'[2]Historical Prices'!$M$141:$N$3512,2,FALSE)</f>
        <v>65.75</v>
      </c>
      <c r="H414">
        <f>VLOOKUP($A414,Price_Reference!$A$1:$E$758,5,FALSE)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VLOOKUP($A415,Price_Reference!$A$1:$C$758,3,FALSE)</f>
        <v>70.86</v>
      </c>
      <c r="F415">
        <f>VLOOKUP($A415,Price_Reference!$A$1:$D$758,4,FALSE)</f>
        <v>28.16</v>
      </c>
      <c r="G415">
        <f>VLOOKUP(I415,'[2]Historical Prices'!$M$141:$N$3512,2,FALSE)</f>
        <v>65.75</v>
      </c>
      <c r="H415">
        <f>VLOOKUP($A415,Price_Reference!$A$1:$E$758,5,FALSE)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VLOOKUP($A416,Price_Reference!$A$1:$C$758,3,FALSE)</f>
        <v>71.709999999999994</v>
      </c>
      <c r="F416">
        <f>VLOOKUP($A416,Price_Reference!$A$1:$D$758,4,FALSE)</f>
        <v>28.1</v>
      </c>
      <c r="G416">
        <f>VLOOKUP(I416,'[2]Historical Prices'!$M$141:$N$3512,2,FALSE)</f>
        <v>65.75</v>
      </c>
      <c r="H416">
        <f>VLOOKUP($A416,Price_Reference!$A$1:$E$758,5,FALSE)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VLOOKUP($A417,Price_Reference!$A$1:$C$758,3,FALSE)</f>
        <v>70.25</v>
      </c>
      <c r="F417">
        <f>VLOOKUP($A417,Price_Reference!$A$1:$D$758,4,FALSE)</f>
        <v>27.9</v>
      </c>
      <c r="G417">
        <f>VLOOKUP(I417,'[2]Historical Prices'!$M$141:$N$3512,2,FALSE)</f>
        <v>65.75</v>
      </c>
      <c r="H417">
        <f>VLOOKUP($A417,Price_Reference!$A$1:$E$758,5,FALSE)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VLOOKUP($A418,Price_Reference!$A$1:$C$758,3,FALSE)</f>
        <v>69.41</v>
      </c>
      <c r="F418">
        <f>VLOOKUP($A418,Price_Reference!$A$1:$D$758,4,FALSE)</f>
        <v>27.94</v>
      </c>
      <c r="G418">
        <f>VLOOKUP(I418,'[2]Historical Prices'!$M$141:$N$3512,2,FALSE)</f>
        <v>66</v>
      </c>
      <c r="H418">
        <f>VLOOKUP($A418,Price_Reference!$A$1:$E$758,5,FALSE)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VLOOKUP($A419,Price_Reference!$A$1:$C$758,3,FALSE)</f>
        <v>67.760000000000005</v>
      </c>
      <c r="F419">
        <f>VLOOKUP($A419,Price_Reference!$A$1:$D$758,4,FALSE)</f>
        <v>28.28</v>
      </c>
      <c r="G419">
        <f>VLOOKUP(I419,'[2]Historical Prices'!$M$141:$N$3512,2,FALSE)</f>
        <v>66.349999999999994</v>
      </c>
      <c r="H419">
        <f>VLOOKUP($A419,Price_Reference!$A$1:$E$758,5,FALSE)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VLOOKUP($A420,Price_Reference!$A$1:$C$758,3,FALSE)</f>
        <v>67.12</v>
      </c>
      <c r="F420">
        <f>VLOOKUP($A420,Price_Reference!$A$1:$D$758,4,FALSE)</f>
        <v>28.27</v>
      </c>
      <c r="G420">
        <f>VLOOKUP(I420,'[2]Historical Prices'!$M$141:$N$3512,2,FALSE)</f>
        <v>66.400000000000006</v>
      </c>
      <c r="H420">
        <f>VLOOKUP($A420,Price_Reference!$A$1:$E$758,5,FALSE)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VLOOKUP($A421,Price_Reference!$A$1:$C$758,3,FALSE)</f>
        <v>66.55</v>
      </c>
      <c r="F421">
        <f>VLOOKUP($A421,Price_Reference!$A$1:$D$758,4,FALSE)</f>
        <v>27.96</v>
      </c>
      <c r="G421">
        <f>VLOOKUP(I421,'[2]Historical Prices'!$M$141:$N$3512,2,FALSE)</f>
        <v>66.5</v>
      </c>
      <c r="H421">
        <f>VLOOKUP($A421,Price_Reference!$A$1:$E$758,5,FALSE)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VLOOKUP($A422,Price_Reference!$A$1:$C$758,3,FALSE)</f>
        <v>67.819999999999993</v>
      </c>
      <c r="F422">
        <f>VLOOKUP($A422,Price_Reference!$A$1:$D$758,4,FALSE)</f>
        <v>27.86</v>
      </c>
      <c r="G422">
        <f>VLOOKUP(I422,'[2]Historical Prices'!$M$141:$N$3512,2,FALSE)</f>
        <v>66.5</v>
      </c>
      <c r="H422">
        <f>VLOOKUP($A422,Price_Reference!$A$1:$E$758,5,FALSE)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VLOOKUP($A423,Price_Reference!$A$1:$C$758,3,FALSE)</f>
        <v>67.040000000000006</v>
      </c>
      <c r="F423">
        <f>VLOOKUP($A423,Price_Reference!$A$1:$D$758,4,FALSE)</f>
        <v>27.85</v>
      </c>
      <c r="G423">
        <f>VLOOKUP(I423,'[2]Historical Prices'!$M$141:$N$3512,2,FALSE)</f>
        <v>66.25</v>
      </c>
      <c r="H423">
        <f>VLOOKUP($A423,Price_Reference!$A$1:$E$758,5,FALSE)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VLOOKUP($A424,Price_Reference!$A$1:$C$758,3,FALSE)</f>
        <v>67.98</v>
      </c>
      <c r="F424">
        <f>VLOOKUP($A424,Price_Reference!$A$1:$D$758,4,FALSE)</f>
        <v>27.11</v>
      </c>
      <c r="G424">
        <f>VLOOKUP(I424,'[2]Historical Prices'!$M$141:$N$3512,2,FALSE)</f>
        <v>66</v>
      </c>
      <c r="H424">
        <f>VLOOKUP($A424,Price_Reference!$A$1:$E$758,5,FALSE)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VLOOKUP($A425,Price_Reference!$A$1:$C$758,3,FALSE)</f>
        <v>69.78</v>
      </c>
      <c r="F425">
        <f>VLOOKUP($A425,Price_Reference!$A$1:$D$758,4,FALSE)</f>
        <v>27.11</v>
      </c>
      <c r="G425">
        <f>VLOOKUP(I425,'[2]Historical Prices'!$M$141:$N$3512,2,FALSE)</f>
        <v>64.75</v>
      </c>
      <c r="H425">
        <f>VLOOKUP($A425,Price_Reference!$A$1:$E$758,5,FALSE)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VLOOKUP($A426,Price_Reference!$A$1:$C$758,3,FALSE)</f>
        <v>69.27</v>
      </c>
      <c r="F426">
        <f>VLOOKUP($A426,Price_Reference!$A$1:$D$758,4,FALSE)</f>
        <v>27.01</v>
      </c>
      <c r="G426">
        <f>VLOOKUP(I426,'[2]Historical Prices'!$M$141:$N$3512,2,FALSE)</f>
        <v>64.5</v>
      </c>
      <c r="H426">
        <f>VLOOKUP($A426,Price_Reference!$A$1:$E$758,5,FALSE)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VLOOKUP($A427,Price_Reference!$A$1:$C$758,3,FALSE)</f>
        <v>68.73</v>
      </c>
      <c r="F427">
        <f>VLOOKUP($A427,Price_Reference!$A$1:$D$758,4,FALSE)</f>
        <v>26.28</v>
      </c>
      <c r="G427">
        <f>VLOOKUP(I427,'[2]Historical Prices'!$M$141:$N$3512,2,FALSE)</f>
        <v>64.5</v>
      </c>
      <c r="H427">
        <f>VLOOKUP($A427,Price_Reference!$A$1:$E$758,5,FALSE)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VLOOKUP($A428,Price_Reference!$A$1:$C$758,3,FALSE)</f>
        <v>69.08</v>
      </c>
      <c r="F428">
        <f>VLOOKUP($A428,Price_Reference!$A$1:$D$758,4,FALSE)</f>
        <v>26.3</v>
      </c>
      <c r="G428">
        <f>VLOOKUP(I428,'[2]Historical Prices'!$M$141:$N$3512,2,FALSE)</f>
        <v>64.5</v>
      </c>
      <c r="H428">
        <f>VLOOKUP($A428,Price_Reference!$A$1:$E$758,5,FALSE)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VLOOKUP($A429,Price_Reference!$A$1:$C$758,3,FALSE)</f>
        <v>71.319999999999993</v>
      </c>
      <c r="F429">
        <f>VLOOKUP($A429,Price_Reference!$A$1:$D$758,4,FALSE)</f>
        <v>26.73</v>
      </c>
      <c r="G429">
        <f>VLOOKUP(I429,'[2]Historical Prices'!$M$141:$N$3512,2,FALSE)</f>
        <v>65.25</v>
      </c>
      <c r="H429">
        <f>VLOOKUP($A429,Price_Reference!$A$1:$E$758,5,FALSE)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VLOOKUP($A430,Price_Reference!$A$1:$C$758,3,FALSE)</f>
        <v>75.17</v>
      </c>
      <c r="F430">
        <f>VLOOKUP($A430,Price_Reference!$A$1:$D$758,4,FALSE)</f>
        <v>27.33</v>
      </c>
      <c r="G430">
        <f>VLOOKUP(I430,'[2]Historical Prices'!$M$141:$N$3512,2,FALSE)</f>
        <v>65</v>
      </c>
      <c r="H430">
        <f>VLOOKUP($A430,Price_Reference!$A$1:$E$758,5,FALSE)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VLOOKUP($A431,Price_Reference!$A$1:$C$758,3,FALSE)</f>
        <v>79.180000000000007</v>
      </c>
      <c r="F431">
        <f>VLOOKUP($A431,Price_Reference!$A$1:$D$758,4,FALSE)</f>
        <v>27.35</v>
      </c>
      <c r="G431">
        <f>VLOOKUP(I431,'[2]Historical Prices'!$M$141:$N$3512,2,FALSE)</f>
        <v>65</v>
      </c>
      <c r="H431">
        <f>VLOOKUP($A431,Price_Reference!$A$1:$E$758,5,FALSE)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VLOOKUP($A432,Price_Reference!$A$1:$C$758,3,FALSE)</f>
        <v>79.819999999999993</v>
      </c>
      <c r="F432">
        <f>VLOOKUP($A432,Price_Reference!$A$1:$D$758,4,FALSE)</f>
        <v>27.48</v>
      </c>
      <c r="G432">
        <f>VLOOKUP(I432,'[2]Historical Prices'!$M$141:$N$3512,2,FALSE)</f>
        <v>65</v>
      </c>
      <c r="H432">
        <f>VLOOKUP($A432,Price_Reference!$A$1:$E$758,5,FALSE)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VLOOKUP($A433,Price_Reference!$A$1:$C$758,3,FALSE)</f>
        <v>79.17</v>
      </c>
      <c r="F433">
        <f>VLOOKUP($A433,Price_Reference!$A$1:$D$758,4,FALSE)</f>
        <v>27.55</v>
      </c>
      <c r="G433">
        <f>VLOOKUP(I433,'[2]Historical Prices'!$M$141:$N$3512,2,FALSE)</f>
        <v>65</v>
      </c>
      <c r="H433">
        <f>VLOOKUP($A433,Price_Reference!$A$1:$E$758,5,FALSE)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VLOOKUP($A434,Price_Reference!$A$1:$C$758,3,FALSE)</f>
        <v>77.91</v>
      </c>
      <c r="F434">
        <f>VLOOKUP($A434,Price_Reference!$A$1:$D$758,4,FALSE)</f>
        <v>27.72</v>
      </c>
      <c r="G434">
        <f>VLOOKUP(I434,'[2]Historical Prices'!$M$141:$N$3512,2,FALSE)</f>
        <v>65</v>
      </c>
      <c r="H434">
        <f>VLOOKUP($A434,Price_Reference!$A$1:$E$758,5,FALSE)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VLOOKUP($A435,Price_Reference!$A$1:$C$758,3,FALSE)</f>
        <v>76.11</v>
      </c>
      <c r="F435">
        <f>VLOOKUP($A435,Price_Reference!$A$1:$D$758,4,FALSE)</f>
        <v>27.65</v>
      </c>
      <c r="G435">
        <f>VLOOKUP(I435,'[2]Historical Prices'!$M$141:$N$3512,2,FALSE)</f>
        <v>65</v>
      </c>
      <c r="H435">
        <f>VLOOKUP($A435,Price_Reference!$A$1:$E$758,5,FALSE)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VLOOKUP($A436,Price_Reference!$A$1:$C$758,3,FALSE)</f>
        <v>74.72</v>
      </c>
      <c r="F436">
        <f>VLOOKUP($A436,Price_Reference!$A$1:$D$758,4,FALSE)</f>
        <v>28.08</v>
      </c>
      <c r="G436">
        <f>VLOOKUP(I436,'[2]Historical Prices'!$M$141:$N$3512,2,FALSE)</f>
        <v>64.75</v>
      </c>
      <c r="H436">
        <f>VLOOKUP($A436,Price_Reference!$A$1:$E$758,5,FALSE)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VLOOKUP($A437,Price_Reference!$A$1:$C$758,3,FALSE)</f>
        <v>74.59</v>
      </c>
      <c r="F437">
        <f>VLOOKUP($A437,Price_Reference!$A$1:$D$758,4,FALSE)</f>
        <v>28.36</v>
      </c>
      <c r="G437">
        <f>VLOOKUP(I437,'[2]Historical Prices'!$M$141:$N$3512,2,FALSE)</f>
        <v>64.5</v>
      </c>
      <c r="H437">
        <f>VLOOKUP($A437,Price_Reference!$A$1:$E$758,5,FALSE)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VLOOKUP($A438,Price_Reference!$A$1:$C$758,3,FALSE)</f>
        <v>72.569999999999993</v>
      </c>
      <c r="F438">
        <f>VLOOKUP($A438,Price_Reference!$A$1:$D$758,4,FALSE)</f>
        <v>28.35</v>
      </c>
      <c r="G438">
        <f>VLOOKUP(I438,'[2]Historical Prices'!$M$141:$N$3512,2,FALSE)</f>
        <v>64.5</v>
      </c>
      <c r="H438">
        <f>VLOOKUP($A438,Price_Reference!$A$1:$E$758,5,FALSE)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VLOOKUP($A439,Price_Reference!$A$1:$C$758,3,FALSE)</f>
        <v>70.05</v>
      </c>
      <c r="F439">
        <f>VLOOKUP($A439,Price_Reference!$A$1:$D$758,4,FALSE)</f>
        <v>28.58</v>
      </c>
      <c r="G439">
        <f>VLOOKUP(I439,'[2]Historical Prices'!$M$141:$N$3512,2,FALSE)</f>
        <v>64.5</v>
      </c>
      <c r="H439">
        <f>VLOOKUP($A439,Price_Reference!$A$1:$E$758,5,FALSE)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VLOOKUP($A440,Price_Reference!$A$1:$C$758,3,FALSE)</f>
        <v>70.61</v>
      </c>
      <c r="F440">
        <f>VLOOKUP($A440,Price_Reference!$A$1:$D$758,4,FALSE)</f>
        <v>28.69</v>
      </c>
      <c r="G440">
        <f>VLOOKUP(I440,'[2]Historical Prices'!$M$141:$N$3512,2,FALSE)</f>
        <v>64</v>
      </c>
      <c r="H440">
        <f>VLOOKUP($A440,Price_Reference!$A$1:$E$758,5,FALSE)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VLOOKUP($A441,Price_Reference!$A$1:$C$758,3,FALSE)</f>
        <v>70.91</v>
      </c>
      <c r="F441">
        <f>VLOOKUP($A441,Price_Reference!$A$1:$D$758,4,FALSE)</f>
        <v>28.66</v>
      </c>
      <c r="G441">
        <f>VLOOKUP(I441,'[2]Historical Prices'!$M$141:$N$3512,2,FALSE)</f>
        <v>63.5</v>
      </c>
      <c r="H441">
        <f>VLOOKUP($A441,Price_Reference!$A$1:$E$758,5,FALSE)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VLOOKUP($A442,Price_Reference!$A$1:$C$758,3,FALSE)</f>
        <v>69.150000000000006</v>
      </c>
      <c r="F442">
        <f>VLOOKUP($A442,Price_Reference!$A$1:$D$758,4,FALSE)</f>
        <v>28.7</v>
      </c>
      <c r="G442">
        <f>VLOOKUP(I442,'[2]Historical Prices'!$M$141:$N$3512,2,FALSE)</f>
        <v>59.25</v>
      </c>
      <c r="H442">
        <f>VLOOKUP($A442,Price_Reference!$A$1:$E$758,5,FALSE)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VLOOKUP($A443,Price_Reference!$A$1:$C$758,3,FALSE)</f>
        <v>70.33</v>
      </c>
      <c r="F443">
        <f>VLOOKUP($A443,Price_Reference!$A$1:$D$758,4,FALSE)</f>
        <v>28.78</v>
      </c>
      <c r="G443">
        <f>VLOOKUP(I443,'[2]Historical Prices'!$M$141:$N$3512,2,FALSE)</f>
        <v>59.75</v>
      </c>
      <c r="H443">
        <f>VLOOKUP($A443,Price_Reference!$A$1:$E$758,5,FALSE)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VLOOKUP($A444,Price_Reference!$A$1:$C$758,3,FALSE)</f>
        <v>69.17</v>
      </c>
      <c r="F444">
        <f>VLOOKUP($A444,Price_Reference!$A$1:$D$758,4,FALSE)</f>
        <v>28.78</v>
      </c>
      <c r="G444">
        <f>VLOOKUP(I444,'[2]Historical Prices'!$M$141:$N$3512,2,FALSE)</f>
        <v>57.75</v>
      </c>
      <c r="H444">
        <f>VLOOKUP($A444,Price_Reference!$A$1:$E$758,5,FALSE)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VLOOKUP($A445,Price_Reference!$A$1:$C$758,3,FALSE)</f>
        <v>71.239999999999995</v>
      </c>
      <c r="F445">
        <f>VLOOKUP($A445,Price_Reference!$A$1:$D$758,4,FALSE)</f>
        <v>28.86</v>
      </c>
      <c r="G445">
        <f>VLOOKUP(I445,'[2]Historical Prices'!$M$141:$N$3512,2,FALSE)</f>
        <v>57</v>
      </c>
      <c r="H445">
        <f>VLOOKUP($A445,Price_Reference!$A$1:$E$758,5,FALSE)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VLOOKUP($A446,Price_Reference!$A$1:$C$758,3,FALSE)</f>
        <v>72.55</v>
      </c>
      <c r="F446" t="e">
        <f>VLOOKUP($A446,Price_Reference!$A$1:$D$758,4,FALSE)</f>
        <v>#N/A</v>
      </c>
      <c r="G446">
        <f>VLOOKUP(I446,'[2]Historical Prices'!$M$141:$N$3512,2,FALSE)</f>
        <v>57</v>
      </c>
      <c r="H446" t="e">
        <f>VLOOKUP($A446,Price_Reference!$A$1:$E$758,5,FALSE)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VLOOKUP($A447,Price_Reference!$A$1:$C$758,3,FALSE)</f>
        <v>#N/A</v>
      </c>
      <c r="F447" t="e">
        <f>VLOOKUP($A447,Price_Reference!$A$1:$D$758,4,FALSE)</f>
        <v>#N/A</v>
      </c>
      <c r="G447">
        <f>VLOOKUP(I447,'[2]Historical Prices'!$M$141:$N$3512,2,FALSE)</f>
        <v>57</v>
      </c>
      <c r="H447" t="e">
        <f>VLOOKUP($A447,Price_Reference!$A$1:$E$758,5,FALSE)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VLOOKUP($A448,Price_Reference!$A$1:$C$758,3,FALSE)</f>
        <v>#N/A</v>
      </c>
      <c r="F448">
        <f>VLOOKUP($A448,Price_Reference!$A$1:$D$758,4,FALSE)</f>
        <v>29.39</v>
      </c>
      <c r="G448">
        <f>VLOOKUP(I448,'[2]Historical Prices'!$M$141:$N$3512,2,FALSE)</f>
        <v>57</v>
      </c>
      <c r="H448">
        <f>VLOOKUP($A448,Price_Reference!$A$1:$E$758,5,FALSE)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VLOOKUP($A449,Price_Reference!$A$1:$C$758,3,FALSE)</f>
        <v>69.72</v>
      </c>
      <c r="F449">
        <f>VLOOKUP($A449,Price_Reference!$A$1:$D$758,4,FALSE)</f>
        <v>28.71</v>
      </c>
      <c r="G449">
        <f>VLOOKUP(I449,'[2]Historical Prices'!$M$141:$N$3512,2,FALSE)</f>
        <v>57</v>
      </c>
      <c r="H449">
        <f>VLOOKUP($A449,Price_Reference!$A$1:$E$758,5,FALSE)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VLOOKUP($A450,Price_Reference!$A$1:$C$758,3,FALSE)</f>
        <v>68.709999999999994</v>
      </c>
      <c r="F450">
        <f>VLOOKUP($A450,Price_Reference!$A$1:$D$758,4,FALSE)</f>
        <v>28.96</v>
      </c>
      <c r="G450">
        <f>VLOOKUP(I450,'[2]Historical Prices'!$M$141:$N$3512,2,FALSE)</f>
        <v>57</v>
      </c>
      <c r="H450">
        <f>VLOOKUP($A450,Price_Reference!$A$1:$E$758,5,FALSE)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VLOOKUP($A451,Price_Reference!$A$1:$C$758,3,FALSE)</f>
        <v>69.55</v>
      </c>
      <c r="F451">
        <f>VLOOKUP($A451,Price_Reference!$A$1:$D$758,4,FALSE)</f>
        <v>29.02</v>
      </c>
      <c r="G451">
        <f>VLOOKUP(I451,'[2]Historical Prices'!$M$141:$N$3512,2,FALSE)</f>
        <v>57</v>
      </c>
      <c r="H451">
        <f>VLOOKUP($A451,Price_Reference!$A$1:$E$758,5,FALSE)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8">
        <v>69.55</v>
      </c>
      <c r="F452">
        <f>VLOOKUP($A452,Price_Reference!$A$1:$D$758,4,FALSE)</f>
        <v>29.02</v>
      </c>
      <c r="G452">
        <f>VLOOKUP(I452,'[2]Historical Prices'!$M$141:$N$3512,2,FALSE)</f>
        <v>57</v>
      </c>
      <c r="H452">
        <f>VLOOKUP($A452,Price_Reference!$A$1:$E$758,5,FALSE)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VLOOKUP($A453,Price_Reference!$A$1:$C$758,3,FALSE)</f>
        <v>67.03</v>
      </c>
      <c r="F453">
        <f>VLOOKUP($A453,Price_Reference!$A$1:$D$758,4,FALSE)</f>
        <v>28.43</v>
      </c>
      <c r="G453">
        <f>VLOOKUP(I453,'[2]Historical Prices'!$M$141:$N$3512,2,FALSE)</f>
        <v>57</v>
      </c>
      <c r="H453">
        <f>VLOOKUP($A453,Price_Reference!$A$1:$E$758,5,FALSE)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VLOOKUP($A454,Price_Reference!$A$1:$C$758,3,FALSE)</f>
        <v>63.77</v>
      </c>
      <c r="F454">
        <f>VLOOKUP($A454,Price_Reference!$A$1:$D$758,4,FALSE)</f>
        <v>28.15</v>
      </c>
      <c r="G454">
        <f>VLOOKUP(I454,'[2]Historical Prices'!$M$141:$N$3512,2,FALSE)</f>
        <v>57</v>
      </c>
      <c r="H454">
        <f>VLOOKUP($A454,Price_Reference!$A$1:$E$758,5,FALSE)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VLOOKUP($A455,Price_Reference!$A$1:$C$758,3,FALSE)</f>
        <v>64.03</v>
      </c>
      <c r="F455">
        <f>VLOOKUP($A455,Price_Reference!$A$1:$D$758,4,FALSE)</f>
        <v>28.08</v>
      </c>
      <c r="G455">
        <f>VLOOKUP(I455,'[2]Historical Prices'!$M$141:$N$3512,2,FALSE)</f>
        <v>54.5</v>
      </c>
      <c r="H455">
        <f>VLOOKUP($A455,Price_Reference!$A$1:$E$758,5,FALSE)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VLOOKUP($A456,Price_Reference!$A$1:$C$758,3,FALSE)</f>
        <v>64.62</v>
      </c>
      <c r="F456">
        <f>VLOOKUP($A456,Price_Reference!$A$1:$D$758,4,FALSE)</f>
        <v>28.24</v>
      </c>
      <c r="G456">
        <f>VLOOKUP(I456,'[2]Historical Prices'!$M$141:$N$3512,2,FALSE)</f>
        <v>52.75</v>
      </c>
      <c r="H456">
        <f>VLOOKUP($A456,Price_Reference!$A$1:$E$758,5,FALSE)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VLOOKUP($A457,Price_Reference!$A$1:$C$758,3,FALSE)</f>
        <v>66.180000000000007</v>
      </c>
      <c r="F457">
        <f>VLOOKUP($A457,Price_Reference!$A$1:$D$758,4,FALSE)</f>
        <v>28.62</v>
      </c>
      <c r="G457">
        <f>VLOOKUP(I457,'[2]Historical Prices'!$M$141:$N$3512,2,FALSE)</f>
        <v>52.75</v>
      </c>
      <c r="H457">
        <f>VLOOKUP($A457,Price_Reference!$A$1:$E$758,5,FALSE)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VLOOKUP($A458,Price_Reference!$A$1:$C$758,3,FALSE)</f>
        <v>65.099999999999994</v>
      </c>
      <c r="F458">
        <f>VLOOKUP($A458,Price_Reference!$A$1:$D$758,4,FALSE)</f>
        <v>28.5</v>
      </c>
      <c r="G458">
        <f>VLOOKUP(I458,'[2]Historical Prices'!$M$141:$N$3512,2,FALSE)</f>
        <v>54.5</v>
      </c>
      <c r="H458">
        <f>VLOOKUP($A458,Price_Reference!$A$1:$E$758,5,FALSE)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VLOOKUP($A459,Price_Reference!$A$1:$C$758,3,FALSE)</f>
        <v>63.65</v>
      </c>
      <c r="F459">
        <f>VLOOKUP($A459,Price_Reference!$A$1:$D$758,4,FALSE)</f>
        <v>28.6</v>
      </c>
      <c r="G459">
        <f>VLOOKUP(I459,'[2]Historical Prices'!$M$141:$N$3512,2,FALSE)</f>
        <v>54.75</v>
      </c>
      <c r="H459">
        <f>VLOOKUP($A459,Price_Reference!$A$1:$E$758,5,FALSE)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VLOOKUP($A460,Price_Reference!$A$1:$C$758,3,FALSE)</f>
        <v>64.319999999999993</v>
      </c>
      <c r="F460">
        <f>VLOOKUP($A460,Price_Reference!$A$1:$D$758,4,FALSE)</f>
        <v>28.87</v>
      </c>
      <c r="G460">
        <f>VLOOKUP(I460,'[2]Historical Prices'!$M$141:$N$3512,2,FALSE)</f>
        <v>55.5</v>
      </c>
      <c r="H460">
        <f>VLOOKUP($A460,Price_Reference!$A$1:$E$758,5,FALSE)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VLOOKUP($A461,Price_Reference!$A$1:$C$758,3,FALSE)</f>
        <v>64.11</v>
      </c>
      <c r="F461">
        <f>VLOOKUP($A461,Price_Reference!$A$1:$D$758,4,FALSE)</f>
        <v>28.98</v>
      </c>
      <c r="G461">
        <f>VLOOKUP(I461,'[2]Historical Prices'!$M$141:$N$3512,2,FALSE)</f>
        <v>54.75</v>
      </c>
      <c r="H461">
        <f>VLOOKUP($A461,Price_Reference!$A$1:$E$758,5,FALSE)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VLOOKUP($A462,Price_Reference!$A$1:$C$758,3,FALSE)</f>
        <v>62.66</v>
      </c>
      <c r="F462">
        <f>VLOOKUP($A462,Price_Reference!$A$1:$D$758,4,FALSE)</f>
        <v>28.98</v>
      </c>
      <c r="G462">
        <f>VLOOKUP(I462,'[2]Historical Prices'!$M$141:$N$3512,2,FALSE)</f>
        <v>53.43</v>
      </c>
      <c r="H462">
        <f>VLOOKUP($A462,Price_Reference!$A$1:$E$758,5,FALSE)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VLOOKUP($A463,Price_Reference!$A$1:$C$758,3,FALSE)</f>
        <v>63.88</v>
      </c>
      <c r="F463">
        <f>VLOOKUP($A463,Price_Reference!$A$1:$D$758,4,FALSE)</f>
        <v>29.27</v>
      </c>
      <c r="G463">
        <f>VLOOKUP(I463,'[2]Historical Prices'!$M$141:$N$3512,2,FALSE)</f>
        <v>52.13</v>
      </c>
      <c r="H463">
        <f>VLOOKUP($A463,Price_Reference!$A$1:$E$758,5,FALSE)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VLOOKUP($A464,Price_Reference!$A$1:$C$758,3,FALSE)</f>
        <v>66.11</v>
      </c>
      <c r="F464">
        <f>VLOOKUP($A464,Price_Reference!$A$1:$D$758,4,FALSE)</f>
        <v>29.07</v>
      </c>
      <c r="G464">
        <f>VLOOKUP(I464,'[2]Historical Prices'!$M$141:$N$3512,2,FALSE)</f>
        <v>50.94</v>
      </c>
      <c r="H464">
        <f>VLOOKUP($A464,Price_Reference!$A$1:$E$758,5,FALSE)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VLOOKUP($A465,Price_Reference!$A$1:$C$758,3,FALSE)</f>
        <v>65.87</v>
      </c>
      <c r="F465">
        <f>VLOOKUP($A465,Price_Reference!$A$1:$D$758,4,FALSE)</f>
        <v>29.07</v>
      </c>
      <c r="G465">
        <f>VLOOKUP(I465,'[2]Historical Prices'!$M$141:$N$3512,2,FALSE)</f>
        <v>50.83</v>
      </c>
      <c r="H465">
        <f>VLOOKUP($A465,Price_Reference!$A$1:$E$758,5,FALSE)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VLOOKUP($A466,Price_Reference!$A$1:$C$758,3,FALSE)</f>
        <v>65.209999999999994</v>
      </c>
      <c r="F466">
        <f>VLOOKUP($A466,Price_Reference!$A$1:$D$758,4,FALSE)</f>
        <v>29.05</v>
      </c>
      <c r="G466">
        <f>VLOOKUP(I466,'[2]Historical Prices'!$M$141:$N$3512,2,FALSE)</f>
        <v>50.88</v>
      </c>
      <c r="H466">
        <f>VLOOKUP($A466,Price_Reference!$A$1:$E$758,5,FALSE)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VLOOKUP($A467,Price_Reference!$A$1:$C$758,3,FALSE)</f>
        <v>64.180000000000007</v>
      </c>
      <c r="F467">
        <f>VLOOKUP($A467,Price_Reference!$A$1:$D$758,4,FALSE)</f>
        <v>28.92</v>
      </c>
      <c r="G467">
        <f>VLOOKUP(I467,'[2]Historical Prices'!$M$141:$N$3512,2,FALSE)</f>
        <v>50.75</v>
      </c>
      <c r="H467">
        <f>VLOOKUP($A467,Price_Reference!$A$1:$E$758,5,FALSE)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VLOOKUP($A468,Price_Reference!$A$1:$C$758,3,FALSE)</f>
        <v>62.65</v>
      </c>
      <c r="F468">
        <f>VLOOKUP($A468,Price_Reference!$A$1:$D$758,4,FALSE)</f>
        <v>28.61</v>
      </c>
      <c r="G468">
        <f>VLOOKUP(I468,'[2]Historical Prices'!$M$141:$N$3512,2,FALSE)</f>
        <v>50.88</v>
      </c>
      <c r="H468">
        <f>VLOOKUP($A468,Price_Reference!$A$1:$E$758,5,FALSE)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VLOOKUP($A469,Price_Reference!$A$1:$C$758,3,FALSE)</f>
        <v>64.27</v>
      </c>
      <c r="F469">
        <f>VLOOKUP($A469,Price_Reference!$A$1:$D$758,4,FALSE)</f>
        <v>28.32</v>
      </c>
      <c r="G469">
        <f>VLOOKUP(I469,'[2]Historical Prices'!$M$141:$N$3512,2,FALSE)</f>
        <v>51.13</v>
      </c>
      <c r="H469">
        <f>VLOOKUP($A469,Price_Reference!$A$1:$E$758,5,FALSE)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VLOOKUP($A470,Price_Reference!$A$1:$C$758,3,FALSE)</f>
        <v>69.42</v>
      </c>
      <c r="F470">
        <f>VLOOKUP($A470,Price_Reference!$A$1:$D$758,4,FALSE)</f>
        <v>28.38</v>
      </c>
      <c r="G470">
        <f>VLOOKUP(I470,'[2]Historical Prices'!$M$141:$N$3512,2,FALSE)</f>
        <v>51.25</v>
      </c>
      <c r="H470">
        <f>VLOOKUP($A470,Price_Reference!$A$1:$E$758,5,FALSE)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VLOOKUP($A471,Price_Reference!$A$1:$C$758,3,FALSE)</f>
        <v>70.430000000000007</v>
      </c>
      <c r="F471">
        <f>VLOOKUP($A471,Price_Reference!$A$1:$D$758,4,FALSE)</f>
        <v>28.52</v>
      </c>
      <c r="G471">
        <f>VLOOKUP(I471,'[2]Historical Prices'!$M$141:$N$3512,2,FALSE)</f>
        <v>51</v>
      </c>
      <c r="H471">
        <f>VLOOKUP($A471,Price_Reference!$A$1:$E$758,5,FALSE)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VLOOKUP($A472,Price_Reference!$A$1:$C$758,3,FALSE)</f>
        <v>71.069999999999993</v>
      </c>
      <c r="F472">
        <f>VLOOKUP($A472,Price_Reference!$A$1:$D$758,4,FALSE)</f>
        <v>28.29</v>
      </c>
      <c r="G472">
        <f>VLOOKUP(I472,'[2]Historical Prices'!$M$141:$N$3512,2,FALSE)</f>
        <v>51.11</v>
      </c>
      <c r="H472">
        <f>VLOOKUP($A472,Price_Reference!$A$1:$E$758,5,FALSE)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VLOOKUP($A473,Price_Reference!$A$1:$C$758,3,FALSE)</f>
        <v>73.56</v>
      </c>
      <c r="F473" s="37">
        <f>VLOOKUP($A473,Price_Reference!$A$1:$D$758,4,FALSE)</f>
        <v>28.1</v>
      </c>
      <c r="G473">
        <f>VLOOKUP(I473,'[2]Historical Prices'!$M$141:$N$3512,2,FALSE)</f>
        <v>50.17</v>
      </c>
      <c r="H473">
        <f>VLOOKUP($A473,Price_Reference!$A$1:$E$758,5,FALSE)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VLOOKUP($A474,Price_Reference!$A$1:$C$758,3,FALSE)</f>
        <v>75.900000000000006</v>
      </c>
      <c r="F474">
        <f>VLOOKUP($A474,Price_Reference!$A$1:$D$758,4,FALSE)</f>
        <v>28.14</v>
      </c>
      <c r="G474">
        <f>VLOOKUP(I474,'[2]Historical Prices'!$M$141:$N$3512,2,FALSE)</f>
        <v>49.22</v>
      </c>
      <c r="H474"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VLOOKUP($A475,Price_Reference!$A$1:$C$758,3,FALSE)</f>
        <v>76.42</v>
      </c>
      <c r="F475">
        <f>VLOOKUP($A475,Price_Reference!$A$1:$D$758,4,FALSE)</f>
        <v>28.58</v>
      </c>
      <c r="G475">
        <f>VLOOKUP(I475,'[2]Historical Prices'!$M$141:$N$3512,2,FALSE)</f>
        <v>48.88</v>
      </c>
      <c r="H475">
        <v>12.88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VLOOKUP($A476,Price_Reference!$A$1:$C$758,3,FALSE)</f>
        <v>80.77</v>
      </c>
      <c r="F476">
        <f>VLOOKUP($A476,Price_Reference!$A$1:$D$758,4,FALSE)</f>
        <v>28.74</v>
      </c>
      <c r="G476">
        <f>VLOOKUP(I476,'[2]Historical Prices'!$M$141:$N$3512,2,FALSE)</f>
        <v>48.67</v>
      </c>
      <c r="H476">
        <f>VLOOKUP($A476,Price_Reference!$A$1:$E$758,5,FALSE)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VLOOKUP($A477,Price_Reference!$A$1:$C$758,3,FALSE)</f>
        <v>77.599999999999994</v>
      </c>
      <c r="F477">
        <f>VLOOKUP($A477,Price_Reference!$A$1:$D$758,4,FALSE)</f>
        <v>28.57</v>
      </c>
      <c r="G477">
        <f>VLOOKUP(I477,'[2]Historical Prices'!$M$141:$N$3512,2,FALSE)</f>
        <v>48.88</v>
      </c>
      <c r="H477">
        <f>VLOOKUP($A477,Price_Reference!$A$1:$E$758,5,FALSE)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VLOOKUP($A478,Price_Reference!$A$1:$C$758,3,FALSE)</f>
        <v>78.28</v>
      </c>
      <c r="F478">
        <f>VLOOKUP($A478,Price_Reference!$A$1:$D$758,4,FALSE)</f>
        <v>28.42</v>
      </c>
      <c r="G478">
        <f>VLOOKUP(I478,'[2]Historical Prices'!$M$141:$N$3512,2,FALSE)</f>
        <v>49.45</v>
      </c>
      <c r="H478">
        <f>VLOOKUP($A478,Price_Reference!$A$1:$E$758,5,FALSE)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VLOOKUP($A479,Price_Reference!$A$1:$C$758,3,FALSE)</f>
        <v>78.73</v>
      </c>
      <c r="F479">
        <f>VLOOKUP($A479,Price_Reference!$A$1:$D$758,4,FALSE)</f>
        <v>28.37</v>
      </c>
      <c r="G479">
        <f>VLOOKUP(I479,'[2]Historical Prices'!$M$141:$N$3512,2,FALSE)</f>
        <v>49</v>
      </c>
      <c r="H479">
        <f>VLOOKUP($A479,Price_Reference!$A$1:$E$758,5,FALSE)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VLOOKUP($A480,Price_Reference!$A$1:$C$758,3,FALSE)</f>
        <v>79.52</v>
      </c>
      <c r="F480">
        <f>VLOOKUP($A480,Price_Reference!$A$1:$D$758,4,FALSE)</f>
        <v>28.21</v>
      </c>
      <c r="G480">
        <f>VLOOKUP(I480,'[2]Historical Prices'!$M$141:$N$3512,2,FALSE)</f>
        <v>49.25</v>
      </c>
      <c r="H480">
        <f>VLOOKUP($A480,Price_Reference!$A$1:$E$758,5,FALSE)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VLOOKUP($A481,Price_Reference!$A$1:$C$758,3,FALSE)</f>
        <v>80.61</v>
      </c>
      <c r="F481">
        <f>VLOOKUP($A481,Price_Reference!$A$1:$D$758,4,FALSE)</f>
        <v>28.19</v>
      </c>
      <c r="G481">
        <f>VLOOKUP(I481,'[2]Historical Prices'!$M$141:$N$3512,2,FALSE)</f>
        <v>47.21</v>
      </c>
      <c r="H481">
        <f>VLOOKUP($A481,Price_Reference!$A$1:$E$758,5,FALSE)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VLOOKUP($A482,Price_Reference!$A$1:$C$758,3,FALSE)</f>
        <v>79.81</v>
      </c>
      <c r="F482">
        <f>VLOOKUP($A482,Price_Reference!$A$1:$D$758,4,FALSE)</f>
        <v>28.22</v>
      </c>
      <c r="G482">
        <f>VLOOKUP(I482,'[2]Historical Prices'!$M$141:$N$3512,2,FALSE)</f>
        <v>47</v>
      </c>
      <c r="H482">
        <f>VLOOKUP($A482,Price_Reference!$A$1:$E$758,5,FALSE)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VLOOKUP($A483,Price_Reference!$A$1:$C$758,3,FALSE)</f>
        <v>78.759990000000002</v>
      </c>
      <c r="F483">
        <f>VLOOKUP($A483,Price_Reference!$A$1:$D$758,4,FALSE)</f>
        <v>28.22</v>
      </c>
      <c r="G483">
        <f>VLOOKUP(I483,'[2]Historical Prices'!$M$141:$N$3512,2,FALSE)</f>
        <v>48</v>
      </c>
      <c r="H483">
        <f>VLOOKUP($A483,Price_Reference!$A$1:$E$758,5,FALSE)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VLOOKUP($A484,Price_Reference!$A$1:$C$758,3,FALSE)</f>
        <v>80.08</v>
      </c>
      <c r="F484">
        <f>VLOOKUP($A484,Price_Reference!$A$1:$D$758,4,FALSE)</f>
        <v>28.11</v>
      </c>
      <c r="G484">
        <f>VLOOKUP(I484,'[2]Historical Prices'!$M$141:$N$3512,2,FALSE)</f>
        <v>44.33</v>
      </c>
      <c r="H484">
        <f>VLOOKUP($A484,Price_Reference!$A$1:$E$758,5,FALSE)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VLOOKUP($A485,Price_Reference!$A$1:$C$758,3,FALSE)</f>
        <v>80.25</v>
      </c>
      <c r="F485">
        <f>VLOOKUP($A485,Price_Reference!$A$1:$D$758,4,FALSE)</f>
        <v>28.26</v>
      </c>
      <c r="G485">
        <f>VLOOKUP(I485,'[2]Historical Prices'!$M$141:$N$3512,2,FALSE)</f>
        <v>45</v>
      </c>
      <c r="H485">
        <f>VLOOKUP($A485,Price_Reference!$A$1:$E$758,5,FALSE)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VLOOKUP($A486,Price_Reference!$A$1:$C$758,3,FALSE)</f>
        <v>79.739999999999995</v>
      </c>
      <c r="F486">
        <f>VLOOKUP($A486,Price_Reference!$A$1:$D$758,4,FALSE)</f>
        <v>28.28</v>
      </c>
      <c r="G486">
        <f>VLOOKUP(I486,'[2]Historical Prices'!$M$141:$N$3512,2,FALSE)</f>
        <v>40.590000000000003</v>
      </c>
      <c r="H486">
        <f>VLOOKUP($A486,Price_Reference!$A$1:$E$758,5,FALSE)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VLOOKUP($A487,Price_Reference!$A$1:$C$758,3,FALSE)</f>
        <v>81.25</v>
      </c>
      <c r="F487">
        <f>VLOOKUP($A487,Price_Reference!$A$1:$D$758,4,FALSE)</f>
        <v>28.28</v>
      </c>
      <c r="G487">
        <f>VLOOKUP(I487,'[2]Historical Prices'!$M$141:$N$3512,2,FALSE)</f>
        <v>43</v>
      </c>
      <c r="H487">
        <f>VLOOKUP($A487,Price_Reference!$A$1:$E$758,5,FALSE)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VLOOKUP($A488,Price_Reference!$A$1:$C$758,3,FALSE)</f>
        <v>82.11</v>
      </c>
      <c r="F488">
        <f>VLOOKUP($A488,Price_Reference!$A$1:$D$758,4,FALSE)</f>
        <v>28.16</v>
      </c>
      <c r="G488">
        <f>VLOOKUP(I488,'[2]Historical Prices'!$M$141:$N$3512,2,FALSE)</f>
        <v>42.38</v>
      </c>
      <c r="H488">
        <f>VLOOKUP($A488,Price_Reference!$A$1:$E$758,5,FALSE)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VLOOKUP($A489,Price_Reference!$A$1:$C$758,3,FALSE)</f>
        <v>78.959999999999994</v>
      </c>
      <c r="F489">
        <f>VLOOKUP($A489,Price_Reference!$A$1:$D$758,4,FALSE)</f>
        <v>28.05</v>
      </c>
      <c r="G489">
        <f>VLOOKUP(I489,'[2]Historical Prices'!$M$141:$N$3512,2,FALSE)</f>
        <v>42.5</v>
      </c>
      <c r="H489">
        <f>VLOOKUP($A489,Price_Reference!$A$1:$E$758,5,FALSE)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VLOOKUP($A490,Price_Reference!$A$1:$C$758,3,FALSE)</f>
        <v>79.259990000000002</v>
      </c>
      <c r="F490">
        <f>VLOOKUP($A490,Price_Reference!$A$1:$D$758,4,FALSE)</f>
        <v>28.5</v>
      </c>
      <c r="G490">
        <f>VLOOKUP(I490,'[2]Historical Prices'!$M$141:$N$3512,2,FALSE)</f>
        <v>41.63</v>
      </c>
      <c r="H490">
        <f>VLOOKUP($A490,Price_Reference!$A$1:$E$758,5,FALSE)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VLOOKUP($A491,Price_Reference!$A$1:$C$758,3,FALSE)</f>
        <v>80.11</v>
      </c>
      <c r="F491">
        <f>VLOOKUP($A491,Price_Reference!$A$1:$D$758,4,FALSE)</f>
        <v>28.54</v>
      </c>
      <c r="G491">
        <f>VLOOKUP(I491,'[2]Historical Prices'!$M$141:$N$3512,2,FALSE)</f>
        <v>42.38</v>
      </c>
      <c r="H491">
        <f>VLOOKUP($A491,Price_Reference!$A$1:$E$758,5,FALSE)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VLOOKUP($A492,Price_Reference!$A$1:$C$758,3,FALSE)</f>
        <v>81.78</v>
      </c>
      <c r="F492">
        <f>VLOOKUP($A492,Price_Reference!$A$1:$D$758,4,FALSE)</f>
        <v>28.75</v>
      </c>
      <c r="G492">
        <f>VLOOKUP(I492,'[2]Historical Prices'!$M$141:$N$3512,2,FALSE)</f>
        <v>42.43</v>
      </c>
      <c r="H492">
        <f>VLOOKUP($A492,Price_Reference!$A$1:$E$758,5,FALSE)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VLOOKUP($A493,Price_Reference!$A$1:$C$758,3,FALSE)</f>
        <v>81.22</v>
      </c>
      <c r="F493">
        <f>VLOOKUP($A493,Price_Reference!$A$1:$D$758,4,FALSE)</f>
        <v>28.78</v>
      </c>
      <c r="G493">
        <f>VLOOKUP(I493,'[2]Historical Prices'!$M$141:$N$3512,2,FALSE)</f>
        <v>43.25</v>
      </c>
      <c r="H493">
        <f>VLOOKUP($A493,Price_Reference!$A$1:$E$758,5,FALSE)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VLOOKUP($A494,Price_Reference!$A$1:$C$758,3,FALSE)</f>
        <v>80</v>
      </c>
      <c r="F494" s="37">
        <f>VLOOKUP($A494,Price_Reference!$A$1:$D$758,4,FALSE)</f>
        <v>29.25</v>
      </c>
      <c r="G494">
        <f>VLOOKUP(I494,'[2]Historical Prices'!$M$141:$N$3512,2,FALSE)</f>
        <v>45</v>
      </c>
      <c r="H494">
        <f>VLOOKUP($A494,Price_Reference!$A$1:$E$758,5,FALSE)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VLOOKUP($A495,Price_Reference!$A$1:$C$758,3,FALSE)</f>
        <v>78.14</v>
      </c>
      <c r="F495">
        <f>VLOOKUP($A495,Price_Reference!$A$1:$D$758,4,FALSE)</f>
        <v>29.93</v>
      </c>
      <c r="G495">
        <f>VLOOKUP(I495,'[2]Historical Prices'!$M$141:$N$3512,2,FALSE)</f>
        <v>45.75</v>
      </c>
      <c r="H495">
        <f>VLOOKUP($A495,Price_Reference!$A$1:$E$758,5,FALSE)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VLOOKUP($A496,Price_Reference!$A$1:$C$758,3,FALSE)</f>
        <v>76.759990000000002</v>
      </c>
      <c r="F496">
        <f>VLOOKUP($A496,Price_Reference!$A$1:$D$758,4,FALSE)</f>
        <v>29.9</v>
      </c>
      <c r="G496">
        <f>VLOOKUP(I496,'[2]Historical Prices'!$M$141:$N$3512,2,FALSE)</f>
        <v>45.25</v>
      </c>
      <c r="H496">
        <f>VLOOKUP($A496,Price_Reference!$A$1:$E$758,5,FALSE)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VLOOKUP($A497,Price_Reference!$A$1:$C$758,3,FALSE)</f>
        <v>75.650000000000006</v>
      </c>
      <c r="F497">
        <f>VLOOKUP($A497,Price_Reference!$A$1:$D$758,4,FALSE)</f>
        <v>29.67</v>
      </c>
      <c r="G497">
        <f>VLOOKUP(I497,'[2]Historical Prices'!$M$141:$N$3512,2,FALSE)</f>
        <v>45.25</v>
      </c>
      <c r="H497">
        <f>VLOOKUP($A497,Price_Reference!$A$1:$E$758,5,FALSE)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VLOOKUP($A498,Price_Reference!$A$1:$C$758,3,FALSE)</f>
        <v>77.7</v>
      </c>
      <c r="F498">
        <f>VLOOKUP($A498,Price_Reference!$A$1:$D$758,4,FALSE)</f>
        <v>29.48</v>
      </c>
      <c r="G498">
        <f>VLOOKUP(I498,'[2]Historical Prices'!$M$141:$N$3512,2,FALSE)</f>
        <v>46.1</v>
      </c>
      <c r="H498">
        <f>VLOOKUP($A498,Price_Reference!$A$1:$E$758,5,FALSE)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VLOOKUP($A499,Price_Reference!$A$1:$C$758,3,FALSE)</f>
        <v>79.689989999999995</v>
      </c>
      <c r="F499">
        <f>VLOOKUP($A499,Price_Reference!$A$1:$D$758,4,FALSE)</f>
        <v>29.64</v>
      </c>
      <c r="G499">
        <f>VLOOKUP(I499,'[2]Historical Prices'!$M$141:$N$3512,2,FALSE)</f>
        <v>46.5</v>
      </c>
      <c r="H499">
        <f>VLOOKUP($A499,Price_Reference!$A$1:$E$758,5,FALSE)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VLOOKUP($A500,Price_Reference!$A$1:$C$758,3,FALSE)</f>
        <v>80.239999999999995</v>
      </c>
      <c r="F500">
        <f>VLOOKUP($A500,Price_Reference!$A$1:$D$758,4,FALSE)</f>
        <v>29.9</v>
      </c>
      <c r="G500">
        <f>VLOOKUP(I500,'[2]Historical Prices'!$M$141:$N$3512,2,FALSE)</f>
        <v>46.75</v>
      </c>
      <c r="H500">
        <f>VLOOKUP($A500,Price_Reference!$A$1:$E$758,5,FALSE)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VLOOKUP($A501,Price_Reference!$A$1:$C$758,3,FALSE)</f>
        <v>81.52</v>
      </c>
      <c r="F501">
        <f>VLOOKUP($A501,Price_Reference!$A$1:$D$758,4,FALSE)</f>
        <v>29.72</v>
      </c>
      <c r="G501">
        <f>VLOOKUP(I501,'[2]Historical Prices'!$M$141:$N$3512,2,FALSE)</f>
        <v>47.5</v>
      </c>
      <c r="H501">
        <f>VLOOKUP($A501,Price_Reference!$A$1:$E$758,5,FALSE)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VLOOKUP($A502,Price_Reference!$A$1:$C$758,3,FALSE)</f>
        <v>79.95</v>
      </c>
      <c r="F502">
        <f>VLOOKUP($A502,Price_Reference!$A$1:$D$758,4,FALSE)</f>
        <v>29.33</v>
      </c>
      <c r="G502">
        <f>VLOOKUP(I502,'[2]Historical Prices'!$M$141:$N$3512,2,FALSE)</f>
        <v>47.5</v>
      </c>
      <c r="H502">
        <f>VLOOKUP($A502,Price_Reference!$A$1:$E$758,5,FALSE)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VLOOKUP($A503,Price_Reference!$A$1:$C$758,3,FALSE)</f>
        <v>76.7</v>
      </c>
      <c r="F503">
        <f>VLOOKUP($A503,Price_Reference!$A$1:$D$758,4,FALSE)</f>
        <v>29.44</v>
      </c>
      <c r="G503">
        <f>VLOOKUP(I503,'[2]Historical Prices'!$M$141:$N$3512,2,FALSE)</f>
        <v>47</v>
      </c>
      <c r="H503">
        <f>VLOOKUP($A503,Price_Reference!$A$1:$E$758,5,FALSE)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VLOOKUP($A504,Price_Reference!$A$1:$C$758,3,FALSE)</f>
        <v>73.42</v>
      </c>
      <c r="F504">
        <f>VLOOKUP($A504,Price_Reference!$A$1:$D$758,4,FALSE)</f>
        <v>29.29</v>
      </c>
      <c r="G504">
        <f>VLOOKUP(I504,'[2]Historical Prices'!$M$141:$N$3512,2,FALSE)</f>
        <v>47</v>
      </c>
      <c r="H504">
        <f>VLOOKUP($A504,Price_Reference!$A$1:$E$758,5,FALSE)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VLOOKUP($A505,Price_Reference!$A$1:$C$758,3,FALSE)</f>
        <v>70.650000000000006</v>
      </c>
      <c r="F505">
        <f>VLOOKUP($A505,Price_Reference!$A$1:$D$758,4,FALSE)</f>
        <v>29.2</v>
      </c>
      <c r="G505">
        <f>VLOOKUP(I505,'[2]Historical Prices'!$M$141:$N$3512,2,FALSE)</f>
        <v>46</v>
      </c>
      <c r="H505">
        <f>VLOOKUP($A505,Price_Reference!$A$1:$E$758,5,FALSE)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VLOOKUP($A506,Price_Reference!$A$1:$C$758,3,FALSE)</f>
        <v>70.760000000000005</v>
      </c>
      <c r="F506">
        <f>VLOOKUP($A506,Price_Reference!$A$1:$D$758,4,FALSE)</f>
        <v>29</v>
      </c>
      <c r="G506">
        <f>VLOOKUP(I506,'[2]Historical Prices'!$M$141:$N$3512,2,FALSE)</f>
        <v>46</v>
      </c>
      <c r="H506">
        <f>VLOOKUP($A506,Price_Reference!$A$1:$E$758,5,FALSE)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VLOOKUP($A507,Price_Reference!$A$1:$C$758,3,FALSE)</f>
        <v>70.72</v>
      </c>
      <c r="F507">
        <f>VLOOKUP($A507,Price_Reference!$A$1:$D$758,4,FALSE)</f>
        <v>29.2</v>
      </c>
      <c r="G507">
        <f>VLOOKUP(I507,'[2]Historical Prices'!$M$141:$N$3512,2,FALSE)</f>
        <v>45.75</v>
      </c>
      <c r="H507">
        <f>VLOOKUP($A507,Price_Reference!$A$1:$E$758,5,FALSE)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VLOOKUP($A508,Price_Reference!$A$1:$C$758,3,FALSE)</f>
        <v>71.16</v>
      </c>
      <c r="F508">
        <f>VLOOKUP($A508,Price_Reference!$A$1:$D$758,4,FALSE)</f>
        <v>29.48</v>
      </c>
      <c r="G508">
        <f>VLOOKUP(I508,'[2]Historical Prices'!$M$141:$N$3512,2,FALSE)</f>
        <v>46.25</v>
      </c>
      <c r="H508">
        <f>VLOOKUP($A508,Price_Reference!$A$1:$E$758,5,FALSE)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VLOOKUP($A509,Price_Reference!$A$1:$C$758,3,FALSE)</f>
        <v>70.709999999999994</v>
      </c>
      <c r="F509">
        <f>VLOOKUP($A509,Price_Reference!$A$1:$D$758,4,FALSE)</f>
        <v>29.45</v>
      </c>
      <c r="G509">
        <f>VLOOKUP(I509,'[2]Historical Prices'!$M$141:$N$3512,2,FALSE)</f>
        <v>47.5</v>
      </c>
      <c r="H509">
        <f>VLOOKUP($A509,Price_Reference!$A$1:$E$758,5,FALSE)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VLOOKUP($A510,Price_Reference!$A$1:$C$758,3,FALSE)</f>
        <v>72.459999999999994</v>
      </c>
      <c r="F510">
        <f>VLOOKUP($A510,Price_Reference!$A$1:$D$758,4,FALSE)</f>
        <v>29.59</v>
      </c>
      <c r="G510">
        <f>VLOOKUP(I510,'[2]Historical Prices'!$M$141:$N$3512,2,FALSE)</f>
        <v>47.5</v>
      </c>
      <c r="H510">
        <f>VLOOKUP($A510,Price_Reference!$A$1:$E$758,5,FALSE)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VLOOKUP($A511,Price_Reference!$A$1:$C$758,3,FALSE)</f>
        <v>69.87</v>
      </c>
      <c r="F511">
        <f>VLOOKUP($A511,Price_Reference!$A$1:$D$758,4,FALSE)</f>
        <v>29.5</v>
      </c>
      <c r="G511">
        <f>VLOOKUP(I511,'[2]Historical Prices'!$M$141:$N$3512,2,FALSE)</f>
        <v>47.5</v>
      </c>
      <c r="H511">
        <f>VLOOKUP($A511,Price_Reference!$A$1:$E$758,5,FALSE)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VLOOKUP($A512,Price_Reference!$A$1:$C$758,3,FALSE)</f>
        <v>68.52</v>
      </c>
      <c r="F512">
        <f>VLOOKUP($A512,Price_Reference!$A$1:$D$758,4,FALSE)</f>
        <v>29.53</v>
      </c>
      <c r="G512">
        <f>VLOOKUP(I512,'[2]Historical Prices'!$M$141:$N$3512,2,FALSE)</f>
        <v>49.25</v>
      </c>
      <c r="H512">
        <f>VLOOKUP($A512,Price_Reference!$A$1:$E$758,5,FALSE)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VLOOKUP($A513,Price_Reference!$A$1:$C$758,3,FALSE)</f>
        <v>72.87</v>
      </c>
      <c r="F513">
        <f>VLOOKUP($A513,Price_Reference!$A$1:$D$758,4,FALSE)</f>
        <v>29.55</v>
      </c>
      <c r="G513">
        <f>VLOOKUP(I513,'[2]Historical Prices'!$M$141:$N$3512,2,FALSE)</f>
        <v>49</v>
      </c>
      <c r="H513">
        <f>VLOOKUP($A513,Price_Reference!$A$1:$E$758,5,FALSE)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VLOOKUP($A514,Price_Reference!$A$1:$C$758,3,FALSE)</f>
        <v>73.010000000000005</v>
      </c>
      <c r="F514" s="37">
        <f>VLOOKUP($A514,Price_Reference!$A$1:$D$758,4,FALSE)</f>
        <v>29.92</v>
      </c>
      <c r="G514">
        <f>VLOOKUP(I514,'[2]Historical Prices'!$M$141:$N$3512,2,FALSE)</f>
        <v>49</v>
      </c>
      <c r="H514">
        <f>VLOOKUP($A514,Price_Reference!$A$1:$E$758,5,FALSE)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VLOOKUP($A515,Price_Reference!$A$1:$C$758,3,FALSE)</f>
        <v>73.689989999999995</v>
      </c>
      <c r="F515">
        <f>VLOOKUP($A515,Price_Reference!$A$1:$D$758,4,FALSE)</f>
        <v>29.8</v>
      </c>
      <c r="G515">
        <f>VLOOKUP(I515,'[2]Historical Prices'!$M$141:$N$3512,2,FALSE)</f>
        <v>49</v>
      </c>
      <c r="H515">
        <f>VLOOKUP($A515,Price_Reference!$A$1:$E$758,5,FALSE)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VLOOKUP($A516,Price_Reference!$A$1:$C$758,3,FALSE)</f>
        <v>73.930000000000007</v>
      </c>
      <c r="F516">
        <f>VLOOKUP($A516,Price_Reference!$A$1:$D$758,4,FALSE)</f>
        <v>29.91</v>
      </c>
      <c r="G516">
        <f>VLOOKUP(I516,'[2]Historical Prices'!$M$141:$N$3512,2,FALSE)</f>
        <v>49</v>
      </c>
      <c r="H516">
        <f>VLOOKUP($A516,Price_Reference!$A$1:$E$758,5,FALSE)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VLOOKUP($A517,Price_Reference!$A$1:$C$758,3,FALSE)</f>
        <v>77.41</v>
      </c>
      <c r="F517">
        <f>VLOOKUP($A517,Price_Reference!$A$1:$D$758,4,FALSE)</f>
        <v>30.06</v>
      </c>
      <c r="G517">
        <f>VLOOKUP(I517,'[2]Historical Prices'!$M$141:$N$3512,2,FALSE)</f>
        <v>49.75</v>
      </c>
      <c r="H517">
        <f>VLOOKUP($A517,Price_Reference!$A$1:$E$758,5,FALSE)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VLOOKUP($A518,Price_Reference!$A$1:$C$758,3,FALSE)</f>
        <v>75.959999999999994</v>
      </c>
      <c r="F518">
        <f>VLOOKUP($A518,Price_Reference!$A$1:$D$758,4,FALSE)</f>
        <v>29.93</v>
      </c>
      <c r="G518">
        <f>VLOOKUP(I518,'[2]Historical Prices'!$M$141:$N$3512,2,FALSE)</f>
        <v>49.75</v>
      </c>
      <c r="H518">
        <f>VLOOKUP($A518,Price_Reference!$A$1:$E$758,5,FALSE)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VLOOKUP($A519,Price_Reference!$A$1:$C$758,3,FALSE)</f>
        <v>73.959999999999994</v>
      </c>
      <c r="F519">
        <f>VLOOKUP($A519,Price_Reference!$A$1:$D$758,4,FALSE)</f>
        <v>29.74</v>
      </c>
      <c r="G519">
        <f>VLOOKUP(I519,'[2]Historical Prices'!$M$141:$N$3512,2,FALSE)</f>
        <v>49.75</v>
      </c>
      <c r="H519">
        <f>VLOOKUP($A519,Price_Reference!$A$1:$E$758,5,FALSE)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VLOOKUP($A520,Price_Reference!$A$1:$C$758,3,FALSE)</f>
        <v>73.95</v>
      </c>
      <c r="F520">
        <f>VLOOKUP($A520,Price_Reference!$A$1:$D$758,4,FALSE)</f>
        <v>29.83</v>
      </c>
      <c r="G520">
        <f>VLOOKUP(I520,'[2]Historical Prices'!$M$141:$N$3512,2,FALSE)</f>
        <v>49.75</v>
      </c>
      <c r="H520">
        <f>VLOOKUP($A520,Price_Reference!$A$1:$E$758,5,FALSE)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VLOOKUP($A521,Price_Reference!$A$1:$C$758,3,FALSE)</f>
        <v>#N/A</v>
      </c>
      <c r="F521" t="e">
        <f>VLOOKUP($A521,Price_Reference!$A$1:$D$758,4,FALSE)</f>
        <v>#N/A</v>
      </c>
      <c r="G521">
        <f>VLOOKUP(I521,'[2]Historical Prices'!$M$141:$N$3512,2,FALSE)</f>
        <v>49.75</v>
      </c>
      <c r="H521" t="e">
        <f>VLOOKUP($A521,Price_Reference!$A$1:$E$758,5,FALSE)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s="38">
        <v>73.95</v>
      </c>
      <c r="F522">
        <f>VLOOKUP($A522,Price_Reference!$A$1:$D$758,4,FALSE)</f>
        <v>29.8</v>
      </c>
      <c r="G522">
        <f>VLOOKUP(I522,'[2]Historical Prices'!$M$141:$N$3512,2,FALSE)</f>
        <v>49.9</v>
      </c>
      <c r="H522">
        <f>VLOOKUP($A522,Price_Reference!$A$1:$E$758,5,FALSE)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VLOOKUP($A523,Price_Reference!$A$1:$C$758,3,FALSE)</f>
        <v>74.22</v>
      </c>
      <c r="F523">
        <f>VLOOKUP($A523,Price_Reference!$A$1:$D$758,4,FALSE)</f>
        <v>29.9</v>
      </c>
      <c r="G523">
        <f>VLOOKUP(I523,'[2]Historical Prices'!$M$141:$N$3512,2,FALSE)</f>
        <v>49.5</v>
      </c>
      <c r="H523">
        <f>VLOOKUP($A523,Price_Reference!$A$1:$E$758,5,FALSE)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VLOOKUP($A524,Price_Reference!$A$1:$C$758,3,FALSE)</f>
        <v>72.66</v>
      </c>
      <c r="F524">
        <f>VLOOKUP($A524,Price_Reference!$A$1:$D$758,4,FALSE)</f>
        <v>30.08</v>
      </c>
      <c r="G524">
        <f>VLOOKUP(I524,'[2]Historical Prices'!$M$141:$N$3512,2,FALSE)</f>
        <v>50</v>
      </c>
      <c r="H524">
        <f>VLOOKUP($A524,Price_Reference!$A$1:$E$758,5,FALSE)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VLOOKUP($A525,Price_Reference!$A$1:$C$758,3,FALSE)</f>
        <v>71.16</v>
      </c>
      <c r="F525">
        <f>VLOOKUP($A525,Price_Reference!$A$1:$D$758,4,FALSE)</f>
        <v>30.38</v>
      </c>
      <c r="G525">
        <f>VLOOKUP(I525,'[2]Historical Prices'!$M$141:$N$3512,2,FALSE)</f>
        <v>50.3</v>
      </c>
      <c r="H525">
        <f>VLOOKUP($A525,Price_Reference!$A$1:$E$758,5,FALSE)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VLOOKUP($A526,Price_Reference!$A$1:$C$758,3,FALSE)</f>
        <v>70.680000000000007</v>
      </c>
      <c r="F526">
        <f>VLOOKUP($A526,Price_Reference!$A$1:$D$758,4,FALSE)</f>
        <v>30.57</v>
      </c>
      <c r="G526">
        <f>VLOOKUP(I526,'[2]Historical Prices'!$M$141:$N$3512,2,FALSE)</f>
        <v>51.25</v>
      </c>
      <c r="H526">
        <f>VLOOKUP($A526,Price_Reference!$A$1:$E$758,5,FALSE)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VLOOKUP($A527,Price_Reference!$A$1:$C$758,3,FALSE)</f>
        <v>69.709999999999994</v>
      </c>
      <c r="F527">
        <f>VLOOKUP($A527,Price_Reference!$A$1:$D$758,4,FALSE)</f>
        <v>30.92</v>
      </c>
      <c r="G527">
        <f>VLOOKUP(I527,'[2]Historical Prices'!$M$141:$N$3512,2,FALSE)</f>
        <v>52.5</v>
      </c>
      <c r="H527">
        <f>VLOOKUP($A527,Price_Reference!$A$1:$E$758,5,FALSE)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VLOOKUP($A528,Price_Reference!$A$1:$C$758,3,FALSE)</f>
        <v>69.33</v>
      </c>
      <c r="F528">
        <f>VLOOKUP($A528,Price_Reference!$A$1:$D$758,4,FALSE)</f>
        <v>30.93</v>
      </c>
      <c r="G528">
        <f>VLOOKUP(I528,'[2]Historical Prices'!$M$141:$N$3512,2,FALSE)</f>
        <v>52</v>
      </c>
      <c r="H528">
        <f>VLOOKUP($A528,Price_Reference!$A$1:$E$758,5,FALSE)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VLOOKUP($A529,Price_Reference!$A$1:$C$758,3,FALSE)</f>
        <v>67.41</v>
      </c>
      <c r="F529">
        <f>VLOOKUP($A529,Price_Reference!$A$1:$D$758,4,FALSE)</f>
        <v>30.91</v>
      </c>
      <c r="G529">
        <f>VLOOKUP(I529,'[2]Historical Prices'!$M$141:$N$3512,2,FALSE)</f>
        <v>51.75</v>
      </c>
      <c r="H529">
        <f>VLOOKUP($A529,Price_Reference!$A$1:$E$758,5,FALSE)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VLOOKUP($A530,Price_Reference!$A$1:$C$758,3,FALSE)</f>
        <v>64.739999999999995</v>
      </c>
      <c r="F530">
        <f>VLOOKUP($A530,Price_Reference!$A$1:$D$758,4,FALSE)</f>
        <v>30.87</v>
      </c>
      <c r="G530">
        <f>VLOOKUP(I530,'[2]Historical Prices'!$M$141:$N$3512,2,FALSE)</f>
        <v>52.1</v>
      </c>
      <c r="H530">
        <f>VLOOKUP($A530,Price_Reference!$A$1:$E$758,5,FALSE)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VLOOKUP($A531,Price_Reference!$A$1:$C$758,3,FALSE)</f>
        <v>63.16</v>
      </c>
      <c r="F531">
        <f>VLOOKUP($A531,Price_Reference!$A$1:$D$758,4,FALSE)</f>
        <v>30.81</v>
      </c>
      <c r="G531">
        <f>VLOOKUP(I531,'[2]Historical Prices'!$M$141:$N$3512,2,FALSE)</f>
        <v>51.25</v>
      </c>
      <c r="H531">
        <f>VLOOKUP($A531,Price_Reference!$A$1:$E$758,5,FALSE)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VLOOKUP($A532,Price_Reference!$A$1:$C$758,3,FALSE)</f>
        <v>63.4</v>
      </c>
      <c r="F532">
        <f>VLOOKUP($A532,Price_Reference!$A$1:$D$758,4,FALSE)</f>
        <v>30.73</v>
      </c>
      <c r="G532">
        <f>VLOOKUP(I532,'[2]Historical Prices'!$M$141:$N$3512,2,FALSE)</f>
        <v>52</v>
      </c>
      <c r="H532">
        <f>VLOOKUP($A532,Price_Reference!$A$1:$E$758,5,FALSE)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VLOOKUP($A533,Price_Reference!$A$1:$C$758,3,FALSE)</f>
        <v>62.99</v>
      </c>
      <c r="F533">
        <f>VLOOKUP($A533,Price_Reference!$A$1:$D$758,4,FALSE)</f>
        <v>30.66</v>
      </c>
      <c r="G533">
        <f>VLOOKUP(I533,'[2]Historical Prices'!$M$141:$N$3512,2,FALSE)</f>
        <v>52.6</v>
      </c>
      <c r="H533">
        <f>VLOOKUP($A533,Price_Reference!$A$1:$E$758,5,FALSE)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 s="38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8">
        <v>59.98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VLOOKUP($A546,Price_Reference!$A$1:$C$3758,3,FALSE)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VLOOKUP($A547,Price_Reference!$A$1:$C$3758,3,FALSE)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VLOOKUP($A548,Price_Reference!$A$1:$C$3758,3,FALSE)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VLOOKUP($A549,Price_Reference!$A$1:$C$3758,3,FALSE)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VLOOKUP($A550,Price_Reference!$A$1:$C$3758,3,FALSE)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VLOOKUP($A551,Price_Reference!$A$1:$C$3758,3,FALSE)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VLOOKUP($A552,Price_Reference!$A$1:$C$3758,3,FALSE)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VLOOKUP($A553,Price_Reference!$A$1:$C$3758,3,FALSE)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VLOOKUP($A554,Price_Reference!$A$1:$C$3758,3,FALSE)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VLOOKUP($A555,Price_Reference!$A$1:$C$3758,3,FALSE)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VLOOKUP($A556,Price_Reference!$A$1:$C$3758,3,FALSE)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8">
        <v>53.09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VLOOKUP($A558,Price_Reference!$A$1:$C$3758,3,FALSE)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VLOOKUP($A559,Price_Reference!$A$1:$C$3758,3,FALSE)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8">
        <v>55</v>
      </c>
      <c r="D560">
        <f>VLOOKUP($A560,Price_Reference!$A$1:$C$1758,2,FALSE)</f>
        <v>77.11</v>
      </c>
      <c r="E560">
        <f>VLOOKUP($A560,Price_Reference!$A$1:$C$3758,3,FALSE)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8">
        <v>55</v>
      </c>
      <c r="D561">
        <f>VLOOKUP($A561,Price_Reference!$A$1:$C$1758,2,FALSE)</f>
        <v>77.38</v>
      </c>
      <c r="E561">
        <f>VLOOKUP($A561,Price_Reference!$A$1:$C$3758,3,FALSE)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8">
        <v>55</v>
      </c>
      <c r="D562">
        <f>VLOOKUP($A562,Price_Reference!$A$1:$C$1758,2,FALSE)</f>
        <v>80.88</v>
      </c>
      <c r="E562">
        <f>VLOOKUP($A562,Price_Reference!$A$1:$C$3758,3,FALSE)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8">
        <v>55</v>
      </c>
      <c r="D563">
        <f>VLOOKUP($A563,Price_Reference!$A$1:$C$1758,2,FALSE)</f>
        <v>80.05</v>
      </c>
      <c r="E563">
        <f>VLOOKUP($A563,Price_Reference!$A$1:$C$3758,3,FALSE)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VLOOKUP($A564,Price_Reference!$A$1:$C$3758,3,FALSE)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VLOOKUP($A565,Price_Reference!$A$1:$C$3758,3,FALSE)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>
        <v>13.05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VLOOKUP($A566,Price_Reference!$A$1:$C$3758,3,FALSE)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VLOOKUP($A567,Price_Reference!$A$1:$C$3758,3,FALSE)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VLOOKUP($A568,Price_Reference!$A$1:$C$3758,3,FALSE)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VLOOKUP($A569,Price_Reference!$A$1:$C$3758,3,FALSE)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VLOOKUP($A570,Price_Reference!$A$1:$C$3758,3,FALSE)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VLOOKUP($A571,Price_Reference!$A$1:$C$3758,3,FALSE)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VLOOKUP($A572,Price_Reference!$A$1:$C$3758,3,FALSE)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VLOOKUP($A573,Price_Reference!$A$1:$C$3758,3,FALSE)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VLOOKUP($A574,Price_Reference!$A$1:$C$3758,3,FALSE)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VLOOKUP($A575,Price_Reference!$A$1:$C$3758,3,FALSE)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VLOOKUP($A576,Price_Reference!$A$1:$C$3758,3,FALSE)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VLOOKUP($A577,Price_Reference!$A$1:$C$3758,3,FALSE)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VLOOKUP($A578,Price_Reference!$A$1:$C$3758,3,FALSE)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VLOOKUP($A579,Price_Reference!$A$1:$C$3758,3,FALSE)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VLOOKUP($A580,Price_Reference!$A$1:$C$3758,3,FALSE)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VLOOKUP($A581,Price_Reference!$A$1:$C$3758,3,FALSE)</f>
        <v>53.9</v>
      </c>
      <c r="F581">
        <v>32.14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VLOOKUP($A582,Price_Reference!$A$1:$C$3758,3,FALSE)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VLOOKUP($A583,Price_Reference!$A$1:$C$3758,3,FALSE)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VLOOKUP($A584,Price_Reference!$A$1:$C$3758,3,FALSE)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VLOOKUP($A585,Price_Reference!$A$1:$C$3758,3,FALSE)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VLOOKUP($A586,Price_Reference!$A$1:$C$3758,3,FALSE)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VLOOKUP($A587,Price_Reference!$A$1:$C$3758,3,FALSE)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VLOOKUP($A588,Price_Reference!$A$1:$C$3758,3,FALSE)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VLOOKUP($A589,Price_Reference!$A$1:$C$3758,3,FALSE)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VLOOKUP($A590,Price_Reference!$A$1:$C$3758,3,FALSE)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VLOOKUP($A591,Price_Reference!$A$1:$C$3758,3,FALSE)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VLOOKUP($A592,Price_Reference!$A$1:$C$3758,3,FALSE)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VLOOKUP($A593,Price_Reference!$A$1:$C$3758,3,FALSE)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VLOOKUP($A594,Price_Reference!$A$1:$C$3758,3,FALSE)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VLOOKUP($A595,Price_Reference!$A$1:$C$3758,3,FALSE)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VLOOKUP($A596,Price_Reference!$A$1:$C$3758,3,FALSE)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VLOOKUP($A597,Price_Reference!$A$1:$C$3758,3,FALSE)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VLOOKUP($A598,Price_Reference!$A$1:$C$3758,3,FALSE)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VLOOKUP($A599,Price_Reference!$A$1:$C$3758,3,FALSE)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VLOOKUP($A600,Price_Reference!$A$1:$C$3758,3,FALSE)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VLOOKUP($A601,Price_Reference!$A$1:$C$3758,3,FALSE)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VLOOKUP($A602,Price_Reference!$A$1:$C$3758,3,FALSE)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VLOOKUP($A603,Price_Reference!$A$1:$C$3758,3,FALSE)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VLOOKUP($A604,Price_Reference!$A$1:$C$3758,3,FALSE)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VLOOKUP($A605,Price_Reference!$A$1:$C$3758,3,FALSE)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VLOOKUP($A606,Price_Reference!$A$1:$C$3758,3,FALSE)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VLOOKUP($A607,Price_Reference!$A$1:$C$3758,3,FALSE)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VLOOKUP($A608,Price_Reference!$A$1:$C$3758,3,FALSE)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VLOOKUP($A609,Price_Reference!$A$1:$C$3758,3,FALSE)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VLOOKUP($A610,Price_Reference!$A$1:$C$3758,3,FALSE)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VLOOKUP($A611,Price_Reference!$A$1:$C$3758,3,FALSE)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VLOOKUP($A612,Price_Reference!$A$1:$C$3758,3,FALSE)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VLOOKUP($A613,Price_Reference!$A$1:$C$3758,3,FALSE)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VLOOKUP($A614,Price_Reference!$A$1:$C$3758,3,FALSE)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VLOOKUP($A615,Price_Reference!$A$1:$C$3758,3,FALSE)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VLOOKUP($A616,Price_Reference!$A$1:$C$3758,3,FALSE)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VLOOKUP($A617,Price_Reference!$A$1:$C$3758,3,FALSE)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VLOOKUP($A618,Price_Reference!$A$1:$C$3758,3,FALSE)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>
        <v>13.82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VLOOKUP($A619,Price_Reference!$A$1:$C$3758,3,FALSE)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VLOOKUP($A620,Price_Reference!$A$1:$C$3758,3,FALSE)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VLOOKUP($A621,Price_Reference!$A$1:$C$3758,3,FALSE)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8">
        <v>48.03</v>
      </c>
      <c r="F622">
        <f>VLOOKUP($A622,Price_Reference!$A$1:$D$1758,4,FALSE)</f>
        <v>35.49</v>
      </c>
      <c r="G622">
        <f>VLOOKUP(I622,'[2]Historical Prices'!$M$141:$N$3512,2,FALSE)</f>
        <v>54</v>
      </c>
      <c r="H622">
        <v>13.92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VLOOKUP($A623,Price_Reference!$A$1:$C$3758,3,FALSE)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VLOOKUP($A624,Price_Reference!$A$1:$C$3758,3,FALSE)</f>
        <v>47.21</v>
      </c>
      <c r="F624">
        <v>35.97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VLOOKUP($A625,Price_Reference!$A$1:$C$3758,3,FALSE)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VLOOKUP($A626,Price_Reference!$A$1:$C$3758,3,FALSE)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VLOOKUP($A627,Price_Reference!$A$1:$C$3758,3,FALSE)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VLOOKUP($A628,Price_Reference!$A$1:$C$3758,3,FALSE)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VLOOKUP($A629,Price_Reference!$A$1:$C$3758,3,FALSE)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VLOOKUP($A630,Price_Reference!$A$1:$C$3758,3,FALSE)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VLOOKUP($A631,Price_Reference!$A$1:$C$3758,3,FALSE)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VLOOKUP($A632,Price_Reference!$A$1:$C$3758,3,FALSE)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VLOOKUP($A633,Price_Reference!$A$1:$C$3758,3,FALSE)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VLOOKUP($A634,Price_Reference!$A$1:$C$3758,3,FALSE)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VLOOKUP($A635,Price_Reference!$A$1:$C$3758,3,FALSE)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VLOOKUP($A636,Price_Reference!$A$1:$C$3758,3,FALSE)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VLOOKUP($A637,Price_Reference!$A$1:$C$3758,3,FALSE)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VLOOKUP($A638,Price_Reference!$A$1:$C$3758,3,FALSE)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VLOOKUP($A639,Price_Reference!$A$1:$C$3758,3,FALSE)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VLOOKUP($A640,Price_Reference!$A$1:$C$3758,3,FALSE)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VLOOKUP($A641,Price_Reference!$A$1:$C$3758,3,FALSE)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VLOOKUP($A642,Price_Reference!$A$1:$C$3758,3,FALSE)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VLOOKUP($A643,Price_Reference!$A$1:$C$3758,3,FALSE)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VLOOKUP($A644,Price_Reference!$A$1:$C$3758,3,FALSE)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VLOOKUP($A645,Price_Reference!$A$1:$C$3758,3,FALSE)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VLOOKUP($A646,Price_Reference!$A$1:$C$3758,3,FALSE)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VLOOKUP($A647,Price_Reference!$A$1:$C$3758,3,FALSE)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VLOOKUP($A648,Price_Reference!$A$1:$C$3758,3,FALSE)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VLOOKUP($A649,Price_Reference!$A$1:$C$3758,3,FALSE)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VLOOKUP($A650,Price_Reference!$A$1:$C$3758,3,FALSE)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VLOOKUP($A651,Price_Reference!$A$1:$C$3758,3,FALSE)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VLOOKUP($A652,Price_Reference!$A$1:$C$3758,3,FALSE)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VLOOKUP($A653,Price_Reference!$A$1:$C$3758,3,FALSE)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VLOOKUP($A654,Price_Reference!$A$1:$C$3758,3,FALSE)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VLOOKUP($A655,Price_Reference!$A$1:$C$3758,3,FALSE)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VLOOKUP($A656,Price_Reference!$A$1:$C$3758,3,FALSE)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VLOOKUP($A657,Price_Reference!$A$1:$C$3758,3,FALSE)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VLOOKUP($A658,Price_Reference!$A$1:$C$3758,3,FALSE)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VLOOKUP($A659,Price_Reference!$A$1:$C$3758,3,FALSE)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VLOOKUP($A660,Price_Reference!$A$1:$C$3758,3,FALSE)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VLOOKUP($A661,Price_Reference!$A$1:$C$3758,3,FALSE)</f>
        <v>42.68</v>
      </c>
      <c r="F661">
        <f>VLOOKUP($A661,Price_Reference!$A$1:$D$1758,4,FALSE)</f>
        <v>36.380000000000003</v>
      </c>
      <c r="G661" s="38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VLOOKUP($A662,Price_Reference!$A$1:$C$3758,3,FALSE)</f>
        <v>41.47</v>
      </c>
      <c r="F662">
        <f>VLOOKUP($A662,Price_Reference!$A$1:$D$1758,4,FALSE)</f>
        <v>36.43</v>
      </c>
      <c r="G662" s="38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VLOOKUP($A663,Price_Reference!$A$1:$C$3758,3,FALSE)</f>
        <v>40.57</v>
      </c>
      <c r="F663">
        <f>VLOOKUP($A663,Price_Reference!$A$1:$D$1758,4,FALSE)</f>
        <v>36.61</v>
      </c>
      <c r="G663" s="38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VLOOKUP($A664,Price_Reference!$A$1:$C$3758,3,FALSE)</f>
        <v>39.14</v>
      </c>
      <c r="F664">
        <f>VLOOKUP($A664,Price_Reference!$A$1:$D$1758,4,FALSE)</f>
        <v>37.17</v>
      </c>
      <c r="G664" s="38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VLOOKUP($A665,Price_Reference!$A$1:$C$3758,3,FALSE)</f>
        <v>38.6</v>
      </c>
      <c r="F665">
        <f>VLOOKUP($A665,Price_Reference!$A$1:$D$1758,4,FALSE)</f>
        <v>37.380000000000003</v>
      </c>
      <c r="G665" s="38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VLOOKUP($A666,Price_Reference!$A$1:$C$3758,3,FALSE)</f>
        <v>37.53</v>
      </c>
      <c r="F666">
        <f>VLOOKUP($A666,Price_Reference!$A$1:$D$1758,4,FALSE)</f>
        <v>37.58</v>
      </c>
      <c r="G666" s="38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VLOOKUP($A667,Price_Reference!$A$1:$C$3758,3,FALSE)</f>
        <v>37.549999999999997</v>
      </c>
      <c r="F667">
        <f>VLOOKUP($A667,Price_Reference!$A$1:$D$1758,4,FALSE)</f>
        <v>37.86</v>
      </c>
      <c r="G667" s="38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VLOOKUP($A668,Price_Reference!$A$1:$C$3758,3,FALSE)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VLOOKUP($A669,Price_Reference!$A$1:$C$3758,3,FALSE)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VLOOKUP($A670,Price_Reference!$A$1:$C$3758,3,FALSE)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VLOOKUP($A671,Price_Reference!$A$1:$C$3758,3,FALSE)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VLOOKUP($A672,Price_Reference!$A$1:$C$3758,3,FALSE)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VLOOKUP($A673,Price_Reference!$A$1:$C$3758,3,FALSE)</f>
        <v>41.15</v>
      </c>
      <c r="F673">
        <f>VLOOKUP($A673,Price_Reference!$A$1:$D$1758,4,FALSE)</f>
        <v>38.25</v>
      </c>
      <c r="G673" s="38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VLOOKUP($A674,Price_Reference!$A$1:$C$3758,3,FALSE)</f>
        <v>42.95</v>
      </c>
      <c r="F674">
        <f>VLOOKUP($A674,Price_Reference!$A$1:$D$1758,4,FALSE)</f>
        <v>38.130000000000003</v>
      </c>
      <c r="G674" s="38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VLOOKUP($A675,Price_Reference!$A$1:$C$3758,3,FALSE)</f>
        <v>44.02</v>
      </c>
      <c r="F675">
        <v>38.130000000000003</v>
      </c>
      <c r="G675" s="38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VLOOKUP($A676,Price_Reference!$A$1:$C$3758,3,FALSE)</f>
        <v>44.62</v>
      </c>
      <c r="F676">
        <f>VLOOKUP($A676,Price_Reference!$A$1:$D$1758,4,FALSE)</f>
        <v>38.11</v>
      </c>
      <c r="G676" s="38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VLOOKUP($A677,Price_Reference!$A$1:$C$3758,3,FALSE)</f>
        <v>40.85</v>
      </c>
      <c r="F677">
        <f>VLOOKUP($A677,Price_Reference!$A$1:$D$1758,4,FALSE)</f>
        <v>38.159999999999997</v>
      </c>
      <c r="G677" s="38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VLOOKUP($A678,Price_Reference!$A$1:$C$3758,3,FALSE)</f>
        <v>41.29</v>
      </c>
      <c r="F678">
        <f>VLOOKUP($A678,Price_Reference!$A$1:$D$1758,4,FALSE)</f>
        <v>38.26</v>
      </c>
      <c r="G678" s="38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VLOOKUP($A679,Price_Reference!$A$1:$C$3758,3,FALSE)</f>
        <v>42</v>
      </c>
      <c r="F679">
        <f>VLOOKUP($A679,Price_Reference!$A$1:$D$1758,4,FALSE)</f>
        <v>38.46</v>
      </c>
      <c r="G679" s="38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VLOOKUP($A680,Price_Reference!$A$1:$C$3758,3,FALSE)</f>
        <v>41.51</v>
      </c>
      <c r="F680">
        <f>VLOOKUP($A680,Price_Reference!$A$1:$D$1758,4,FALSE)</f>
        <v>38.880000000000003</v>
      </c>
      <c r="G680" s="38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VLOOKUP($A681,Price_Reference!$A$1:$C$3758,3,FALSE)</f>
        <v>42.27</v>
      </c>
      <c r="F681">
        <f>VLOOKUP($A681,Price_Reference!$A$1:$D$1758,4,FALSE)</f>
        <v>38.869999999999997</v>
      </c>
      <c r="G681" s="38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VLOOKUP($A682,Price_Reference!$A$1:$C$3758,3,FALSE)</f>
        <v>42.28</v>
      </c>
      <c r="F682">
        <f>VLOOKUP($A682,Price_Reference!$A$1:$D$1758,4,FALSE)</f>
        <v>38.479999999999997</v>
      </c>
      <c r="G682" s="38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VLOOKUP($A683,Price_Reference!$A$1:$C$3758,3,FALSE)</f>
        <v>43.67</v>
      </c>
      <c r="F683">
        <f>VLOOKUP($A683,Price_Reference!$A$1:$D$1758,4,FALSE)</f>
        <v>38.42</v>
      </c>
      <c r="G683" s="38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VLOOKUP($A684,Price_Reference!$A$1:$C$3758,3,FALSE)</f>
        <v>43.65</v>
      </c>
      <c r="F684">
        <f>VLOOKUP($A684,Price_Reference!$A$1:$D$1758,4,FALSE)</f>
        <v>38.840000000000003</v>
      </c>
      <c r="G684" s="38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VLOOKUP($A685,Price_Reference!$A$1:$C$3758,3,FALSE)</f>
        <v>45.26</v>
      </c>
      <c r="F685">
        <f>VLOOKUP($A685,Price_Reference!$A$1:$D$1758,4,FALSE)</f>
        <v>38.840000000000003</v>
      </c>
      <c r="G685" s="38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VLOOKUP($A686,Price_Reference!$A$1:$C$3758,3,FALSE)</f>
        <v>46.06</v>
      </c>
      <c r="F686">
        <f>VLOOKUP($A686,Price_Reference!$A$1:$D$1758,4,FALSE)</f>
        <v>38.71</v>
      </c>
      <c r="G686" s="38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VLOOKUP($A687,Price_Reference!$A$1:$C$3758,3,FALSE)</f>
        <v>43.04</v>
      </c>
      <c r="F687">
        <f>VLOOKUP($A687,Price_Reference!$A$1:$D$1758,4,FALSE)</f>
        <v>38.72</v>
      </c>
      <c r="G687" s="38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VLOOKUP($A688,Price_Reference!$A$1:$C$3758,3,FALSE)</f>
        <v>42.87</v>
      </c>
      <c r="F688">
        <f>VLOOKUP($A688,Price_Reference!$A$1:$D$1758,4,FALSE)</f>
        <v>38.83</v>
      </c>
      <c r="G688" s="38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VLOOKUP($A689,Price_Reference!$A$1:$C$3758,3,FALSE)</f>
        <v>41.58</v>
      </c>
      <c r="F689">
        <f>VLOOKUP($A689,Price_Reference!$A$1:$D$1758,4,FALSE)</f>
        <v>38.770000000000003</v>
      </c>
      <c r="G689" s="38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VLOOKUP($A690,Price_Reference!$A$1:$C$3758,3,FALSE)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VLOOKUP($A691,Price_Reference!$A$1:$C$3758,3,FALSE)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VLOOKUP($A692,Price_Reference!$A$1:$C$3758,3,FALSE)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VLOOKUP($A693,Price_Reference!$A$1:$C$3758,3,FALSE)</f>
        <v>35.33</v>
      </c>
      <c r="F693">
        <f>VLOOKUP($A693,Price_Reference!$A$1:$D$1758,4,FALSE)</f>
        <v>39.06</v>
      </c>
      <c r="G693" s="38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VLOOKUP($A694,Price_Reference!$A$1:$C$3758,3,FALSE)</f>
        <v>33.159999999999997</v>
      </c>
      <c r="F694">
        <f>VLOOKUP($A694,Price_Reference!$A$1:$D$1758,4,FALSE)</f>
        <v>38.89</v>
      </c>
      <c r="G694" s="38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VLOOKUP($A695,Price_Reference!$A$1:$C$3758,3,FALSE)</f>
        <v>33.35</v>
      </c>
      <c r="F695">
        <f>VLOOKUP($A695,Price_Reference!$A$1:$D$1758,4,FALSE)</f>
        <v>38.97</v>
      </c>
      <c r="G695" s="38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VLOOKUP($A696,Price_Reference!$A$1:$C$3758,3,FALSE)</f>
        <v>32.56</v>
      </c>
      <c r="F696">
        <f>VLOOKUP($A696,Price_Reference!$A$1:$D$1758,4,FALSE)</f>
        <v>39.22</v>
      </c>
      <c r="G696" s="38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VLOOKUP($A697,Price_Reference!$A$1:$C$3758,3,FALSE)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VLOOKUP($A698,Price_Reference!$A$1:$C$3758,3,FALSE)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VLOOKUP($A699,Price_Reference!$A$1:$C$3758,3,FALSE)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VLOOKUP($A700,Price_Reference!$A$1:$C$3758,3,FALSE)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VLOOKUP($A701,Price_Reference!$A$1:$C$3758,3,FALSE)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VLOOKUP($A702,Price_Reference!$A$1:$C$3758,3,FALSE)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VLOOKUP($A703,Price_Reference!$A$1:$C$3758,3,FALSE)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VLOOKUP($A704,Price_Reference!$A$1:$C$3758,3,FALSE)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VLOOKUP($A705,Price_Reference!$A$1:$C$3758,3,FALSE)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VLOOKUP($A706,Price_Reference!$A$1:$C$3758,3,FALSE)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VLOOKUP($A707,Price_Reference!$A$1:$C$3758,3,FALSE)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>
        <f>VLOOKUP($A708,Price_Reference!$A$1:$C$1758,2,FALSE)</f>
        <v>76.64</v>
      </c>
      <c r="E708" s="38">
        <v>41.04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VLOOKUP($A709,Price_Reference!$A$1:$C$3758,3,FALSE)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VLOOKUP($A710,Price_Reference!$A$1:$C$3758,3,FALSE)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VLOOKUP($A711,Price_Reference!$A$1:$C$3758,3,FALSE)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VLOOKUP($A712,Price_Reference!$A$1:$C$3758,3,FALSE)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VLOOKUP($A713,Price_Reference!$A$1:$C$3758,3,FALSE)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VLOOKUP($A714,Price_Reference!$A$1:$C$3758,3,FALSE)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VLOOKUP($A715,Price_Reference!$A$1:$C$3758,3,FALSE)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VLOOKUP($A716,Price_Reference!$A$1:$C$3758,3,FALSE)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VLOOKUP($A717,Price_Reference!$A$1:$C$3758,3,FALSE)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VLOOKUP($A718,Price_Reference!$A$1:$C$3758,3,FALSE)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VLOOKUP($A719,Price_Reference!$A$1:$C$3758,3,FALSE)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VLOOKUP($A720,Price_Reference!$A$1:$C$3758,3,FALSE)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VLOOKUP($A721,Price_Reference!$A$1:$C$3758,3,FALSE)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VLOOKUP($A722,Price_Reference!$A$1:$C$3758,3,FALSE)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VLOOKUP($A723,Price_Reference!$A$1:$C$3758,3,FALSE)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VLOOKUP($A724,Price_Reference!$A$1:$C$3758,3,FALSE)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VLOOKUP($A725,Price_Reference!$A$1:$C$3758,3,FALSE)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VLOOKUP($A726,Price_Reference!$A$1:$C$3758,3,FALSE)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VLOOKUP($A727,Price_Reference!$A$1:$C$3758,3,FALSE)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VLOOKUP($A728,Price_Reference!$A$1:$C$3758,3,FALSE)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VLOOKUP($A729,Price_Reference!$A$1:$C$3758,3,FALSE)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VLOOKUP($A730,Price_Reference!$A$1:$C$3758,3,FALSE)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VLOOKUP($A731,Price_Reference!$A$1:$C$3758,3,FALSE)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VLOOKUP($A732,Price_Reference!$A$1:$C$3758,3,FALSE)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VLOOKUP($A733,Price_Reference!$A$1:$C$3758,3,FALSE)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VLOOKUP($A734,Price_Reference!$A$1:$C$3758,3,FALSE)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VLOOKUP($A735,Price_Reference!$A$1:$C$3758,3,FALSE)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VLOOKUP($A736,Price_Reference!$A$1:$C$3758,3,FALSE)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VLOOKUP($A737,Price_Reference!$A$1:$C$3758,3,FALSE)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VLOOKUP($A738,Price_Reference!$A$1:$C$3758,3,FALSE)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VLOOKUP($A739,Price_Reference!$A$1:$C$3758,3,FALSE)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VLOOKUP($A740,Price_Reference!$A$1:$C$3758,3,FALSE)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VLOOKUP($A741,Price_Reference!$A$1:$C$3758,3,FALSE)</f>
        <v>33.76</v>
      </c>
      <c r="F741">
        <f>VLOOKUP($A741,Price_Reference!$A$1:$D$1758,4,FALSE)</f>
        <v>41.23</v>
      </c>
      <c r="G741" s="38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VLOOKUP($A742,Price_Reference!$A$1:$C$3758,3,FALSE)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VLOOKUP($A743,Price_Reference!$A$1:$C$3758,3,FALSE)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VLOOKUP($A744,Price_Reference!$A$1:$C$3758,3,FALSE)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VLOOKUP($A745,Price_Reference!$A$1:$C$3758,3,FALSE)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VLOOKUP($A746,Price_Reference!$A$1:$C$3758,3,FALSE)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VLOOKUP($A747,Price_Reference!$A$1:$C$3758,3,FALSE)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VLOOKUP($A748,Price_Reference!$A$1:$C$3758,3,FALSE)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VLOOKUP($A749,Price_Reference!$A$1:$C$3758,3,FALSE)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VLOOKUP($A750,Price_Reference!$A$1:$C$3758,3,FALSE)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VLOOKUP($A751,Price_Reference!$A$1:$C$3758,3,FALSE)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VLOOKUP($A752,Price_Reference!$A$1:$C$3758,3,FALSE)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VLOOKUP($A753,Price_Reference!$A$1:$C$3758,3,FALSE)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VLOOKUP($A754,Price_Reference!$A$1:$C$3758,3,FALSE)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VLOOKUP($A755,Price_Reference!$A$1:$C$3758,3,FALSE)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VLOOKUP($A756,Price_Reference!$A$1:$C$3758,3,FALSE)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VLOOKUP($A757,Price_Reference!$A$1:$C$3758,3,FALSE)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VLOOKUP($A758,Price_Reference!$A$1:$C$3758,3,FALSE)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VLOOKUP($A759,Price_Reference!$A$1:$C$3758,3,FALSE)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VLOOKUP($A760,Price_Reference!$A$1:$C$3758,3,FALSE)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VLOOKUP($A761,Price_Reference!$A$1:$C$3758,3,FALSE)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VLOOKUP($A762,Price_Reference!$A$1:$C$3758,3,FALSE)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VLOOKUP($A763,Price_Reference!$A$1:$C$3758,3,FALSE)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VLOOKUP($A764,Price_Reference!$A$1:$C$3758,3,FALSE)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VLOOKUP($A765,Price_Reference!$A$1:$C$3758,3,FALSE)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VLOOKUP($A766,Price_Reference!$A$1:$C$3758,3,FALSE)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VLOOKUP($A767,Price_Reference!$A$1:$C$3758,3,FALSE)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VLOOKUP($A768,Price_Reference!$A$1:$C$3758,3,FALSE)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VLOOKUP($A769,Price_Reference!$A$1:$C$3758,3,FALSE)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VLOOKUP($A770,Price_Reference!$A$1:$C$3758,3,FALSE)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VLOOKUP($A771,Price_Reference!$A$1:$C$3758,3,FALSE)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VLOOKUP($A772,Price_Reference!$A$1:$C$3758,3,FALSE)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VLOOKUP($A773,Price_Reference!$A$1:$C$3758,3,FALSE)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VLOOKUP($A774,Price_Reference!$A$1:$C$3758,3,FALSE)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VLOOKUP($A775,Price_Reference!$A$1:$C$3758,3,FALSE)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79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VLOOKUP($A776,Price_Reference!$A$1:$C$3758,3,FALSE)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>
        <f>VLOOKUP($A777,Price_Reference!$A$1:$C$1758,2,FALSE)</f>
        <v>60.58</v>
      </c>
      <c r="E777" s="38">
        <v>37.4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VLOOKUP($A778,Price_Reference!$A$1:$C$3758,3,FALSE)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VLOOKUP($A779,Price_Reference!$A$1:$C$3758,3,FALSE)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VLOOKUP($A780,Price_Reference!$A$1:$C$3758,3,FALSE)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VLOOKUP($A781,Price_Reference!$A$1:$C$3758,3,FALSE)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VLOOKUP($A782,Price_Reference!$A$1:$C$3758,3,FALSE)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VLOOKUP($A783,Price_Reference!$A$1:$C$3758,3,FALSE)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VLOOKUP($A784,Price_Reference!$A$1:$C$3758,3,FALSE)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VLOOKUP($A785,Price_Reference!$A$1:$C$3758,3,FALSE)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VLOOKUP($A786,Price_Reference!$A$1:$C$3758,3,FALSE)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VLOOKUP($A787,Price_Reference!$A$1:$C$3758,3,FALSE)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VLOOKUP($A788,Price_Reference!$A$1:$C$3758,3,FALSE)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VLOOKUP($A789,Price_Reference!$A$1:$C$3758,3,FALSE)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VLOOKUP($A790,Price_Reference!$A$1:$C$3758,3,FALSE)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VLOOKUP($A791,Price_Reference!$A$1:$C$3758,3,FALSE)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VLOOKUP($A792,Price_Reference!$A$1:$C$3758,3,FALSE)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VLOOKUP($A793,Price_Reference!$A$1:$C$3758,3,FALSE)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VLOOKUP($A794,Price_Reference!$A$1:$C$3758,3,FALSE)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VLOOKUP($A795,Price_Reference!$A$1:$C$3758,3,FALSE)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 t="e">
        <f>VLOOKUP(I796,'[2]Historical Prices'!$E$545:$F$3512,2,FALSE)</f>
        <v>#N/A</v>
      </c>
      <c r="C796" t="e">
        <f>VLOOKUP(I796,'[2]Historical Prices'!$I$186:$J$3512,2,FALSE)</f>
        <v>#N/A</v>
      </c>
      <c r="D796">
        <f>VLOOKUP($A796,Price_Reference!$A$1:$C$1758,2,FALSE)</f>
        <v>65.59</v>
      </c>
      <c r="E796">
        <f>VLOOKUP($A796,Price_Reference!$A$1:$C$3758,3,FALSE)</f>
        <v>36.049999999999997</v>
      </c>
      <c r="F796">
        <f>VLOOKUP($A796,Price_Reference!$A$1:$D$1758,4,FALSE)</f>
        <v>38.08</v>
      </c>
      <c r="G796" t="e">
        <f>VLOOKUP(I796,'[2]Historical Prices'!$M$141:$N$3512,2,FALSE)</f>
        <v>#N/A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 t="e">
        <f>VLOOKUP(I797,'[2]Historical Prices'!$E$545:$F$3512,2,FALSE)</f>
        <v>#N/A</v>
      </c>
      <c r="C797" t="e">
        <f>VLOOKUP(I797,'[2]Historical Prices'!$I$186:$J$3512,2,FALSE)</f>
        <v>#N/A</v>
      </c>
      <c r="D797">
        <f>VLOOKUP($A797,Price_Reference!$A$1:$C$1758,2,FALSE)</f>
        <v>64.2</v>
      </c>
      <c r="E797">
        <f>VLOOKUP($A797,Price_Reference!$A$1:$C$3758,3,FALSE)</f>
        <v>35.32</v>
      </c>
      <c r="F797" t="e">
        <f>VLOOKUP($A797,Price_Reference!$A$1:$D$1758,4,FALSE)</f>
        <v>#N/A</v>
      </c>
      <c r="G797" t="e">
        <f>VLOOKUP(I797,'[2]Historical Prices'!$M$141:$N$3512,2,FALSE)</f>
        <v>#N/A</v>
      </c>
      <c r="H797" t="e">
        <f>VLOOKUP($A797,Price_Reference!$A$1:$E$1758,5,FALSE)</f>
        <v>#N/A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 t="e">
        <f>VLOOKUP(I798,'[2]Historical Prices'!$E$545:$F$3512,2,FALSE)</f>
        <v>#N/A</v>
      </c>
      <c r="C798" t="e">
        <f>VLOOKUP(I798,'[2]Historical Prices'!$I$186:$J$3512,2,FALSE)</f>
        <v>#N/A</v>
      </c>
      <c r="D798" t="e">
        <f>VLOOKUP($A798,Price_Reference!$A$1:$C$1758,2,FALSE)</f>
        <v>#N/A</v>
      </c>
      <c r="E798" t="e">
        <f>VLOOKUP($A798,Price_Reference!$A$1:$C$3758,3,FALSE)</f>
        <v>#N/A</v>
      </c>
      <c r="F798" t="e">
        <f>VLOOKUP($A798,Price_Reference!$A$1:$D$1758,4,FALSE)</f>
        <v>#N/A</v>
      </c>
      <c r="G798" t="e">
        <f>VLOOKUP(I798,'[2]Historical Prices'!$M$141:$N$3512,2,FALSE)</f>
        <v>#N/A</v>
      </c>
      <c r="H798" t="e">
        <f>VLOOKUP($A798,Price_Reference!$A$1:$E$1758,5,FALSE)</f>
        <v>#N/A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 t="e">
        <f>VLOOKUP(I799,'[2]Historical Prices'!$E$545:$F$3512,2,FALSE)</f>
        <v>#N/A</v>
      </c>
      <c r="C799" t="e">
        <f>VLOOKUP(I799,'[2]Historical Prices'!$I$186:$J$3512,2,FALSE)</f>
        <v>#N/A</v>
      </c>
      <c r="D799" t="e">
        <f>VLOOKUP($A799,Price_Reference!$A$1:$C$1758,2,FALSE)</f>
        <v>#N/A</v>
      </c>
      <c r="E799" t="e">
        <f>VLOOKUP($A799,Price_Reference!$A$1:$C$3758,3,FALSE)</f>
        <v>#N/A</v>
      </c>
      <c r="F799" t="e">
        <f>VLOOKUP($A799,Price_Reference!$A$1:$D$1758,4,FALSE)</f>
        <v>#N/A</v>
      </c>
      <c r="G799" t="e">
        <f>VLOOKUP(I799,'[2]Historical Prices'!$M$141:$N$3512,2,FALSE)</f>
        <v>#N/A</v>
      </c>
      <c r="H799" t="e">
        <f>VLOOKUP($A799,Price_Reference!$A$1:$E$1758,5,FALSE)</f>
        <v>#N/A</v>
      </c>
      <c r="I799" s="2" t="str">
        <f t="shared" si="27"/>
        <v>05/01/2024</v>
      </c>
    </row>
    <row r="800" spans="1:9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099"/>
  <sheetViews>
    <sheetView workbookViewId="0">
      <pane xSplit="1" ySplit="2" topLeftCell="B1083" activePane="bottomRight" state="frozen"/>
      <selection pane="topRight" activeCell="B1" sqref="B1"/>
      <selection pane="bottomLeft" activeCell="A3" sqref="A3"/>
      <selection pane="bottomRight" activeCell="J1096" sqref="J109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"px_last(dates=range(-3y, 0d))","cols=5;rows=1099")</f>
        <v/>
      </c>
      <c r="B1" t="s">
        <v>44</v>
      </c>
      <c r="C1" t="s">
        <v>45</v>
      </c>
      <c r="D1" t="s">
        <v>84</v>
      </c>
      <c r="E1" t="s">
        <v>85</v>
      </c>
    </row>
    <row r="2" spans="1:5" x14ac:dyDescent="0.25">
      <c r="A2" t="s">
        <v>46</v>
      </c>
      <c r="B2" t="s">
        <v>88</v>
      </c>
      <c r="C2" t="s">
        <v>88</v>
      </c>
      <c r="D2" t="s">
        <v>88</v>
      </c>
      <c r="E2" t="s">
        <v>88</v>
      </c>
    </row>
    <row r="3" spans="1:5" x14ac:dyDescent="0.25">
      <c r="A3" s="2">
        <v>44316</v>
      </c>
      <c r="B3">
        <v>48.75</v>
      </c>
      <c r="C3" t="e">
        <v>#N/A</v>
      </c>
      <c r="D3">
        <v>19.260000000000002</v>
      </c>
      <c r="E3">
        <v>7.94</v>
      </c>
    </row>
    <row r="4" spans="1:5" x14ac:dyDescent="0.25">
      <c r="A4" s="2">
        <v>44317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25">
      <c r="A5" s="2">
        <v>44318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44319</v>
      </c>
      <c r="B6">
        <v>49.33</v>
      </c>
      <c r="C6" t="e">
        <v>#N/A</v>
      </c>
      <c r="D6">
        <v>19.27</v>
      </c>
      <c r="E6">
        <v>7.93</v>
      </c>
    </row>
    <row r="7" spans="1:5" x14ac:dyDescent="0.25">
      <c r="A7" s="2">
        <v>44320</v>
      </c>
      <c r="B7">
        <v>48.52</v>
      </c>
      <c r="C7" t="e">
        <v>#N/A</v>
      </c>
      <c r="D7">
        <v>19.329999999999998</v>
      </c>
      <c r="E7">
        <v>7.93</v>
      </c>
    </row>
    <row r="8" spans="1:5" x14ac:dyDescent="0.25">
      <c r="A8" s="2">
        <v>44321</v>
      </c>
      <c r="B8">
        <v>49.35</v>
      </c>
      <c r="C8" t="e">
        <v>#N/A</v>
      </c>
      <c r="D8">
        <v>19.420000000000002</v>
      </c>
      <c r="E8">
        <v>8.0299999999999994</v>
      </c>
    </row>
    <row r="9" spans="1:5" x14ac:dyDescent="0.25">
      <c r="A9" s="2">
        <v>44322</v>
      </c>
      <c r="B9">
        <v>49.84</v>
      </c>
      <c r="C9" t="e">
        <v>#N/A</v>
      </c>
      <c r="D9">
        <v>19.41</v>
      </c>
      <c r="E9">
        <v>8.1300000000000008</v>
      </c>
    </row>
    <row r="10" spans="1:5" x14ac:dyDescent="0.25">
      <c r="A10" s="2">
        <v>44323</v>
      </c>
      <c r="B10">
        <v>50.35</v>
      </c>
      <c r="C10" t="e">
        <v>#N/A</v>
      </c>
      <c r="D10">
        <v>19.34</v>
      </c>
      <c r="E10">
        <v>8.09</v>
      </c>
    </row>
    <row r="11" spans="1:5" x14ac:dyDescent="0.25">
      <c r="A11" s="2">
        <v>44324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2">
        <v>44325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44326</v>
      </c>
      <c r="B13">
        <v>52.12</v>
      </c>
      <c r="C13" t="e">
        <v>#N/A</v>
      </c>
      <c r="D13">
        <v>19.34</v>
      </c>
      <c r="E13">
        <v>8.06</v>
      </c>
    </row>
    <row r="14" spans="1:5" x14ac:dyDescent="0.25">
      <c r="A14" s="2">
        <v>44327</v>
      </c>
      <c r="B14">
        <v>52.92</v>
      </c>
      <c r="C14" t="e">
        <v>#N/A</v>
      </c>
      <c r="D14">
        <v>19.3</v>
      </c>
      <c r="E14">
        <v>8.07</v>
      </c>
    </row>
    <row r="15" spans="1:5" x14ac:dyDescent="0.25">
      <c r="A15" s="2">
        <v>44328</v>
      </c>
      <c r="B15">
        <v>55.17</v>
      </c>
      <c r="C15" t="e">
        <v>#N/A</v>
      </c>
      <c r="D15">
        <v>19.329999999999998</v>
      </c>
      <c r="E15">
        <v>8.11</v>
      </c>
    </row>
    <row r="16" spans="1:5" x14ac:dyDescent="0.25">
      <c r="A16" s="2">
        <v>44329</v>
      </c>
      <c r="B16">
        <v>54.35</v>
      </c>
      <c r="C16" t="e">
        <v>#N/A</v>
      </c>
      <c r="D16">
        <v>19.45</v>
      </c>
      <c r="E16">
        <v>8.23</v>
      </c>
    </row>
    <row r="17" spans="1:5" x14ac:dyDescent="0.25">
      <c r="A17" s="2">
        <v>44330</v>
      </c>
      <c r="B17">
        <v>56.49</v>
      </c>
      <c r="C17" t="e">
        <v>#N/A</v>
      </c>
      <c r="D17">
        <v>19.77</v>
      </c>
      <c r="E17">
        <v>8.25</v>
      </c>
    </row>
    <row r="18" spans="1:5" x14ac:dyDescent="0.25">
      <c r="A18" s="2">
        <v>44331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2">
        <v>44332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44333</v>
      </c>
      <c r="B20">
        <v>56.17</v>
      </c>
      <c r="C20" t="e">
        <v>#N/A</v>
      </c>
      <c r="D20">
        <v>20.09</v>
      </c>
      <c r="E20">
        <v>8.5399999999999991</v>
      </c>
    </row>
    <row r="21" spans="1:5" x14ac:dyDescent="0.25">
      <c r="A21" s="2">
        <v>44334</v>
      </c>
      <c r="B21">
        <v>52.92</v>
      </c>
      <c r="C21" t="e">
        <v>#N/A</v>
      </c>
      <c r="D21">
        <v>19.88</v>
      </c>
      <c r="E21">
        <v>8.43</v>
      </c>
    </row>
    <row r="22" spans="1:5" x14ac:dyDescent="0.25">
      <c r="A22" s="2">
        <v>44335</v>
      </c>
      <c r="B22">
        <v>49.57</v>
      </c>
      <c r="C22">
        <v>45.25</v>
      </c>
      <c r="D22">
        <v>19.71</v>
      </c>
      <c r="E22">
        <v>8.42</v>
      </c>
    </row>
    <row r="23" spans="1:5" x14ac:dyDescent="0.25">
      <c r="A23" s="2">
        <v>44336</v>
      </c>
      <c r="B23">
        <v>52.59</v>
      </c>
      <c r="C23">
        <v>47.4</v>
      </c>
      <c r="D23">
        <v>19.87</v>
      </c>
      <c r="E23">
        <v>8.3699999999999992</v>
      </c>
    </row>
    <row r="24" spans="1:5" x14ac:dyDescent="0.25">
      <c r="A24" s="2">
        <v>44337</v>
      </c>
      <c r="B24">
        <v>51.66</v>
      </c>
      <c r="C24">
        <v>49.89</v>
      </c>
      <c r="D24">
        <v>19.829999999999998</v>
      </c>
      <c r="E24">
        <v>8.1999999999999993</v>
      </c>
    </row>
    <row r="25" spans="1:5" x14ac:dyDescent="0.25">
      <c r="A25" s="2">
        <v>44338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2">
        <v>44339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44340</v>
      </c>
      <c r="B27">
        <v>52.69</v>
      </c>
      <c r="C27">
        <v>50.75</v>
      </c>
      <c r="D27">
        <v>19.829999999999998</v>
      </c>
      <c r="E27">
        <v>8.24</v>
      </c>
    </row>
    <row r="28" spans="1:5" x14ac:dyDescent="0.25">
      <c r="A28" s="2">
        <v>44341</v>
      </c>
      <c r="B28">
        <v>53.24</v>
      </c>
      <c r="C28">
        <v>50.9</v>
      </c>
      <c r="D28">
        <v>19.82</v>
      </c>
      <c r="E28">
        <v>8.1300000000000008</v>
      </c>
    </row>
    <row r="29" spans="1:5" x14ac:dyDescent="0.25">
      <c r="A29" s="2">
        <v>44342</v>
      </c>
      <c r="B29">
        <v>53.59</v>
      </c>
      <c r="C29">
        <v>51.1</v>
      </c>
      <c r="D29">
        <v>19.78</v>
      </c>
      <c r="E29">
        <v>8.0500000000000007</v>
      </c>
    </row>
    <row r="30" spans="1:5" x14ac:dyDescent="0.25">
      <c r="A30" s="2">
        <v>44343</v>
      </c>
      <c r="B30">
        <v>51.76</v>
      </c>
      <c r="C30">
        <v>49.5</v>
      </c>
      <c r="D30">
        <v>19.95</v>
      </c>
      <c r="E30">
        <v>8.08</v>
      </c>
    </row>
    <row r="31" spans="1:5" x14ac:dyDescent="0.25">
      <c r="A31" s="2">
        <v>44344</v>
      </c>
      <c r="B31">
        <v>50.95</v>
      </c>
      <c r="C31">
        <v>48.5</v>
      </c>
      <c r="D31">
        <v>19.920000000000002</v>
      </c>
      <c r="E31">
        <v>7.86</v>
      </c>
    </row>
    <row r="32" spans="1:5" x14ac:dyDescent="0.25">
      <c r="A32" s="2">
        <v>44345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2">
        <v>44346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44347</v>
      </c>
      <c r="B34">
        <v>51.62</v>
      </c>
      <c r="C34" t="e">
        <v>#N/A</v>
      </c>
      <c r="D34">
        <v>19.920000000000002</v>
      </c>
      <c r="E34">
        <v>7.86</v>
      </c>
    </row>
    <row r="35" spans="1:5" x14ac:dyDescent="0.25">
      <c r="A35" s="2">
        <v>44348</v>
      </c>
      <c r="B35">
        <v>52.32</v>
      </c>
      <c r="C35">
        <v>48.15</v>
      </c>
      <c r="D35">
        <v>19.95</v>
      </c>
      <c r="E35">
        <v>7.96</v>
      </c>
    </row>
    <row r="36" spans="1:5" x14ac:dyDescent="0.25">
      <c r="A36" s="2">
        <v>44349</v>
      </c>
      <c r="B36">
        <v>51.32</v>
      </c>
      <c r="C36">
        <v>46.6</v>
      </c>
      <c r="D36">
        <v>20.149999999999999</v>
      </c>
      <c r="E36">
        <v>8.0500000000000007</v>
      </c>
    </row>
    <row r="37" spans="1:5" x14ac:dyDescent="0.25">
      <c r="A37" s="2">
        <v>44350</v>
      </c>
      <c r="B37">
        <v>50.17</v>
      </c>
      <c r="C37">
        <v>46.25</v>
      </c>
      <c r="D37">
        <v>20.37</v>
      </c>
      <c r="E37">
        <v>8.1199999999999992</v>
      </c>
    </row>
    <row r="38" spans="1:5" x14ac:dyDescent="0.25">
      <c r="A38" s="2">
        <v>44351</v>
      </c>
      <c r="B38">
        <v>49.9</v>
      </c>
      <c r="C38">
        <v>45.75</v>
      </c>
      <c r="D38">
        <v>20.58</v>
      </c>
      <c r="E38">
        <v>8.23</v>
      </c>
    </row>
    <row r="39" spans="1:5" x14ac:dyDescent="0.25">
      <c r="A39" s="2">
        <v>44352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2">
        <v>44353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44354</v>
      </c>
      <c r="B41">
        <v>51.39</v>
      </c>
      <c r="C41">
        <v>46.45</v>
      </c>
      <c r="D41">
        <v>20.66</v>
      </c>
      <c r="E41">
        <v>8.3000000000000007</v>
      </c>
    </row>
    <row r="42" spans="1:5" x14ac:dyDescent="0.25">
      <c r="A42" s="2">
        <v>44355</v>
      </c>
      <c r="B42">
        <v>52.09</v>
      </c>
      <c r="C42">
        <v>46.95</v>
      </c>
      <c r="D42">
        <v>20.64</v>
      </c>
      <c r="E42">
        <v>8.32</v>
      </c>
    </row>
    <row r="43" spans="1:5" x14ac:dyDescent="0.25">
      <c r="A43" s="2">
        <v>44356</v>
      </c>
      <c r="B43">
        <v>53.43</v>
      </c>
      <c r="C43">
        <v>47.51</v>
      </c>
      <c r="D43">
        <v>20.68</v>
      </c>
      <c r="E43">
        <v>8.32</v>
      </c>
    </row>
    <row r="44" spans="1:5" x14ac:dyDescent="0.25">
      <c r="A44" s="2">
        <v>44357</v>
      </c>
      <c r="B44">
        <v>53.7</v>
      </c>
      <c r="C44">
        <v>47.15</v>
      </c>
      <c r="D44">
        <v>20.82</v>
      </c>
      <c r="E44">
        <v>8.3800000000000008</v>
      </c>
    </row>
    <row r="45" spans="1:5" x14ac:dyDescent="0.25">
      <c r="A45" s="2">
        <v>44358</v>
      </c>
      <c r="B45">
        <v>52.59</v>
      </c>
      <c r="C45">
        <v>46.1</v>
      </c>
      <c r="D45">
        <v>21.02</v>
      </c>
      <c r="E45">
        <v>8.39</v>
      </c>
    </row>
    <row r="46" spans="1:5" x14ac:dyDescent="0.25">
      <c r="A46" s="2">
        <v>44359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2">
        <v>44360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44361</v>
      </c>
      <c r="B48">
        <v>52.81</v>
      </c>
      <c r="C48">
        <v>45.75</v>
      </c>
      <c r="D48">
        <v>21.31</v>
      </c>
      <c r="E48">
        <v>8.41</v>
      </c>
    </row>
    <row r="49" spans="1:5" x14ac:dyDescent="0.25">
      <c r="A49" s="2">
        <v>44362</v>
      </c>
      <c r="B49">
        <v>51.31</v>
      </c>
      <c r="C49">
        <v>44.5</v>
      </c>
      <c r="D49">
        <v>21.66</v>
      </c>
      <c r="E49">
        <v>8.41</v>
      </c>
    </row>
    <row r="50" spans="1:5" x14ac:dyDescent="0.25">
      <c r="A50" s="2">
        <v>44363</v>
      </c>
      <c r="B50">
        <v>51.25</v>
      </c>
      <c r="C50">
        <v>44.1</v>
      </c>
      <c r="D50">
        <v>21.62</v>
      </c>
      <c r="E50">
        <v>8.41</v>
      </c>
    </row>
    <row r="51" spans="1:5" x14ac:dyDescent="0.25">
      <c r="A51" s="2">
        <v>44364</v>
      </c>
      <c r="B51">
        <v>50.82</v>
      </c>
      <c r="C51">
        <v>43.9</v>
      </c>
      <c r="D51">
        <v>21.66</v>
      </c>
      <c r="E51">
        <v>8.3699999999999992</v>
      </c>
    </row>
    <row r="52" spans="1:5" x14ac:dyDescent="0.25">
      <c r="A52" s="2">
        <v>44365</v>
      </c>
      <c r="B52">
        <v>51.81</v>
      </c>
      <c r="C52">
        <v>44.4</v>
      </c>
      <c r="D52">
        <v>21.85</v>
      </c>
      <c r="E52">
        <v>8.3000000000000007</v>
      </c>
    </row>
    <row r="53" spans="1:5" x14ac:dyDescent="0.25">
      <c r="A53" s="2">
        <v>44366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2">
        <v>44367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44368</v>
      </c>
      <c r="B55">
        <v>52.33</v>
      </c>
      <c r="C55">
        <v>44.7</v>
      </c>
      <c r="D55">
        <v>22.21</v>
      </c>
      <c r="E55">
        <v>8.3800000000000008</v>
      </c>
    </row>
    <row r="56" spans="1:5" x14ac:dyDescent="0.25">
      <c r="A56" s="2">
        <v>44369</v>
      </c>
      <c r="B56">
        <v>53.31</v>
      </c>
      <c r="C56">
        <v>45.3</v>
      </c>
      <c r="D56">
        <v>22.47</v>
      </c>
      <c r="E56">
        <v>8.3699999999999992</v>
      </c>
    </row>
    <row r="57" spans="1:5" x14ac:dyDescent="0.25">
      <c r="A57" s="2">
        <v>44370</v>
      </c>
      <c r="B57">
        <v>54.57</v>
      </c>
      <c r="C57">
        <v>46.3</v>
      </c>
      <c r="D57">
        <v>22.57</v>
      </c>
      <c r="E57">
        <v>8.35</v>
      </c>
    </row>
    <row r="58" spans="1:5" x14ac:dyDescent="0.25">
      <c r="A58" s="2">
        <v>44371</v>
      </c>
      <c r="B58">
        <v>54.99</v>
      </c>
      <c r="C58">
        <v>46.8</v>
      </c>
      <c r="D58">
        <v>22.29</v>
      </c>
      <c r="E58">
        <v>8.34</v>
      </c>
    </row>
    <row r="59" spans="1:5" x14ac:dyDescent="0.25">
      <c r="A59" s="2">
        <v>44372</v>
      </c>
      <c r="B59">
        <v>54.95</v>
      </c>
      <c r="C59">
        <v>46.6</v>
      </c>
      <c r="D59">
        <v>22.2</v>
      </c>
      <c r="E59">
        <v>8.4499999999999993</v>
      </c>
    </row>
    <row r="60" spans="1:5" x14ac:dyDescent="0.25">
      <c r="A60" s="2">
        <v>44373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2">
        <v>44374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44375</v>
      </c>
      <c r="B62">
        <v>55.4</v>
      </c>
      <c r="C62">
        <v>47.15</v>
      </c>
      <c r="D62">
        <v>22.33</v>
      </c>
      <c r="E62">
        <v>8.61</v>
      </c>
    </row>
    <row r="63" spans="1:5" x14ac:dyDescent="0.25">
      <c r="A63" s="2">
        <v>44376</v>
      </c>
      <c r="B63">
        <v>55.58</v>
      </c>
      <c r="C63">
        <v>46.8</v>
      </c>
      <c r="D63">
        <v>22.33</v>
      </c>
      <c r="E63">
        <v>8.48</v>
      </c>
    </row>
    <row r="64" spans="1:5" x14ac:dyDescent="0.25">
      <c r="A64" s="2">
        <v>44377</v>
      </c>
      <c r="B64">
        <v>56.31</v>
      </c>
      <c r="C64">
        <v>46.5</v>
      </c>
      <c r="D64">
        <v>22.31</v>
      </c>
      <c r="E64">
        <v>8.44</v>
      </c>
    </row>
    <row r="65" spans="1:5" x14ac:dyDescent="0.25">
      <c r="A65" s="2">
        <v>44378</v>
      </c>
      <c r="B65">
        <v>57.58</v>
      </c>
      <c r="C65">
        <v>47.82</v>
      </c>
      <c r="D65">
        <v>22.64</v>
      </c>
      <c r="E65">
        <v>8.42</v>
      </c>
    </row>
    <row r="66" spans="1:5" x14ac:dyDescent="0.25">
      <c r="A66" s="2">
        <v>44379</v>
      </c>
      <c r="B66">
        <v>57.29</v>
      </c>
      <c r="C66">
        <v>47.5</v>
      </c>
      <c r="D66">
        <v>23.08</v>
      </c>
      <c r="E66">
        <v>8.51</v>
      </c>
    </row>
    <row r="67" spans="1:5" x14ac:dyDescent="0.25">
      <c r="A67" s="2">
        <v>44380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2">
        <v>44381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44382</v>
      </c>
      <c r="B69">
        <v>57.81</v>
      </c>
      <c r="C69">
        <v>47.6</v>
      </c>
      <c r="D69">
        <v>23.08</v>
      </c>
      <c r="E69">
        <v>8.51</v>
      </c>
    </row>
    <row r="70" spans="1:5" x14ac:dyDescent="0.25">
      <c r="A70" s="2">
        <v>44383</v>
      </c>
      <c r="B70">
        <v>53.96</v>
      </c>
      <c r="C70">
        <v>45</v>
      </c>
      <c r="D70">
        <v>23.51</v>
      </c>
      <c r="E70">
        <v>8.64</v>
      </c>
    </row>
    <row r="71" spans="1:5" x14ac:dyDescent="0.25">
      <c r="A71" s="2">
        <v>44384</v>
      </c>
      <c r="B71">
        <v>52.56</v>
      </c>
      <c r="C71">
        <v>43.9</v>
      </c>
      <c r="D71">
        <v>24.57</v>
      </c>
      <c r="E71">
        <v>8.68</v>
      </c>
    </row>
    <row r="72" spans="1:5" x14ac:dyDescent="0.25">
      <c r="A72" s="2">
        <v>44385</v>
      </c>
      <c r="B72">
        <v>52.29</v>
      </c>
      <c r="C72">
        <v>44.1</v>
      </c>
      <c r="D72">
        <v>23.93</v>
      </c>
      <c r="E72">
        <v>8.64</v>
      </c>
    </row>
    <row r="73" spans="1:5" x14ac:dyDescent="0.25">
      <c r="A73" s="2">
        <v>44386</v>
      </c>
      <c r="B73">
        <v>54.2</v>
      </c>
      <c r="C73">
        <v>45.35</v>
      </c>
      <c r="D73">
        <v>23.49</v>
      </c>
      <c r="E73">
        <v>8.64</v>
      </c>
    </row>
    <row r="74" spans="1:5" x14ac:dyDescent="0.25">
      <c r="A74" s="2">
        <v>44387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2">
        <v>44388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44389</v>
      </c>
      <c r="B76">
        <v>51.65</v>
      </c>
      <c r="C76">
        <v>43.05</v>
      </c>
      <c r="D76">
        <v>23.76</v>
      </c>
      <c r="E76">
        <v>8.64</v>
      </c>
    </row>
    <row r="77" spans="1:5" x14ac:dyDescent="0.25">
      <c r="A77" s="2">
        <v>44390</v>
      </c>
      <c r="B77">
        <v>52.79</v>
      </c>
      <c r="C77">
        <v>43.46</v>
      </c>
      <c r="D77">
        <v>23.81</v>
      </c>
      <c r="E77">
        <v>8.7100000000000009</v>
      </c>
    </row>
    <row r="78" spans="1:5" x14ac:dyDescent="0.25">
      <c r="A78" s="2">
        <v>44391</v>
      </c>
      <c r="B78">
        <v>53.3</v>
      </c>
      <c r="C78">
        <v>43.22</v>
      </c>
      <c r="D78">
        <v>23.72</v>
      </c>
      <c r="E78">
        <v>8.7799999999999994</v>
      </c>
    </row>
    <row r="79" spans="1:5" x14ac:dyDescent="0.25">
      <c r="A79" s="2">
        <v>44392</v>
      </c>
      <c r="B79">
        <v>52.91</v>
      </c>
      <c r="C79">
        <v>43.4</v>
      </c>
      <c r="D79">
        <v>23.35</v>
      </c>
      <c r="E79">
        <v>8.7200000000000006</v>
      </c>
    </row>
    <row r="80" spans="1:5" x14ac:dyDescent="0.25">
      <c r="A80" s="2">
        <v>44393</v>
      </c>
      <c r="B80">
        <v>52.82</v>
      </c>
      <c r="C80">
        <v>43.6</v>
      </c>
      <c r="D80">
        <v>23.32</v>
      </c>
      <c r="E80">
        <v>8.75</v>
      </c>
    </row>
    <row r="81" spans="1:5" x14ac:dyDescent="0.25">
      <c r="A81" s="2">
        <v>44394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2">
        <v>44395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44396</v>
      </c>
      <c r="B83">
        <v>52.34</v>
      </c>
      <c r="C83">
        <v>43.9</v>
      </c>
      <c r="D83">
        <v>22.78</v>
      </c>
      <c r="E83">
        <v>8.76</v>
      </c>
    </row>
    <row r="84" spans="1:5" x14ac:dyDescent="0.25">
      <c r="A84" s="2">
        <v>44397</v>
      </c>
      <c r="B84">
        <v>51.15</v>
      </c>
      <c r="C84">
        <v>43</v>
      </c>
      <c r="D84">
        <v>22.85</v>
      </c>
      <c r="E84">
        <v>8.7200000000000006</v>
      </c>
    </row>
    <row r="85" spans="1:5" x14ac:dyDescent="0.25">
      <c r="A85" s="2">
        <v>44398</v>
      </c>
      <c r="B85">
        <v>52.08</v>
      </c>
      <c r="C85">
        <v>43.7</v>
      </c>
      <c r="D85">
        <v>22.88</v>
      </c>
      <c r="E85">
        <v>8.76</v>
      </c>
    </row>
    <row r="86" spans="1:5" x14ac:dyDescent="0.25">
      <c r="A86" s="2">
        <v>44399</v>
      </c>
      <c r="B86">
        <v>50.74</v>
      </c>
      <c r="C86">
        <v>42.9</v>
      </c>
      <c r="D86">
        <v>22.9</v>
      </c>
      <c r="E86">
        <v>8.82</v>
      </c>
    </row>
    <row r="87" spans="1:5" x14ac:dyDescent="0.25">
      <c r="A87" s="2">
        <v>44400</v>
      </c>
      <c r="B87">
        <v>50.84</v>
      </c>
      <c r="C87">
        <v>42.4</v>
      </c>
      <c r="D87">
        <v>22.86</v>
      </c>
      <c r="E87">
        <v>8.81</v>
      </c>
    </row>
    <row r="88" spans="1:5" x14ac:dyDescent="0.25">
      <c r="A88" s="2">
        <v>44401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2">
        <v>44402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44403</v>
      </c>
      <c r="B90">
        <v>53.15</v>
      </c>
      <c r="C90">
        <v>43.48</v>
      </c>
      <c r="D90">
        <v>22.84</v>
      </c>
      <c r="E90">
        <v>8.82</v>
      </c>
    </row>
    <row r="91" spans="1:5" x14ac:dyDescent="0.25">
      <c r="A91" s="2">
        <v>44404</v>
      </c>
      <c r="B91">
        <v>52.85</v>
      </c>
      <c r="C91">
        <v>42.62</v>
      </c>
      <c r="D91">
        <v>22.64</v>
      </c>
      <c r="E91">
        <v>8.8000000000000007</v>
      </c>
    </row>
    <row r="92" spans="1:5" x14ac:dyDescent="0.25">
      <c r="A92" s="2">
        <v>44405</v>
      </c>
      <c r="B92">
        <v>53.78</v>
      </c>
      <c r="C92">
        <v>43.41</v>
      </c>
      <c r="D92">
        <v>22.66</v>
      </c>
      <c r="E92">
        <v>8.83</v>
      </c>
    </row>
    <row r="93" spans="1:5" x14ac:dyDescent="0.25">
      <c r="A93" s="2">
        <v>44406</v>
      </c>
      <c r="B93">
        <v>54</v>
      </c>
      <c r="C93">
        <v>43.97</v>
      </c>
      <c r="D93">
        <v>22.69</v>
      </c>
      <c r="E93">
        <v>8.93</v>
      </c>
    </row>
    <row r="94" spans="1:5" x14ac:dyDescent="0.25">
      <c r="A94" s="2">
        <v>44407</v>
      </c>
      <c r="B94">
        <v>53.28</v>
      </c>
      <c r="C94">
        <v>43.98</v>
      </c>
      <c r="D94">
        <v>22.82</v>
      </c>
      <c r="E94">
        <v>8.93</v>
      </c>
    </row>
    <row r="95" spans="1:5" x14ac:dyDescent="0.25">
      <c r="A95" s="2">
        <v>44408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2">
        <v>44409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44410</v>
      </c>
      <c r="B97">
        <v>54.38</v>
      </c>
      <c r="C97">
        <v>45.61</v>
      </c>
      <c r="D97">
        <v>23.07</v>
      </c>
      <c r="E97">
        <v>9.0399999999999991</v>
      </c>
    </row>
    <row r="98" spans="1:5" x14ac:dyDescent="0.25">
      <c r="A98" s="2">
        <v>44411</v>
      </c>
      <c r="B98">
        <v>54.14</v>
      </c>
      <c r="C98">
        <v>45.65</v>
      </c>
      <c r="D98">
        <v>23.11</v>
      </c>
      <c r="E98">
        <v>9.0299999999999994</v>
      </c>
    </row>
    <row r="99" spans="1:5" x14ac:dyDescent="0.25">
      <c r="A99" s="2">
        <v>44412</v>
      </c>
      <c r="B99">
        <v>55.41</v>
      </c>
      <c r="C99">
        <v>46.96</v>
      </c>
      <c r="D99">
        <v>23.43</v>
      </c>
      <c r="E99">
        <v>9.0500000000000007</v>
      </c>
    </row>
    <row r="100" spans="1:5" x14ac:dyDescent="0.25">
      <c r="A100" s="2">
        <v>44413</v>
      </c>
      <c r="B100">
        <v>55.93</v>
      </c>
      <c r="C100">
        <v>47.85</v>
      </c>
      <c r="D100">
        <v>23.42</v>
      </c>
      <c r="E100">
        <v>9.01</v>
      </c>
    </row>
    <row r="101" spans="1:5" x14ac:dyDescent="0.25">
      <c r="A101" s="2">
        <v>44414</v>
      </c>
      <c r="B101">
        <v>56.61</v>
      </c>
      <c r="C101">
        <v>48.25</v>
      </c>
      <c r="D101">
        <v>23.51</v>
      </c>
      <c r="E101">
        <v>9.0399999999999991</v>
      </c>
    </row>
    <row r="102" spans="1:5" x14ac:dyDescent="0.25">
      <c r="A102" s="2">
        <v>44415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2">
        <v>44416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44417</v>
      </c>
      <c r="B104">
        <v>56.57</v>
      </c>
      <c r="C104">
        <v>48.02</v>
      </c>
      <c r="D104">
        <v>23.55</v>
      </c>
      <c r="E104">
        <v>9.1</v>
      </c>
    </row>
    <row r="105" spans="1:5" x14ac:dyDescent="0.25">
      <c r="A105" s="2">
        <v>44418</v>
      </c>
      <c r="B105">
        <v>57.36</v>
      </c>
      <c r="C105">
        <v>48</v>
      </c>
      <c r="D105">
        <v>23.69</v>
      </c>
      <c r="E105">
        <v>9.1199999999999992</v>
      </c>
    </row>
    <row r="106" spans="1:5" x14ac:dyDescent="0.25">
      <c r="A106" s="2">
        <v>44419</v>
      </c>
      <c r="B106">
        <v>57.73</v>
      </c>
      <c r="C106">
        <v>49.05</v>
      </c>
      <c r="D106">
        <v>23.85</v>
      </c>
      <c r="E106">
        <v>9.2899999999999991</v>
      </c>
    </row>
    <row r="107" spans="1:5" x14ac:dyDescent="0.25">
      <c r="A107" s="2">
        <v>44420</v>
      </c>
      <c r="B107">
        <v>56.21</v>
      </c>
      <c r="C107">
        <v>48.5</v>
      </c>
      <c r="D107">
        <v>23.81</v>
      </c>
      <c r="E107">
        <v>9.3699999999999992</v>
      </c>
    </row>
    <row r="108" spans="1:5" x14ac:dyDescent="0.25">
      <c r="A108" s="2">
        <v>44421</v>
      </c>
      <c r="B108">
        <v>55.33</v>
      </c>
      <c r="C108">
        <v>48.2</v>
      </c>
      <c r="D108">
        <v>23.85</v>
      </c>
      <c r="E108">
        <v>9.3800000000000008</v>
      </c>
    </row>
    <row r="109" spans="1:5" x14ac:dyDescent="0.25">
      <c r="A109" s="2">
        <v>44422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2">
        <v>44423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44424</v>
      </c>
      <c r="B111">
        <v>58.11</v>
      </c>
      <c r="C111">
        <v>49.8</v>
      </c>
      <c r="D111">
        <v>23.93</v>
      </c>
      <c r="E111">
        <v>9.3699999999999992</v>
      </c>
    </row>
    <row r="112" spans="1:5" x14ac:dyDescent="0.25">
      <c r="A112" s="2">
        <v>44425</v>
      </c>
      <c r="B112">
        <v>57.18</v>
      </c>
      <c r="C112">
        <v>49.39</v>
      </c>
      <c r="D112">
        <v>23.8</v>
      </c>
      <c r="E112">
        <v>9.35</v>
      </c>
    </row>
    <row r="113" spans="1:5" x14ac:dyDescent="0.25">
      <c r="A113" s="2">
        <v>44426</v>
      </c>
      <c r="B113">
        <v>57.08</v>
      </c>
      <c r="C113">
        <v>49.19</v>
      </c>
      <c r="D113">
        <v>23.62</v>
      </c>
      <c r="E113">
        <v>9.24</v>
      </c>
    </row>
    <row r="114" spans="1:5" x14ac:dyDescent="0.25">
      <c r="A114" s="2">
        <v>44427</v>
      </c>
      <c r="B114">
        <v>53.45</v>
      </c>
      <c r="C114">
        <v>47.04</v>
      </c>
      <c r="D114">
        <v>23.07</v>
      </c>
      <c r="E114">
        <v>9.09</v>
      </c>
    </row>
    <row r="115" spans="1:5" x14ac:dyDescent="0.25">
      <c r="A115" s="2">
        <v>44428</v>
      </c>
      <c r="B115">
        <v>54.33</v>
      </c>
      <c r="C115">
        <v>47.65</v>
      </c>
      <c r="D115">
        <v>22.63</v>
      </c>
      <c r="E115">
        <v>8.69</v>
      </c>
    </row>
    <row r="116" spans="1:5" x14ac:dyDescent="0.25">
      <c r="A116" s="2">
        <v>44429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25">
      <c r="A117" s="2">
        <v>44430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44431</v>
      </c>
      <c r="B118">
        <v>55.3</v>
      </c>
      <c r="C118">
        <v>48.49</v>
      </c>
      <c r="D118">
        <v>22.85</v>
      </c>
      <c r="E118">
        <v>8.94</v>
      </c>
    </row>
    <row r="119" spans="1:5" x14ac:dyDescent="0.25">
      <c r="A119" s="2">
        <v>44432</v>
      </c>
      <c r="B119">
        <v>56.6</v>
      </c>
      <c r="C119">
        <v>48.79</v>
      </c>
      <c r="D119">
        <v>23.03</v>
      </c>
      <c r="E119">
        <v>8.92</v>
      </c>
    </row>
    <row r="120" spans="1:5" x14ac:dyDescent="0.25">
      <c r="A120" s="2">
        <v>44433</v>
      </c>
      <c r="B120">
        <v>56.5</v>
      </c>
      <c r="C120">
        <v>48.78</v>
      </c>
      <c r="D120">
        <v>24.06</v>
      </c>
      <c r="E120">
        <v>8.9700000000000006</v>
      </c>
    </row>
    <row r="121" spans="1:5" x14ac:dyDescent="0.25">
      <c r="A121" s="2">
        <v>44434</v>
      </c>
      <c r="B121">
        <v>56.82</v>
      </c>
      <c r="C121">
        <v>49.2</v>
      </c>
      <c r="D121">
        <v>25.16</v>
      </c>
      <c r="E121">
        <v>8.9600000000000009</v>
      </c>
    </row>
    <row r="122" spans="1:5" x14ac:dyDescent="0.25">
      <c r="A122" s="2">
        <v>44435</v>
      </c>
      <c r="B122">
        <v>58.96</v>
      </c>
      <c r="C122">
        <v>50.75</v>
      </c>
      <c r="D122">
        <v>25.51</v>
      </c>
      <c r="E122">
        <v>9.0500000000000007</v>
      </c>
    </row>
    <row r="123" spans="1:5" x14ac:dyDescent="0.25">
      <c r="A123" s="2">
        <v>44436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25">
      <c r="A124" s="2">
        <v>44437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44438</v>
      </c>
      <c r="B125">
        <v>60.72</v>
      </c>
      <c r="C125" t="e">
        <v>#N/A</v>
      </c>
      <c r="D125">
        <v>25.93</v>
      </c>
      <c r="E125">
        <v>9.06</v>
      </c>
    </row>
    <row r="126" spans="1:5" x14ac:dyDescent="0.25">
      <c r="A126" s="2">
        <v>44439</v>
      </c>
      <c r="B126">
        <v>60.72</v>
      </c>
      <c r="C126">
        <v>52.16</v>
      </c>
      <c r="D126">
        <v>25.39</v>
      </c>
      <c r="E126">
        <v>9.0500000000000007</v>
      </c>
    </row>
    <row r="127" spans="1:5" x14ac:dyDescent="0.25">
      <c r="A127" s="2">
        <v>44440</v>
      </c>
      <c r="B127">
        <v>60.07</v>
      </c>
      <c r="C127">
        <v>52.09</v>
      </c>
      <c r="D127">
        <v>24.66</v>
      </c>
      <c r="E127">
        <v>9.14</v>
      </c>
    </row>
    <row r="128" spans="1:5" x14ac:dyDescent="0.25">
      <c r="A128" s="2">
        <v>44441</v>
      </c>
      <c r="B128">
        <v>61.48</v>
      </c>
      <c r="C128">
        <v>53.12</v>
      </c>
      <c r="D128">
        <v>24.67</v>
      </c>
      <c r="E128">
        <v>9.11</v>
      </c>
    </row>
    <row r="129" spans="1:5" x14ac:dyDescent="0.25">
      <c r="A129" s="2">
        <v>44442</v>
      </c>
      <c r="B129">
        <v>61.28</v>
      </c>
      <c r="C129">
        <v>53.01</v>
      </c>
      <c r="D129">
        <v>25.08</v>
      </c>
      <c r="E129">
        <v>9.14</v>
      </c>
    </row>
    <row r="130" spans="1:5" x14ac:dyDescent="0.25">
      <c r="A130" s="2">
        <v>44443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25">
      <c r="A131" s="2">
        <v>44444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44445</v>
      </c>
      <c r="B132">
        <v>62.27</v>
      </c>
      <c r="C132">
        <v>53.73</v>
      </c>
      <c r="D132">
        <v>25.08</v>
      </c>
      <c r="E132">
        <v>9.14</v>
      </c>
    </row>
    <row r="133" spans="1:5" x14ac:dyDescent="0.25">
      <c r="A133" s="2">
        <v>44446</v>
      </c>
      <c r="B133">
        <v>61.95</v>
      </c>
      <c r="C133">
        <v>53.5</v>
      </c>
      <c r="D133">
        <v>25.23</v>
      </c>
      <c r="E133">
        <v>9.11</v>
      </c>
    </row>
    <row r="134" spans="1:5" x14ac:dyDescent="0.25">
      <c r="A134" s="2">
        <v>44447</v>
      </c>
      <c r="B134">
        <v>62.41</v>
      </c>
      <c r="C134">
        <v>53.76</v>
      </c>
      <c r="D134">
        <v>24.95</v>
      </c>
      <c r="E134">
        <v>9.31</v>
      </c>
    </row>
    <row r="135" spans="1:5" x14ac:dyDescent="0.25">
      <c r="A135" s="2">
        <v>44448</v>
      </c>
      <c r="B135">
        <v>62.69</v>
      </c>
      <c r="C135">
        <v>54.05</v>
      </c>
      <c r="D135">
        <v>24.8</v>
      </c>
      <c r="E135">
        <v>9.41</v>
      </c>
    </row>
    <row r="136" spans="1:5" x14ac:dyDescent="0.25">
      <c r="A136" s="2">
        <v>44449</v>
      </c>
      <c r="B136">
        <v>60.86</v>
      </c>
      <c r="C136">
        <v>53.2</v>
      </c>
      <c r="D136">
        <v>24.6</v>
      </c>
      <c r="E136">
        <v>9.4700000000000006</v>
      </c>
    </row>
    <row r="137" spans="1:5" x14ac:dyDescent="0.25">
      <c r="A137" s="2">
        <v>44450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25">
      <c r="A138" s="2">
        <v>44451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44452</v>
      </c>
      <c r="B139">
        <v>61.01</v>
      </c>
      <c r="C139">
        <v>53.35</v>
      </c>
      <c r="D139">
        <v>24.55</v>
      </c>
      <c r="E139">
        <v>9.52</v>
      </c>
    </row>
    <row r="140" spans="1:5" x14ac:dyDescent="0.25">
      <c r="A140" s="2">
        <v>44453</v>
      </c>
      <c r="B140">
        <v>59.8</v>
      </c>
      <c r="C140">
        <v>52.94</v>
      </c>
      <c r="D140">
        <v>25.16</v>
      </c>
      <c r="E140">
        <v>9.59</v>
      </c>
    </row>
    <row r="141" spans="1:5" x14ac:dyDescent="0.25">
      <c r="A141" s="2">
        <v>44454</v>
      </c>
      <c r="B141">
        <v>59.8</v>
      </c>
      <c r="C141">
        <v>53.8</v>
      </c>
      <c r="D141">
        <v>26.22</v>
      </c>
      <c r="E141">
        <v>9.68</v>
      </c>
    </row>
    <row r="142" spans="1:5" x14ac:dyDescent="0.25">
      <c r="A142" s="2">
        <v>44455</v>
      </c>
      <c r="B142">
        <v>59.26</v>
      </c>
      <c r="C142">
        <v>54.03</v>
      </c>
      <c r="D142">
        <v>26.41</v>
      </c>
      <c r="E142">
        <v>9.6999999999999993</v>
      </c>
    </row>
    <row r="143" spans="1:5" x14ac:dyDescent="0.25">
      <c r="A143" s="2">
        <v>44456</v>
      </c>
      <c r="B143">
        <v>59.43</v>
      </c>
      <c r="C143">
        <v>55.16</v>
      </c>
      <c r="D143">
        <v>26.41</v>
      </c>
      <c r="E143">
        <v>9.69</v>
      </c>
    </row>
    <row r="144" spans="1:5" x14ac:dyDescent="0.25">
      <c r="A144" s="2">
        <v>44457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 s="2">
        <v>44458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44459</v>
      </c>
      <c r="B146">
        <v>60.63</v>
      </c>
      <c r="C146">
        <v>56.14</v>
      </c>
      <c r="D146">
        <v>25.87</v>
      </c>
      <c r="E146">
        <v>9.67</v>
      </c>
    </row>
    <row r="147" spans="1:5" x14ac:dyDescent="0.25">
      <c r="A147" s="2">
        <v>44460</v>
      </c>
      <c r="B147">
        <v>60.11</v>
      </c>
      <c r="C147">
        <v>55.78</v>
      </c>
      <c r="D147">
        <v>26.14</v>
      </c>
      <c r="E147">
        <v>9.6999999999999993</v>
      </c>
    </row>
    <row r="148" spans="1:5" x14ac:dyDescent="0.25">
      <c r="A148" s="2">
        <v>44461</v>
      </c>
      <c r="B148">
        <v>60.54</v>
      </c>
      <c r="C148">
        <v>56.66</v>
      </c>
      <c r="D148">
        <v>26.38</v>
      </c>
      <c r="E148">
        <v>9.7100000000000009</v>
      </c>
    </row>
    <row r="149" spans="1:5" x14ac:dyDescent="0.25">
      <c r="A149" s="2">
        <v>44462</v>
      </c>
      <c r="B149">
        <v>60.48</v>
      </c>
      <c r="C149">
        <v>59.2</v>
      </c>
      <c r="D149">
        <v>26.33</v>
      </c>
      <c r="E149">
        <v>9.69</v>
      </c>
    </row>
    <row r="150" spans="1:5" x14ac:dyDescent="0.25">
      <c r="A150" s="2">
        <v>44463</v>
      </c>
      <c r="B150">
        <v>62.88</v>
      </c>
      <c r="C150">
        <v>64.75</v>
      </c>
      <c r="D150">
        <v>26.79</v>
      </c>
      <c r="E150">
        <v>9.7899999999999991</v>
      </c>
    </row>
    <row r="151" spans="1:5" x14ac:dyDescent="0.25">
      <c r="A151" s="2">
        <v>44464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25">
      <c r="A152" s="2">
        <v>44465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44466</v>
      </c>
      <c r="B153">
        <v>64.31</v>
      </c>
      <c r="C153">
        <v>71.349999999999994</v>
      </c>
      <c r="D153">
        <v>27.57</v>
      </c>
      <c r="E153">
        <v>10.26</v>
      </c>
    </row>
    <row r="154" spans="1:5" x14ac:dyDescent="0.25">
      <c r="A154" s="2">
        <v>44467</v>
      </c>
      <c r="B154">
        <v>61.92</v>
      </c>
      <c r="C154">
        <v>74.47</v>
      </c>
      <c r="D154">
        <v>27.49</v>
      </c>
      <c r="E154">
        <v>10.41</v>
      </c>
    </row>
    <row r="155" spans="1:5" x14ac:dyDescent="0.25">
      <c r="A155" s="2">
        <v>44468</v>
      </c>
      <c r="B155">
        <v>62.88</v>
      </c>
      <c r="C155">
        <v>75.56</v>
      </c>
      <c r="D155">
        <v>27.65</v>
      </c>
      <c r="E155">
        <v>10.93</v>
      </c>
    </row>
    <row r="156" spans="1:5" x14ac:dyDescent="0.25">
      <c r="A156" s="2">
        <v>44469</v>
      </c>
      <c r="B156">
        <v>61.74</v>
      </c>
      <c r="C156">
        <v>74.2</v>
      </c>
      <c r="D156">
        <v>27.82</v>
      </c>
      <c r="E156">
        <v>11.07</v>
      </c>
    </row>
    <row r="157" spans="1:5" x14ac:dyDescent="0.25">
      <c r="A157" s="2">
        <v>44470</v>
      </c>
      <c r="B157">
        <v>62.04</v>
      </c>
      <c r="C157">
        <v>73.849999999999994</v>
      </c>
      <c r="D157">
        <v>28.65</v>
      </c>
      <c r="E157">
        <v>11.25</v>
      </c>
    </row>
    <row r="158" spans="1:5" x14ac:dyDescent="0.25">
      <c r="A158" s="2">
        <v>44471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25">
      <c r="A159" s="2">
        <v>44472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44473</v>
      </c>
      <c r="B160">
        <v>63.4</v>
      </c>
      <c r="C160">
        <v>69</v>
      </c>
      <c r="D160">
        <v>28.79</v>
      </c>
      <c r="E160">
        <v>11.31</v>
      </c>
    </row>
    <row r="161" spans="1:5" x14ac:dyDescent="0.25">
      <c r="A161" s="2">
        <v>44474</v>
      </c>
      <c r="B161">
        <v>64.72</v>
      </c>
      <c r="C161">
        <v>69.400000000000006</v>
      </c>
      <c r="D161">
        <v>29.46</v>
      </c>
      <c r="E161">
        <v>11.33</v>
      </c>
    </row>
    <row r="162" spans="1:5" x14ac:dyDescent="0.25">
      <c r="A162" s="2">
        <v>44475</v>
      </c>
      <c r="B162">
        <v>59.12</v>
      </c>
      <c r="C162">
        <v>60.48</v>
      </c>
      <c r="D162">
        <v>28.85</v>
      </c>
      <c r="E162">
        <v>11.07</v>
      </c>
    </row>
    <row r="163" spans="1:5" x14ac:dyDescent="0.25">
      <c r="A163" s="2">
        <v>44476</v>
      </c>
      <c r="B163">
        <v>60.37</v>
      </c>
      <c r="C163">
        <v>62.68</v>
      </c>
      <c r="D163">
        <v>28.27</v>
      </c>
      <c r="E163">
        <v>10.99</v>
      </c>
    </row>
    <row r="164" spans="1:5" x14ac:dyDescent="0.25">
      <c r="A164" s="2">
        <v>44477</v>
      </c>
      <c r="B164">
        <v>58.33</v>
      </c>
      <c r="C164">
        <v>62.36</v>
      </c>
      <c r="D164">
        <v>27.88</v>
      </c>
      <c r="E164">
        <v>10.88</v>
      </c>
    </row>
    <row r="165" spans="1:5" x14ac:dyDescent="0.25">
      <c r="A165" s="2">
        <v>44478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 s="2">
        <v>44479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44480</v>
      </c>
      <c r="B167">
        <v>59.15</v>
      </c>
      <c r="C167">
        <v>63.92</v>
      </c>
      <c r="D167">
        <v>28.23</v>
      </c>
      <c r="E167">
        <v>11.13</v>
      </c>
    </row>
    <row r="168" spans="1:5" x14ac:dyDescent="0.25">
      <c r="A168" s="2">
        <v>44481</v>
      </c>
      <c r="B168">
        <v>58.93</v>
      </c>
      <c r="C168">
        <v>64.650000000000006</v>
      </c>
      <c r="D168">
        <v>28.51</v>
      </c>
      <c r="E168">
        <v>11.28</v>
      </c>
    </row>
    <row r="169" spans="1:5" x14ac:dyDescent="0.25">
      <c r="A169" s="2">
        <v>44482</v>
      </c>
      <c r="B169">
        <v>59.07</v>
      </c>
      <c r="C169">
        <v>65.930000000000007</v>
      </c>
      <c r="D169">
        <v>28.62</v>
      </c>
      <c r="E169">
        <v>11.39</v>
      </c>
    </row>
    <row r="170" spans="1:5" x14ac:dyDescent="0.25">
      <c r="A170" s="2">
        <v>44483</v>
      </c>
      <c r="B170">
        <v>61.44</v>
      </c>
      <c r="C170">
        <v>66.239999999999995</v>
      </c>
      <c r="D170">
        <v>28.55</v>
      </c>
      <c r="E170">
        <v>11.77</v>
      </c>
    </row>
    <row r="171" spans="1:5" x14ac:dyDescent="0.25">
      <c r="A171" s="2">
        <v>44484</v>
      </c>
      <c r="B171">
        <v>59.44</v>
      </c>
      <c r="C171">
        <v>60.58</v>
      </c>
      <c r="D171">
        <v>28.74</v>
      </c>
      <c r="E171">
        <v>11.85</v>
      </c>
    </row>
    <row r="172" spans="1:5" x14ac:dyDescent="0.25">
      <c r="A172" s="2">
        <v>44485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25">
      <c r="A173" s="2">
        <v>44486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44487</v>
      </c>
      <c r="B174">
        <v>58.56</v>
      </c>
      <c r="C174">
        <v>58.75</v>
      </c>
      <c r="D174">
        <v>28.77</v>
      </c>
      <c r="E174">
        <v>11.86</v>
      </c>
    </row>
    <row r="175" spans="1:5" x14ac:dyDescent="0.25">
      <c r="A175" s="2">
        <v>44488</v>
      </c>
      <c r="B175">
        <v>54.55</v>
      </c>
      <c r="C175">
        <v>54.07</v>
      </c>
      <c r="D175">
        <v>28.87</v>
      </c>
      <c r="E175">
        <v>11.96</v>
      </c>
    </row>
    <row r="176" spans="1:5" x14ac:dyDescent="0.25">
      <c r="A176" s="2">
        <v>44489</v>
      </c>
      <c r="B176">
        <v>57.78</v>
      </c>
      <c r="C176">
        <v>56.84</v>
      </c>
      <c r="D176">
        <v>29.14</v>
      </c>
      <c r="E176">
        <v>12.12</v>
      </c>
    </row>
    <row r="177" spans="1:5" x14ac:dyDescent="0.25">
      <c r="A177" s="2">
        <v>44490</v>
      </c>
      <c r="B177">
        <v>57.98</v>
      </c>
      <c r="C177">
        <v>58</v>
      </c>
      <c r="D177">
        <v>30.15</v>
      </c>
      <c r="E177">
        <v>12.39</v>
      </c>
    </row>
    <row r="178" spans="1:5" x14ac:dyDescent="0.25">
      <c r="A178" s="2">
        <v>44491</v>
      </c>
      <c r="B178">
        <v>58.27</v>
      </c>
      <c r="C178">
        <v>58.46</v>
      </c>
      <c r="D178">
        <v>30.77</v>
      </c>
      <c r="E178">
        <v>12.47</v>
      </c>
    </row>
    <row r="179" spans="1:5" x14ac:dyDescent="0.25">
      <c r="A179" s="2">
        <v>44492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 s="2">
        <v>44493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44494</v>
      </c>
      <c r="B181">
        <v>58.99</v>
      </c>
      <c r="C181">
        <v>57.8</v>
      </c>
      <c r="D181">
        <v>31.01</v>
      </c>
      <c r="E181">
        <v>12.63</v>
      </c>
    </row>
    <row r="182" spans="1:5" x14ac:dyDescent="0.25">
      <c r="A182" s="2">
        <v>44495</v>
      </c>
      <c r="B182">
        <v>59.81</v>
      </c>
      <c r="C182">
        <v>56</v>
      </c>
      <c r="D182">
        <v>30.86</v>
      </c>
      <c r="E182">
        <v>12.79</v>
      </c>
    </row>
    <row r="183" spans="1:5" x14ac:dyDescent="0.25">
      <c r="A183" s="2">
        <v>44496</v>
      </c>
      <c r="B183">
        <v>59.9</v>
      </c>
      <c r="C183">
        <v>54.38</v>
      </c>
      <c r="D183">
        <v>30.74</v>
      </c>
      <c r="E183">
        <v>12.08</v>
      </c>
    </row>
    <row r="184" spans="1:5" x14ac:dyDescent="0.25">
      <c r="A184" s="2">
        <v>44497</v>
      </c>
      <c r="B184">
        <v>58.57</v>
      </c>
      <c r="C184">
        <v>53.5</v>
      </c>
      <c r="D184">
        <v>30.53</v>
      </c>
      <c r="E184">
        <v>12.26</v>
      </c>
    </row>
    <row r="185" spans="1:5" x14ac:dyDescent="0.25">
      <c r="A185" s="2">
        <v>44498</v>
      </c>
      <c r="B185">
        <v>58.71</v>
      </c>
      <c r="C185">
        <v>53.7</v>
      </c>
      <c r="D185">
        <v>31.24</v>
      </c>
      <c r="E185">
        <v>12.59</v>
      </c>
    </row>
    <row r="186" spans="1:5" x14ac:dyDescent="0.25">
      <c r="A186" s="2">
        <v>44499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25">
      <c r="A187" s="2">
        <v>44500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44501</v>
      </c>
      <c r="B188">
        <v>56.94</v>
      </c>
      <c r="C188">
        <v>51.7</v>
      </c>
      <c r="D188">
        <v>32.51</v>
      </c>
      <c r="E188">
        <v>12.03</v>
      </c>
    </row>
    <row r="189" spans="1:5" x14ac:dyDescent="0.25">
      <c r="A189" s="2">
        <v>44502</v>
      </c>
      <c r="B189">
        <v>59.46</v>
      </c>
      <c r="C189">
        <v>51.7</v>
      </c>
      <c r="D189">
        <v>32.56</v>
      </c>
      <c r="E189">
        <v>12.48</v>
      </c>
    </row>
    <row r="190" spans="1:5" x14ac:dyDescent="0.25">
      <c r="A190" s="2">
        <v>44503</v>
      </c>
      <c r="B190">
        <v>59.82</v>
      </c>
      <c r="C190">
        <v>53.9</v>
      </c>
      <c r="D190">
        <v>32.58</v>
      </c>
      <c r="E190">
        <v>12.37</v>
      </c>
    </row>
    <row r="191" spans="1:5" x14ac:dyDescent="0.25">
      <c r="A191" s="2">
        <v>44504</v>
      </c>
      <c r="B191">
        <v>59.86</v>
      </c>
      <c r="C191">
        <v>54</v>
      </c>
      <c r="D191">
        <v>32.479999999999997</v>
      </c>
      <c r="E191">
        <v>12.34</v>
      </c>
    </row>
    <row r="192" spans="1:5" x14ac:dyDescent="0.25">
      <c r="A192" s="2">
        <v>44505</v>
      </c>
      <c r="B192">
        <v>59.39</v>
      </c>
      <c r="C192">
        <v>54.2</v>
      </c>
      <c r="D192">
        <v>32.46</v>
      </c>
      <c r="E192">
        <v>12.56</v>
      </c>
    </row>
    <row r="193" spans="1:5" x14ac:dyDescent="0.25">
      <c r="A193" s="2">
        <v>44506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 s="2">
        <v>44507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44508</v>
      </c>
      <c r="B195">
        <v>60.63</v>
      </c>
      <c r="C195">
        <v>54.17</v>
      </c>
      <c r="D195">
        <v>32.659999999999997</v>
      </c>
      <c r="E195">
        <v>12.83</v>
      </c>
    </row>
    <row r="196" spans="1:5" x14ac:dyDescent="0.25">
      <c r="A196" s="2">
        <v>44509</v>
      </c>
      <c r="B196">
        <v>60.41</v>
      </c>
      <c r="C196">
        <v>54.65</v>
      </c>
      <c r="D196">
        <v>33</v>
      </c>
      <c r="E196">
        <v>12.96</v>
      </c>
    </row>
    <row r="197" spans="1:5" x14ac:dyDescent="0.25">
      <c r="A197" s="2">
        <v>44510</v>
      </c>
      <c r="B197">
        <v>63.16</v>
      </c>
      <c r="C197">
        <v>55.79</v>
      </c>
      <c r="D197">
        <v>34.1</v>
      </c>
      <c r="E197">
        <v>13.18</v>
      </c>
    </row>
    <row r="198" spans="1:5" x14ac:dyDescent="0.25">
      <c r="A198" s="2">
        <v>44511</v>
      </c>
      <c r="B198">
        <v>63.7</v>
      </c>
      <c r="C198">
        <v>56.48</v>
      </c>
      <c r="D198">
        <v>34.93</v>
      </c>
      <c r="E198">
        <v>13.26</v>
      </c>
    </row>
    <row r="199" spans="1:5" x14ac:dyDescent="0.25">
      <c r="A199" s="2">
        <v>44512</v>
      </c>
      <c r="B199">
        <v>63.27</v>
      </c>
      <c r="C199">
        <v>56.98</v>
      </c>
      <c r="D199">
        <v>34.94</v>
      </c>
      <c r="E199">
        <v>13.17</v>
      </c>
    </row>
    <row r="200" spans="1:5" x14ac:dyDescent="0.25">
      <c r="A200" s="2">
        <v>44513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44514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44515</v>
      </c>
      <c r="B202">
        <v>65.930000000000007</v>
      </c>
      <c r="C202">
        <v>59.02</v>
      </c>
      <c r="D202">
        <v>36.36</v>
      </c>
      <c r="E202">
        <v>13.13</v>
      </c>
    </row>
    <row r="203" spans="1:5" x14ac:dyDescent="0.25">
      <c r="A203" s="2">
        <v>44516</v>
      </c>
      <c r="B203">
        <v>67.55</v>
      </c>
      <c r="C203">
        <v>58.86</v>
      </c>
      <c r="D203">
        <v>36.049999999999997</v>
      </c>
      <c r="E203">
        <v>12.99</v>
      </c>
    </row>
    <row r="204" spans="1:5" x14ac:dyDescent="0.25">
      <c r="A204" s="2">
        <v>44517</v>
      </c>
      <c r="B204">
        <v>67.16</v>
      </c>
      <c r="C204">
        <v>60.26</v>
      </c>
      <c r="D204">
        <v>35.520000000000003</v>
      </c>
      <c r="E204">
        <v>13.1</v>
      </c>
    </row>
    <row r="205" spans="1:5" x14ac:dyDescent="0.25">
      <c r="A205" s="2">
        <v>44518</v>
      </c>
      <c r="B205">
        <v>69.099999999999994</v>
      </c>
      <c r="C205">
        <v>62.45</v>
      </c>
      <c r="D205">
        <v>36.14</v>
      </c>
      <c r="E205">
        <v>13.24</v>
      </c>
    </row>
    <row r="206" spans="1:5" x14ac:dyDescent="0.25">
      <c r="A206" s="2">
        <v>44519</v>
      </c>
      <c r="B206">
        <v>69.36</v>
      </c>
      <c r="C206">
        <v>63.44</v>
      </c>
      <c r="D206">
        <v>35.770000000000003</v>
      </c>
      <c r="E206">
        <v>13.38</v>
      </c>
    </row>
    <row r="207" spans="1:5" x14ac:dyDescent="0.25">
      <c r="A207" s="2">
        <v>44520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44521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44522</v>
      </c>
      <c r="B209">
        <v>69.91</v>
      </c>
      <c r="C209">
        <v>65.25</v>
      </c>
      <c r="D209">
        <v>35.74</v>
      </c>
      <c r="E209">
        <v>13.4</v>
      </c>
    </row>
    <row r="210" spans="1:5" x14ac:dyDescent="0.25">
      <c r="A210" s="2">
        <v>44523</v>
      </c>
      <c r="B210">
        <v>69.17</v>
      </c>
      <c r="C210">
        <v>66.75</v>
      </c>
      <c r="D210">
        <v>35.270000000000003</v>
      </c>
      <c r="E210">
        <v>13.33</v>
      </c>
    </row>
    <row r="211" spans="1:5" x14ac:dyDescent="0.25">
      <c r="A211" s="2">
        <v>44524</v>
      </c>
      <c r="B211">
        <v>72.91</v>
      </c>
      <c r="C211">
        <v>68.849999999999994</v>
      </c>
      <c r="D211">
        <v>31.97</v>
      </c>
      <c r="E211">
        <v>13.01</v>
      </c>
    </row>
    <row r="212" spans="1:5" x14ac:dyDescent="0.25">
      <c r="A212" s="2">
        <v>44525</v>
      </c>
      <c r="B212">
        <v>74.459999999999994</v>
      </c>
      <c r="C212">
        <v>70.439989999999995</v>
      </c>
      <c r="D212" t="e">
        <v>#N/A</v>
      </c>
      <c r="E212" t="e">
        <v>#N/A</v>
      </c>
    </row>
    <row r="213" spans="1:5" x14ac:dyDescent="0.25">
      <c r="A213" s="2">
        <v>44526</v>
      </c>
      <c r="B213">
        <v>72.78</v>
      </c>
      <c r="C213">
        <v>69.25</v>
      </c>
      <c r="D213">
        <v>32.5</v>
      </c>
      <c r="E213">
        <v>13.03</v>
      </c>
    </row>
    <row r="214" spans="1:5" x14ac:dyDescent="0.25">
      <c r="A214" s="2">
        <v>44527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 s="2">
        <v>44528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44529</v>
      </c>
      <c r="B216">
        <v>74.209999999999994</v>
      </c>
      <c r="C216">
        <v>69.75</v>
      </c>
      <c r="D216">
        <v>33.5</v>
      </c>
      <c r="E216">
        <v>13.05</v>
      </c>
    </row>
    <row r="217" spans="1:5" x14ac:dyDescent="0.25">
      <c r="A217" s="2">
        <v>44530</v>
      </c>
      <c r="B217">
        <v>75.37</v>
      </c>
      <c r="C217">
        <v>73.02</v>
      </c>
      <c r="D217">
        <v>32.69</v>
      </c>
      <c r="E217">
        <v>12.9</v>
      </c>
    </row>
    <row r="218" spans="1:5" x14ac:dyDescent="0.25">
      <c r="A218" s="2">
        <v>44531</v>
      </c>
      <c r="B218">
        <v>76.81</v>
      </c>
      <c r="C218">
        <v>68.42</v>
      </c>
      <c r="D218">
        <v>31.86</v>
      </c>
      <c r="E218">
        <v>12.74</v>
      </c>
    </row>
    <row r="219" spans="1:5" x14ac:dyDescent="0.25">
      <c r="A219" s="2">
        <v>44532</v>
      </c>
      <c r="B219">
        <v>79.86</v>
      </c>
      <c r="C219">
        <v>68.81</v>
      </c>
      <c r="D219">
        <v>28.62</v>
      </c>
      <c r="E219">
        <v>12.9</v>
      </c>
    </row>
    <row r="220" spans="1:5" x14ac:dyDescent="0.25">
      <c r="A220" s="2">
        <v>44533</v>
      </c>
      <c r="B220">
        <v>78.25</v>
      </c>
      <c r="C220">
        <v>69</v>
      </c>
      <c r="D220">
        <v>29.13</v>
      </c>
      <c r="E220">
        <v>13.42</v>
      </c>
    </row>
    <row r="221" spans="1:5" x14ac:dyDescent="0.25">
      <c r="A221" s="2">
        <v>44534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25">
      <c r="A222" s="2">
        <v>44535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44536</v>
      </c>
      <c r="B223">
        <v>81.25</v>
      </c>
      <c r="C223">
        <v>70.27</v>
      </c>
      <c r="D223">
        <v>30.25</v>
      </c>
      <c r="E223">
        <v>13.59</v>
      </c>
    </row>
    <row r="224" spans="1:5" x14ac:dyDescent="0.25">
      <c r="A224" s="2">
        <v>44537</v>
      </c>
      <c r="B224">
        <v>84.91</v>
      </c>
      <c r="C224">
        <v>71.189989999999995</v>
      </c>
      <c r="D224">
        <v>31.61</v>
      </c>
      <c r="E224">
        <v>13.95</v>
      </c>
    </row>
    <row r="225" spans="1:5" x14ac:dyDescent="0.25">
      <c r="A225" s="2">
        <v>44538</v>
      </c>
      <c r="B225">
        <v>88.88</v>
      </c>
      <c r="C225">
        <v>74.439989999999995</v>
      </c>
      <c r="D225">
        <v>33.14</v>
      </c>
      <c r="E225">
        <v>13.62</v>
      </c>
    </row>
    <row r="226" spans="1:5" x14ac:dyDescent="0.25">
      <c r="A226" s="2">
        <v>44539</v>
      </c>
      <c r="B226">
        <v>80.2</v>
      </c>
      <c r="C226">
        <v>72.86</v>
      </c>
      <c r="D226">
        <v>32.43</v>
      </c>
      <c r="E226">
        <v>13.1</v>
      </c>
    </row>
    <row r="227" spans="1:5" x14ac:dyDescent="0.25">
      <c r="A227" s="2">
        <v>44540</v>
      </c>
      <c r="B227">
        <v>83.73</v>
      </c>
      <c r="C227">
        <v>73.14</v>
      </c>
      <c r="D227">
        <v>32.18</v>
      </c>
      <c r="E227">
        <v>13.57</v>
      </c>
    </row>
    <row r="228" spans="1:5" x14ac:dyDescent="0.25">
      <c r="A228" s="2">
        <v>44541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25">
      <c r="A229" s="2">
        <v>44542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44543</v>
      </c>
      <c r="B230">
        <v>82.12</v>
      </c>
      <c r="C230">
        <v>73.319999999999993</v>
      </c>
      <c r="D230">
        <v>31.2</v>
      </c>
      <c r="E230">
        <v>13.66</v>
      </c>
    </row>
    <row r="231" spans="1:5" x14ac:dyDescent="0.25">
      <c r="A231" s="2">
        <v>44544</v>
      </c>
      <c r="B231">
        <v>79.48</v>
      </c>
      <c r="C231">
        <v>72.260000000000005</v>
      </c>
      <c r="D231">
        <v>30.48</v>
      </c>
      <c r="E231">
        <v>13.92</v>
      </c>
    </row>
    <row r="232" spans="1:5" x14ac:dyDescent="0.25">
      <c r="A232" s="2">
        <v>44545</v>
      </c>
      <c r="B232">
        <v>80.5</v>
      </c>
      <c r="C232">
        <v>74.23</v>
      </c>
      <c r="D232">
        <v>31.29</v>
      </c>
      <c r="E232">
        <v>13.95</v>
      </c>
    </row>
    <row r="233" spans="1:5" x14ac:dyDescent="0.25">
      <c r="A233" s="2">
        <v>44546</v>
      </c>
      <c r="B233">
        <v>84.77</v>
      </c>
      <c r="C233">
        <v>79.2</v>
      </c>
      <c r="D233">
        <v>31.08</v>
      </c>
      <c r="E233">
        <v>13.85</v>
      </c>
    </row>
    <row r="234" spans="1:5" x14ac:dyDescent="0.25">
      <c r="A234" s="2">
        <v>44547</v>
      </c>
      <c r="B234">
        <v>73.28</v>
      </c>
      <c r="C234">
        <v>76.03</v>
      </c>
      <c r="D234">
        <v>30.4</v>
      </c>
      <c r="E234">
        <v>13.76</v>
      </c>
    </row>
    <row r="235" spans="1:5" x14ac:dyDescent="0.25">
      <c r="A235" s="2">
        <v>44548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25">
      <c r="A236" s="2">
        <v>44549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44550</v>
      </c>
      <c r="B237">
        <v>79.38</v>
      </c>
      <c r="C237">
        <v>76.75</v>
      </c>
      <c r="D237">
        <v>30.45</v>
      </c>
      <c r="E237">
        <v>13.75</v>
      </c>
    </row>
    <row r="238" spans="1:5" x14ac:dyDescent="0.25">
      <c r="A238" s="2">
        <v>44551</v>
      </c>
      <c r="B238">
        <v>80.489999999999995</v>
      </c>
      <c r="C238">
        <v>78.189989999999995</v>
      </c>
      <c r="D238">
        <v>31.01</v>
      </c>
      <c r="E238">
        <v>13.76</v>
      </c>
    </row>
    <row r="239" spans="1:5" x14ac:dyDescent="0.25">
      <c r="A239" s="2">
        <v>44552</v>
      </c>
      <c r="B239">
        <v>76.37</v>
      </c>
      <c r="C239">
        <v>76.47</v>
      </c>
      <c r="D239">
        <v>31.6</v>
      </c>
      <c r="E239">
        <v>13.75</v>
      </c>
    </row>
    <row r="240" spans="1:5" x14ac:dyDescent="0.25">
      <c r="A240" s="2">
        <v>44553</v>
      </c>
      <c r="B240">
        <v>74.040000000000006</v>
      </c>
      <c r="C240">
        <v>75.099999999999994</v>
      </c>
      <c r="D240">
        <v>31.74</v>
      </c>
      <c r="E240">
        <v>13.72</v>
      </c>
    </row>
    <row r="241" spans="1:5" x14ac:dyDescent="0.25">
      <c r="A241" s="2">
        <v>44554</v>
      </c>
      <c r="B241">
        <v>75.91</v>
      </c>
      <c r="C241">
        <v>75</v>
      </c>
      <c r="D241">
        <v>31.74</v>
      </c>
      <c r="E241">
        <v>13.72</v>
      </c>
    </row>
    <row r="242" spans="1:5" x14ac:dyDescent="0.25">
      <c r="A242" s="2">
        <v>44555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25">
      <c r="A243" s="2">
        <v>44556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44557</v>
      </c>
      <c r="B244">
        <v>76.55</v>
      </c>
      <c r="C244" t="e">
        <v>#N/A</v>
      </c>
      <c r="D244">
        <v>32.36</v>
      </c>
      <c r="E244">
        <v>13.72</v>
      </c>
    </row>
    <row r="245" spans="1:5" x14ac:dyDescent="0.25">
      <c r="A245" s="2">
        <v>44558</v>
      </c>
      <c r="B245">
        <v>78.86</v>
      </c>
      <c r="C245">
        <v>75</v>
      </c>
      <c r="D245">
        <v>32.44</v>
      </c>
      <c r="E245">
        <v>13.7</v>
      </c>
    </row>
    <row r="246" spans="1:5" x14ac:dyDescent="0.25">
      <c r="A246" s="2">
        <v>44559</v>
      </c>
      <c r="B246">
        <v>79.97</v>
      </c>
      <c r="C246">
        <v>75</v>
      </c>
      <c r="D246">
        <v>32.880000000000003</v>
      </c>
      <c r="E246">
        <v>13.7</v>
      </c>
    </row>
    <row r="247" spans="1:5" x14ac:dyDescent="0.25">
      <c r="A247" s="2">
        <v>44560</v>
      </c>
      <c r="B247">
        <v>79.77</v>
      </c>
      <c r="C247">
        <v>74.5</v>
      </c>
      <c r="D247">
        <v>33.11</v>
      </c>
      <c r="E247">
        <v>13.79</v>
      </c>
    </row>
    <row r="248" spans="1:5" x14ac:dyDescent="0.25">
      <c r="A248" s="2">
        <v>44561</v>
      </c>
      <c r="B248">
        <v>80.22</v>
      </c>
      <c r="C248">
        <v>73.8</v>
      </c>
      <c r="D248">
        <v>33.520000000000003</v>
      </c>
      <c r="E248">
        <v>13.71</v>
      </c>
    </row>
    <row r="249" spans="1:5" x14ac:dyDescent="0.25">
      <c r="A249" s="2">
        <v>44562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25">
      <c r="A250" s="2">
        <v>44563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44564</v>
      </c>
      <c r="B251">
        <v>83.63</v>
      </c>
      <c r="C251" t="e">
        <v>#N/A</v>
      </c>
      <c r="D251">
        <v>34.57</v>
      </c>
      <c r="E251">
        <v>13.93</v>
      </c>
    </row>
    <row r="252" spans="1:5" x14ac:dyDescent="0.25">
      <c r="A252" s="2">
        <v>44565</v>
      </c>
      <c r="B252">
        <v>84.55</v>
      </c>
      <c r="C252">
        <v>74.84</v>
      </c>
      <c r="D252">
        <v>34.36</v>
      </c>
      <c r="E252">
        <v>14</v>
      </c>
    </row>
    <row r="253" spans="1:5" x14ac:dyDescent="0.25">
      <c r="A253" s="2">
        <v>44566</v>
      </c>
      <c r="B253">
        <v>87.24</v>
      </c>
      <c r="C253">
        <v>76.14</v>
      </c>
      <c r="D253">
        <v>34.340000000000003</v>
      </c>
      <c r="E253">
        <v>14.25</v>
      </c>
    </row>
    <row r="254" spans="1:5" x14ac:dyDescent="0.25">
      <c r="A254" s="2">
        <v>44567</v>
      </c>
      <c r="B254">
        <v>86.4</v>
      </c>
      <c r="C254">
        <v>75.900000000000006</v>
      </c>
      <c r="D254">
        <v>33.56</v>
      </c>
      <c r="E254">
        <v>14.15</v>
      </c>
    </row>
    <row r="255" spans="1:5" x14ac:dyDescent="0.25">
      <c r="A255" s="2">
        <v>44568</v>
      </c>
      <c r="B255">
        <v>85.09</v>
      </c>
      <c r="C255">
        <v>75.95</v>
      </c>
      <c r="D255">
        <v>33.18</v>
      </c>
      <c r="E255">
        <v>14.15</v>
      </c>
    </row>
    <row r="256" spans="1:5" x14ac:dyDescent="0.25">
      <c r="A256" s="2">
        <v>44569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 s="2">
        <v>44570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44571</v>
      </c>
      <c r="B258">
        <v>79.8</v>
      </c>
      <c r="C258">
        <v>73.099999999999994</v>
      </c>
      <c r="D258">
        <v>32.17</v>
      </c>
      <c r="E258">
        <v>14.05</v>
      </c>
    </row>
    <row r="259" spans="1:5" x14ac:dyDescent="0.25">
      <c r="A259" s="2">
        <v>44572</v>
      </c>
      <c r="B259">
        <v>81.03</v>
      </c>
      <c r="C259">
        <v>70.14</v>
      </c>
      <c r="D259">
        <v>31.46</v>
      </c>
      <c r="E259">
        <v>14.05</v>
      </c>
    </row>
    <row r="260" spans="1:5" x14ac:dyDescent="0.25">
      <c r="A260" s="2">
        <v>44573</v>
      </c>
      <c r="B260">
        <v>79.75</v>
      </c>
      <c r="C260">
        <v>68.939989999999995</v>
      </c>
      <c r="D260">
        <v>31.66</v>
      </c>
      <c r="E260">
        <v>13.99</v>
      </c>
    </row>
    <row r="261" spans="1:5" x14ac:dyDescent="0.25">
      <c r="A261" s="2">
        <v>44574</v>
      </c>
      <c r="B261">
        <v>80.3</v>
      </c>
      <c r="C261">
        <v>69.760000000000005</v>
      </c>
      <c r="D261">
        <v>32.42</v>
      </c>
      <c r="E261">
        <v>13.97</v>
      </c>
    </row>
    <row r="262" spans="1:5" x14ac:dyDescent="0.25">
      <c r="A262" s="2">
        <v>44575</v>
      </c>
      <c r="B262">
        <v>81.819999999999993</v>
      </c>
      <c r="C262">
        <v>72.099999999999994</v>
      </c>
      <c r="D262">
        <v>32.21</v>
      </c>
      <c r="E262">
        <v>14.08</v>
      </c>
    </row>
    <row r="263" spans="1:5" x14ac:dyDescent="0.25">
      <c r="A263" s="2">
        <v>44576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 s="2">
        <v>44577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44578</v>
      </c>
      <c r="B265">
        <v>80.319999999999993</v>
      </c>
      <c r="C265">
        <v>71.45</v>
      </c>
      <c r="D265">
        <v>32.21</v>
      </c>
      <c r="E265">
        <v>14.08</v>
      </c>
    </row>
    <row r="266" spans="1:5" x14ac:dyDescent="0.25">
      <c r="A266" s="2">
        <v>44579</v>
      </c>
      <c r="B266">
        <v>82.38</v>
      </c>
      <c r="C266">
        <v>72.5</v>
      </c>
      <c r="D266">
        <v>31.78</v>
      </c>
      <c r="E266">
        <v>14.04</v>
      </c>
    </row>
    <row r="267" spans="1:5" x14ac:dyDescent="0.25">
      <c r="A267" s="2">
        <v>44580</v>
      </c>
      <c r="B267">
        <v>81.819999999999993</v>
      </c>
      <c r="C267">
        <v>73.61</v>
      </c>
      <c r="D267">
        <v>31.24</v>
      </c>
      <c r="E267">
        <v>14.02</v>
      </c>
    </row>
    <row r="268" spans="1:5" x14ac:dyDescent="0.25">
      <c r="A268" s="2">
        <v>44581</v>
      </c>
      <c r="B268">
        <v>85.32</v>
      </c>
      <c r="C268">
        <v>78</v>
      </c>
      <c r="D268">
        <v>31.06</v>
      </c>
      <c r="E268">
        <v>14.08</v>
      </c>
    </row>
    <row r="269" spans="1:5" x14ac:dyDescent="0.25">
      <c r="A269" s="2">
        <v>44582</v>
      </c>
      <c r="B269">
        <v>84.17</v>
      </c>
      <c r="C269">
        <v>77.2</v>
      </c>
      <c r="D269">
        <v>30.23</v>
      </c>
      <c r="E269">
        <v>14</v>
      </c>
    </row>
    <row r="270" spans="1:5" x14ac:dyDescent="0.25">
      <c r="A270" s="2">
        <v>44583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 s="2">
        <v>44584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44585</v>
      </c>
      <c r="B272">
        <v>83.72</v>
      </c>
      <c r="C272">
        <v>77.959999999999994</v>
      </c>
      <c r="D272">
        <v>28.87</v>
      </c>
      <c r="E272">
        <v>13.98</v>
      </c>
    </row>
    <row r="273" spans="1:5" x14ac:dyDescent="0.25">
      <c r="A273" s="2">
        <v>44586</v>
      </c>
      <c r="B273">
        <v>87.15</v>
      </c>
      <c r="C273">
        <v>79.689989999999995</v>
      </c>
      <c r="D273">
        <v>29.29</v>
      </c>
      <c r="E273">
        <v>13.88</v>
      </c>
    </row>
    <row r="274" spans="1:5" x14ac:dyDescent="0.25">
      <c r="A274" s="2">
        <v>44587</v>
      </c>
      <c r="B274">
        <v>88.36</v>
      </c>
      <c r="C274">
        <v>81.87</v>
      </c>
      <c r="D274">
        <v>29.21</v>
      </c>
      <c r="E274">
        <v>13.98</v>
      </c>
    </row>
    <row r="275" spans="1:5" x14ac:dyDescent="0.25">
      <c r="A275" s="2">
        <v>44588</v>
      </c>
      <c r="B275">
        <v>89.46</v>
      </c>
      <c r="C275">
        <v>82.75</v>
      </c>
      <c r="D275">
        <v>29.37</v>
      </c>
      <c r="E275">
        <v>14.12</v>
      </c>
    </row>
    <row r="276" spans="1:5" x14ac:dyDescent="0.25">
      <c r="A276" s="2">
        <v>44589</v>
      </c>
      <c r="B276">
        <v>88.9</v>
      </c>
      <c r="C276">
        <v>83</v>
      </c>
      <c r="D276">
        <v>29.11</v>
      </c>
      <c r="E276">
        <v>13.99</v>
      </c>
    </row>
    <row r="277" spans="1:5" x14ac:dyDescent="0.25">
      <c r="A277" s="2">
        <v>44590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25">
      <c r="A278" s="2">
        <v>44591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44592</v>
      </c>
      <c r="B279">
        <v>88.89</v>
      </c>
      <c r="C279">
        <v>82.97</v>
      </c>
      <c r="D279">
        <v>29.03</v>
      </c>
      <c r="E279">
        <v>14.03</v>
      </c>
    </row>
    <row r="280" spans="1:5" x14ac:dyDescent="0.25">
      <c r="A280" s="2">
        <v>44593</v>
      </c>
      <c r="B280">
        <v>89.18</v>
      </c>
      <c r="C280">
        <v>80.959999999999994</v>
      </c>
      <c r="D280">
        <v>29.36</v>
      </c>
      <c r="E280">
        <v>14.03</v>
      </c>
    </row>
    <row r="281" spans="1:5" x14ac:dyDescent="0.25">
      <c r="A281" s="2">
        <v>44594</v>
      </c>
      <c r="B281">
        <v>93.759990000000002</v>
      </c>
      <c r="C281">
        <v>83.97</v>
      </c>
      <c r="D281">
        <v>29.93</v>
      </c>
      <c r="E281">
        <v>14.07</v>
      </c>
    </row>
    <row r="282" spans="1:5" x14ac:dyDescent="0.25">
      <c r="A282" s="2">
        <v>44595</v>
      </c>
      <c r="B282">
        <v>94.38</v>
      </c>
      <c r="C282">
        <v>84.13</v>
      </c>
      <c r="D282">
        <v>29.22</v>
      </c>
      <c r="E282">
        <v>14.03</v>
      </c>
    </row>
    <row r="283" spans="1:5" x14ac:dyDescent="0.25">
      <c r="A283" s="2">
        <v>44596</v>
      </c>
      <c r="B283">
        <v>96.03</v>
      </c>
      <c r="C283">
        <v>86.12</v>
      </c>
      <c r="D283">
        <v>29.88</v>
      </c>
      <c r="E283">
        <v>14.03</v>
      </c>
    </row>
    <row r="284" spans="1:5" x14ac:dyDescent="0.25">
      <c r="A284" s="2">
        <v>44597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25">
      <c r="A285" s="2">
        <v>44598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44599</v>
      </c>
      <c r="B286">
        <v>96.28</v>
      </c>
      <c r="C286">
        <v>85.1</v>
      </c>
      <c r="D286">
        <v>29.03</v>
      </c>
      <c r="E286">
        <v>13.99</v>
      </c>
    </row>
    <row r="287" spans="1:5" x14ac:dyDescent="0.25">
      <c r="A287" s="2">
        <v>44600</v>
      </c>
      <c r="B287">
        <v>96.48</v>
      </c>
      <c r="C287">
        <v>85.28</v>
      </c>
      <c r="D287">
        <v>28.88</v>
      </c>
      <c r="E287">
        <v>13.94</v>
      </c>
    </row>
    <row r="288" spans="1:5" x14ac:dyDescent="0.25">
      <c r="A288" s="2">
        <v>44601</v>
      </c>
      <c r="B288">
        <v>90.4</v>
      </c>
      <c r="C288">
        <v>80.069999999999993</v>
      </c>
      <c r="D288">
        <v>28.82</v>
      </c>
      <c r="E288">
        <v>13.94</v>
      </c>
    </row>
    <row r="289" spans="1:5" x14ac:dyDescent="0.25">
      <c r="A289" s="2">
        <v>44602</v>
      </c>
      <c r="B289">
        <v>90.41</v>
      </c>
      <c r="C289">
        <v>79.98</v>
      </c>
      <c r="D289">
        <v>28.82</v>
      </c>
      <c r="E289">
        <v>13.95</v>
      </c>
    </row>
    <row r="290" spans="1:5" x14ac:dyDescent="0.25">
      <c r="A290" s="2">
        <v>44603</v>
      </c>
      <c r="B290">
        <v>92.5</v>
      </c>
      <c r="C290">
        <v>81.459999999999994</v>
      </c>
      <c r="D290">
        <v>28.66</v>
      </c>
      <c r="E290">
        <v>13.82</v>
      </c>
    </row>
    <row r="291" spans="1:5" x14ac:dyDescent="0.25">
      <c r="A291" s="2">
        <v>44604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25">
      <c r="A292" s="2">
        <v>44605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44606</v>
      </c>
      <c r="B293">
        <v>91.329989999999995</v>
      </c>
      <c r="C293">
        <v>81.849999999999994</v>
      </c>
      <c r="D293">
        <v>28.57</v>
      </c>
      <c r="E293">
        <v>13.86</v>
      </c>
    </row>
    <row r="294" spans="1:5" x14ac:dyDescent="0.25">
      <c r="A294" s="2">
        <v>44607</v>
      </c>
      <c r="B294">
        <v>90.71</v>
      </c>
      <c r="C294">
        <v>82.5</v>
      </c>
      <c r="D294">
        <v>28.47</v>
      </c>
      <c r="E294">
        <v>13.88</v>
      </c>
    </row>
    <row r="295" spans="1:5" x14ac:dyDescent="0.25">
      <c r="A295" s="2">
        <v>44608</v>
      </c>
      <c r="B295">
        <v>89.38</v>
      </c>
      <c r="C295">
        <v>83.6</v>
      </c>
      <c r="D295">
        <v>28.37</v>
      </c>
      <c r="E295">
        <v>13.88</v>
      </c>
    </row>
    <row r="296" spans="1:5" x14ac:dyDescent="0.25">
      <c r="A296" s="2">
        <v>44609</v>
      </c>
      <c r="B296">
        <v>85.98</v>
      </c>
      <c r="C296">
        <v>82.2</v>
      </c>
      <c r="D296">
        <v>29.07</v>
      </c>
      <c r="E296">
        <v>13.94</v>
      </c>
    </row>
    <row r="297" spans="1:5" x14ac:dyDescent="0.25">
      <c r="A297" s="2">
        <v>44610</v>
      </c>
      <c r="B297">
        <v>89.05</v>
      </c>
      <c r="C297">
        <v>85.7</v>
      </c>
      <c r="D297">
        <v>28.65</v>
      </c>
      <c r="E297">
        <v>13.99</v>
      </c>
    </row>
    <row r="298" spans="1:5" x14ac:dyDescent="0.25">
      <c r="A298" s="2">
        <v>44611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25">
      <c r="A299" s="2">
        <v>44612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44613</v>
      </c>
      <c r="B300">
        <v>89.29</v>
      </c>
      <c r="C300">
        <v>85.6</v>
      </c>
      <c r="D300">
        <v>28.65</v>
      </c>
      <c r="E300">
        <v>13.99</v>
      </c>
    </row>
    <row r="301" spans="1:5" x14ac:dyDescent="0.25">
      <c r="A301" s="2">
        <v>44614</v>
      </c>
      <c r="B301">
        <v>89.39</v>
      </c>
      <c r="C301">
        <v>82.98</v>
      </c>
      <c r="D301">
        <v>28.63</v>
      </c>
      <c r="E301">
        <v>14.01</v>
      </c>
    </row>
    <row r="302" spans="1:5" x14ac:dyDescent="0.25">
      <c r="A302" s="2">
        <v>44615</v>
      </c>
      <c r="B302">
        <v>94.689989999999995</v>
      </c>
      <c r="C302">
        <v>84.72</v>
      </c>
      <c r="D302">
        <v>28.78</v>
      </c>
      <c r="E302">
        <v>13.99</v>
      </c>
    </row>
    <row r="303" spans="1:5" x14ac:dyDescent="0.25">
      <c r="A303" s="2">
        <v>44616</v>
      </c>
      <c r="B303">
        <v>86.66</v>
      </c>
      <c r="C303">
        <v>80.42</v>
      </c>
      <c r="D303">
        <v>30.48</v>
      </c>
      <c r="E303">
        <v>13.91</v>
      </c>
    </row>
    <row r="304" spans="1:5" x14ac:dyDescent="0.25">
      <c r="A304" s="2">
        <v>44617</v>
      </c>
      <c r="B304">
        <v>87.74</v>
      </c>
      <c r="C304">
        <v>82.15</v>
      </c>
      <c r="D304">
        <v>30.78</v>
      </c>
      <c r="E304">
        <v>13.99</v>
      </c>
    </row>
    <row r="305" spans="1:5" x14ac:dyDescent="0.25">
      <c r="A305" s="2">
        <v>44618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25">
      <c r="A306" s="2">
        <v>44619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44620</v>
      </c>
      <c r="B307">
        <v>81.819999999999993</v>
      </c>
      <c r="C307">
        <v>77.939989999999995</v>
      </c>
      <c r="D307">
        <v>29.57</v>
      </c>
      <c r="E307">
        <v>13.88</v>
      </c>
    </row>
    <row r="308" spans="1:5" x14ac:dyDescent="0.25">
      <c r="A308" s="2">
        <v>44621</v>
      </c>
      <c r="B308">
        <v>68.53</v>
      </c>
      <c r="C308">
        <v>69.040000000000006</v>
      </c>
      <c r="D308">
        <v>27.66</v>
      </c>
      <c r="E308">
        <v>13.65</v>
      </c>
    </row>
    <row r="309" spans="1:5" x14ac:dyDescent="0.25">
      <c r="A309" s="2">
        <v>44622</v>
      </c>
      <c r="B309">
        <v>68.260000000000005</v>
      </c>
      <c r="C309">
        <v>71.62</v>
      </c>
      <c r="D309">
        <v>27.49</v>
      </c>
      <c r="E309">
        <v>13.68</v>
      </c>
    </row>
    <row r="310" spans="1:5" x14ac:dyDescent="0.25">
      <c r="A310" s="2">
        <v>44623</v>
      </c>
      <c r="B310">
        <v>67.09</v>
      </c>
      <c r="C310">
        <v>70.650000000000006</v>
      </c>
      <c r="D310">
        <v>26.98</v>
      </c>
      <c r="E310">
        <v>13.57</v>
      </c>
    </row>
    <row r="311" spans="1:5" x14ac:dyDescent="0.25">
      <c r="A311" s="2">
        <v>44624</v>
      </c>
      <c r="B311">
        <v>64.790000000000006</v>
      </c>
      <c r="C311">
        <v>70.38</v>
      </c>
      <c r="D311">
        <v>26.56</v>
      </c>
      <c r="E311">
        <v>13.52</v>
      </c>
    </row>
    <row r="312" spans="1:5" x14ac:dyDescent="0.25">
      <c r="A312" s="2">
        <v>44625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 s="2">
        <v>44626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44627</v>
      </c>
      <c r="B314">
        <v>57.93</v>
      </c>
      <c r="C314">
        <v>67.72</v>
      </c>
      <c r="D314">
        <v>24.41</v>
      </c>
      <c r="E314">
        <v>13.03</v>
      </c>
    </row>
    <row r="315" spans="1:5" x14ac:dyDescent="0.25">
      <c r="A315" s="2">
        <v>44628</v>
      </c>
      <c r="B315">
        <v>68.12</v>
      </c>
      <c r="C315">
        <v>68.069999999999993</v>
      </c>
      <c r="D315">
        <v>25.12</v>
      </c>
      <c r="E315">
        <v>13.12</v>
      </c>
    </row>
    <row r="316" spans="1:5" x14ac:dyDescent="0.25">
      <c r="A316" s="2">
        <v>44629</v>
      </c>
      <c r="B316">
        <v>72.78</v>
      </c>
      <c r="C316">
        <v>66.439989999999995</v>
      </c>
      <c r="D316">
        <v>27.02</v>
      </c>
      <c r="E316">
        <v>13.56</v>
      </c>
    </row>
    <row r="317" spans="1:5" x14ac:dyDescent="0.25">
      <c r="A317" s="2">
        <v>44630</v>
      </c>
      <c r="B317">
        <v>76.03</v>
      </c>
      <c r="C317">
        <v>71.510000000000005</v>
      </c>
      <c r="D317">
        <v>27.27</v>
      </c>
      <c r="E317">
        <v>13.21</v>
      </c>
    </row>
    <row r="318" spans="1:5" x14ac:dyDescent="0.25">
      <c r="A318" s="2">
        <v>44631</v>
      </c>
      <c r="B318">
        <v>76.39</v>
      </c>
      <c r="C318">
        <v>74.099999999999994</v>
      </c>
      <c r="D318">
        <v>27.85</v>
      </c>
      <c r="E318">
        <v>13.3</v>
      </c>
    </row>
    <row r="319" spans="1:5" x14ac:dyDescent="0.25">
      <c r="A319" s="2">
        <v>44632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25">
      <c r="A320" s="2">
        <v>44633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44634</v>
      </c>
      <c r="B321">
        <v>77.89</v>
      </c>
      <c r="C321">
        <v>76.98</v>
      </c>
      <c r="D321">
        <v>27.77</v>
      </c>
      <c r="E321">
        <v>13.2</v>
      </c>
    </row>
    <row r="322" spans="1:5" x14ac:dyDescent="0.25">
      <c r="A322" s="2">
        <v>44635</v>
      </c>
      <c r="B322">
        <v>77.040000000000006</v>
      </c>
      <c r="C322">
        <v>78.430000000000007</v>
      </c>
      <c r="D322">
        <v>27.5</v>
      </c>
      <c r="E322">
        <v>13.11</v>
      </c>
    </row>
    <row r="323" spans="1:5" x14ac:dyDescent="0.25">
      <c r="A323" s="2">
        <v>44636</v>
      </c>
      <c r="B323">
        <v>77.77</v>
      </c>
      <c r="C323">
        <v>79.66</v>
      </c>
      <c r="D323">
        <v>27.94</v>
      </c>
      <c r="E323">
        <v>12.88</v>
      </c>
    </row>
    <row r="324" spans="1:5" x14ac:dyDescent="0.25">
      <c r="A324" s="2">
        <v>44637</v>
      </c>
      <c r="B324">
        <v>79.53</v>
      </c>
      <c r="C324">
        <v>80.489999999999995</v>
      </c>
      <c r="D324">
        <v>27.98</v>
      </c>
      <c r="E324">
        <v>12.91</v>
      </c>
    </row>
    <row r="325" spans="1:5" x14ac:dyDescent="0.25">
      <c r="A325" s="2">
        <v>44638</v>
      </c>
      <c r="B325">
        <v>78.52</v>
      </c>
      <c r="C325">
        <v>78.41</v>
      </c>
      <c r="D325">
        <v>28.01</v>
      </c>
      <c r="E325">
        <v>12.77</v>
      </c>
    </row>
    <row r="326" spans="1:5" x14ac:dyDescent="0.25">
      <c r="A326" s="2">
        <v>44639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25">
      <c r="A327" s="2">
        <v>44640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44641</v>
      </c>
      <c r="B328">
        <v>78.009990000000002</v>
      </c>
      <c r="C328">
        <v>75.83</v>
      </c>
      <c r="D328">
        <v>27.49</v>
      </c>
      <c r="E328">
        <v>12.28</v>
      </c>
    </row>
    <row r="329" spans="1:5" x14ac:dyDescent="0.25">
      <c r="A329" s="2">
        <v>44642</v>
      </c>
      <c r="B329">
        <v>80.290000000000006</v>
      </c>
      <c r="C329">
        <v>73.11</v>
      </c>
      <c r="D329">
        <v>27.59</v>
      </c>
      <c r="E329">
        <v>12.62</v>
      </c>
    </row>
    <row r="330" spans="1:5" x14ac:dyDescent="0.25">
      <c r="A330" s="2">
        <v>44643</v>
      </c>
      <c r="B330">
        <v>76.25</v>
      </c>
      <c r="C330">
        <v>73.48</v>
      </c>
      <c r="D330">
        <v>27.92</v>
      </c>
      <c r="E330">
        <v>12.78</v>
      </c>
    </row>
    <row r="331" spans="1:5" x14ac:dyDescent="0.25">
      <c r="A331" s="2">
        <v>44644</v>
      </c>
      <c r="B331">
        <v>77.939989999999995</v>
      </c>
      <c r="C331">
        <v>75.05</v>
      </c>
      <c r="D331">
        <v>28.19</v>
      </c>
      <c r="E331">
        <v>12.91</v>
      </c>
    </row>
    <row r="332" spans="1:5" x14ac:dyDescent="0.25">
      <c r="A332" s="2">
        <v>44645</v>
      </c>
      <c r="B332">
        <v>78.31</v>
      </c>
      <c r="C332">
        <v>74.56</v>
      </c>
      <c r="D332">
        <v>28.71</v>
      </c>
      <c r="E332">
        <v>12.9</v>
      </c>
    </row>
    <row r="333" spans="1:5" x14ac:dyDescent="0.25">
      <c r="A333" s="2">
        <v>44646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 s="2">
        <v>44647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44648</v>
      </c>
      <c r="B335">
        <v>80.540000000000006</v>
      </c>
      <c r="C335">
        <v>76.3</v>
      </c>
      <c r="D335">
        <v>29.99</v>
      </c>
      <c r="E335">
        <v>13</v>
      </c>
    </row>
    <row r="336" spans="1:5" x14ac:dyDescent="0.25">
      <c r="A336" s="2">
        <v>44649</v>
      </c>
      <c r="B336">
        <v>81.540000000000006</v>
      </c>
      <c r="C336">
        <v>80.290000000000006</v>
      </c>
      <c r="D336">
        <v>31.34</v>
      </c>
      <c r="E336">
        <v>13.12</v>
      </c>
    </row>
    <row r="337" spans="1:5" x14ac:dyDescent="0.25">
      <c r="A337" s="2">
        <v>44650</v>
      </c>
      <c r="B337">
        <v>78.12</v>
      </c>
      <c r="C337">
        <v>76.78</v>
      </c>
      <c r="D337">
        <v>31.2</v>
      </c>
      <c r="E337">
        <v>13.07</v>
      </c>
    </row>
    <row r="338" spans="1:5" x14ac:dyDescent="0.25">
      <c r="A338" s="2">
        <v>44651</v>
      </c>
      <c r="B338">
        <v>76.319999999999993</v>
      </c>
      <c r="C338">
        <v>75.77</v>
      </c>
      <c r="D338">
        <v>30.91</v>
      </c>
      <c r="E338">
        <v>12.97</v>
      </c>
    </row>
    <row r="339" spans="1:5" x14ac:dyDescent="0.25">
      <c r="A339" s="2">
        <v>44652</v>
      </c>
      <c r="B339">
        <v>78.349999999999994</v>
      </c>
      <c r="C339">
        <v>75.33</v>
      </c>
      <c r="D339">
        <v>31.55</v>
      </c>
      <c r="E339">
        <v>12.92</v>
      </c>
    </row>
    <row r="340" spans="1:5" x14ac:dyDescent="0.25">
      <c r="A340" s="2">
        <v>44653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25">
      <c r="A341" s="2">
        <v>44654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44655</v>
      </c>
      <c r="B342">
        <v>78.34</v>
      </c>
      <c r="C342">
        <v>74.25</v>
      </c>
      <c r="D342">
        <v>31.87</v>
      </c>
      <c r="E342">
        <v>13.27</v>
      </c>
    </row>
    <row r="343" spans="1:5" x14ac:dyDescent="0.25">
      <c r="A343" s="2">
        <v>44656</v>
      </c>
      <c r="B343">
        <v>77.89</v>
      </c>
      <c r="C343">
        <v>72.89</v>
      </c>
      <c r="D343">
        <v>31.75</v>
      </c>
      <c r="E343">
        <v>13.37</v>
      </c>
    </row>
    <row r="344" spans="1:5" x14ac:dyDescent="0.25">
      <c r="A344" s="2">
        <v>44657</v>
      </c>
      <c r="B344">
        <v>77.02</v>
      </c>
      <c r="C344">
        <v>72.66</v>
      </c>
      <c r="D344">
        <v>31.69</v>
      </c>
      <c r="E344">
        <v>13.12</v>
      </c>
    </row>
    <row r="345" spans="1:5" x14ac:dyDescent="0.25">
      <c r="A345" s="2">
        <v>44658</v>
      </c>
      <c r="B345">
        <v>79.78</v>
      </c>
      <c r="C345">
        <v>76.28</v>
      </c>
      <c r="D345">
        <v>31.81</v>
      </c>
      <c r="E345">
        <v>13.76</v>
      </c>
    </row>
    <row r="346" spans="1:5" x14ac:dyDescent="0.25">
      <c r="A346" s="2">
        <v>44659</v>
      </c>
      <c r="B346">
        <v>79.930000000000007</v>
      </c>
      <c r="C346">
        <v>77.75</v>
      </c>
      <c r="D346">
        <v>32.03</v>
      </c>
      <c r="E346">
        <v>13.49</v>
      </c>
    </row>
    <row r="347" spans="1:5" x14ac:dyDescent="0.25">
      <c r="A347" s="2">
        <v>44660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 s="2">
        <v>44661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44662</v>
      </c>
      <c r="B349">
        <v>77.790000000000006</v>
      </c>
      <c r="C349">
        <v>77.22</v>
      </c>
      <c r="D349">
        <v>31.8</v>
      </c>
      <c r="E349">
        <v>13.5</v>
      </c>
    </row>
    <row r="350" spans="1:5" x14ac:dyDescent="0.25">
      <c r="A350" s="2">
        <v>44663</v>
      </c>
      <c r="B350">
        <v>78.84</v>
      </c>
      <c r="C350">
        <v>77.45</v>
      </c>
      <c r="D350">
        <v>31.76</v>
      </c>
      <c r="E350">
        <v>13.65</v>
      </c>
    </row>
    <row r="351" spans="1:5" x14ac:dyDescent="0.25">
      <c r="A351" s="2">
        <v>44664</v>
      </c>
      <c r="B351">
        <v>77.259990000000002</v>
      </c>
      <c r="C351">
        <v>76.81</v>
      </c>
      <c r="D351">
        <v>31.84</v>
      </c>
      <c r="E351">
        <v>13.87</v>
      </c>
    </row>
    <row r="352" spans="1:5" x14ac:dyDescent="0.25">
      <c r="A352" s="2">
        <v>44665</v>
      </c>
      <c r="B352">
        <v>79.78</v>
      </c>
      <c r="C352">
        <v>77.900000000000006</v>
      </c>
      <c r="D352">
        <v>31.87</v>
      </c>
      <c r="E352">
        <v>13.96</v>
      </c>
    </row>
    <row r="353" spans="1:5" x14ac:dyDescent="0.25">
      <c r="A353" s="2">
        <v>44666</v>
      </c>
      <c r="B353" t="e">
        <v>#N/A</v>
      </c>
      <c r="C353" t="e">
        <v>#N/A</v>
      </c>
      <c r="D353" t="e">
        <v>#N/A</v>
      </c>
      <c r="E353" t="e">
        <v>#N/A</v>
      </c>
    </row>
    <row r="354" spans="1:5" x14ac:dyDescent="0.25">
      <c r="A354" s="2">
        <v>44667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25">
      <c r="A355" s="2">
        <v>44668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44669</v>
      </c>
      <c r="B356">
        <v>79.78</v>
      </c>
      <c r="C356" t="e">
        <v>#N/A</v>
      </c>
      <c r="D356">
        <v>31.67</v>
      </c>
      <c r="E356">
        <v>14.11</v>
      </c>
    </row>
    <row r="357" spans="1:5" x14ac:dyDescent="0.25">
      <c r="A357" s="2">
        <v>44670</v>
      </c>
      <c r="B357">
        <v>79.98</v>
      </c>
      <c r="C357">
        <v>74.78</v>
      </c>
      <c r="D357">
        <v>31.67</v>
      </c>
      <c r="E357">
        <v>14.06</v>
      </c>
    </row>
    <row r="358" spans="1:5" x14ac:dyDescent="0.25">
      <c r="A358" s="2">
        <v>44671</v>
      </c>
      <c r="B358">
        <v>87.6</v>
      </c>
      <c r="C358">
        <v>79.599999999999994</v>
      </c>
      <c r="D358">
        <v>31.57</v>
      </c>
      <c r="E358">
        <v>14.09</v>
      </c>
    </row>
    <row r="359" spans="1:5" x14ac:dyDescent="0.25">
      <c r="A359" s="2">
        <v>44672</v>
      </c>
      <c r="B359">
        <v>86.189989999999995</v>
      </c>
      <c r="C359">
        <v>79.91</v>
      </c>
      <c r="D359">
        <v>31.54</v>
      </c>
      <c r="E359">
        <v>14.03</v>
      </c>
    </row>
    <row r="360" spans="1:5" x14ac:dyDescent="0.25">
      <c r="A360" s="2">
        <v>44673</v>
      </c>
      <c r="B360">
        <v>88.68</v>
      </c>
      <c r="C360">
        <v>82.55</v>
      </c>
      <c r="D360">
        <v>31.38</v>
      </c>
      <c r="E360">
        <v>14.01</v>
      </c>
    </row>
    <row r="361" spans="1:5" x14ac:dyDescent="0.25">
      <c r="A361" s="2">
        <v>44674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 s="2">
        <v>44675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44676</v>
      </c>
      <c r="B363">
        <v>83.13</v>
      </c>
      <c r="C363">
        <v>80.91</v>
      </c>
      <c r="D363">
        <v>30.73</v>
      </c>
      <c r="E363">
        <v>13.92</v>
      </c>
    </row>
    <row r="364" spans="1:5" x14ac:dyDescent="0.25">
      <c r="A364" s="2">
        <v>44677</v>
      </c>
      <c r="B364">
        <v>82.35</v>
      </c>
      <c r="C364">
        <v>81.63</v>
      </c>
      <c r="D364">
        <v>30.61</v>
      </c>
      <c r="E364">
        <v>13.83</v>
      </c>
    </row>
    <row r="365" spans="1:5" x14ac:dyDescent="0.25">
      <c r="A365" s="2">
        <v>44678</v>
      </c>
      <c r="B365">
        <v>80.66</v>
      </c>
      <c r="C365">
        <v>80.33</v>
      </c>
      <c r="D365">
        <v>30.64</v>
      </c>
      <c r="E365">
        <v>13.86</v>
      </c>
    </row>
    <row r="366" spans="1:5" x14ac:dyDescent="0.25">
      <c r="A366" s="2">
        <v>44679</v>
      </c>
      <c r="B366">
        <v>82.31</v>
      </c>
      <c r="C366">
        <v>81.150000000000006</v>
      </c>
      <c r="D366">
        <v>30.62</v>
      </c>
      <c r="E366">
        <v>13.9</v>
      </c>
    </row>
    <row r="367" spans="1:5" x14ac:dyDescent="0.25">
      <c r="A367" s="2">
        <v>44680</v>
      </c>
      <c r="B367">
        <v>84.04</v>
      </c>
      <c r="C367">
        <v>80.75</v>
      </c>
      <c r="D367">
        <v>30.44</v>
      </c>
      <c r="E367">
        <v>13.87</v>
      </c>
    </row>
    <row r="368" spans="1:5" x14ac:dyDescent="0.25">
      <c r="A368" s="2">
        <v>44681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25">
      <c r="A369" s="2">
        <v>44682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44683</v>
      </c>
      <c r="B370">
        <v>82.65</v>
      </c>
      <c r="C370" t="e">
        <v>#N/A</v>
      </c>
      <c r="D370">
        <v>30.23</v>
      </c>
      <c r="E370">
        <v>13.89</v>
      </c>
    </row>
    <row r="371" spans="1:5" x14ac:dyDescent="0.25">
      <c r="A371" s="2">
        <v>44684</v>
      </c>
      <c r="B371">
        <v>87.78</v>
      </c>
      <c r="C371">
        <v>82.88</v>
      </c>
      <c r="D371">
        <v>30.64</v>
      </c>
      <c r="E371">
        <v>13.96</v>
      </c>
    </row>
    <row r="372" spans="1:5" x14ac:dyDescent="0.25">
      <c r="A372" s="2">
        <v>44685</v>
      </c>
      <c r="B372">
        <v>87.9</v>
      </c>
      <c r="C372">
        <v>82.64</v>
      </c>
      <c r="D372">
        <v>30.87</v>
      </c>
      <c r="E372">
        <v>13.9</v>
      </c>
    </row>
    <row r="373" spans="1:5" x14ac:dyDescent="0.25">
      <c r="A373" s="2">
        <v>44686</v>
      </c>
      <c r="B373">
        <v>88.53</v>
      </c>
      <c r="C373">
        <v>84.65</v>
      </c>
      <c r="D373">
        <v>30.33</v>
      </c>
      <c r="E373">
        <v>13.88</v>
      </c>
    </row>
    <row r="374" spans="1:5" x14ac:dyDescent="0.25">
      <c r="A374" s="2">
        <v>44687</v>
      </c>
      <c r="B374">
        <v>91.14</v>
      </c>
      <c r="C374">
        <v>88.8</v>
      </c>
      <c r="D374">
        <v>30.34</v>
      </c>
      <c r="E374">
        <v>13.74</v>
      </c>
    </row>
    <row r="375" spans="1:5" x14ac:dyDescent="0.25">
      <c r="A375" s="2">
        <v>44688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25">
      <c r="A376" s="2">
        <v>44689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44690</v>
      </c>
      <c r="B377">
        <v>86.62</v>
      </c>
      <c r="C377">
        <v>87.25</v>
      </c>
      <c r="D377">
        <v>30.13</v>
      </c>
      <c r="E377">
        <v>13.69</v>
      </c>
    </row>
    <row r="378" spans="1:5" x14ac:dyDescent="0.25">
      <c r="A378" s="2">
        <v>44691</v>
      </c>
      <c r="B378">
        <v>86.93</v>
      </c>
      <c r="C378">
        <v>87.37</v>
      </c>
      <c r="D378">
        <v>30.59</v>
      </c>
      <c r="E378">
        <v>13.76</v>
      </c>
    </row>
    <row r="379" spans="1:5" x14ac:dyDescent="0.25">
      <c r="A379" s="2">
        <v>44692</v>
      </c>
      <c r="B379">
        <v>88.45</v>
      </c>
      <c r="C379">
        <v>88.97</v>
      </c>
      <c r="D379">
        <v>30.33</v>
      </c>
      <c r="E379">
        <v>13.57</v>
      </c>
    </row>
    <row r="380" spans="1:5" x14ac:dyDescent="0.25">
      <c r="A380" s="2">
        <v>44693</v>
      </c>
      <c r="B380">
        <v>87.87</v>
      </c>
      <c r="C380">
        <v>85.83</v>
      </c>
      <c r="D380">
        <v>29.93</v>
      </c>
      <c r="E380">
        <v>13.67</v>
      </c>
    </row>
    <row r="381" spans="1:5" x14ac:dyDescent="0.25">
      <c r="A381" s="2">
        <v>44694</v>
      </c>
      <c r="B381">
        <v>88.09</v>
      </c>
      <c r="C381">
        <v>84.1</v>
      </c>
      <c r="D381">
        <v>30.17</v>
      </c>
      <c r="E381">
        <v>13.7</v>
      </c>
    </row>
    <row r="382" spans="1:5" x14ac:dyDescent="0.25">
      <c r="A382" s="2">
        <v>44695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25">
      <c r="A383" s="2">
        <v>44696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44697</v>
      </c>
      <c r="B384">
        <v>89.18</v>
      </c>
      <c r="C384">
        <v>84.72</v>
      </c>
      <c r="D384">
        <v>30.39</v>
      </c>
      <c r="E384">
        <v>13.7</v>
      </c>
    </row>
    <row r="385" spans="1:5" x14ac:dyDescent="0.25">
      <c r="A385" s="2">
        <v>44698</v>
      </c>
      <c r="B385">
        <v>91.329989999999995</v>
      </c>
      <c r="C385">
        <v>85.5</v>
      </c>
      <c r="D385">
        <v>30.87</v>
      </c>
      <c r="E385">
        <v>13.72</v>
      </c>
    </row>
    <row r="386" spans="1:5" x14ac:dyDescent="0.25">
      <c r="A386" s="2">
        <v>44699</v>
      </c>
      <c r="B386">
        <v>84.27</v>
      </c>
      <c r="C386">
        <v>83.07</v>
      </c>
      <c r="D386">
        <v>30.9</v>
      </c>
      <c r="E386">
        <v>13.69</v>
      </c>
    </row>
    <row r="387" spans="1:5" x14ac:dyDescent="0.25">
      <c r="A387" s="2">
        <v>44700</v>
      </c>
      <c r="B387">
        <v>82.82</v>
      </c>
      <c r="C387">
        <v>83.45</v>
      </c>
      <c r="D387">
        <v>30.74</v>
      </c>
      <c r="E387">
        <v>13.72</v>
      </c>
    </row>
    <row r="388" spans="1:5" x14ac:dyDescent="0.25">
      <c r="A388" s="2">
        <v>44701</v>
      </c>
      <c r="B388">
        <v>80.05</v>
      </c>
      <c r="C388">
        <v>82.37</v>
      </c>
      <c r="D388">
        <v>30.81</v>
      </c>
      <c r="E388">
        <v>13.67</v>
      </c>
    </row>
    <row r="389" spans="1:5" x14ac:dyDescent="0.25">
      <c r="A389" s="2">
        <v>44702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25">
      <c r="A390" s="2">
        <v>44703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44704</v>
      </c>
      <c r="B391">
        <v>77.81</v>
      </c>
      <c r="C391">
        <v>80.099999999999994</v>
      </c>
      <c r="D391">
        <v>31.14</v>
      </c>
      <c r="E391">
        <v>13.63</v>
      </c>
    </row>
    <row r="392" spans="1:5" x14ac:dyDescent="0.25">
      <c r="A392" s="2">
        <v>44705</v>
      </c>
      <c r="B392">
        <v>80.98</v>
      </c>
      <c r="C392">
        <v>80.400000000000006</v>
      </c>
      <c r="D392">
        <v>31.34</v>
      </c>
      <c r="E392">
        <v>13.65</v>
      </c>
    </row>
    <row r="393" spans="1:5" x14ac:dyDescent="0.25">
      <c r="A393" s="2">
        <v>44706</v>
      </c>
      <c r="B393">
        <v>81.040000000000006</v>
      </c>
      <c r="C393">
        <v>80.31</v>
      </c>
      <c r="D393">
        <v>31.66</v>
      </c>
      <c r="E393">
        <v>13.63</v>
      </c>
    </row>
    <row r="394" spans="1:5" x14ac:dyDescent="0.25">
      <c r="A394" s="2">
        <v>44707</v>
      </c>
      <c r="B394">
        <v>84.4</v>
      </c>
      <c r="C394">
        <v>82.47</v>
      </c>
      <c r="D394">
        <v>31.75</v>
      </c>
      <c r="E394">
        <v>13.64</v>
      </c>
    </row>
    <row r="395" spans="1:5" x14ac:dyDescent="0.25">
      <c r="A395" s="2">
        <v>44708</v>
      </c>
      <c r="B395">
        <v>83.84</v>
      </c>
      <c r="C395">
        <v>82.189989999999995</v>
      </c>
      <c r="D395">
        <v>32.43</v>
      </c>
      <c r="E395">
        <v>13.73</v>
      </c>
    </row>
    <row r="396" spans="1:5" x14ac:dyDescent="0.25">
      <c r="A396" s="2">
        <v>44709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25">
      <c r="A397" s="2">
        <v>44710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44711</v>
      </c>
      <c r="B398">
        <v>83.61</v>
      </c>
      <c r="C398">
        <v>81.17</v>
      </c>
      <c r="D398">
        <v>32.43</v>
      </c>
      <c r="E398">
        <v>13.73</v>
      </c>
    </row>
    <row r="399" spans="1:5" x14ac:dyDescent="0.25">
      <c r="A399" s="2">
        <v>44712</v>
      </c>
      <c r="B399">
        <v>83.66</v>
      </c>
      <c r="C399">
        <v>82.59</v>
      </c>
      <c r="D399">
        <v>32.659999999999997</v>
      </c>
      <c r="E399">
        <v>13.71</v>
      </c>
    </row>
    <row r="400" spans="1:5" x14ac:dyDescent="0.25">
      <c r="A400" s="2">
        <v>44713</v>
      </c>
      <c r="B400">
        <v>85.72</v>
      </c>
      <c r="C400">
        <v>82.66</v>
      </c>
      <c r="D400">
        <v>33.200000000000003</v>
      </c>
      <c r="E400">
        <v>13.8</v>
      </c>
    </row>
    <row r="401" spans="1:5" x14ac:dyDescent="0.25">
      <c r="A401" s="2">
        <v>44714</v>
      </c>
      <c r="B401">
        <v>85.98</v>
      </c>
      <c r="C401" t="e">
        <v>#N/A</v>
      </c>
      <c r="D401">
        <v>32.840000000000003</v>
      </c>
      <c r="E401">
        <v>13.85</v>
      </c>
    </row>
    <row r="402" spans="1:5" x14ac:dyDescent="0.25">
      <c r="A402" s="2">
        <v>44715</v>
      </c>
      <c r="B402">
        <v>86.5</v>
      </c>
      <c r="C402" t="e">
        <v>#N/A</v>
      </c>
      <c r="D402">
        <v>32.729999999999997</v>
      </c>
      <c r="E402">
        <v>13.95</v>
      </c>
    </row>
    <row r="403" spans="1:5" x14ac:dyDescent="0.25">
      <c r="A403" s="2">
        <v>44716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25">
      <c r="A404" s="2">
        <v>44717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44718</v>
      </c>
      <c r="B405">
        <v>81.08</v>
      </c>
      <c r="C405">
        <v>81.8</v>
      </c>
      <c r="D405">
        <v>32.299999999999997</v>
      </c>
      <c r="E405">
        <v>13.95</v>
      </c>
    </row>
    <row r="406" spans="1:5" x14ac:dyDescent="0.25">
      <c r="A406" s="2">
        <v>44719</v>
      </c>
      <c r="B406">
        <v>80.98</v>
      </c>
      <c r="C406">
        <v>82.56</v>
      </c>
      <c r="D406">
        <v>32.26</v>
      </c>
      <c r="E406">
        <v>13.93</v>
      </c>
    </row>
    <row r="407" spans="1:5" x14ac:dyDescent="0.25">
      <c r="A407" s="2">
        <v>44720</v>
      </c>
      <c r="B407">
        <v>79.489999999999995</v>
      </c>
      <c r="C407">
        <v>81.78</v>
      </c>
      <c r="D407">
        <v>32.93</v>
      </c>
      <c r="E407">
        <v>13.82</v>
      </c>
    </row>
    <row r="408" spans="1:5" x14ac:dyDescent="0.25">
      <c r="A408" s="2">
        <v>44721</v>
      </c>
      <c r="B408">
        <v>80.680000000000007</v>
      </c>
      <c r="C408">
        <v>82.24</v>
      </c>
      <c r="D408">
        <v>32.869999999999997</v>
      </c>
      <c r="E408">
        <v>13.83</v>
      </c>
    </row>
    <row r="409" spans="1:5" x14ac:dyDescent="0.25">
      <c r="A409" s="2">
        <v>44722</v>
      </c>
      <c r="B409">
        <v>81.53</v>
      </c>
      <c r="C409">
        <v>81.75</v>
      </c>
      <c r="D409">
        <v>32.82</v>
      </c>
      <c r="E409">
        <v>13.84</v>
      </c>
    </row>
    <row r="410" spans="1:5" x14ac:dyDescent="0.25">
      <c r="A410" s="2">
        <v>44723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25">
      <c r="A411" s="2">
        <v>44724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44725</v>
      </c>
      <c r="B412">
        <v>81.2</v>
      </c>
      <c r="C412">
        <v>81.2</v>
      </c>
      <c r="D412">
        <v>32.130000000000003</v>
      </c>
      <c r="E412">
        <v>13.78</v>
      </c>
    </row>
    <row r="413" spans="1:5" x14ac:dyDescent="0.25">
      <c r="A413" s="2">
        <v>44726</v>
      </c>
      <c r="B413">
        <v>83.78</v>
      </c>
      <c r="C413">
        <v>82.11</v>
      </c>
      <c r="D413">
        <v>31.38</v>
      </c>
      <c r="E413">
        <v>13.84</v>
      </c>
    </row>
    <row r="414" spans="1:5" x14ac:dyDescent="0.25">
      <c r="A414" s="2">
        <v>44727</v>
      </c>
      <c r="B414">
        <v>85.83</v>
      </c>
      <c r="C414">
        <v>82.37</v>
      </c>
      <c r="D414">
        <v>31.51</v>
      </c>
      <c r="E414">
        <v>13.85</v>
      </c>
    </row>
    <row r="415" spans="1:5" x14ac:dyDescent="0.25">
      <c r="A415" s="2">
        <v>44728</v>
      </c>
      <c r="B415">
        <v>82.61</v>
      </c>
      <c r="C415">
        <v>82</v>
      </c>
      <c r="D415">
        <v>31</v>
      </c>
      <c r="E415">
        <v>13.83</v>
      </c>
    </row>
    <row r="416" spans="1:5" x14ac:dyDescent="0.25">
      <c r="A416" s="2">
        <v>44729</v>
      </c>
      <c r="B416">
        <v>81.99</v>
      </c>
      <c r="C416">
        <v>81.349999999999994</v>
      </c>
      <c r="D416">
        <v>30.77</v>
      </c>
      <c r="E416">
        <v>13.88</v>
      </c>
    </row>
    <row r="417" spans="1:5" x14ac:dyDescent="0.25">
      <c r="A417" s="2">
        <v>44730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25">
      <c r="A418" s="2">
        <v>44731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44732</v>
      </c>
      <c r="B419">
        <v>83.59</v>
      </c>
      <c r="C419">
        <v>81.98</v>
      </c>
      <c r="D419">
        <v>30.77</v>
      </c>
      <c r="E419">
        <v>13.88</v>
      </c>
    </row>
    <row r="420" spans="1:5" x14ac:dyDescent="0.25">
      <c r="A420" s="2">
        <v>44733</v>
      </c>
      <c r="B420">
        <v>84.27</v>
      </c>
      <c r="C420">
        <v>81.5</v>
      </c>
      <c r="D420">
        <v>30.3</v>
      </c>
      <c r="E420">
        <v>13.84</v>
      </c>
    </row>
    <row r="421" spans="1:5" x14ac:dyDescent="0.25">
      <c r="A421" s="2">
        <v>44734</v>
      </c>
      <c r="B421">
        <v>81.42</v>
      </c>
      <c r="C421">
        <v>80.38</v>
      </c>
      <c r="D421">
        <v>29.56</v>
      </c>
      <c r="E421">
        <v>13.82</v>
      </c>
    </row>
    <row r="422" spans="1:5" x14ac:dyDescent="0.25">
      <c r="A422" s="2">
        <v>44735</v>
      </c>
      <c r="B422">
        <v>83.67</v>
      </c>
      <c r="C422">
        <v>80.28</v>
      </c>
      <c r="D422">
        <v>29.39</v>
      </c>
      <c r="E422">
        <v>13.9</v>
      </c>
    </row>
    <row r="423" spans="1:5" x14ac:dyDescent="0.25">
      <c r="A423" s="2">
        <v>44736</v>
      </c>
      <c r="B423">
        <v>82.98</v>
      </c>
      <c r="C423">
        <v>80.98</v>
      </c>
      <c r="D423">
        <v>29.59</v>
      </c>
      <c r="E423">
        <v>13.92</v>
      </c>
    </row>
    <row r="424" spans="1:5" x14ac:dyDescent="0.25">
      <c r="A424" s="2">
        <v>44737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25">
      <c r="A425" s="2">
        <v>44738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44739</v>
      </c>
      <c r="B426">
        <v>84.59</v>
      </c>
      <c r="C426">
        <v>81.239999999999995</v>
      </c>
      <c r="D426">
        <v>29.43</v>
      </c>
      <c r="E426">
        <v>13.8</v>
      </c>
    </row>
    <row r="427" spans="1:5" x14ac:dyDescent="0.25">
      <c r="A427" s="2">
        <v>44740</v>
      </c>
      <c r="B427">
        <v>87.12</v>
      </c>
      <c r="C427">
        <v>82.85</v>
      </c>
      <c r="D427">
        <v>29.51</v>
      </c>
      <c r="E427">
        <v>13.84</v>
      </c>
    </row>
    <row r="428" spans="1:5" x14ac:dyDescent="0.25">
      <c r="A428" s="2">
        <v>44741</v>
      </c>
      <c r="B428">
        <v>88.07</v>
      </c>
      <c r="C428">
        <v>83.46</v>
      </c>
      <c r="D428">
        <v>29.76</v>
      </c>
      <c r="E428">
        <v>13.9</v>
      </c>
    </row>
    <row r="429" spans="1:5" x14ac:dyDescent="0.25">
      <c r="A429" s="2">
        <v>44742</v>
      </c>
      <c r="B429">
        <v>89.88</v>
      </c>
      <c r="C429">
        <v>84.99</v>
      </c>
      <c r="D429">
        <v>31.29</v>
      </c>
      <c r="E429">
        <v>13.91</v>
      </c>
    </row>
    <row r="430" spans="1:5" x14ac:dyDescent="0.25">
      <c r="A430" s="2">
        <v>44743</v>
      </c>
      <c r="B430">
        <v>85.3</v>
      </c>
      <c r="C430">
        <v>85.49</v>
      </c>
      <c r="D430">
        <v>31.02</v>
      </c>
      <c r="E430">
        <v>13.97</v>
      </c>
    </row>
    <row r="431" spans="1:5" x14ac:dyDescent="0.25">
      <c r="A431" s="2">
        <v>44744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25">
      <c r="A432" s="2">
        <v>44745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44746</v>
      </c>
      <c r="B433">
        <v>84.29</v>
      </c>
      <c r="C433">
        <v>85.38</v>
      </c>
      <c r="D433">
        <v>31.02</v>
      </c>
      <c r="E433">
        <v>13.97</v>
      </c>
    </row>
    <row r="434" spans="1:5" x14ac:dyDescent="0.25">
      <c r="A434" s="2">
        <v>44747</v>
      </c>
      <c r="B434">
        <v>82.99</v>
      </c>
      <c r="C434">
        <v>84.8</v>
      </c>
      <c r="D434">
        <v>30.59</v>
      </c>
      <c r="E434">
        <v>13.84</v>
      </c>
    </row>
    <row r="435" spans="1:5" x14ac:dyDescent="0.25">
      <c r="A435" s="2">
        <v>44748</v>
      </c>
      <c r="B435">
        <v>82.939989999999995</v>
      </c>
      <c r="C435">
        <v>83.009990000000002</v>
      </c>
      <c r="D435">
        <v>30.47</v>
      </c>
      <c r="E435">
        <v>13.82</v>
      </c>
    </row>
    <row r="436" spans="1:5" x14ac:dyDescent="0.25">
      <c r="A436" s="2">
        <v>44749</v>
      </c>
      <c r="B436">
        <v>84.64</v>
      </c>
      <c r="C436">
        <v>81.8</v>
      </c>
      <c r="D436">
        <v>30.58</v>
      </c>
      <c r="E436">
        <v>13.9</v>
      </c>
    </row>
    <row r="437" spans="1:5" x14ac:dyDescent="0.25">
      <c r="A437" s="2">
        <v>44750</v>
      </c>
      <c r="B437">
        <v>82.509990000000002</v>
      </c>
      <c r="C437">
        <v>81.5</v>
      </c>
      <c r="D437">
        <v>30.37</v>
      </c>
      <c r="E437">
        <v>13.6</v>
      </c>
    </row>
    <row r="438" spans="1:5" x14ac:dyDescent="0.25">
      <c r="A438" s="2">
        <v>44751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25">
      <c r="A439" s="2">
        <v>44752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44753</v>
      </c>
      <c r="B440">
        <v>84.07</v>
      </c>
      <c r="C440">
        <v>82.35</v>
      </c>
      <c r="D440">
        <v>29.81</v>
      </c>
      <c r="E440">
        <v>13.61</v>
      </c>
    </row>
    <row r="441" spans="1:5" x14ac:dyDescent="0.25">
      <c r="A441" s="2">
        <v>44754</v>
      </c>
      <c r="B441">
        <v>85.37</v>
      </c>
      <c r="C441">
        <v>82.54</v>
      </c>
      <c r="D441">
        <v>29.28</v>
      </c>
      <c r="E441">
        <v>13.59</v>
      </c>
    </row>
    <row r="442" spans="1:5" x14ac:dyDescent="0.25">
      <c r="A442" s="2">
        <v>44755</v>
      </c>
      <c r="B442">
        <v>83.59</v>
      </c>
      <c r="C442">
        <v>81.349999999999994</v>
      </c>
      <c r="D442">
        <v>29</v>
      </c>
      <c r="E442">
        <v>13.37</v>
      </c>
    </row>
    <row r="443" spans="1:5" x14ac:dyDescent="0.25">
      <c r="A443" s="2">
        <v>44756</v>
      </c>
      <c r="B443">
        <v>83.7</v>
      </c>
      <c r="C443">
        <v>81.400000000000006</v>
      </c>
      <c r="D443">
        <v>28.59</v>
      </c>
      <c r="E443">
        <v>13.43</v>
      </c>
    </row>
    <row r="444" spans="1:5" x14ac:dyDescent="0.25">
      <c r="A444" s="2">
        <v>44757</v>
      </c>
      <c r="B444">
        <v>85.09</v>
      </c>
      <c r="C444">
        <v>83.37</v>
      </c>
      <c r="D444">
        <v>28.44</v>
      </c>
      <c r="E444">
        <v>13.24</v>
      </c>
    </row>
    <row r="445" spans="1:5" x14ac:dyDescent="0.25">
      <c r="A445" s="2">
        <v>44758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25">
      <c r="A446" s="2">
        <v>44759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44760</v>
      </c>
      <c r="B447">
        <v>84.66</v>
      </c>
      <c r="C447">
        <v>83.95</v>
      </c>
      <c r="D447">
        <v>28.15</v>
      </c>
      <c r="E447">
        <v>13.27</v>
      </c>
    </row>
    <row r="448" spans="1:5" x14ac:dyDescent="0.25">
      <c r="A448" s="2">
        <v>44761</v>
      </c>
      <c r="B448">
        <v>83.37</v>
      </c>
      <c r="C448">
        <v>83.14</v>
      </c>
      <c r="D448">
        <v>28.51</v>
      </c>
      <c r="E448">
        <v>13.39</v>
      </c>
    </row>
    <row r="449" spans="1:5" x14ac:dyDescent="0.25">
      <c r="A449" s="2">
        <v>44762</v>
      </c>
      <c r="B449">
        <v>78.58</v>
      </c>
      <c r="C449">
        <v>78.63</v>
      </c>
      <c r="D449">
        <v>28.48</v>
      </c>
      <c r="E449">
        <v>13.37</v>
      </c>
    </row>
    <row r="450" spans="1:5" x14ac:dyDescent="0.25">
      <c r="A450" s="2">
        <v>44763</v>
      </c>
      <c r="B450">
        <v>77.849999999999994</v>
      </c>
      <c r="C450">
        <v>78.27</v>
      </c>
      <c r="D450">
        <v>28.35</v>
      </c>
      <c r="E450">
        <v>13.3</v>
      </c>
    </row>
    <row r="451" spans="1:5" x14ac:dyDescent="0.25">
      <c r="A451" s="2">
        <v>44764</v>
      </c>
      <c r="B451">
        <v>76.03</v>
      </c>
      <c r="C451">
        <v>77.03</v>
      </c>
      <c r="D451">
        <v>28.21</v>
      </c>
      <c r="E451">
        <v>13.03</v>
      </c>
    </row>
    <row r="452" spans="1:5" x14ac:dyDescent="0.25">
      <c r="A452" s="2">
        <v>44765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25">
      <c r="A453" s="2">
        <v>44766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44767</v>
      </c>
      <c r="B454">
        <v>76.08</v>
      </c>
      <c r="C454">
        <v>76.25</v>
      </c>
      <c r="D454">
        <v>27.98</v>
      </c>
      <c r="E454">
        <v>13.03</v>
      </c>
    </row>
    <row r="455" spans="1:5" x14ac:dyDescent="0.25">
      <c r="A455" s="2">
        <v>44768</v>
      </c>
      <c r="B455">
        <v>76.39</v>
      </c>
      <c r="C455">
        <v>76.89</v>
      </c>
      <c r="D455">
        <v>28.04</v>
      </c>
      <c r="E455">
        <v>13.04</v>
      </c>
    </row>
    <row r="456" spans="1:5" x14ac:dyDescent="0.25">
      <c r="A456" s="2">
        <v>44769</v>
      </c>
      <c r="B456">
        <v>75.849999999999994</v>
      </c>
      <c r="C456">
        <v>76.11</v>
      </c>
      <c r="D456">
        <v>28.22</v>
      </c>
      <c r="E456">
        <v>13.11</v>
      </c>
    </row>
    <row r="457" spans="1:5" x14ac:dyDescent="0.25">
      <c r="A457" s="2">
        <v>44770</v>
      </c>
      <c r="B457">
        <v>78.680000000000007</v>
      </c>
      <c r="C457">
        <v>77.900000000000006</v>
      </c>
      <c r="D457">
        <v>28.3</v>
      </c>
      <c r="E457">
        <v>13.08</v>
      </c>
    </row>
    <row r="458" spans="1:5" x14ac:dyDescent="0.25">
      <c r="A458" s="2">
        <v>44771</v>
      </c>
      <c r="B458">
        <v>78.27</v>
      </c>
      <c r="C458">
        <v>78.33</v>
      </c>
      <c r="D458">
        <v>28.95</v>
      </c>
      <c r="E458">
        <v>13.08</v>
      </c>
    </row>
    <row r="459" spans="1:5" x14ac:dyDescent="0.25">
      <c r="A459" s="2">
        <v>44772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25">
      <c r="A460" s="2">
        <v>44773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44774</v>
      </c>
      <c r="B461">
        <v>80.28</v>
      </c>
      <c r="C461">
        <v>78.78</v>
      </c>
      <c r="D461">
        <v>29.6</v>
      </c>
      <c r="E461">
        <v>13.19</v>
      </c>
    </row>
    <row r="462" spans="1:5" x14ac:dyDescent="0.25">
      <c r="A462" s="2">
        <v>44775</v>
      </c>
      <c r="B462">
        <v>81.66</v>
      </c>
      <c r="C462">
        <v>79.209999999999994</v>
      </c>
      <c r="D462">
        <v>30.03</v>
      </c>
      <c r="E462">
        <v>13.19</v>
      </c>
    </row>
    <row r="463" spans="1:5" x14ac:dyDescent="0.25">
      <c r="A463" s="2">
        <v>44776</v>
      </c>
      <c r="B463">
        <v>83.71</v>
      </c>
      <c r="C463">
        <v>80.52</v>
      </c>
      <c r="D463">
        <v>30.68</v>
      </c>
      <c r="E463">
        <v>13.19</v>
      </c>
    </row>
    <row r="464" spans="1:5" x14ac:dyDescent="0.25">
      <c r="A464" s="2">
        <v>44777</v>
      </c>
      <c r="B464">
        <v>83.9</v>
      </c>
      <c r="C464">
        <v>80.31</v>
      </c>
      <c r="D464">
        <v>30.19</v>
      </c>
      <c r="E464">
        <v>13.21</v>
      </c>
    </row>
    <row r="465" spans="1:5" x14ac:dyDescent="0.25">
      <c r="A465" s="2">
        <v>44778</v>
      </c>
      <c r="B465">
        <v>84.48</v>
      </c>
      <c r="C465">
        <v>81.31</v>
      </c>
      <c r="D465">
        <v>30.44</v>
      </c>
      <c r="E465">
        <v>13.2</v>
      </c>
    </row>
    <row r="466" spans="1:5" x14ac:dyDescent="0.25">
      <c r="A466" s="2">
        <v>44779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25">
      <c r="A467" s="2">
        <v>44780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44781</v>
      </c>
      <c r="B468">
        <v>83.53</v>
      </c>
      <c r="C468">
        <v>81.39</v>
      </c>
      <c r="D468">
        <v>31.13</v>
      </c>
      <c r="E468">
        <v>13.16</v>
      </c>
    </row>
    <row r="469" spans="1:5" x14ac:dyDescent="0.25">
      <c r="A469" s="2">
        <v>44782</v>
      </c>
      <c r="B469">
        <v>85.65</v>
      </c>
      <c r="C469">
        <v>82.23</v>
      </c>
      <c r="D469">
        <v>32.270000000000003</v>
      </c>
      <c r="E469">
        <v>13.16</v>
      </c>
    </row>
    <row r="470" spans="1:5" x14ac:dyDescent="0.25">
      <c r="A470" s="2">
        <v>44783</v>
      </c>
      <c r="B470">
        <v>85.63</v>
      </c>
      <c r="C470">
        <v>82.3</v>
      </c>
      <c r="D470">
        <v>32.520000000000003</v>
      </c>
      <c r="E470">
        <v>13.16</v>
      </c>
    </row>
    <row r="471" spans="1:5" x14ac:dyDescent="0.25">
      <c r="A471" s="2">
        <v>44784</v>
      </c>
      <c r="B471">
        <v>87.27</v>
      </c>
      <c r="C471">
        <v>84.8</v>
      </c>
      <c r="D471">
        <v>32.61</v>
      </c>
      <c r="E471">
        <v>13.48</v>
      </c>
    </row>
    <row r="472" spans="1:5" x14ac:dyDescent="0.25">
      <c r="A472" s="2">
        <v>44785</v>
      </c>
      <c r="B472">
        <v>88.58</v>
      </c>
      <c r="C472">
        <v>86.81</v>
      </c>
      <c r="D472">
        <v>32.18</v>
      </c>
      <c r="E472">
        <v>13.16</v>
      </c>
    </row>
    <row r="473" spans="1:5" x14ac:dyDescent="0.25">
      <c r="A473" s="2">
        <v>44786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25">
      <c r="A474" s="2">
        <v>44787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44788</v>
      </c>
      <c r="B475">
        <v>90.48</v>
      </c>
      <c r="C475">
        <v>89.939989999999995</v>
      </c>
      <c r="D475">
        <v>31.91</v>
      </c>
      <c r="E475">
        <v>13.37</v>
      </c>
    </row>
    <row r="476" spans="1:5" x14ac:dyDescent="0.25">
      <c r="A476" s="2">
        <v>44789</v>
      </c>
      <c r="B476">
        <v>91.77</v>
      </c>
      <c r="C476">
        <v>92.759990000000002</v>
      </c>
      <c r="D476">
        <v>31.16</v>
      </c>
      <c r="E476">
        <v>13.52</v>
      </c>
    </row>
    <row r="477" spans="1:5" x14ac:dyDescent="0.25">
      <c r="A477" s="2">
        <v>44790</v>
      </c>
      <c r="B477">
        <v>95.5</v>
      </c>
      <c r="C477">
        <v>94.38</v>
      </c>
      <c r="D477">
        <v>31.2</v>
      </c>
      <c r="E477">
        <v>13.57</v>
      </c>
    </row>
    <row r="478" spans="1:5" x14ac:dyDescent="0.25">
      <c r="A478" s="2">
        <v>44791</v>
      </c>
      <c r="B478">
        <v>95.72</v>
      </c>
      <c r="C478">
        <v>94.78</v>
      </c>
      <c r="D478">
        <v>31.46</v>
      </c>
      <c r="E478">
        <v>13.57</v>
      </c>
    </row>
    <row r="479" spans="1:5" x14ac:dyDescent="0.25">
      <c r="A479" s="2">
        <v>44792</v>
      </c>
      <c r="B479">
        <v>97.67</v>
      </c>
      <c r="C479">
        <v>97.75</v>
      </c>
      <c r="D479">
        <v>31.25</v>
      </c>
      <c r="E479">
        <v>13.72</v>
      </c>
    </row>
    <row r="480" spans="1:5" x14ac:dyDescent="0.25">
      <c r="A480" s="2">
        <v>44793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25">
      <c r="A481" s="2">
        <v>44794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44795</v>
      </c>
      <c r="B482">
        <v>91.829989999999995</v>
      </c>
      <c r="C482">
        <v>94.92</v>
      </c>
      <c r="D482">
        <v>31.06</v>
      </c>
      <c r="E482">
        <v>13.63</v>
      </c>
    </row>
    <row r="483" spans="1:5" x14ac:dyDescent="0.25">
      <c r="A483" s="2">
        <v>44796</v>
      </c>
      <c r="B483">
        <v>88.939989999999995</v>
      </c>
      <c r="C483">
        <v>93.16</v>
      </c>
      <c r="D483">
        <v>30.85</v>
      </c>
      <c r="E483">
        <v>13.72</v>
      </c>
    </row>
    <row r="484" spans="1:5" x14ac:dyDescent="0.25">
      <c r="A484" s="2">
        <v>44797</v>
      </c>
      <c r="B484">
        <v>88.86</v>
      </c>
      <c r="C484">
        <v>93.14</v>
      </c>
      <c r="D484">
        <v>28.8</v>
      </c>
      <c r="E484">
        <v>13.69</v>
      </c>
    </row>
    <row r="485" spans="1:5" x14ac:dyDescent="0.25">
      <c r="A485" s="2">
        <v>44798</v>
      </c>
      <c r="B485">
        <v>88.95</v>
      </c>
      <c r="C485">
        <v>95.329989999999995</v>
      </c>
      <c r="D485">
        <v>28.31</v>
      </c>
      <c r="E485">
        <v>13.61</v>
      </c>
    </row>
    <row r="486" spans="1:5" x14ac:dyDescent="0.25">
      <c r="A486" s="2">
        <v>44799</v>
      </c>
      <c r="B486">
        <v>89.939989999999995</v>
      </c>
      <c r="C486">
        <v>97.3</v>
      </c>
      <c r="D486">
        <v>28.19</v>
      </c>
      <c r="E486">
        <v>13.59</v>
      </c>
    </row>
    <row r="487" spans="1:5" x14ac:dyDescent="0.25">
      <c r="A487" s="2">
        <v>44800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25">
      <c r="A488" s="2">
        <v>44801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44802</v>
      </c>
      <c r="B489">
        <v>86.24</v>
      </c>
      <c r="C489" t="e">
        <v>#N/A</v>
      </c>
      <c r="D489">
        <v>28.03</v>
      </c>
      <c r="E489">
        <v>13.46</v>
      </c>
    </row>
    <row r="490" spans="1:5" x14ac:dyDescent="0.25">
      <c r="A490" s="2">
        <v>44803</v>
      </c>
      <c r="B490">
        <v>80.34</v>
      </c>
      <c r="C490">
        <v>92.63</v>
      </c>
      <c r="D490">
        <v>27.4</v>
      </c>
      <c r="E490">
        <v>13.43</v>
      </c>
    </row>
    <row r="491" spans="1:5" x14ac:dyDescent="0.25">
      <c r="A491" s="2">
        <v>44804</v>
      </c>
      <c r="B491">
        <v>79.61</v>
      </c>
      <c r="C491">
        <v>97.09</v>
      </c>
      <c r="D491">
        <v>27.16</v>
      </c>
      <c r="E491">
        <v>13.52</v>
      </c>
    </row>
    <row r="492" spans="1:5" x14ac:dyDescent="0.25">
      <c r="A492" s="2">
        <v>44805</v>
      </c>
      <c r="B492">
        <v>80.33</v>
      </c>
      <c r="C492">
        <v>97.009990000000002</v>
      </c>
      <c r="D492">
        <v>26.88</v>
      </c>
      <c r="E492">
        <v>13.48</v>
      </c>
    </row>
    <row r="493" spans="1:5" x14ac:dyDescent="0.25">
      <c r="A493" s="2">
        <v>44806</v>
      </c>
      <c r="B493">
        <v>77.45</v>
      </c>
      <c r="C493">
        <v>95.75</v>
      </c>
      <c r="D493">
        <v>27.74</v>
      </c>
      <c r="E493">
        <v>13.5</v>
      </c>
    </row>
    <row r="494" spans="1:5" x14ac:dyDescent="0.25">
      <c r="A494" s="2">
        <v>44807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25">
      <c r="A495" s="2">
        <v>44808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44809</v>
      </c>
      <c r="B496">
        <v>74.05</v>
      </c>
      <c r="C496">
        <v>92.25</v>
      </c>
      <c r="D496">
        <v>27.74</v>
      </c>
      <c r="E496">
        <v>13.5</v>
      </c>
    </row>
    <row r="497" spans="1:5" x14ac:dyDescent="0.25">
      <c r="A497" s="2">
        <v>44810</v>
      </c>
      <c r="B497">
        <v>69.569999999999993</v>
      </c>
      <c r="C497">
        <v>87.13</v>
      </c>
      <c r="D497">
        <v>27.74</v>
      </c>
      <c r="E497">
        <v>13.37</v>
      </c>
    </row>
    <row r="498" spans="1:5" x14ac:dyDescent="0.25">
      <c r="A498" s="2">
        <v>44811</v>
      </c>
      <c r="B498">
        <v>68.709999999999994</v>
      </c>
      <c r="C498">
        <v>80</v>
      </c>
      <c r="D498">
        <v>27.49</v>
      </c>
      <c r="E498">
        <v>13.2</v>
      </c>
    </row>
    <row r="499" spans="1:5" x14ac:dyDescent="0.25">
      <c r="A499" s="2">
        <v>44812</v>
      </c>
      <c r="B499">
        <v>66.930000000000007</v>
      </c>
      <c r="C499">
        <v>76.430000000000007</v>
      </c>
      <c r="D499">
        <v>27.1</v>
      </c>
      <c r="E499">
        <v>12.99</v>
      </c>
    </row>
    <row r="500" spans="1:5" x14ac:dyDescent="0.25">
      <c r="A500" s="2">
        <v>44813</v>
      </c>
      <c r="B500">
        <v>65.72</v>
      </c>
      <c r="C500">
        <v>76.67</v>
      </c>
      <c r="D500">
        <v>27.25</v>
      </c>
      <c r="E500">
        <v>13.24</v>
      </c>
    </row>
    <row r="501" spans="1:5" x14ac:dyDescent="0.25">
      <c r="A501" s="2">
        <v>44814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25">
      <c r="A502" s="2">
        <v>44815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44816</v>
      </c>
      <c r="B503">
        <v>71.439989999999995</v>
      </c>
      <c r="C503">
        <v>79.86</v>
      </c>
      <c r="D503">
        <v>27.7</v>
      </c>
      <c r="E503">
        <v>13.27</v>
      </c>
    </row>
    <row r="504" spans="1:5" x14ac:dyDescent="0.25">
      <c r="A504" s="2">
        <v>44817</v>
      </c>
      <c r="B504">
        <v>69.36</v>
      </c>
      <c r="C504">
        <v>78.989999999999995</v>
      </c>
      <c r="D504">
        <v>27.52</v>
      </c>
      <c r="E504">
        <v>13.23</v>
      </c>
    </row>
    <row r="505" spans="1:5" x14ac:dyDescent="0.25">
      <c r="A505" s="2">
        <v>44818</v>
      </c>
      <c r="B505">
        <v>72.14</v>
      </c>
      <c r="C505">
        <v>79.25</v>
      </c>
      <c r="D505">
        <v>27.84</v>
      </c>
      <c r="E505">
        <v>13.26</v>
      </c>
    </row>
    <row r="506" spans="1:5" x14ac:dyDescent="0.25">
      <c r="A506" s="2">
        <v>44819</v>
      </c>
      <c r="B506">
        <v>71.45</v>
      </c>
      <c r="C506">
        <v>77.48</v>
      </c>
      <c r="D506">
        <v>28.18</v>
      </c>
      <c r="E506">
        <v>13.33</v>
      </c>
    </row>
    <row r="507" spans="1:5" x14ac:dyDescent="0.25">
      <c r="A507" s="2">
        <v>44820</v>
      </c>
      <c r="B507">
        <v>72.87</v>
      </c>
      <c r="C507">
        <v>76.569999999999993</v>
      </c>
      <c r="D507">
        <v>27.93</v>
      </c>
      <c r="E507">
        <v>13.37</v>
      </c>
    </row>
    <row r="508" spans="1:5" x14ac:dyDescent="0.25">
      <c r="A508" s="2">
        <v>44821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25">
      <c r="A509" s="2">
        <v>44822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44823</v>
      </c>
      <c r="B510">
        <v>70.709999999999994</v>
      </c>
      <c r="C510">
        <v>74.88</v>
      </c>
      <c r="D510">
        <v>27.65</v>
      </c>
      <c r="E510">
        <v>13.23</v>
      </c>
    </row>
    <row r="511" spans="1:5" x14ac:dyDescent="0.25">
      <c r="A511" s="2">
        <v>44824</v>
      </c>
      <c r="B511">
        <v>70.739999999999995</v>
      </c>
      <c r="C511">
        <v>73.92</v>
      </c>
      <c r="D511">
        <v>27.37</v>
      </c>
      <c r="E511">
        <v>13.07</v>
      </c>
    </row>
    <row r="512" spans="1:5" x14ac:dyDescent="0.25">
      <c r="A512" s="2">
        <v>44825</v>
      </c>
      <c r="B512">
        <v>69.400000000000006</v>
      </c>
      <c r="C512">
        <v>74.75</v>
      </c>
      <c r="D512">
        <v>27.13</v>
      </c>
      <c r="E512">
        <v>12.96</v>
      </c>
    </row>
    <row r="513" spans="1:5" x14ac:dyDescent="0.25">
      <c r="A513" s="2">
        <v>44826</v>
      </c>
      <c r="B513">
        <v>70.05</v>
      </c>
      <c r="C513">
        <v>75.759990000000002</v>
      </c>
      <c r="D513">
        <v>27.04</v>
      </c>
      <c r="E513">
        <v>12.82</v>
      </c>
    </row>
    <row r="514" spans="1:5" x14ac:dyDescent="0.25">
      <c r="A514" s="2">
        <v>44827</v>
      </c>
      <c r="B514">
        <v>65.41</v>
      </c>
      <c r="C514">
        <v>74.03</v>
      </c>
      <c r="D514">
        <v>26.11</v>
      </c>
      <c r="E514">
        <v>12.68</v>
      </c>
    </row>
    <row r="515" spans="1:5" x14ac:dyDescent="0.25">
      <c r="A515" s="2">
        <v>44828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25">
      <c r="A516" s="2">
        <v>44829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44830</v>
      </c>
      <c r="B517">
        <v>69.97</v>
      </c>
      <c r="C517">
        <v>75.28</v>
      </c>
      <c r="D517">
        <v>26.16</v>
      </c>
      <c r="E517">
        <v>12.74</v>
      </c>
    </row>
    <row r="518" spans="1:5" x14ac:dyDescent="0.25">
      <c r="A518" s="2">
        <v>44831</v>
      </c>
      <c r="B518">
        <v>67.959999999999994</v>
      </c>
      <c r="C518">
        <v>75.67</v>
      </c>
      <c r="D518">
        <v>26.11</v>
      </c>
      <c r="E518">
        <v>12.76</v>
      </c>
    </row>
    <row r="519" spans="1:5" x14ac:dyDescent="0.25">
      <c r="A519" s="2">
        <v>44832</v>
      </c>
      <c r="B519">
        <v>65.150000000000006</v>
      </c>
      <c r="C519">
        <v>75.259990000000002</v>
      </c>
      <c r="D519">
        <v>26.3</v>
      </c>
      <c r="E519">
        <v>12.85</v>
      </c>
    </row>
    <row r="520" spans="1:5" x14ac:dyDescent="0.25">
      <c r="A520" s="2">
        <v>44833</v>
      </c>
      <c r="B520">
        <v>65.73</v>
      </c>
      <c r="C520">
        <v>74.95</v>
      </c>
      <c r="D520">
        <v>26.58</v>
      </c>
      <c r="E520">
        <v>12.95</v>
      </c>
    </row>
    <row r="521" spans="1:5" x14ac:dyDescent="0.25">
      <c r="A521" s="2">
        <v>44834</v>
      </c>
      <c r="B521">
        <v>66.73</v>
      </c>
      <c r="C521">
        <v>75.03</v>
      </c>
      <c r="D521">
        <v>26.84</v>
      </c>
      <c r="E521">
        <v>13.07</v>
      </c>
    </row>
    <row r="522" spans="1:5" x14ac:dyDescent="0.25">
      <c r="A522" s="2">
        <v>44835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25">
      <c r="A523" s="2">
        <v>44836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44837</v>
      </c>
      <c r="B524">
        <v>65.939989999999995</v>
      </c>
      <c r="C524">
        <v>74.03</v>
      </c>
      <c r="D524">
        <v>27.37</v>
      </c>
      <c r="E524">
        <v>13.1</v>
      </c>
    </row>
    <row r="525" spans="1:5" x14ac:dyDescent="0.25">
      <c r="A525" s="2">
        <v>44838</v>
      </c>
      <c r="B525">
        <v>66.92</v>
      </c>
      <c r="C525">
        <v>73.63</v>
      </c>
      <c r="D525">
        <v>27.66</v>
      </c>
      <c r="E525">
        <v>13.21</v>
      </c>
    </row>
    <row r="526" spans="1:5" x14ac:dyDescent="0.25">
      <c r="A526" s="2">
        <v>44839</v>
      </c>
      <c r="B526">
        <v>67.069999999999993</v>
      </c>
      <c r="C526">
        <v>72.8</v>
      </c>
      <c r="D526">
        <v>27.27</v>
      </c>
      <c r="E526">
        <v>13.21</v>
      </c>
    </row>
    <row r="527" spans="1:5" x14ac:dyDescent="0.25">
      <c r="A527" s="2">
        <v>44840</v>
      </c>
      <c r="B527">
        <v>68.959999999999994</v>
      </c>
      <c r="C527">
        <v>73.77</v>
      </c>
      <c r="D527">
        <v>27.79</v>
      </c>
      <c r="E527">
        <v>13.36</v>
      </c>
    </row>
    <row r="528" spans="1:5" x14ac:dyDescent="0.25">
      <c r="A528" s="2">
        <v>44841</v>
      </c>
      <c r="B528">
        <v>69.849999999999994</v>
      </c>
      <c r="C528">
        <v>74.599999999999994</v>
      </c>
      <c r="D528">
        <v>27.84</v>
      </c>
      <c r="E528">
        <v>13.35</v>
      </c>
    </row>
    <row r="529" spans="1:5" x14ac:dyDescent="0.25">
      <c r="A529" s="2">
        <v>44842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25">
      <c r="A530" s="2">
        <v>44843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44844</v>
      </c>
      <c r="B531">
        <v>66.77</v>
      </c>
      <c r="C531">
        <v>71.739999999999995</v>
      </c>
      <c r="D531">
        <v>27.99</v>
      </c>
      <c r="E531">
        <v>13.34</v>
      </c>
    </row>
    <row r="532" spans="1:5" x14ac:dyDescent="0.25">
      <c r="A532" s="2">
        <v>44845</v>
      </c>
      <c r="B532">
        <v>66.34</v>
      </c>
      <c r="C532">
        <v>70.47</v>
      </c>
      <c r="D532">
        <v>28.37</v>
      </c>
      <c r="E532">
        <v>13.29</v>
      </c>
    </row>
    <row r="533" spans="1:5" x14ac:dyDescent="0.25">
      <c r="A533" s="2">
        <v>44846</v>
      </c>
      <c r="B533">
        <v>66.709999999999994</v>
      </c>
      <c r="C533">
        <v>71.849999999999994</v>
      </c>
      <c r="D533">
        <v>28.45</v>
      </c>
      <c r="E533">
        <v>13.29</v>
      </c>
    </row>
    <row r="534" spans="1:5" x14ac:dyDescent="0.25">
      <c r="A534" s="2">
        <v>44847</v>
      </c>
      <c r="B534">
        <v>68.84</v>
      </c>
      <c r="C534">
        <v>72.900000000000006</v>
      </c>
      <c r="D534">
        <v>28.63</v>
      </c>
      <c r="E534">
        <v>13.29</v>
      </c>
    </row>
    <row r="535" spans="1:5" x14ac:dyDescent="0.25">
      <c r="A535" s="2">
        <v>44848</v>
      </c>
      <c r="B535">
        <v>68.02</v>
      </c>
      <c r="C535">
        <v>71.010000000000005</v>
      </c>
      <c r="D535">
        <v>28.44</v>
      </c>
      <c r="E535">
        <v>13.22</v>
      </c>
    </row>
    <row r="536" spans="1:5" x14ac:dyDescent="0.25">
      <c r="A536" s="2">
        <v>44849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25">
      <c r="A537" s="2">
        <v>44850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44851</v>
      </c>
      <c r="B538">
        <v>67.510000000000005</v>
      </c>
      <c r="C538">
        <v>70.2</v>
      </c>
      <c r="D538">
        <v>28.39</v>
      </c>
      <c r="E538">
        <v>13.16</v>
      </c>
    </row>
    <row r="539" spans="1:5" x14ac:dyDescent="0.25">
      <c r="A539" s="2">
        <v>44852</v>
      </c>
      <c r="B539">
        <v>67.77</v>
      </c>
      <c r="C539">
        <v>70.189989999999995</v>
      </c>
      <c r="D539">
        <v>28.15</v>
      </c>
      <c r="E539">
        <v>13.03</v>
      </c>
    </row>
    <row r="540" spans="1:5" x14ac:dyDescent="0.25">
      <c r="A540" s="2">
        <v>44853</v>
      </c>
      <c r="B540">
        <v>67.290000000000006</v>
      </c>
      <c r="C540">
        <v>68.709999999999994</v>
      </c>
      <c r="D540">
        <v>27.88</v>
      </c>
      <c r="E540">
        <v>12.8</v>
      </c>
    </row>
    <row r="541" spans="1:5" x14ac:dyDescent="0.25">
      <c r="A541" s="2">
        <v>44854</v>
      </c>
      <c r="B541">
        <v>66.87</v>
      </c>
      <c r="C541">
        <v>68.72</v>
      </c>
      <c r="D541">
        <v>27.84</v>
      </c>
      <c r="E541">
        <v>12.88</v>
      </c>
    </row>
    <row r="542" spans="1:5" x14ac:dyDescent="0.25">
      <c r="A542" s="2">
        <v>44855</v>
      </c>
      <c r="B542">
        <v>68.72</v>
      </c>
      <c r="C542">
        <v>69.569999999999993</v>
      </c>
      <c r="D542">
        <v>28.06</v>
      </c>
      <c r="E542">
        <v>12.92</v>
      </c>
    </row>
    <row r="543" spans="1:5" x14ac:dyDescent="0.25">
      <c r="A543" s="2">
        <v>44856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25">
      <c r="A544" s="2">
        <v>44857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44858</v>
      </c>
      <c r="B545">
        <v>72.319999999999993</v>
      </c>
      <c r="C545">
        <v>72.05</v>
      </c>
      <c r="D545">
        <v>28.34</v>
      </c>
      <c r="E545">
        <v>12.96</v>
      </c>
    </row>
    <row r="546" spans="1:5" x14ac:dyDescent="0.25">
      <c r="A546" s="2">
        <v>44859</v>
      </c>
      <c r="B546">
        <v>77.11</v>
      </c>
      <c r="C546">
        <v>75.97</v>
      </c>
      <c r="D546">
        <v>28.45</v>
      </c>
      <c r="E546">
        <v>12.99</v>
      </c>
    </row>
    <row r="547" spans="1:5" x14ac:dyDescent="0.25">
      <c r="A547" s="2">
        <v>44860</v>
      </c>
      <c r="B547">
        <v>75.790000000000006</v>
      </c>
      <c r="C547">
        <v>76</v>
      </c>
      <c r="D547">
        <v>28.54</v>
      </c>
      <c r="E547">
        <v>13.04</v>
      </c>
    </row>
    <row r="548" spans="1:5" x14ac:dyDescent="0.25">
      <c r="A548" s="2">
        <v>44861</v>
      </c>
      <c r="B548">
        <v>80.209999999999994</v>
      </c>
      <c r="C548">
        <v>77.95</v>
      </c>
      <c r="D548">
        <v>28.93</v>
      </c>
      <c r="E548">
        <v>13.27</v>
      </c>
    </row>
    <row r="549" spans="1:5" x14ac:dyDescent="0.25">
      <c r="A549" s="2">
        <v>44862</v>
      </c>
      <c r="B549">
        <v>81.209999999999994</v>
      </c>
      <c r="C549">
        <v>78.36</v>
      </c>
      <c r="D549">
        <v>29.51</v>
      </c>
      <c r="E549">
        <v>13.37</v>
      </c>
    </row>
    <row r="550" spans="1:5" x14ac:dyDescent="0.25">
      <c r="A550" s="2">
        <v>44863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25">
      <c r="A551" s="2">
        <v>44864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44865</v>
      </c>
      <c r="B552">
        <v>79.97</v>
      </c>
      <c r="C552">
        <v>77.650000000000006</v>
      </c>
      <c r="D552">
        <v>30.07</v>
      </c>
      <c r="E552">
        <v>13.41</v>
      </c>
    </row>
    <row r="553" spans="1:5" x14ac:dyDescent="0.25">
      <c r="A553" s="2">
        <v>44866</v>
      </c>
      <c r="B553">
        <v>76.72</v>
      </c>
      <c r="C553">
        <v>74.709999999999994</v>
      </c>
      <c r="D553">
        <v>29.65</v>
      </c>
      <c r="E553">
        <v>13.49</v>
      </c>
    </row>
    <row r="554" spans="1:5" x14ac:dyDescent="0.25">
      <c r="A554" s="2">
        <v>44867</v>
      </c>
      <c r="B554">
        <v>76.7</v>
      </c>
      <c r="C554">
        <v>73.680000000000007</v>
      </c>
      <c r="D554">
        <v>29.16</v>
      </c>
      <c r="E554">
        <v>13.67</v>
      </c>
    </row>
    <row r="555" spans="1:5" x14ac:dyDescent="0.25">
      <c r="A555" s="2">
        <v>44868</v>
      </c>
      <c r="B555">
        <v>76.28</v>
      </c>
      <c r="C555">
        <v>73.290000000000006</v>
      </c>
      <c r="D555">
        <v>28.74</v>
      </c>
      <c r="E555">
        <v>13.59</v>
      </c>
    </row>
    <row r="556" spans="1:5" x14ac:dyDescent="0.25">
      <c r="A556" s="2">
        <v>44869</v>
      </c>
      <c r="B556">
        <v>76.36</v>
      </c>
      <c r="C556">
        <v>73.739999999999995</v>
      </c>
      <c r="D556">
        <v>28.49</v>
      </c>
      <c r="E556">
        <v>13.54</v>
      </c>
    </row>
    <row r="557" spans="1:5" x14ac:dyDescent="0.25">
      <c r="A557" s="2">
        <v>44870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25">
      <c r="A558" s="2">
        <v>44871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44872</v>
      </c>
      <c r="B559">
        <v>77.489999999999995</v>
      </c>
      <c r="C559">
        <v>74.59</v>
      </c>
      <c r="D559">
        <v>28.37</v>
      </c>
      <c r="E559">
        <v>13.44</v>
      </c>
    </row>
    <row r="560" spans="1:5" x14ac:dyDescent="0.25">
      <c r="A560" s="2">
        <v>44873</v>
      </c>
      <c r="B560">
        <v>76.06</v>
      </c>
      <c r="C560">
        <v>73.900000000000006</v>
      </c>
      <c r="D560">
        <v>28.46</v>
      </c>
      <c r="E560">
        <v>13.34</v>
      </c>
    </row>
    <row r="561" spans="1:5" x14ac:dyDescent="0.25">
      <c r="A561" s="2">
        <v>44874</v>
      </c>
      <c r="B561">
        <v>72.760000000000005</v>
      </c>
      <c r="C561">
        <v>72.36</v>
      </c>
      <c r="D561">
        <v>28.25</v>
      </c>
      <c r="E561">
        <v>13.25</v>
      </c>
    </row>
    <row r="562" spans="1:5" x14ac:dyDescent="0.25">
      <c r="A562" s="2">
        <v>44875</v>
      </c>
      <c r="B562">
        <v>73.05</v>
      </c>
      <c r="C562">
        <v>70.86</v>
      </c>
      <c r="D562">
        <v>28.16</v>
      </c>
      <c r="E562">
        <v>13.25</v>
      </c>
    </row>
    <row r="563" spans="1:5" x14ac:dyDescent="0.25">
      <c r="A563" s="2">
        <v>44876</v>
      </c>
      <c r="B563">
        <v>75.84</v>
      </c>
      <c r="C563">
        <v>71.709999999999994</v>
      </c>
      <c r="D563">
        <v>28.1</v>
      </c>
      <c r="E563">
        <v>13.21</v>
      </c>
    </row>
    <row r="564" spans="1:5" x14ac:dyDescent="0.25">
      <c r="A564" s="2">
        <v>44877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25">
      <c r="A565" s="2">
        <v>44878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44879</v>
      </c>
      <c r="B566">
        <v>75.23</v>
      </c>
      <c r="C566">
        <v>70.25</v>
      </c>
      <c r="D566">
        <v>27.9</v>
      </c>
      <c r="E566">
        <v>13.31</v>
      </c>
    </row>
    <row r="567" spans="1:5" x14ac:dyDescent="0.25">
      <c r="A567" s="2">
        <v>44880</v>
      </c>
      <c r="B567">
        <v>76.650000000000006</v>
      </c>
      <c r="C567">
        <v>69.41</v>
      </c>
      <c r="D567">
        <v>27.94</v>
      </c>
      <c r="E567">
        <v>13.26</v>
      </c>
    </row>
    <row r="568" spans="1:5" x14ac:dyDescent="0.25">
      <c r="A568" s="2">
        <v>44881</v>
      </c>
      <c r="B568">
        <v>73.41</v>
      </c>
      <c r="C568">
        <v>67.760000000000005</v>
      </c>
      <c r="D568">
        <v>28.28</v>
      </c>
      <c r="E568">
        <v>13.24</v>
      </c>
    </row>
    <row r="569" spans="1:5" x14ac:dyDescent="0.25">
      <c r="A569" s="2">
        <v>44882</v>
      </c>
      <c r="B569">
        <v>72.400000000000006</v>
      </c>
      <c r="C569">
        <v>67.12</v>
      </c>
      <c r="D569">
        <v>28.27</v>
      </c>
      <c r="E569">
        <v>13.36</v>
      </c>
    </row>
    <row r="570" spans="1:5" x14ac:dyDescent="0.25">
      <c r="A570" s="2">
        <v>44883</v>
      </c>
      <c r="B570">
        <v>72.47</v>
      </c>
      <c r="C570">
        <v>66.55</v>
      </c>
      <c r="D570">
        <v>27.96</v>
      </c>
      <c r="E570">
        <v>13.3</v>
      </c>
    </row>
    <row r="571" spans="1:5" x14ac:dyDescent="0.25">
      <c r="A571" s="2">
        <v>44884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25">
      <c r="A572" s="2">
        <v>44885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44886</v>
      </c>
      <c r="B573">
        <v>74.61</v>
      </c>
      <c r="C573">
        <v>67.819999999999993</v>
      </c>
      <c r="D573">
        <v>27.86</v>
      </c>
      <c r="E573">
        <v>13.26</v>
      </c>
    </row>
    <row r="574" spans="1:5" x14ac:dyDescent="0.25">
      <c r="A574" s="2">
        <v>44887</v>
      </c>
      <c r="B574">
        <v>73.89</v>
      </c>
      <c r="C574">
        <v>67.040000000000006</v>
      </c>
      <c r="D574">
        <v>27.85</v>
      </c>
      <c r="E574">
        <v>13.28</v>
      </c>
    </row>
    <row r="575" spans="1:5" x14ac:dyDescent="0.25">
      <c r="A575" s="2">
        <v>44888</v>
      </c>
      <c r="B575">
        <v>75.87</v>
      </c>
      <c r="C575">
        <v>67.98</v>
      </c>
      <c r="D575">
        <v>27.11</v>
      </c>
      <c r="E575">
        <v>13.39</v>
      </c>
    </row>
    <row r="576" spans="1:5" x14ac:dyDescent="0.25">
      <c r="A576" s="2">
        <v>44889</v>
      </c>
      <c r="B576">
        <v>78.27</v>
      </c>
      <c r="C576">
        <v>69.78</v>
      </c>
      <c r="D576">
        <v>27.11</v>
      </c>
      <c r="E576">
        <v>13.39</v>
      </c>
    </row>
    <row r="577" spans="1:5" x14ac:dyDescent="0.25">
      <c r="A577" s="2">
        <v>44890</v>
      </c>
      <c r="B577">
        <v>78.86</v>
      </c>
      <c r="C577">
        <v>69.27</v>
      </c>
      <c r="D577">
        <v>27.01</v>
      </c>
      <c r="E577">
        <v>13.38</v>
      </c>
    </row>
    <row r="578" spans="1:5" x14ac:dyDescent="0.25">
      <c r="A578" s="2">
        <v>44891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25">
      <c r="A579" s="2">
        <v>44892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44893</v>
      </c>
      <c r="B580">
        <v>78.81</v>
      </c>
      <c r="C580">
        <v>68.73</v>
      </c>
      <c r="D580">
        <v>26.28</v>
      </c>
      <c r="E580">
        <v>13.31</v>
      </c>
    </row>
    <row r="581" spans="1:5" x14ac:dyDescent="0.25">
      <c r="A581" s="2">
        <v>44894</v>
      </c>
      <c r="B581">
        <v>81.25</v>
      </c>
      <c r="C581">
        <v>69.08</v>
      </c>
      <c r="D581">
        <v>26.3</v>
      </c>
      <c r="E581">
        <v>13.18</v>
      </c>
    </row>
    <row r="582" spans="1:5" x14ac:dyDescent="0.25">
      <c r="A582" s="2">
        <v>44895</v>
      </c>
      <c r="B582">
        <v>84.689989999999995</v>
      </c>
      <c r="C582">
        <v>71.319999999999993</v>
      </c>
      <c r="D582">
        <v>26.73</v>
      </c>
      <c r="E582">
        <v>13.09</v>
      </c>
    </row>
    <row r="583" spans="1:5" x14ac:dyDescent="0.25">
      <c r="A583" s="2">
        <v>44896</v>
      </c>
      <c r="B583">
        <v>85.22</v>
      </c>
      <c r="C583">
        <v>75.17</v>
      </c>
      <c r="D583">
        <v>27.33</v>
      </c>
      <c r="E583">
        <v>13.2</v>
      </c>
    </row>
    <row r="584" spans="1:5" x14ac:dyDescent="0.25">
      <c r="A584" s="2">
        <v>44897</v>
      </c>
      <c r="B584">
        <v>87.67</v>
      </c>
      <c r="C584">
        <v>79.180000000000007</v>
      </c>
      <c r="D584">
        <v>27.35</v>
      </c>
      <c r="E584">
        <v>13.12</v>
      </c>
    </row>
    <row r="585" spans="1:5" x14ac:dyDescent="0.25">
      <c r="A585" s="2">
        <v>44898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25">
      <c r="A586" s="2">
        <v>44899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44900</v>
      </c>
      <c r="B587">
        <v>87.31</v>
      </c>
      <c r="C587">
        <v>79.819999999999993</v>
      </c>
      <c r="D587">
        <v>27.48</v>
      </c>
      <c r="E587">
        <v>13.13</v>
      </c>
    </row>
    <row r="588" spans="1:5" x14ac:dyDescent="0.25">
      <c r="A588" s="2">
        <v>44901</v>
      </c>
      <c r="B588">
        <v>87.689989999999995</v>
      </c>
      <c r="C588">
        <v>79.17</v>
      </c>
      <c r="D588">
        <v>27.55</v>
      </c>
      <c r="E588">
        <v>13.15</v>
      </c>
    </row>
    <row r="589" spans="1:5" x14ac:dyDescent="0.25">
      <c r="A589" s="2">
        <v>44902</v>
      </c>
      <c r="B589">
        <v>88.07</v>
      </c>
      <c r="C589">
        <v>77.91</v>
      </c>
      <c r="D589">
        <v>27.72</v>
      </c>
      <c r="E589">
        <v>13.1</v>
      </c>
    </row>
    <row r="590" spans="1:5" x14ac:dyDescent="0.25">
      <c r="A590" s="2">
        <v>44903</v>
      </c>
      <c r="B590">
        <v>88.67</v>
      </c>
      <c r="C590">
        <v>76.11</v>
      </c>
      <c r="D590">
        <v>27.65</v>
      </c>
      <c r="E590">
        <v>13.09</v>
      </c>
    </row>
    <row r="591" spans="1:5" x14ac:dyDescent="0.25">
      <c r="A591" s="2">
        <v>44904</v>
      </c>
      <c r="B591">
        <v>87.84</v>
      </c>
      <c r="C591">
        <v>74.72</v>
      </c>
      <c r="D591">
        <v>28.08</v>
      </c>
      <c r="E591">
        <v>13.21</v>
      </c>
    </row>
    <row r="592" spans="1:5" x14ac:dyDescent="0.25">
      <c r="A592" s="2">
        <v>44905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25">
      <c r="A593" s="2">
        <v>44906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44907</v>
      </c>
      <c r="B594">
        <v>90.17</v>
      </c>
      <c r="C594">
        <v>74.59</v>
      </c>
      <c r="D594">
        <v>28.36</v>
      </c>
      <c r="E594">
        <v>13.2</v>
      </c>
    </row>
    <row r="595" spans="1:5" x14ac:dyDescent="0.25">
      <c r="A595" s="2">
        <v>44908</v>
      </c>
      <c r="B595">
        <v>88.64</v>
      </c>
      <c r="C595">
        <v>72.569999999999993</v>
      </c>
      <c r="D595">
        <v>28.35</v>
      </c>
      <c r="E595">
        <v>13.17</v>
      </c>
    </row>
    <row r="596" spans="1:5" x14ac:dyDescent="0.25">
      <c r="A596" s="2">
        <v>44909</v>
      </c>
      <c r="B596">
        <v>86.61</v>
      </c>
      <c r="C596">
        <v>70.05</v>
      </c>
      <c r="D596">
        <v>28.58</v>
      </c>
      <c r="E596">
        <v>13.1</v>
      </c>
    </row>
    <row r="597" spans="1:5" x14ac:dyDescent="0.25">
      <c r="A597" s="2">
        <v>44910</v>
      </c>
      <c r="B597">
        <v>85.5</v>
      </c>
      <c r="C597">
        <v>70.61</v>
      </c>
      <c r="D597">
        <v>28.69</v>
      </c>
      <c r="E597">
        <v>13.09</v>
      </c>
    </row>
    <row r="598" spans="1:5" x14ac:dyDescent="0.25">
      <c r="A598" s="2">
        <v>44911</v>
      </c>
      <c r="B598">
        <v>83.82</v>
      </c>
      <c r="C598">
        <v>70.91</v>
      </c>
      <c r="D598">
        <v>28.66</v>
      </c>
      <c r="E598">
        <v>13.1</v>
      </c>
    </row>
    <row r="599" spans="1:5" x14ac:dyDescent="0.25">
      <c r="A599" s="2">
        <v>44912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25">
      <c r="A600" s="2">
        <v>44913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44914</v>
      </c>
      <c r="B601">
        <v>84.11</v>
      </c>
      <c r="C601">
        <v>69.150000000000006</v>
      </c>
      <c r="D601">
        <v>28.7</v>
      </c>
      <c r="E601">
        <v>13.2</v>
      </c>
    </row>
    <row r="602" spans="1:5" x14ac:dyDescent="0.25">
      <c r="A602" s="2">
        <v>44915</v>
      </c>
      <c r="B602">
        <v>87.67</v>
      </c>
      <c r="C602">
        <v>70.33</v>
      </c>
      <c r="D602">
        <v>28.78</v>
      </c>
      <c r="E602">
        <v>13.35</v>
      </c>
    </row>
    <row r="603" spans="1:5" x14ac:dyDescent="0.25">
      <c r="A603" s="2">
        <v>44916</v>
      </c>
      <c r="B603">
        <v>85.35</v>
      </c>
      <c r="C603">
        <v>69.17</v>
      </c>
      <c r="D603">
        <v>28.78</v>
      </c>
      <c r="E603">
        <v>13.3</v>
      </c>
    </row>
    <row r="604" spans="1:5" x14ac:dyDescent="0.25">
      <c r="A604" s="2">
        <v>44917</v>
      </c>
      <c r="B604">
        <v>86.72</v>
      </c>
      <c r="C604">
        <v>71.239999999999995</v>
      </c>
      <c r="D604">
        <v>28.86</v>
      </c>
      <c r="E604">
        <v>13.27</v>
      </c>
    </row>
    <row r="605" spans="1:5" x14ac:dyDescent="0.25">
      <c r="A605" s="2">
        <v>44918</v>
      </c>
      <c r="B605">
        <v>86.81</v>
      </c>
      <c r="C605">
        <v>72.55</v>
      </c>
      <c r="D605" t="e">
        <v>#N/A</v>
      </c>
      <c r="E605" t="e">
        <v>#N/A</v>
      </c>
    </row>
    <row r="606" spans="1:5" x14ac:dyDescent="0.25">
      <c r="A606" s="2">
        <v>44919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25">
      <c r="A607" s="2">
        <v>44920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44921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44922</v>
      </c>
      <c r="B609">
        <v>85.77</v>
      </c>
      <c r="C609" t="e">
        <v>#N/A</v>
      </c>
      <c r="D609">
        <v>29.39</v>
      </c>
      <c r="E609">
        <v>13.55</v>
      </c>
    </row>
    <row r="610" spans="1:5" x14ac:dyDescent="0.25">
      <c r="A610" s="2">
        <v>44923</v>
      </c>
      <c r="B610">
        <v>83.54</v>
      </c>
      <c r="C610">
        <v>69.72</v>
      </c>
      <c r="D610">
        <v>28.71</v>
      </c>
      <c r="E610">
        <v>13.26</v>
      </c>
    </row>
    <row r="611" spans="1:5" x14ac:dyDescent="0.25">
      <c r="A611" s="2">
        <v>44924</v>
      </c>
      <c r="B611">
        <v>82</v>
      </c>
      <c r="C611">
        <v>68.709999999999994</v>
      </c>
      <c r="D611">
        <v>28.96</v>
      </c>
      <c r="E611">
        <v>13.5</v>
      </c>
    </row>
    <row r="612" spans="1:5" x14ac:dyDescent="0.25">
      <c r="A612" s="2">
        <v>44925</v>
      </c>
      <c r="B612">
        <v>81.489999999999995</v>
      </c>
      <c r="C612">
        <v>69.55</v>
      </c>
      <c r="D612">
        <v>29.02</v>
      </c>
      <c r="E612">
        <v>13.55</v>
      </c>
    </row>
    <row r="613" spans="1:5" x14ac:dyDescent="0.25">
      <c r="A613" s="2">
        <v>44926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25">
      <c r="A614" s="2">
        <v>44927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44928</v>
      </c>
      <c r="B615">
        <v>83.85</v>
      </c>
      <c r="C615" t="e">
        <v>#N/A</v>
      </c>
      <c r="D615">
        <v>29.02</v>
      </c>
      <c r="E615">
        <v>13.55</v>
      </c>
    </row>
    <row r="616" spans="1:5" x14ac:dyDescent="0.25">
      <c r="A616" s="2">
        <v>44929</v>
      </c>
      <c r="B616">
        <v>81.13</v>
      </c>
      <c r="C616">
        <v>67.03</v>
      </c>
      <c r="D616">
        <v>28.43</v>
      </c>
      <c r="E616">
        <v>13.18</v>
      </c>
    </row>
    <row r="617" spans="1:5" x14ac:dyDescent="0.25">
      <c r="A617" s="2">
        <v>44930</v>
      </c>
      <c r="B617">
        <v>75.48</v>
      </c>
      <c r="C617">
        <v>63.77</v>
      </c>
      <c r="D617">
        <v>28.15</v>
      </c>
      <c r="E617">
        <v>13.09</v>
      </c>
    </row>
    <row r="618" spans="1:5" x14ac:dyDescent="0.25">
      <c r="A618" s="2">
        <v>44931</v>
      </c>
      <c r="B618">
        <v>76.59</v>
      </c>
      <c r="C618">
        <v>64.03</v>
      </c>
      <c r="D618">
        <v>28.08</v>
      </c>
      <c r="E618">
        <v>12.78</v>
      </c>
    </row>
    <row r="619" spans="1:5" x14ac:dyDescent="0.25">
      <c r="A619" s="2">
        <v>44932</v>
      </c>
      <c r="B619">
        <v>75.14</v>
      </c>
      <c r="C619">
        <v>64.62</v>
      </c>
      <c r="D619">
        <v>28.24</v>
      </c>
      <c r="E619">
        <v>12.55</v>
      </c>
    </row>
    <row r="620" spans="1:5" x14ac:dyDescent="0.25">
      <c r="A620" s="2">
        <v>44933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25">
      <c r="A621" s="2">
        <v>44934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44935</v>
      </c>
      <c r="B622">
        <v>79.14</v>
      </c>
      <c r="C622">
        <v>66.180000000000007</v>
      </c>
      <c r="D622">
        <v>28.62</v>
      </c>
      <c r="E622">
        <v>12.4</v>
      </c>
    </row>
    <row r="623" spans="1:5" x14ac:dyDescent="0.25">
      <c r="A623" s="2">
        <v>44936</v>
      </c>
      <c r="B623">
        <v>78.150000000000006</v>
      </c>
      <c r="C623">
        <v>65.099999999999994</v>
      </c>
      <c r="D623">
        <v>28.5</v>
      </c>
      <c r="E623">
        <v>12.35</v>
      </c>
    </row>
    <row r="624" spans="1:5" x14ac:dyDescent="0.25">
      <c r="A624" s="2">
        <v>44937</v>
      </c>
      <c r="B624">
        <v>76.56</v>
      </c>
      <c r="C624">
        <v>63.65</v>
      </c>
      <c r="D624">
        <v>28.6</v>
      </c>
      <c r="E624">
        <v>12.59</v>
      </c>
    </row>
    <row r="625" spans="1:5" x14ac:dyDescent="0.25">
      <c r="A625" s="2">
        <v>44938</v>
      </c>
      <c r="B625">
        <v>77.81</v>
      </c>
      <c r="C625">
        <v>64.319999999999993</v>
      </c>
      <c r="D625">
        <v>28.87</v>
      </c>
      <c r="E625">
        <v>12.9</v>
      </c>
    </row>
    <row r="626" spans="1:5" x14ac:dyDescent="0.25">
      <c r="A626" s="2">
        <v>44939</v>
      </c>
      <c r="B626">
        <v>77.439989999999995</v>
      </c>
      <c r="C626">
        <v>64.11</v>
      </c>
      <c r="D626">
        <v>28.98</v>
      </c>
      <c r="E626">
        <v>12.99</v>
      </c>
    </row>
    <row r="627" spans="1:5" x14ac:dyDescent="0.25">
      <c r="A627" s="2">
        <v>44940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25">
      <c r="A628" s="2">
        <v>44941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44942</v>
      </c>
      <c r="B629">
        <v>75.17</v>
      </c>
      <c r="C629">
        <v>62.66</v>
      </c>
      <c r="D629">
        <v>28.98</v>
      </c>
      <c r="E629">
        <v>12.99</v>
      </c>
    </row>
    <row r="630" spans="1:5" x14ac:dyDescent="0.25">
      <c r="A630" s="2">
        <v>44943</v>
      </c>
      <c r="B630">
        <v>77.16</v>
      </c>
      <c r="C630">
        <v>63.88</v>
      </c>
      <c r="D630">
        <v>29.27</v>
      </c>
      <c r="E630">
        <v>13.15</v>
      </c>
    </row>
    <row r="631" spans="1:5" x14ac:dyDescent="0.25">
      <c r="A631" s="2">
        <v>44944</v>
      </c>
      <c r="B631">
        <v>80.86</v>
      </c>
      <c r="C631">
        <v>66.11</v>
      </c>
      <c r="D631">
        <v>29.07</v>
      </c>
      <c r="E631">
        <v>13.08</v>
      </c>
    </row>
    <row r="632" spans="1:5" x14ac:dyDescent="0.25">
      <c r="A632" s="2">
        <v>44945</v>
      </c>
      <c r="B632">
        <v>81.47</v>
      </c>
      <c r="C632">
        <v>65.87</v>
      </c>
      <c r="D632">
        <v>29.07</v>
      </c>
      <c r="E632">
        <v>12.79</v>
      </c>
    </row>
    <row r="633" spans="1:5" x14ac:dyDescent="0.25">
      <c r="A633" s="2">
        <v>44946</v>
      </c>
      <c r="B633">
        <v>82.62</v>
      </c>
      <c r="C633">
        <v>65.209999999999994</v>
      </c>
      <c r="D633">
        <v>29.05</v>
      </c>
      <c r="E633">
        <v>12.64</v>
      </c>
    </row>
    <row r="634" spans="1:5" x14ac:dyDescent="0.25">
      <c r="A634" s="2">
        <v>44947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25">
      <c r="A635" s="2">
        <v>44948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44949</v>
      </c>
      <c r="B636">
        <v>82.7</v>
      </c>
      <c r="C636">
        <v>64.180000000000007</v>
      </c>
      <c r="D636">
        <v>28.92</v>
      </c>
      <c r="E636">
        <v>12.6</v>
      </c>
    </row>
    <row r="637" spans="1:5" x14ac:dyDescent="0.25">
      <c r="A637" s="2">
        <v>44950</v>
      </c>
      <c r="B637">
        <v>79.23</v>
      </c>
      <c r="C637">
        <v>62.65</v>
      </c>
      <c r="D637">
        <v>28.61</v>
      </c>
      <c r="E637">
        <v>12.66</v>
      </c>
    </row>
    <row r="638" spans="1:5" x14ac:dyDescent="0.25">
      <c r="A638" s="2">
        <v>44951</v>
      </c>
      <c r="B638">
        <v>81.77</v>
      </c>
      <c r="C638">
        <v>64.27</v>
      </c>
      <c r="D638">
        <v>28.32</v>
      </c>
      <c r="E638">
        <v>12.63</v>
      </c>
    </row>
    <row r="639" spans="1:5" x14ac:dyDescent="0.25">
      <c r="A639" s="2">
        <v>44952</v>
      </c>
      <c r="B639">
        <v>86.79</v>
      </c>
      <c r="C639">
        <v>69.42</v>
      </c>
      <c r="D639">
        <v>28.38</v>
      </c>
      <c r="E639">
        <v>12.62</v>
      </c>
    </row>
    <row r="640" spans="1:5" x14ac:dyDescent="0.25">
      <c r="A640" s="2">
        <v>44953</v>
      </c>
      <c r="B640">
        <v>86.509990000000002</v>
      </c>
      <c r="C640">
        <v>70.430000000000007</v>
      </c>
      <c r="D640">
        <v>28.52</v>
      </c>
      <c r="E640">
        <v>12.7</v>
      </c>
    </row>
    <row r="641" spans="1:5" x14ac:dyDescent="0.25">
      <c r="A641" s="2">
        <v>44954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25">
      <c r="A642" s="2">
        <v>44955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44956</v>
      </c>
      <c r="B643">
        <v>86.91</v>
      </c>
      <c r="C643">
        <v>71.069999999999993</v>
      </c>
      <c r="D643">
        <v>28.29</v>
      </c>
      <c r="E643">
        <v>12.78</v>
      </c>
    </row>
    <row r="644" spans="1:5" x14ac:dyDescent="0.25">
      <c r="A644" s="2">
        <v>44957</v>
      </c>
      <c r="B644">
        <v>90.25</v>
      </c>
      <c r="C644">
        <v>73.56</v>
      </c>
      <c r="D644">
        <v>28.1</v>
      </c>
      <c r="E644">
        <v>12.88</v>
      </c>
    </row>
    <row r="645" spans="1:5" x14ac:dyDescent="0.25">
      <c r="A645" s="2">
        <v>44958</v>
      </c>
      <c r="B645">
        <v>92.6</v>
      </c>
      <c r="C645">
        <v>75.900000000000006</v>
      </c>
      <c r="D645">
        <v>28.14</v>
      </c>
      <c r="E645" t="e">
        <v>#N/A</v>
      </c>
    </row>
    <row r="646" spans="1:5" x14ac:dyDescent="0.25">
      <c r="A646" s="2">
        <v>44959</v>
      </c>
      <c r="B646">
        <v>90.189989999999995</v>
      </c>
      <c r="C646">
        <v>76.42</v>
      </c>
      <c r="D646">
        <v>28.58</v>
      </c>
      <c r="E646" t="e">
        <v>#N/A</v>
      </c>
    </row>
    <row r="647" spans="1:5" x14ac:dyDescent="0.25">
      <c r="A647" s="2">
        <v>44960</v>
      </c>
      <c r="B647">
        <v>90.439989999999995</v>
      </c>
      <c r="C647">
        <v>80.77</v>
      </c>
      <c r="D647">
        <v>28.74</v>
      </c>
      <c r="E647">
        <v>12.93</v>
      </c>
    </row>
    <row r="648" spans="1:5" x14ac:dyDescent="0.25">
      <c r="A648" s="2">
        <v>44961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25">
      <c r="A649" s="2">
        <v>44962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44963</v>
      </c>
      <c r="B650">
        <v>88.07</v>
      </c>
      <c r="C650">
        <v>77.599999999999994</v>
      </c>
      <c r="D650">
        <v>28.57</v>
      </c>
      <c r="E650">
        <v>13.05</v>
      </c>
    </row>
    <row r="651" spans="1:5" x14ac:dyDescent="0.25">
      <c r="A651" s="2">
        <v>44964</v>
      </c>
      <c r="B651">
        <v>87.54</v>
      </c>
      <c r="C651">
        <v>78.28</v>
      </c>
      <c r="D651">
        <v>28.42</v>
      </c>
      <c r="E651">
        <v>13.09</v>
      </c>
    </row>
    <row r="652" spans="1:5" x14ac:dyDescent="0.25">
      <c r="A652" s="2">
        <v>44965</v>
      </c>
      <c r="B652">
        <v>87.52</v>
      </c>
      <c r="C652">
        <v>78.73</v>
      </c>
      <c r="D652">
        <v>28.37</v>
      </c>
      <c r="E652">
        <v>13.03</v>
      </c>
    </row>
    <row r="653" spans="1:5" x14ac:dyDescent="0.25">
      <c r="A653" s="2">
        <v>44966</v>
      </c>
      <c r="B653">
        <v>88.22</v>
      </c>
      <c r="C653">
        <v>79.52</v>
      </c>
      <c r="D653">
        <v>28.21</v>
      </c>
      <c r="E653">
        <v>12.96</v>
      </c>
    </row>
    <row r="654" spans="1:5" x14ac:dyDescent="0.25">
      <c r="A654" s="2">
        <v>44967</v>
      </c>
      <c r="B654">
        <v>90.23</v>
      </c>
      <c r="C654">
        <v>80.61</v>
      </c>
      <c r="D654">
        <v>28.19</v>
      </c>
      <c r="E654">
        <v>12.72</v>
      </c>
    </row>
    <row r="655" spans="1:5" x14ac:dyDescent="0.25">
      <c r="A655" s="2">
        <v>44968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25">
      <c r="A656" s="2">
        <v>44969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44970</v>
      </c>
      <c r="B657">
        <v>89.43</v>
      </c>
      <c r="C657">
        <v>79.81</v>
      </c>
      <c r="D657">
        <v>28.22</v>
      </c>
      <c r="E657">
        <v>12.72</v>
      </c>
    </row>
    <row r="658" spans="1:5" x14ac:dyDescent="0.25">
      <c r="A658" s="2">
        <v>44971</v>
      </c>
      <c r="B658">
        <v>89.28</v>
      </c>
      <c r="C658">
        <v>78.759990000000002</v>
      </c>
      <c r="D658">
        <v>28.22</v>
      </c>
      <c r="E658">
        <v>12.7</v>
      </c>
    </row>
    <row r="659" spans="1:5" x14ac:dyDescent="0.25">
      <c r="A659" s="2">
        <v>44972</v>
      </c>
      <c r="B659">
        <v>91.5</v>
      </c>
      <c r="C659">
        <v>80.08</v>
      </c>
      <c r="D659">
        <v>28.11</v>
      </c>
      <c r="E659">
        <v>12.73</v>
      </c>
    </row>
    <row r="660" spans="1:5" x14ac:dyDescent="0.25">
      <c r="A660" s="2">
        <v>44973</v>
      </c>
      <c r="B660">
        <v>94.61</v>
      </c>
      <c r="C660">
        <v>80.25</v>
      </c>
      <c r="D660">
        <v>28.26</v>
      </c>
      <c r="E660">
        <v>12.73</v>
      </c>
    </row>
    <row r="661" spans="1:5" x14ac:dyDescent="0.25">
      <c r="A661" s="2">
        <v>44974</v>
      </c>
      <c r="B661">
        <v>93.34</v>
      </c>
      <c r="C661">
        <v>79.739999999999995</v>
      </c>
      <c r="D661">
        <v>28.28</v>
      </c>
      <c r="E661">
        <v>12.7</v>
      </c>
    </row>
    <row r="662" spans="1:5" x14ac:dyDescent="0.25">
      <c r="A662" s="2">
        <v>44975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25">
      <c r="A663" s="2">
        <v>44976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44977</v>
      </c>
      <c r="B664">
        <v>95.36</v>
      </c>
      <c r="C664">
        <v>81.25</v>
      </c>
      <c r="D664">
        <v>28.28</v>
      </c>
      <c r="E664">
        <v>12.7</v>
      </c>
    </row>
    <row r="665" spans="1:5" x14ac:dyDescent="0.25">
      <c r="A665" s="2">
        <v>44978</v>
      </c>
      <c r="B665">
        <v>97.28</v>
      </c>
      <c r="C665">
        <v>82.11</v>
      </c>
      <c r="D665">
        <v>28.16</v>
      </c>
      <c r="E665">
        <v>12.64</v>
      </c>
    </row>
    <row r="666" spans="1:5" x14ac:dyDescent="0.25">
      <c r="A666" s="2">
        <v>44979</v>
      </c>
      <c r="B666">
        <v>93.77</v>
      </c>
      <c r="C666">
        <v>78.959999999999994</v>
      </c>
      <c r="D666">
        <v>28.05</v>
      </c>
      <c r="E666">
        <v>12.66</v>
      </c>
    </row>
    <row r="667" spans="1:5" x14ac:dyDescent="0.25">
      <c r="A667" s="2">
        <v>44980</v>
      </c>
      <c r="B667">
        <v>94.53</v>
      </c>
      <c r="C667">
        <v>79.259990000000002</v>
      </c>
      <c r="D667">
        <v>28.5</v>
      </c>
      <c r="E667">
        <v>12.65</v>
      </c>
    </row>
    <row r="668" spans="1:5" x14ac:dyDescent="0.25">
      <c r="A668" s="2">
        <v>44981</v>
      </c>
      <c r="B668">
        <v>94.31</v>
      </c>
      <c r="C668">
        <v>80.11</v>
      </c>
      <c r="D668">
        <v>28.54</v>
      </c>
      <c r="E668">
        <v>12.68</v>
      </c>
    </row>
    <row r="669" spans="1:5" x14ac:dyDescent="0.25">
      <c r="A669" s="2">
        <v>44982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25">
      <c r="A670" s="2">
        <v>44983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44984</v>
      </c>
      <c r="B671">
        <v>97.05</v>
      </c>
      <c r="C671">
        <v>81.78</v>
      </c>
      <c r="D671">
        <v>28.75</v>
      </c>
      <c r="E671">
        <v>12.72</v>
      </c>
    </row>
    <row r="672" spans="1:5" x14ac:dyDescent="0.25">
      <c r="A672" s="2">
        <v>44985</v>
      </c>
      <c r="B672">
        <v>96.579989999999995</v>
      </c>
      <c r="C672">
        <v>81.22</v>
      </c>
      <c r="D672">
        <v>28.78</v>
      </c>
      <c r="E672">
        <v>12.6</v>
      </c>
    </row>
    <row r="673" spans="1:5" x14ac:dyDescent="0.25">
      <c r="A673" s="2">
        <v>44986</v>
      </c>
      <c r="B673">
        <v>93.72</v>
      </c>
      <c r="C673">
        <v>80</v>
      </c>
      <c r="D673">
        <v>29.25</v>
      </c>
      <c r="E673">
        <v>12.59</v>
      </c>
    </row>
    <row r="674" spans="1:5" x14ac:dyDescent="0.25">
      <c r="A674" s="2">
        <v>44987</v>
      </c>
      <c r="B674">
        <v>90.23</v>
      </c>
      <c r="C674">
        <v>78.14</v>
      </c>
      <c r="D674">
        <v>29.93</v>
      </c>
      <c r="E674">
        <v>12.56</v>
      </c>
    </row>
    <row r="675" spans="1:5" x14ac:dyDescent="0.25">
      <c r="A675" s="2">
        <v>44988</v>
      </c>
      <c r="B675">
        <v>89.07</v>
      </c>
      <c r="C675">
        <v>76.759990000000002</v>
      </c>
      <c r="D675">
        <v>29.9</v>
      </c>
      <c r="E675">
        <v>12.56</v>
      </c>
    </row>
    <row r="676" spans="1:5" x14ac:dyDescent="0.25">
      <c r="A676" s="2">
        <v>44989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44990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44991</v>
      </c>
      <c r="B678">
        <v>89.9</v>
      </c>
      <c r="C678">
        <v>75.650000000000006</v>
      </c>
      <c r="D678">
        <v>29.67</v>
      </c>
      <c r="E678">
        <v>12.61</v>
      </c>
    </row>
    <row r="679" spans="1:5" x14ac:dyDescent="0.25">
      <c r="A679" s="2">
        <v>44992</v>
      </c>
      <c r="B679">
        <v>92.59</v>
      </c>
      <c r="C679">
        <v>77.7</v>
      </c>
      <c r="D679">
        <v>29.48</v>
      </c>
      <c r="E679">
        <v>12.59</v>
      </c>
    </row>
    <row r="680" spans="1:5" x14ac:dyDescent="0.25">
      <c r="A680" s="2">
        <v>44993</v>
      </c>
      <c r="B680">
        <v>94.7</v>
      </c>
      <c r="C680">
        <v>79.689989999999995</v>
      </c>
      <c r="D680">
        <v>29.64</v>
      </c>
      <c r="E680">
        <v>12.59</v>
      </c>
    </row>
    <row r="681" spans="1:5" x14ac:dyDescent="0.25">
      <c r="A681" s="2">
        <v>44994</v>
      </c>
      <c r="B681">
        <v>95.31</v>
      </c>
      <c r="C681">
        <v>80.239999999999995</v>
      </c>
      <c r="D681">
        <v>29.9</v>
      </c>
      <c r="E681">
        <v>12.73</v>
      </c>
    </row>
    <row r="682" spans="1:5" x14ac:dyDescent="0.25">
      <c r="A682" s="2">
        <v>44995</v>
      </c>
      <c r="B682">
        <v>96.72</v>
      </c>
      <c r="C682">
        <v>81.52</v>
      </c>
      <c r="D682">
        <v>29.72</v>
      </c>
      <c r="E682">
        <v>12.51</v>
      </c>
    </row>
    <row r="683" spans="1:5" x14ac:dyDescent="0.25">
      <c r="A683" s="2">
        <v>44996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25">
      <c r="A684" s="2">
        <v>44997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44998</v>
      </c>
      <c r="B685">
        <v>94.259990000000002</v>
      </c>
      <c r="C685">
        <v>79.95</v>
      </c>
      <c r="D685">
        <v>29.33</v>
      </c>
      <c r="E685">
        <v>12.45</v>
      </c>
    </row>
    <row r="686" spans="1:5" x14ac:dyDescent="0.25">
      <c r="A686" s="2">
        <v>44999</v>
      </c>
      <c r="B686">
        <v>89.8</v>
      </c>
      <c r="C686">
        <v>76.7</v>
      </c>
      <c r="D686">
        <v>29.44</v>
      </c>
      <c r="E686">
        <v>12.41</v>
      </c>
    </row>
    <row r="687" spans="1:5" x14ac:dyDescent="0.25">
      <c r="A687" s="2">
        <v>45000</v>
      </c>
      <c r="B687">
        <v>86.6</v>
      </c>
      <c r="C687">
        <v>73.42</v>
      </c>
      <c r="D687">
        <v>29.29</v>
      </c>
      <c r="E687">
        <v>12.49</v>
      </c>
    </row>
    <row r="688" spans="1:5" x14ac:dyDescent="0.25">
      <c r="A688" s="2">
        <v>45001</v>
      </c>
      <c r="B688">
        <v>84.43</v>
      </c>
      <c r="C688">
        <v>70.650000000000006</v>
      </c>
      <c r="D688">
        <v>29.2</v>
      </c>
      <c r="E688">
        <v>12.47</v>
      </c>
    </row>
    <row r="689" spans="1:5" x14ac:dyDescent="0.25">
      <c r="A689" s="2">
        <v>45002</v>
      </c>
      <c r="B689">
        <v>84.58</v>
      </c>
      <c r="C689">
        <v>70.760000000000005</v>
      </c>
      <c r="D689">
        <v>29</v>
      </c>
      <c r="E689">
        <v>12.58</v>
      </c>
    </row>
    <row r="690" spans="1:5" x14ac:dyDescent="0.25">
      <c r="A690" s="2">
        <v>45003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25">
      <c r="A691" s="2">
        <v>45004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45005</v>
      </c>
      <c r="B692">
        <v>85.11</v>
      </c>
      <c r="C692">
        <v>70.72</v>
      </c>
      <c r="D692">
        <v>29.2</v>
      </c>
      <c r="E692">
        <v>12.57</v>
      </c>
    </row>
    <row r="693" spans="1:5" x14ac:dyDescent="0.25">
      <c r="A693" s="2">
        <v>45006</v>
      </c>
      <c r="B693">
        <v>86.88</v>
      </c>
      <c r="C693">
        <v>71.16</v>
      </c>
      <c r="D693">
        <v>29.48</v>
      </c>
      <c r="E693">
        <v>12.52</v>
      </c>
    </row>
    <row r="694" spans="1:5" x14ac:dyDescent="0.25">
      <c r="A694" s="2">
        <v>45007</v>
      </c>
      <c r="B694">
        <v>86.77</v>
      </c>
      <c r="C694">
        <v>70.709999999999994</v>
      </c>
      <c r="D694">
        <v>29.45</v>
      </c>
      <c r="E694">
        <v>12.47</v>
      </c>
    </row>
    <row r="695" spans="1:5" x14ac:dyDescent="0.25">
      <c r="A695" s="2">
        <v>45008</v>
      </c>
      <c r="B695">
        <v>89.689989999999995</v>
      </c>
      <c r="C695">
        <v>72.459999999999994</v>
      </c>
      <c r="D695">
        <v>29.59</v>
      </c>
      <c r="E695">
        <v>12.52</v>
      </c>
    </row>
    <row r="696" spans="1:5" x14ac:dyDescent="0.25">
      <c r="A696" s="2">
        <v>45009</v>
      </c>
      <c r="B696">
        <v>85.1</v>
      </c>
      <c r="C696">
        <v>69.87</v>
      </c>
      <c r="D696">
        <v>29.5</v>
      </c>
      <c r="E696">
        <v>12.65</v>
      </c>
    </row>
    <row r="697" spans="1:5" x14ac:dyDescent="0.25">
      <c r="A697" s="2">
        <v>45010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25">
      <c r="A698" s="2">
        <v>45011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45012</v>
      </c>
      <c r="B699">
        <v>84.77</v>
      </c>
      <c r="C699">
        <v>68.52</v>
      </c>
      <c r="D699">
        <v>29.53</v>
      </c>
      <c r="E699">
        <v>12.62</v>
      </c>
    </row>
    <row r="700" spans="1:5" x14ac:dyDescent="0.25">
      <c r="A700" s="2">
        <v>45013</v>
      </c>
      <c r="B700">
        <v>87.47</v>
      </c>
      <c r="C700">
        <v>72.87</v>
      </c>
      <c r="D700">
        <v>29.55</v>
      </c>
      <c r="E700">
        <v>12.55</v>
      </c>
    </row>
    <row r="701" spans="1:5" x14ac:dyDescent="0.25">
      <c r="A701" s="2">
        <v>45014</v>
      </c>
      <c r="B701">
        <v>88.4</v>
      </c>
      <c r="C701">
        <v>73.010000000000005</v>
      </c>
      <c r="D701">
        <v>29.92</v>
      </c>
      <c r="E701">
        <v>12.68</v>
      </c>
    </row>
    <row r="702" spans="1:5" x14ac:dyDescent="0.25">
      <c r="A702" s="2">
        <v>45015</v>
      </c>
      <c r="B702">
        <v>89.1</v>
      </c>
      <c r="C702">
        <v>73.689989999999995</v>
      </c>
      <c r="D702">
        <v>29.8</v>
      </c>
      <c r="E702">
        <v>12.73</v>
      </c>
    </row>
    <row r="703" spans="1:5" x14ac:dyDescent="0.25">
      <c r="A703" s="2">
        <v>45016</v>
      </c>
      <c r="B703">
        <v>90.09</v>
      </c>
      <c r="C703">
        <v>73.930000000000007</v>
      </c>
      <c r="D703">
        <v>29.91</v>
      </c>
      <c r="E703">
        <v>12.93</v>
      </c>
    </row>
    <row r="704" spans="1:5" x14ac:dyDescent="0.25">
      <c r="A704" s="2">
        <v>45017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25">
      <c r="A705" s="2">
        <v>45018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45019</v>
      </c>
      <c r="B706">
        <v>93.88</v>
      </c>
      <c r="C706">
        <v>77.41</v>
      </c>
      <c r="D706">
        <v>30.06</v>
      </c>
      <c r="E706">
        <v>13.04</v>
      </c>
    </row>
    <row r="707" spans="1:5" x14ac:dyDescent="0.25">
      <c r="A707" s="2">
        <v>45020</v>
      </c>
      <c r="B707">
        <v>93.07</v>
      </c>
      <c r="C707">
        <v>75.959999999999994</v>
      </c>
      <c r="D707">
        <v>29.93</v>
      </c>
      <c r="E707">
        <v>13</v>
      </c>
    </row>
    <row r="708" spans="1:5" x14ac:dyDescent="0.25">
      <c r="A708" s="2">
        <v>45021</v>
      </c>
      <c r="B708">
        <v>94.72</v>
      </c>
      <c r="C708">
        <v>73.959999999999994</v>
      </c>
      <c r="D708">
        <v>29.74</v>
      </c>
      <c r="E708">
        <v>12.92</v>
      </c>
    </row>
    <row r="709" spans="1:5" x14ac:dyDescent="0.25">
      <c r="A709" s="2">
        <v>45022</v>
      </c>
      <c r="B709">
        <v>94.74</v>
      </c>
      <c r="C709">
        <v>73.95</v>
      </c>
      <c r="D709">
        <v>29.83</v>
      </c>
      <c r="E709">
        <v>12.93</v>
      </c>
    </row>
    <row r="710" spans="1:5" x14ac:dyDescent="0.25">
      <c r="A710" s="2">
        <v>45023</v>
      </c>
      <c r="B710" t="e">
        <v>#N/A</v>
      </c>
      <c r="C710" t="e">
        <v>#N/A</v>
      </c>
      <c r="D710" t="e">
        <v>#N/A</v>
      </c>
      <c r="E710" t="e">
        <v>#N/A</v>
      </c>
    </row>
    <row r="711" spans="1:5" x14ac:dyDescent="0.25">
      <c r="A711" s="2">
        <v>45024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25">
      <c r="A712" s="2">
        <v>45025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45026</v>
      </c>
      <c r="B713">
        <v>94.74</v>
      </c>
      <c r="C713" t="e">
        <v>#N/A</v>
      </c>
      <c r="D713">
        <v>29.8</v>
      </c>
      <c r="E713">
        <v>13.02</v>
      </c>
    </row>
    <row r="714" spans="1:5" x14ac:dyDescent="0.25">
      <c r="A714" s="2">
        <v>45027</v>
      </c>
      <c r="B714">
        <v>95.49</v>
      </c>
      <c r="C714">
        <v>74.22</v>
      </c>
      <c r="D714">
        <v>29.9</v>
      </c>
      <c r="E714">
        <v>12.99</v>
      </c>
    </row>
    <row r="715" spans="1:5" x14ac:dyDescent="0.25">
      <c r="A715" s="2">
        <v>45028</v>
      </c>
      <c r="B715">
        <v>93.99</v>
      </c>
      <c r="C715">
        <v>72.66</v>
      </c>
      <c r="D715">
        <v>30.08</v>
      </c>
      <c r="E715">
        <v>13</v>
      </c>
    </row>
    <row r="716" spans="1:5" x14ac:dyDescent="0.25">
      <c r="A716" s="2">
        <v>45029</v>
      </c>
      <c r="B716">
        <v>92.55</v>
      </c>
      <c r="C716">
        <v>71.16</v>
      </c>
      <c r="D716">
        <v>30.38</v>
      </c>
      <c r="E716">
        <v>12.96</v>
      </c>
    </row>
    <row r="717" spans="1:5" x14ac:dyDescent="0.25">
      <c r="A717" s="2">
        <v>45030</v>
      </c>
      <c r="B717">
        <v>91.92</v>
      </c>
      <c r="C717">
        <v>70.680000000000007</v>
      </c>
      <c r="D717">
        <v>30.57</v>
      </c>
      <c r="E717">
        <v>12.93</v>
      </c>
    </row>
    <row r="718" spans="1:5" x14ac:dyDescent="0.25">
      <c r="A718" s="2">
        <v>45031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25">
      <c r="A719" s="2">
        <v>45032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45033</v>
      </c>
      <c r="B720">
        <v>91.11</v>
      </c>
      <c r="C720">
        <v>69.709999999999994</v>
      </c>
      <c r="D720">
        <v>30.92</v>
      </c>
      <c r="E720">
        <v>12.99</v>
      </c>
    </row>
    <row r="721" spans="1:5" x14ac:dyDescent="0.25">
      <c r="A721" s="2">
        <v>45034</v>
      </c>
      <c r="B721">
        <v>93.39</v>
      </c>
      <c r="C721">
        <v>69.33</v>
      </c>
      <c r="D721">
        <v>30.93</v>
      </c>
      <c r="E721">
        <v>12.97</v>
      </c>
    </row>
    <row r="722" spans="1:5" x14ac:dyDescent="0.25">
      <c r="A722" s="2">
        <v>45035</v>
      </c>
      <c r="B722">
        <v>92.53</v>
      </c>
      <c r="C722">
        <v>67.41</v>
      </c>
      <c r="D722">
        <v>30.91</v>
      </c>
      <c r="E722">
        <v>12.91</v>
      </c>
    </row>
    <row r="723" spans="1:5" x14ac:dyDescent="0.25">
      <c r="A723" s="2">
        <v>45036</v>
      </c>
      <c r="B723">
        <v>90.05</v>
      </c>
      <c r="C723">
        <v>64.739999999999995</v>
      </c>
      <c r="D723">
        <v>30.87</v>
      </c>
      <c r="E723">
        <v>12.86</v>
      </c>
    </row>
    <row r="724" spans="1:5" x14ac:dyDescent="0.25">
      <c r="A724" s="2">
        <v>45037</v>
      </c>
      <c r="B724">
        <v>87.83</v>
      </c>
      <c r="C724">
        <v>63.16</v>
      </c>
      <c r="D724">
        <v>30.81</v>
      </c>
      <c r="E724">
        <v>12.78</v>
      </c>
    </row>
    <row r="725" spans="1:5" x14ac:dyDescent="0.25">
      <c r="A725" s="2">
        <v>45038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25">
      <c r="A726" s="2">
        <v>45039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45040</v>
      </c>
      <c r="B727">
        <v>86.53</v>
      </c>
      <c r="C727">
        <v>63.4</v>
      </c>
      <c r="D727">
        <v>30.73</v>
      </c>
      <c r="E727">
        <v>12.65</v>
      </c>
    </row>
    <row r="728" spans="1:5" x14ac:dyDescent="0.25">
      <c r="A728" s="2">
        <v>45041</v>
      </c>
      <c r="B728">
        <v>85.16</v>
      </c>
      <c r="C728">
        <v>62.99</v>
      </c>
      <c r="D728">
        <v>30.66</v>
      </c>
      <c r="E728">
        <v>12.67</v>
      </c>
    </row>
    <row r="729" spans="1:5" x14ac:dyDescent="0.25">
      <c r="A729" s="2">
        <v>45042</v>
      </c>
      <c r="B729">
        <v>83.87</v>
      </c>
      <c r="C729">
        <v>61.82</v>
      </c>
      <c r="D729">
        <v>30.84</v>
      </c>
      <c r="E729">
        <v>12.7</v>
      </c>
    </row>
    <row r="730" spans="1:5" x14ac:dyDescent="0.25">
      <c r="A730" s="2">
        <v>45043</v>
      </c>
      <c r="B730">
        <v>84.3</v>
      </c>
      <c r="C730">
        <v>61.76</v>
      </c>
      <c r="D730">
        <v>31.15</v>
      </c>
      <c r="E730">
        <v>12.69</v>
      </c>
    </row>
    <row r="731" spans="1:5" x14ac:dyDescent="0.25">
      <c r="A731" s="2">
        <v>45044</v>
      </c>
      <c r="B731">
        <v>85.63</v>
      </c>
      <c r="C731">
        <v>61.24</v>
      </c>
      <c r="D731">
        <v>31.05</v>
      </c>
      <c r="E731">
        <v>12.82</v>
      </c>
    </row>
    <row r="732" spans="1:5" x14ac:dyDescent="0.25">
      <c r="A732" s="2">
        <v>45045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25">
      <c r="A733" s="2">
        <v>45046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45047</v>
      </c>
      <c r="B734">
        <v>84.25</v>
      </c>
      <c r="C734" t="e">
        <v>#N/A</v>
      </c>
      <c r="D734">
        <v>31.03</v>
      </c>
      <c r="E734">
        <v>12.87</v>
      </c>
    </row>
    <row r="735" spans="1:5" x14ac:dyDescent="0.25">
      <c r="A735" s="2">
        <v>45048</v>
      </c>
      <c r="B735">
        <v>86.63</v>
      </c>
      <c r="C735">
        <v>60.4</v>
      </c>
      <c r="D735">
        <v>31</v>
      </c>
      <c r="E735">
        <v>12.9</v>
      </c>
    </row>
    <row r="736" spans="1:5" x14ac:dyDescent="0.25">
      <c r="A736" s="2">
        <v>45049</v>
      </c>
      <c r="B736">
        <v>83.28</v>
      </c>
      <c r="C736">
        <v>58.75</v>
      </c>
      <c r="D736">
        <v>30.77</v>
      </c>
      <c r="E736">
        <v>12.9</v>
      </c>
    </row>
    <row r="737" spans="1:5" x14ac:dyDescent="0.25">
      <c r="A737" s="2">
        <v>45050</v>
      </c>
      <c r="B737">
        <v>83</v>
      </c>
      <c r="C737">
        <v>59.05</v>
      </c>
      <c r="D737">
        <v>30.49</v>
      </c>
      <c r="E737">
        <v>12.85</v>
      </c>
    </row>
    <row r="738" spans="1:5" x14ac:dyDescent="0.25">
      <c r="A738" s="2">
        <v>45051</v>
      </c>
      <c r="B738">
        <v>83.28</v>
      </c>
      <c r="C738">
        <v>59.98</v>
      </c>
      <c r="D738">
        <v>30.37</v>
      </c>
      <c r="E738">
        <v>12.75</v>
      </c>
    </row>
    <row r="739" spans="1:5" x14ac:dyDescent="0.25">
      <c r="A739" s="2">
        <v>45052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25">
      <c r="A740" s="2">
        <v>45053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45054</v>
      </c>
      <c r="B741">
        <v>83.71</v>
      </c>
      <c r="C741" t="e">
        <v>#N/A</v>
      </c>
      <c r="D741">
        <v>30.32</v>
      </c>
      <c r="E741">
        <v>12.78</v>
      </c>
    </row>
    <row r="742" spans="1:5" x14ac:dyDescent="0.25">
      <c r="A742" s="2">
        <v>45055</v>
      </c>
      <c r="B742">
        <v>85.06</v>
      </c>
      <c r="C742">
        <v>59.22</v>
      </c>
      <c r="D742">
        <v>30.38</v>
      </c>
      <c r="E742">
        <v>12.81</v>
      </c>
    </row>
    <row r="743" spans="1:5" x14ac:dyDescent="0.25">
      <c r="A743" s="2">
        <v>45056</v>
      </c>
      <c r="B743">
        <v>87.7</v>
      </c>
      <c r="C743">
        <v>60.81</v>
      </c>
      <c r="D743">
        <v>30.57</v>
      </c>
      <c r="E743">
        <v>12.84</v>
      </c>
    </row>
    <row r="744" spans="1:5" x14ac:dyDescent="0.25">
      <c r="A744" s="2">
        <v>45057</v>
      </c>
      <c r="B744">
        <v>86.59</v>
      </c>
      <c r="C744">
        <v>60.12</v>
      </c>
      <c r="D744">
        <v>30.55</v>
      </c>
      <c r="E744">
        <v>12.88</v>
      </c>
    </row>
    <row r="745" spans="1:5" x14ac:dyDescent="0.25">
      <c r="A745" s="2">
        <v>45058</v>
      </c>
      <c r="B745">
        <v>86.65</v>
      </c>
      <c r="C745">
        <v>58.68</v>
      </c>
      <c r="D745">
        <v>30.51</v>
      </c>
      <c r="E745">
        <v>12.9</v>
      </c>
    </row>
    <row r="746" spans="1:5" x14ac:dyDescent="0.25">
      <c r="A746" s="2">
        <v>45059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25">
      <c r="A747" s="2">
        <v>45060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45061</v>
      </c>
      <c r="B748">
        <v>85.2</v>
      </c>
      <c r="C748">
        <v>57.16</v>
      </c>
      <c r="D748">
        <v>30.52</v>
      </c>
      <c r="E748">
        <v>12.89</v>
      </c>
    </row>
    <row r="749" spans="1:5" x14ac:dyDescent="0.25">
      <c r="A749" s="2">
        <v>45062</v>
      </c>
      <c r="B749">
        <v>86.81</v>
      </c>
      <c r="C749">
        <v>57.08</v>
      </c>
      <c r="D749">
        <v>30.46</v>
      </c>
      <c r="E749">
        <v>12.96</v>
      </c>
    </row>
    <row r="750" spans="1:5" x14ac:dyDescent="0.25">
      <c r="A750" s="2">
        <v>45063</v>
      </c>
      <c r="B750">
        <v>86.41</v>
      </c>
      <c r="C750">
        <v>60.01</v>
      </c>
      <c r="D750">
        <v>30.49</v>
      </c>
      <c r="E750">
        <v>13</v>
      </c>
    </row>
    <row r="751" spans="1:5" x14ac:dyDescent="0.25">
      <c r="A751" s="2">
        <v>45064</v>
      </c>
      <c r="B751">
        <v>88.06</v>
      </c>
      <c r="C751">
        <v>62.22</v>
      </c>
      <c r="D751">
        <v>30.73</v>
      </c>
      <c r="E751">
        <v>13</v>
      </c>
    </row>
    <row r="752" spans="1:5" x14ac:dyDescent="0.25">
      <c r="A752" s="2">
        <v>45065</v>
      </c>
      <c r="B752">
        <v>88.09</v>
      </c>
      <c r="C752">
        <v>61.4</v>
      </c>
      <c r="D752">
        <v>30.74</v>
      </c>
      <c r="E752">
        <v>13.04</v>
      </c>
    </row>
    <row r="753" spans="1:5" x14ac:dyDescent="0.25">
      <c r="A753" s="2">
        <v>45066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25">
      <c r="A754" s="2">
        <v>45067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45068</v>
      </c>
      <c r="B755">
        <v>85.95</v>
      </c>
      <c r="C755">
        <v>58.57</v>
      </c>
      <c r="D755">
        <v>30.8</v>
      </c>
      <c r="E755">
        <v>13.05</v>
      </c>
    </row>
    <row r="756" spans="1:5" x14ac:dyDescent="0.25">
      <c r="A756" s="2">
        <v>45069</v>
      </c>
      <c r="B756">
        <v>83.68</v>
      </c>
      <c r="C756">
        <v>55.45</v>
      </c>
      <c r="D756">
        <v>30.63</v>
      </c>
      <c r="E756">
        <v>13.05</v>
      </c>
    </row>
    <row r="757" spans="1:5" x14ac:dyDescent="0.25">
      <c r="A757" s="2">
        <v>45070</v>
      </c>
      <c r="B757">
        <v>83.35</v>
      </c>
      <c r="C757">
        <v>55.11</v>
      </c>
      <c r="D757">
        <v>30.76</v>
      </c>
      <c r="E757">
        <v>13.24</v>
      </c>
    </row>
    <row r="758" spans="1:5" x14ac:dyDescent="0.25">
      <c r="A758" s="2">
        <v>45071</v>
      </c>
      <c r="B758">
        <v>81.23</v>
      </c>
      <c r="C758">
        <v>53.13</v>
      </c>
      <c r="D758">
        <v>30.72</v>
      </c>
      <c r="E758">
        <v>13.45</v>
      </c>
    </row>
    <row r="759" spans="1:5" x14ac:dyDescent="0.25">
      <c r="A759" s="2">
        <v>45072</v>
      </c>
      <c r="B759">
        <v>80.56</v>
      </c>
      <c r="C759">
        <v>53.09</v>
      </c>
      <c r="D759">
        <v>30.95</v>
      </c>
      <c r="E759">
        <v>13.42</v>
      </c>
    </row>
    <row r="760" spans="1:5" x14ac:dyDescent="0.25">
      <c r="A760" s="2">
        <v>45073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25">
      <c r="A761" s="2">
        <v>45074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45075</v>
      </c>
      <c r="B762">
        <v>81.13</v>
      </c>
      <c r="C762" t="e">
        <v>#N/A</v>
      </c>
      <c r="D762">
        <v>30.95</v>
      </c>
      <c r="E762">
        <v>13.42</v>
      </c>
    </row>
    <row r="763" spans="1:5" x14ac:dyDescent="0.25">
      <c r="A763" s="2">
        <v>45076</v>
      </c>
      <c r="B763">
        <v>78.819999999999993</v>
      </c>
      <c r="C763">
        <v>49.8</v>
      </c>
      <c r="D763">
        <v>31.08</v>
      </c>
      <c r="E763">
        <v>13.38</v>
      </c>
    </row>
    <row r="764" spans="1:5" x14ac:dyDescent="0.25">
      <c r="A764" s="2">
        <v>45077</v>
      </c>
      <c r="B764">
        <v>79.38</v>
      </c>
      <c r="C764">
        <v>52.23</v>
      </c>
      <c r="D764">
        <v>30.9</v>
      </c>
      <c r="E764">
        <v>13.41</v>
      </c>
    </row>
    <row r="765" spans="1:5" x14ac:dyDescent="0.25">
      <c r="A765" s="2">
        <v>45078</v>
      </c>
      <c r="B765">
        <v>77.11</v>
      </c>
      <c r="C765">
        <v>51.04</v>
      </c>
      <c r="D765">
        <v>30.88</v>
      </c>
      <c r="E765">
        <v>13.39</v>
      </c>
    </row>
    <row r="766" spans="1:5" x14ac:dyDescent="0.25">
      <c r="A766" s="2">
        <v>45079</v>
      </c>
      <c r="B766">
        <v>77.38</v>
      </c>
      <c r="C766">
        <v>51.2</v>
      </c>
      <c r="D766">
        <v>30.82</v>
      </c>
      <c r="E766">
        <v>13.35</v>
      </c>
    </row>
    <row r="767" spans="1:5" x14ac:dyDescent="0.25">
      <c r="A767" s="2">
        <v>45080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25">
      <c r="A768" s="2">
        <v>45081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45082</v>
      </c>
      <c r="B769">
        <v>80.88</v>
      </c>
      <c r="C769">
        <v>52</v>
      </c>
      <c r="D769">
        <v>30.7</v>
      </c>
      <c r="E769">
        <v>13.18</v>
      </c>
    </row>
    <row r="770" spans="1:5" x14ac:dyDescent="0.25">
      <c r="A770" s="2">
        <v>45083</v>
      </c>
      <c r="B770">
        <v>80.05</v>
      </c>
      <c r="C770">
        <v>51.51</v>
      </c>
      <c r="D770">
        <v>30.82</v>
      </c>
      <c r="E770">
        <v>13.13</v>
      </c>
    </row>
    <row r="771" spans="1:5" x14ac:dyDescent="0.25">
      <c r="A771" s="2">
        <v>45084</v>
      </c>
      <c r="B771">
        <v>81.92</v>
      </c>
      <c r="C771">
        <v>53.24</v>
      </c>
      <c r="D771">
        <v>30.97</v>
      </c>
      <c r="E771">
        <v>13.25</v>
      </c>
    </row>
    <row r="772" spans="1:5" x14ac:dyDescent="0.25">
      <c r="A772" s="2">
        <v>45085</v>
      </c>
      <c r="B772">
        <v>82.32</v>
      </c>
      <c r="C772">
        <v>53.1</v>
      </c>
      <c r="D772">
        <v>31.06</v>
      </c>
      <c r="E772" t="e">
        <v>#N/A</v>
      </c>
    </row>
    <row r="773" spans="1:5" x14ac:dyDescent="0.25">
      <c r="A773" s="2">
        <v>45086</v>
      </c>
      <c r="B773">
        <v>85.06</v>
      </c>
      <c r="C773">
        <v>53.54</v>
      </c>
      <c r="D773">
        <v>31.45</v>
      </c>
      <c r="E773">
        <v>13.03</v>
      </c>
    </row>
    <row r="774" spans="1:5" x14ac:dyDescent="0.25">
      <c r="A774" s="2">
        <v>45087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25">
      <c r="A775" s="2">
        <v>45088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45089</v>
      </c>
      <c r="B776">
        <v>86.09</v>
      </c>
      <c r="C776">
        <v>53.97</v>
      </c>
      <c r="D776">
        <v>31.75</v>
      </c>
      <c r="E776">
        <v>13.03</v>
      </c>
    </row>
    <row r="777" spans="1:5" x14ac:dyDescent="0.25">
      <c r="A777" s="2">
        <v>45090</v>
      </c>
      <c r="B777">
        <v>88.12</v>
      </c>
      <c r="C777">
        <v>55.38</v>
      </c>
      <c r="D777">
        <v>31.8</v>
      </c>
      <c r="E777">
        <v>13.01</v>
      </c>
    </row>
    <row r="778" spans="1:5" x14ac:dyDescent="0.25">
      <c r="A778" s="2">
        <v>45091</v>
      </c>
      <c r="B778">
        <v>91.52</v>
      </c>
      <c r="C778">
        <v>58.81</v>
      </c>
      <c r="D778">
        <v>31.84</v>
      </c>
      <c r="E778">
        <v>12.93</v>
      </c>
    </row>
    <row r="779" spans="1:5" x14ac:dyDescent="0.25">
      <c r="A779" s="2">
        <v>45092</v>
      </c>
      <c r="B779">
        <v>91.41</v>
      </c>
      <c r="C779">
        <v>60.48</v>
      </c>
      <c r="D779">
        <v>32.299999999999997</v>
      </c>
      <c r="E779">
        <v>13</v>
      </c>
    </row>
    <row r="780" spans="1:5" x14ac:dyDescent="0.25">
      <c r="A780" s="2">
        <v>45093</v>
      </c>
      <c r="B780">
        <v>90.509990000000002</v>
      </c>
      <c r="C780">
        <v>59.37</v>
      </c>
      <c r="D780">
        <v>31.9</v>
      </c>
      <c r="E780">
        <v>12.99</v>
      </c>
    </row>
    <row r="781" spans="1:5" x14ac:dyDescent="0.25">
      <c r="A781" s="2">
        <v>45094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25">
      <c r="A782" s="2">
        <v>45095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45096</v>
      </c>
      <c r="B783">
        <v>90.25</v>
      </c>
      <c r="C783">
        <v>59.28</v>
      </c>
      <c r="D783">
        <v>31.9</v>
      </c>
      <c r="E783">
        <v>12.99</v>
      </c>
    </row>
    <row r="784" spans="1:5" x14ac:dyDescent="0.25">
      <c r="A784" s="2">
        <v>45097</v>
      </c>
      <c r="B784">
        <v>92.9</v>
      </c>
      <c r="C784">
        <v>59.5</v>
      </c>
      <c r="D784">
        <v>31.99</v>
      </c>
      <c r="E784">
        <v>12.99</v>
      </c>
    </row>
    <row r="785" spans="1:5" x14ac:dyDescent="0.25">
      <c r="A785" s="2">
        <v>45098</v>
      </c>
      <c r="B785">
        <v>88.59</v>
      </c>
      <c r="C785">
        <v>58.2</v>
      </c>
      <c r="D785">
        <v>32.29</v>
      </c>
      <c r="E785">
        <v>13.03</v>
      </c>
    </row>
    <row r="786" spans="1:5" x14ac:dyDescent="0.25">
      <c r="A786" s="2">
        <v>45099</v>
      </c>
      <c r="B786">
        <v>88.2</v>
      </c>
      <c r="C786">
        <v>56.35</v>
      </c>
      <c r="D786">
        <v>32.24</v>
      </c>
      <c r="E786">
        <v>13.18</v>
      </c>
    </row>
    <row r="787" spans="1:5" x14ac:dyDescent="0.25">
      <c r="A787" s="2">
        <v>45100</v>
      </c>
      <c r="B787">
        <v>85.93</v>
      </c>
      <c r="C787">
        <v>53.38</v>
      </c>
      <c r="D787">
        <v>32.18</v>
      </c>
      <c r="E787">
        <v>13.28</v>
      </c>
    </row>
    <row r="788" spans="1:5" x14ac:dyDescent="0.25">
      <c r="A788" s="2">
        <v>45101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25">
      <c r="A789" s="2">
        <v>45102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45103</v>
      </c>
      <c r="B790">
        <v>84.3</v>
      </c>
      <c r="C790">
        <v>51.5</v>
      </c>
      <c r="D790">
        <v>32</v>
      </c>
      <c r="E790">
        <v>13.29</v>
      </c>
    </row>
    <row r="791" spans="1:5" x14ac:dyDescent="0.25">
      <c r="A791" s="2">
        <v>45104</v>
      </c>
      <c r="B791">
        <v>87.85</v>
      </c>
      <c r="C791">
        <v>51.51</v>
      </c>
      <c r="D791">
        <v>31.97</v>
      </c>
      <c r="E791">
        <v>13.33</v>
      </c>
    </row>
    <row r="792" spans="1:5" x14ac:dyDescent="0.25">
      <c r="A792" s="2">
        <v>45105</v>
      </c>
      <c r="B792">
        <v>86.72</v>
      </c>
      <c r="C792">
        <v>53.74</v>
      </c>
      <c r="D792">
        <v>32.07</v>
      </c>
      <c r="E792">
        <v>13.35</v>
      </c>
    </row>
    <row r="793" spans="1:5" x14ac:dyDescent="0.25">
      <c r="A793" s="2">
        <v>45106</v>
      </c>
      <c r="B793">
        <v>86.9</v>
      </c>
      <c r="C793">
        <v>54.04</v>
      </c>
      <c r="D793">
        <v>32.14</v>
      </c>
      <c r="E793">
        <v>13.27</v>
      </c>
    </row>
    <row r="794" spans="1:5" x14ac:dyDescent="0.25">
      <c r="A794" s="2">
        <v>45107</v>
      </c>
      <c r="B794">
        <v>88.09</v>
      </c>
      <c r="C794">
        <v>53.9</v>
      </c>
      <c r="D794" t="e">
        <v>#N/A</v>
      </c>
      <c r="E794">
        <v>13.3</v>
      </c>
    </row>
    <row r="795" spans="1:5" x14ac:dyDescent="0.25">
      <c r="A795" s="2">
        <v>45108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25">
      <c r="A796" s="2">
        <v>45109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45110</v>
      </c>
      <c r="B797">
        <v>86.33</v>
      </c>
      <c r="C797">
        <v>58.3</v>
      </c>
      <c r="D797">
        <v>32.32</v>
      </c>
      <c r="E797">
        <v>13.26</v>
      </c>
    </row>
    <row r="798" spans="1:5" x14ac:dyDescent="0.25">
      <c r="A798" s="2">
        <v>45111</v>
      </c>
      <c r="B798">
        <v>86.32</v>
      </c>
      <c r="C798">
        <v>56.04</v>
      </c>
      <c r="D798">
        <v>32.32</v>
      </c>
      <c r="E798">
        <v>13.26</v>
      </c>
    </row>
    <row r="799" spans="1:5" x14ac:dyDescent="0.25">
      <c r="A799" s="2">
        <v>45112</v>
      </c>
      <c r="B799">
        <v>84.91</v>
      </c>
      <c r="C799">
        <v>52.62</v>
      </c>
      <c r="D799">
        <v>32.369999999999997</v>
      </c>
      <c r="E799">
        <v>13.27</v>
      </c>
    </row>
    <row r="800" spans="1:5" x14ac:dyDescent="0.25">
      <c r="A800" s="2">
        <v>45113</v>
      </c>
      <c r="B800">
        <v>85.05</v>
      </c>
      <c r="C800">
        <v>50.96</v>
      </c>
      <c r="D800">
        <v>32.25</v>
      </c>
      <c r="E800">
        <v>13.28</v>
      </c>
    </row>
    <row r="801" spans="1:5" x14ac:dyDescent="0.25">
      <c r="A801" s="2">
        <v>45114</v>
      </c>
      <c r="B801">
        <v>85.23</v>
      </c>
      <c r="C801">
        <v>50</v>
      </c>
      <c r="D801">
        <v>32.22</v>
      </c>
      <c r="E801">
        <v>13.28</v>
      </c>
    </row>
    <row r="802" spans="1:5" x14ac:dyDescent="0.25">
      <c r="A802" s="2">
        <v>45115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25">
      <c r="A803" s="2">
        <v>45116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45117</v>
      </c>
      <c r="B804">
        <v>85.38</v>
      </c>
      <c r="C804">
        <v>50.85</v>
      </c>
      <c r="D804">
        <v>32.25</v>
      </c>
      <c r="E804">
        <v>13.29</v>
      </c>
    </row>
    <row r="805" spans="1:5" x14ac:dyDescent="0.25">
      <c r="A805" s="2">
        <v>45118</v>
      </c>
      <c r="B805">
        <v>85.81</v>
      </c>
      <c r="C805">
        <v>50.65</v>
      </c>
      <c r="D805">
        <v>32.1</v>
      </c>
      <c r="E805">
        <v>13.28</v>
      </c>
    </row>
    <row r="806" spans="1:5" x14ac:dyDescent="0.25">
      <c r="A806" s="2">
        <v>45119</v>
      </c>
      <c r="B806">
        <v>84.88</v>
      </c>
      <c r="C806">
        <v>50.29</v>
      </c>
      <c r="D806">
        <v>32.19</v>
      </c>
      <c r="E806">
        <v>13.27</v>
      </c>
    </row>
    <row r="807" spans="1:5" x14ac:dyDescent="0.25">
      <c r="A807" s="2">
        <v>45120</v>
      </c>
      <c r="B807">
        <v>84.91</v>
      </c>
      <c r="C807">
        <v>50.23</v>
      </c>
      <c r="D807">
        <v>33.18</v>
      </c>
      <c r="E807">
        <v>13.51</v>
      </c>
    </row>
    <row r="808" spans="1:5" x14ac:dyDescent="0.25">
      <c r="A808" s="2">
        <v>45121</v>
      </c>
      <c r="B808">
        <v>85.11</v>
      </c>
      <c r="C808">
        <v>49.2</v>
      </c>
      <c r="D808">
        <v>33.28</v>
      </c>
      <c r="E808">
        <v>13.59</v>
      </c>
    </row>
    <row r="809" spans="1:5" x14ac:dyDescent="0.25">
      <c r="A809" s="2">
        <v>45122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25">
      <c r="A810" s="2">
        <v>45123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45124</v>
      </c>
      <c r="B811">
        <v>85.56</v>
      </c>
      <c r="C811">
        <v>49.25</v>
      </c>
      <c r="D811">
        <v>33.76</v>
      </c>
      <c r="E811">
        <v>13.66</v>
      </c>
    </row>
    <row r="812" spans="1:5" x14ac:dyDescent="0.25">
      <c r="A812" s="2">
        <v>45125</v>
      </c>
      <c r="B812">
        <v>86.42</v>
      </c>
      <c r="C812">
        <v>48.26</v>
      </c>
      <c r="D812">
        <v>33.619999999999997</v>
      </c>
      <c r="E812">
        <v>13.64</v>
      </c>
    </row>
    <row r="813" spans="1:5" x14ac:dyDescent="0.25">
      <c r="A813" s="2">
        <v>45126</v>
      </c>
      <c r="B813">
        <v>88.25</v>
      </c>
      <c r="C813">
        <v>49.15</v>
      </c>
      <c r="D813">
        <v>33.93</v>
      </c>
      <c r="E813">
        <v>13.73</v>
      </c>
    </row>
    <row r="814" spans="1:5" x14ac:dyDescent="0.25">
      <c r="A814" s="2">
        <v>45127</v>
      </c>
      <c r="B814">
        <v>89.56</v>
      </c>
      <c r="C814">
        <v>48.44</v>
      </c>
      <c r="D814">
        <v>33.83</v>
      </c>
      <c r="E814">
        <v>13.76</v>
      </c>
    </row>
    <row r="815" spans="1:5" x14ac:dyDescent="0.25">
      <c r="A815" s="2">
        <v>45128</v>
      </c>
      <c r="B815">
        <v>90.43</v>
      </c>
      <c r="C815">
        <v>48.06</v>
      </c>
      <c r="D815">
        <v>33.75</v>
      </c>
      <c r="E815">
        <v>13.85</v>
      </c>
    </row>
    <row r="816" spans="1:5" x14ac:dyDescent="0.25">
      <c r="A816" s="2">
        <v>45129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25">
      <c r="A817" s="2">
        <v>45130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45131</v>
      </c>
      <c r="B818">
        <v>90.09</v>
      </c>
      <c r="C818">
        <v>47.77</v>
      </c>
      <c r="D818">
        <v>33.4</v>
      </c>
      <c r="E818">
        <v>13.75</v>
      </c>
    </row>
    <row r="819" spans="1:5" x14ac:dyDescent="0.25">
      <c r="A819" s="2">
        <v>45132</v>
      </c>
      <c r="B819">
        <v>90.89</v>
      </c>
      <c r="C819">
        <v>47.86</v>
      </c>
      <c r="D819">
        <v>33.51</v>
      </c>
      <c r="E819">
        <v>13.76</v>
      </c>
    </row>
    <row r="820" spans="1:5" x14ac:dyDescent="0.25">
      <c r="A820" s="2">
        <v>45133</v>
      </c>
      <c r="B820">
        <v>89.829989999999995</v>
      </c>
      <c r="C820">
        <v>47.53</v>
      </c>
      <c r="D820">
        <v>34.26</v>
      </c>
      <c r="E820">
        <v>13.84</v>
      </c>
    </row>
    <row r="821" spans="1:5" x14ac:dyDescent="0.25">
      <c r="A821" s="2">
        <v>45134</v>
      </c>
      <c r="B821">
        <v>90.03</v>
      </c>
      <c r="C821">
        <v>47.72</v>
      </c>
      <c r="D821">
        <v>35.72</v>
      </c>
      <c r="E821">
        <v>14.01</v>
      </c>
    </row>
    <row r="822" spans="1:5" x14ac:dyDescent="0.25">
      <c r="A822" s="2">
        <v>45135</v>
      </c>
      <c r="B822">
        <v>87.68</v>
      </c>
      <c r="C822">
        <v>46.98</v>
      </c>
      <c r="D822">
        <v>35.86</v>
      </c>
      <c r="E822">
        <v>14.09</v>
      </c>
    </row>
    <row r="823" spans="1:5" x14ac:dyDescent="0.25">
      <c r="A823" s="2">
        <v>45136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25">
      <c r="A824" s="2">
        <v>45137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45138</v>
      </c>
      <c r="B825">
        <v>85.689989999999995</v>
      </c>
      <c r="C825">
        <v>45.5</v>
      </c>
      <c r="D825">
        <v>36.9</v>
      </c>
      <c r="E825">
        <v>14.03</v>
      </c>
    </row>
    <row r="826" spans="1:5" x14ac:dyDescent="0.25">
      <c r="A826" s="2">
        <v>45139</v>
      </c>
      <c r="B826">
        <v>84.16</v>
      </c>
      <c r="C826">
        <v>42.14</v>
      </c>
      <c r="D826">
        <v>36.299999999999997</v>
      </c>
      <c r="E826">
        <v>14.01</v>
      </c>
    </row>
    <row r="827" spans="1:5" x14ac:dyDescent="0.25">
      <c r="A827" s="2">
        <v>45140</v>
      </c>
      <c r="B827">
        <v>82.53</v>
      </c>
      <c r="C827">
        <v>40.6</v>
      </c>
      <c r="D827">
        <v>35.35</v>
      </c>
      <c r="E827">
        <v>13.93</v>
      </c>
    </row>
    <row r="828" spans="1:5" x14ac:dyDescent="0.25">
      <c r="A828" s="2">
        <v>45141</v>
      </c>
      <c r="B828">
        <v>83.86</v>
      </c>
      <c r="C828">
        <v>40.549999999999997</v>
      </c>
      <c r="D828">
        <v>35.26</v>
      </c>
      <c r="E828">
        <v>13.81</v>
      </c>
    </row>
    <row r="829" spans="1:5" x14ac:dyDescent="0.25">
      <c r="A829" s="2">
        <v>45142</v>
      </c>
      <c r="B829">
        <v>82.73</v>
      </c>
      <c r="C829">
        <v>41.23</v>
      </c>
      <c r="D829">
        <v>35.78</v>
      </c>
      <c r="E829">
        <v>13.74</v>
      </c>
    </row>
    <row r="830" spans="1:5" x14ac:dyDescent="0.25">
      <c r="A830" s="2">
        <v>45143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25">
      <c r="A831" s="2">
        <v>45144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45145</v>
      </c>
      <c r="B832">
        <v>81.759990000000002</v>
      </c>
      <c r="C832">
        <v>40.270000000000003</v>
      </c>
      <c r="D832">
        <v>36.31</v>
      </c>
      <c r="E832">
        <v>13.72</v>
      </c>
    </row>
    <row r="833" spans="1:5" x14ac:dyDescent="0.25">
      <c r="A833" s="2">
        <v>45146</v>
      </c>
      <c r="B833">
        <v>83.439989999999995</v>
      </c>
      <c r="C833">
        <v>40.53</v>
      </c>
      <c r="D833">
        <v>36.32</v>
      </c>
      <c r="E833">
        <v>13.72</v>
      </c>
    </row>
    <row r="834" spans="1:5" x14ac:dyDescent="0.25">
      <c r="A834" s="2">
        <v>45147</v>
      </c>
      <c r="B834">
        <v>83.03</v>
      </c>
      <c r="C834">
        <v>39.96</v>
      </c>
      <c r="D834">
        <v>36.17</v>
      </c>
      <c r="E834">
        <v>13.72</v>
      </c>
    </row>
    <row r="835" spans="1:5" x14ac:dyDescent="0.25">
      <c r="A835" s="2">
        <v>45148</v>
      </c>
      <c r="B835">
        <v>83.98</v>
      </c>
      <c r="C835">
        <v>39.76</v>
      </c>
      <c r="D835">
        <v>35.979999999999997</v>
      </c>
      <c r="E835">
        <v>13.73</v>
      </c>
    </row>
    <row r="836" spans="1:5" x14ac:dyDescent="0.25">
      <c r="A836" s="2">
        <v>45149</v>
      </c>
      <c r="B836">
        <v>85.82</v>
      </c>
      <c r="C836">
        <v>40.31</v>
      </c>
      <c r="D836">
        <v>35.65</v>
      </c>
      <c r="E836">
        <v>13.73</v>
      </c>
    </row>
    <row r="837" spans="1:5" x14ac:dyDescent="0.25">
      <c r="A837" s="2">
        <v>45150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25">
      <c r="A838" s="2">
        <v>45151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45152</v>
      </c>
      <c r="B839">
        <v>86.82</v>
      </c>
      <c r="C839">
        <v>40.159999999999997</v>
      </c>
      <c r="D839">
        <v>35.43</v>
      </c>
      <c r="E839">
        <v>13.74</v>
      </c>
    </row>
    <row r="840" spans="1:5" x14ac:dyDescent="0.25">
      <c r="A840" s="2">
        <v>45153</v>
      </c>
      <c r="B840">
        <v>86.189989999999995</v>
      </c>
      <c r="C840">
        <v>40.159999999999997</v>
      </c>
      <c r="D840">
        <v>35.31</v>
      </c>
      <c r="E840">
        <v>13.74</v>
      </c>
    </row>
    <row r="841" spans="1:5" x14ac:dyDescent="0.25">
      <c r="A841" s="2">
        <v>45154</v>
      </c>
      <c r="B841">
        <v>87.52</v>
      </c>
      <c r="C841">
        <v>40.950000000000003</v>
      </c>
      <c r="D841">
        <v>35.409999999999997</v>
      </c>
      <c r="E841">
        <v>13.8</v>
      </c>
    </row>
    <row r="842" spans="1:5" x14ac:dyDescent="0.25">
      <c r="A842" s="2">
        <v>45155</v>
      </c>
      <c r="B842">
        <v>87.88</v>
      </c>
      <c r="C842">
        <v>42.16</v>
      </c>
      <c r="D842">
        <v>35.520000000000003</v>
      </c>
      <c r="E842">
        <v>13.81</v>
      </c>
    </row>
    <row r="843" spans="1:5" x14ac:dyDescent="0.25">
      <c r="A843" s="2">
        <v>45156</v>
      </c>
      <c r="B843">
        <v>87.07</v>
      </c>
      <c r="C843">
        <v>43.39</v>
      </c>
      <c r="D843">
        <v>35.409999999999997</v>
      </c>
      <c r="E843">
        <v>13.83</v>
      </c>
    </row>
    <row r="844" spans="1:5" x14ac:dyDescent="0.25">
      <c r="A844" s="2">
        <v>45157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25">
      <c r="A845" s="2">
        <v>45158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45159</v>
      </c>
      <c r="B846">
        <v>86.93</v>
      </c>
      <c r="C846">
        <v>45.7</v>
      </c>
      <c r="D846">
        <v>35.369999999999997</v>
      </c>
      <c r="E846">
        <v>13.83</v>
      </c>
    </row>
    <row r="847" spans="1:5" x14ac:dyDescent="0.25">
      <c r="A847" s="2">
        <v>45160</v>
      </c>
      <c r="B847">
        <v>88.92</v>
      </c>
      <c r="C847">
        <v>50.31</v>
      </c>
      <c r="D847">
        <v>35.33</v>
      </c>
      <c r="E847" t="e">
        <v>#N/A</v>
      </c>
    </row>
    <row r="848" spans="1:5" x14ac:dyDescent="0.25">
      <c r="A848" s="2">
        <v>45161</v>
      </c>
      <c r="B848">
        <v>87.31</v>
      </c>
      <c r="C848">
        <v>49.88</v>
      </c>
      <c r="D848">
        <v>36.229999999999997</v>
      </c>
      <c r="E848">
        <v>13.87</v>
      </c>
    </row>
    <row r="849" spans="1:5" x14ac:dyDescent="0.25">
      <c r="A849" s="2">
        <v>45162</v>
      </c>
      <c r="B849">
        <v>84.939989999999995</v>
      </c>
      <c r="C849">
        <v>47.32</v>
      </c>
      <c r="D849">
        <v>35.86</v>
      </c>
      <c r="E849">
        <v>13.88</v>
      </c>
    </row>
    <row r="850" spans="1:5" x14ac:dyDescent="0.25">
      <c r="A850" s="2">
        <v>45163</v>
      </c>
      <c r="B850">
        <v>84.5</v>
      </c>
      <c r="C850">
        <v>48.03</v>
      </c>
      <c r="D850">
        <v>35.72</v>
      </c>
      <c r="E850">
        <v>13.92</v>
      </c>
    </row>
    <row r="851" spans="1:5" x14ac:dyDescent="0.25">
      <c r="A851" s="2">
        <v>45164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25">
      <c r="A852" s="2">
        <v>45165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45166</v>
      </c>
      <c r="B853">
        <v>84.79</v>
      </c>
      <c r="C853" t="e">
        <v>#N/A</v>
      </c>
      <c r="D853">
        <v>35.49</v>
      </c>
      <c r="E853" t="e">
        <v>#N/A</v>
      </c>
    </row>
    <row r="854" spans="1:5" x14ac:dyDescent="0.25">
      <c r="A854" s="2">
        <v>45167</v>
      </c>
      <c r="B854">
        <v>83.88</v>
      </c>
      <c r="C854">
        <v>47.29</v>
      </c>
      <c r="D854">
        <v>35.97</v>
      </c>
      <c r="E854">
        <v>14.05</v>
      </c>
    </row>
    <row r="855" spans="1:5" x14ac:dyDescent="0.25">
      <c r="A855" s="2">
        <v>45168</v>
      </c>
      <c r="B855">
        <v>85.35</v>
      </c>
      <c r="C855">
        <v>47.21</v>
      </c>
      <c r="D855" t="e">
        <v>#N/A</v>
      </c>
      <c r="E855">
        <v>14.07</v>
      </c>
    </row>
    <row r="856" spans="1:5" x14ac:dyDescent="0.25">
      <c r="A856" s="2">
        <v>45169</v>
      </c>
      <c r="B856">
        <v>84.86</v>
      </c>
      <c r="C856">
        <v>47.26</v>
      </c>
      <c r="D856">
        <v>36.39</v>
      </c>
      <c r="E856">
        <v>14.05</v>
      </c>
    </row>
    <row r="857" spans="1:5" x14ac:dyDescent="0.25">
      <c r="A857" s="2">
        <v>45170</v>
      </c>
      <c r="B857">
        <v>84.37</v>
      </c>
      <c r="C857">
        <v>45.21</v>
      </c>
      <c r="D857">
        <v>36.299999999999997</v>
      </c>
      <c r="E857">
        <v>13.99</v>
      </c>
    </row>
    <row r="858" spans="1:5" x14ac:dyDescent="0.25">
      <c r="A858" s="2">
        <v>45171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25">
      <c r="A859" s="2">
        <v>45172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45173</v>
      </c>
      <c r="B860">
        <v>83.259990000000002</v>
      </c>
      <c r="C860">
        <v>44.59</v>
      </c>
      <c r="D860">
        <v>36.299999999999997</v>
      </c>
      <c r="E860">
        <v>13.99</v>
      </c>
    </row>
    <row r="861" spans="1:5" x14ac:dyDescent="0.25">
      <c r="A861" s="2">
        <v>45174</v>
      </c>
      <c r="B861">
        <v>82.95</v>
      </c>
      <c r="C861">
        <v>44.04</v>
      </c>
      <c r="D861">
        <v>36.53</v>
      </c>
      <c r="E861">
        <v>13.9</v>
      </c>
    </row>
    <row r="862" spans="1:5" x14ac:dyDescent="0.25">
      <c r="A862" s="2">
        <v>45175</v>
      </c>
      <c r="B862">
        <v>82.79</v>
      </c>
      <c r="C862">
        <v>43.62</v>
      </c>
      <c r="D862">
        <v>36.58</v>
      </c>
      <c r="E862">
        <v>14.04</v>
      </c>
    </row>
    <row r="863" spans="1:5" x14ac:dyDescent="0.25">
      <c r="A863" s="2">
        <v>45176</v>
      </c>
      <c r="B863">
        <v>82.05</v>
      </c>
      <c r="C863">
        <v>42.91</v>
      </c>
      <c r="D863">
        <v>36.630000000000003</v>
      </c>
      <c r="E863">
        <v>13.97</v>
      </c>
    </row>
    <row r="864" spans="1:5" x14ac:dyDescent="0.25">
      <c r="A864" s="2">
        <v>45177</v>
      </c>
      <c r="B864">
        <v>80.650000000000006</v>
      </c>
      <c r="C864">
        <v>42.21</v>
      </c>
      <c r="D864">
        <v>36.67</v>
      </c>
      <c r="E864">
        <v>14.12</v>
      </c>
    </row>
    <row r="865" spans="1:5" x14ac:dyDescent="0.25">
      <c r="A865" s="2">
        <v>45178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25">
      <c r="A866" s="2">
        <v>45179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45180</v>
      </c>
      <c r="B867">
        <v>80.8</v>
      </c>
      <c r="C867">
        <v>40.450000000000003</v>
      </c>
      <c r="D867">
        <v>36.950000000000003</v>
      </c>
      <c r="E867">
        <v>14.19</v>
      </c>
    </row>
    <row r="868" spans="1:5" x14ac:dyDescent="0.25">
      <c r="A868" s="2">
        <v>45181</v>
      </c>
      <c r="B868">
        <v>80.23</v>
      </c>
      <c r="C868">
        <v>39.35</v>
      </c>
      <c r="D868">
        <v>37.130000000000003</v>
      </c>
      <c r="E868">
        <v>14.19</v>
      </c>
    </row>
    <row r="869" spans="1:5" x14ac:dyDescent="0.25">
      <c r="A869" s="2">
        <v>45182</v>
      </c>
      <c r="B869">
        <v>82.15</v>
      </c>
      <c r="C869">
        <v>39.03</v>
      </c>
      <c r="D869">
        <v>37.1</v>
      </c>
      <c r="E869">
        <v>14.25</v>
      </c>
    </row>
    <row r="870" spans="1:5" x14ac:dyDescent="0.25">
      <c r="A870" s="2">
        <v>45183</v>
      </c>
      <c r="B870">
        <v>82.23</v>
      </c>
      <c r="C870">
        <v>39.01</v>
      </c>
      <c r="D870">
        <v>37.159999999999997</v>
      </c>
      <c r="E870">
        <v>14.34</v>
      </c>
    </row>
    <row r="871" spans="1:5" x14ac:dyDescent="0.25">
      <c r="A871" s="2">
        <v>45184</v>
      </c>
      <c r="B871">
        <v>81.439989999999995</v>
      </c>
      <c r="C871">
        <v>38.32</v>
      </c>
      <c r="D871">
        <v>36.94</v>
      </c>
      <c r="E871">
        <v>14.36</v>
      </c>
    </row>
    <row r="872" spans="1:5" x14ac:dyDescent="0.25">
      <c r="A872" s="2">
        <v>45185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25">
      <c r="A873" s="2">
        <v>45186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45187</v>
      </c>
      <c r="B874">
        <v>79.989999999999995</v>
      </c>
      <c r="C874">
        <v>36.619999999999997</v>
      </c>
      <c r="D874">
        <v>36.64</v>
      </c>
      <c r="E874">
        <v>14.34</v>
      </c>
    </row>
    <row r="875" spans="1:5" x14ac:dyDescent="0.25">
      <c r="A875" s="2">
        <v>45188</v>
      </c>
      <c r="B875">
        <v>80.36</v>
      </c>
      <c r="C875">
        <v>36.57</v>
      </c>
      <c r="D875">
        <v>36.76</v>
      </c>
      <c r="E875">
        <v>14.32</v>
      </c>
    </row>
    <row r="876" spans="1:5" x14ac:dyDescent="0.25">
      <c r="A876" s="2">
        <v>45189</v>
      </c>
      <c r="B876">
        <v>81.92</v>
      </c>
      <c r="C876">
        <v>35.68</v>
      </c>
      <c r="D876">
        <v>36.86</v>
      </c>
      <c r="E876">
        <v>14.3</v>
      </c>
    </row>
    <row r="877" spans="1:5" x14ac:dyDescent="0.25">
      <c r="A877" s="2">
        <v>45190</v>
      </c>
      <c r="B877">
        <v>83.23</v>
      </c>
      <c r="C877">
        <v>34.229999999999997</v>
      </c>
      <c r="D877">
        <v>36.79</v>
      </c>
      <c r="E877">
        <v>14.28</v>
      </c>
    </row>
    <row r="878" spans="1:5" x14ac:dyDescent="0.25">
      <c r="A878" s="2">
        <v>45191</v>
      </c>
      <c r="B878">
        <v>84.56</v>
      </c>
      <c r="C878">
        <v>36.619999999999997</v>
      </c>
      <c r="D878">
        <v>36.86</v>
      </c>
      <c r="E878">
        <v>14.36</v>
      </c>
    </row>
    <row r="879" spans="1:5" x14ac:dyDescent="0.25">
      <c r="A879" s="2">
        <v>45192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25">
      <c r="A880" s="2">
        <v>45193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45194</v>
      </c>
      <c r="B881">
        <v>84.37</v>
      </c>
      <c r="C881">
        <v>35.869999999999997</v>
      </c>
      <c r="D881">
        <v>36.58</v>
      </c>
      <c r="E881">
        <v>14.37</v>
      </c>
    </row>
    <row r="882" spans="1:5" x14ac:dyDescent="0.25">
      <c r="A882" s="2">
        <v>45195</v>
      </c>
      <c r="B882">
        <v>82.92</v>
      </c>
      <c r="C882">
        <v>35.700000000000003</v>
      </c>
      <c r="D882">
        <v>36.369999999999997</v>
      </c>
      <c r="E882">
        <v>14.51</v>
      </c>
    </row>
    <row r="883" spans="1:5" x14ac:dyDescent="0.25">
      <c r="A883" s="2">
        <v>45196</v>
      </c>
      <c r="B883">
        <v>82.29</v>
      </c>
      <c r="C883">
        <v>36.270000000000003</v>
      </c>
      <c r="D883">
        <v>36.44</v>
      </c>
      <c r="E883">
        <v>14.5</v>
      </c>
    </row>
    <row r="884" spans="1:5" x14ac:dyDescent="0.25">
      <c r="A884" s="2">
        <v>45197</v>
      </c>
      <c r="B884">
        <v>82.71</v>
      </c>
      <c r="C884">
        <v>36.78</v>
      </c>
      <c r="D884">
        <v>36.200000000000003</v>
      </c>
      <c r="E884">
        <v>14.47</v>
      </c>
    </row>
    <row r="885" spans="1:5" x14ac:dyDescent="0.25">
      <c r="A885" s="2">
        <v>45198</v>
      </c>
      <c r="B885">
        <v>81.67</v>
      </c>
      <c r="C885">
        <v>39.200000000000003</v>
      </c>
      <c r="D885">
        <v>36.340000000000003</v>
      </c>
      <c r="E885">
        <v>14.46</v>
      </c>
    </row>
    <row r="886" spans="1:5" x14ac:dyDescent="0.25">
      <c r="A886" s="2">
        <v>45199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25">
      <c r="A887" s="2">
        <v>45200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45201</v>
      </c>
      <c r="B888">
        <v>80.8</v>
      </c>
      <c r="C888">
        <v>39.64</v>
      </c>
      <c r="D888">
        <v>36.409999999999997</v>
      </c>
      <c r="E888">
        <v>14.55</v>
      </c>
    </row>
    <row r="889" spans="1:5" x14ac:dyDescent="0.25">
      <c r="A889" s="2">
        <v>45202</v>
      </c>
      <c r="B889">
        <v>79.650000000000006</v>
      </c>
      <c r="C889">
        <v>41.51</v>
      </c>
      <c r="D889">
        <v>36.5</v>
      </c>
      <c r="E889">
        <v>14.52</v>
      </c>
    </row>
    <row r="890" spans="1:5" x14ac:dyDescent="0.25">
      <c r="A890" s="2">
        <v>45203</v>
      </c>
      <c r="B890">
        <v>81.67</v>
      </c>
      <c r="C890">
        <v>41.18</v>
      </c>
      <c r="D890">
        <v>36.24</v>
      </c>
      <c r="E890">
        <v>14.46</v>
      </c>
    </row>
    <row r="891" spans="1:5" x14ac:dyDescent="0.25">
      <c r="A891" s="2">
        <v>45204</v>
      </c>
      <c r="B891">
        <v>80.509990000000002</v>
      </c>
      <c r="C891">
        <v>41.67</v>
      </c>
      <c r="D891">
        <v>36.33</v>
      </c>
      <c r="E891">
        <v>14.51</v>
      </c>
    </row>
    <row r="892" spans="1:5" x14ac:dyDescent="0.25">
      <c r="A892" s="2">
        <v>45205</v>
      </c>
      <c r="B892">
        <v>80.459999999999994</v>
      </c>
      <c r="C892">
        <v>43.83</v>
      </c>
      <c r="D892">
        <v>36.43</v>
      </c>
      <c r="E892">
        <v>14.49</v>
      </c>
    </row>
    <row r="893" spans="1:5" x14ac:dyDescent="0.25">
      <c r="A893" s="2">
        <v>45206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25">
      <c r="A894" s="2">
        <v>45207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45208</v>
      </c>
      <c r="B895">
        <v>81.75</v>
      </c>
      <c r="C895">
        <v>44.37</v>
      </c>
      <c r="D895">
        <v>36.31</v>
      </c>
      <c r="E895">
        <v>14.47</v>
      </c>
    </row>
    <row r="896" spans="1:5" x14ac:dyDescent="0.25">
      <c r="A896" s="2">
        <v>45209</v>
      </c>
      <c r="B896">
        <v>84.82</v>
      </c>
      <c r="C896">
        <v>48.46</v>
      </c>
      <c r="D896">
        <v>36.020000000000003</v>
      </c>
      <c r="E896">
        <v>14.46</v>
      </c>
    </row>
    <row r="897" spans="1:5" x14ac:dyDescent="0.25">
      <c r="A897" s="2">
        <v>45210</v>
      </c>
      <c r="B897">
        <v>84.12</v>
      </c>
      <c r="C897">
        <v>49.5</v>
      </c>
      <c r="D897">
        <v>35.979999999999997</v>
      </c>
      <c r="E897">
        <v>14.5</v>
      </c>
    </row>
    <row r="898" spans="1:5" x14ac:dyDescent="0.25">
      <c r="A898" s="2">
        <v>45211</v>
      </c>
      <c r="B898">
        <v>85.23</v>
      </c>
      <c r="C898">
        <v>49.64</v>
      </c>
      <c r="D898">
        <v>35.950000000000003</v>
      </c>
      <c r="E898">
        <v>14.49</v>
      </c>
    </row>
    <row r="899" spans="1:5" x14ac:dyDescent="0.25">
      <c r="A899" s="2">
        <v>45212</v>
      </c>
      <c r="B899">
        <v>85.95</v>
      </c>
      <c r="C899">
        <v>51.89</v>
      </c>
      <c r="D899">
        <v>35.92</v>
      </c>
      <c r="E899">
        <v>14.47</v>
      </c>
    </row>
    <row r="900" spans="1:5" x14ac:dyDescent="0.25">
      <c r="A900" s="2">
        <v>45213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25">
      <c r="A901" s="2">
        <v>45214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45215</v>
      </c>
      <c r="B902">
        <v>83.35</v>
      </c>
      <c r="C902">
        <v>51.08</v>
      </c>
      <c r="D902">
        <v>35.909999999999997</v>
      </c>
      <c r="E902">
        <v>14.47</v>
      </c>
    </row>
    <row r="903" spans="1:5" x14ac:dyDescent="0.25">
      <c r="A903" s="2">
        <v>45216</v>
      </c>
      <c r="B903">
        <v>82.55</v>
      </c>
      <c r="C903">
        <v>48.71</v>
      </c>
      <c r="D903">
        <v>35.840000000000003</v>
      </c>
      <c r="E903">
        <v>14.49</v>
      </c>
    </row>
    <row r="904" spans="1:5" x14ac:dyDescent="0.25">
      <c r="A904" s="2">
        <v>45217</v>
      </c>
      <c r="B904">
        <v>81.86</v>
      </c>
      <c r="C904">
        <v>45.43</v>
      </c>
      <c r="D904">
        <v>35.93</v>
      </c>
      <c r="E904">
        <v>14.52</v>
      </c>
    </row>
    <row r="905" spans="1:5" x14ac:dyDescent="0.25">
      <c r="A905" s="2">
        <v>45218</v>
      </c>
      <c r="B905">
        <v>81.759990000000002</v>
      </c>
      <c r="C905">
        <v>42.96</v>
      </c>
      <c r="D905">
        <v>36.18</v>
      </c>
      <c r="E905">
        <v>14.56</v>
      </c>
    </row>
    <row r="906" spans="1:5" x14ac:dyDescent="0.25">
      <c r="A906" s="2">
        <v>45219</v>
      </c>
      <c r="B906">
        <v>81.41</v>
      </c>
      <c r="C906">
        <v>42.68</v>
      </c>
      <c r="D906">
        <v>36.380000000000003</v>
      </c>
      <c r="E906">
        <v>14.55</v>
      </c>
    </row>
    <row r="907" spans="1:5" x14ac:dyDescent="0.25">
      <c r="A907" s="2">
        <v>45220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25">
      <c r="A908" s="2">
        <v>45221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45222</v>
      </c>
      <c r="B909">
        <v>80.5</v>
      </c>
      <c r="C909">
        <v>41.47</v>
      </c>
      <c r="D909">
        <v>36.43</v>
      </c>
      <c r="E909">
        <v>14.57</v>
      </c>
    </row>
    <row r="910" spans="1:5" x14ac:dyDescent="0.25">
      <c r="A910" s="2">
        <v>45223</v>
      </c>
      <c r="B910">
        <v>80.58</v>
      </c>
      <c r="C910">
        <v>40.57</v>
      </c>
      <c r="D910">
        <v>36.61</v>
      </c>
      <c r="E910">
        <v>14.58</v>
      </c>
    </row>
    <row r="911" spans="1:5" x14ac:dyDescent="0.25">
      <c r="A911" s="2">
        <v>45224</v>
      </c>
      <c r="B911">
        <v>79.92</v>
      </c>
      <c r="C911">
        <v>39.14</v>
      </c>
      <c r="D911">
        <v>37.17</v>
      </c>
      <c r="E911">
        <v>14.59</v>
      </c>
    </row>
    <row r="912" spans="1:5" x14ac:dyDescent="0.25">
      <c r="A912" s="2">
        <v>45225</v>
      </c>
      <c r="B912">
        <v>79.650000000000006</v>
      </c>
      <c r="C912">
        <v>38.6</v>
      </c>
      <c r="D912">
        <v>37.380000000000003</v>
      </c>
      <c r="E912">
        <v>14.6</v>
      </c>
    </row>
    <row r="913" spans="1:5" x14ac:dyDescent="0.25">
      <c r="A913" s="2">
        <v>45226</v>
      </c>
      <c r="B913">
        <v>79.349999999999994</v>
      </c>
      <c r="C913">
        <v>37.53</v>
      </c>
      <c r="D913">
        <v>37.58</v>
      </c>
      <c r="E913">
        <v>14.67</v>
      </c>
    </row>
    <row r="914" spans="1:5" x14ac:dyDescent="0.25">
      <c r="A914" s="2">
        <v>45227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25">
      <c r="A915" s="2">
        <v>45228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45229</v>
      </c>
      <c r="B916">
        <v>78.72</v>
      </c>
      <c r="C916">
        <v>37.549999999999997</v>
      </c>
      <c r="D916">
        <v>37.86</v>
      </c>
      <c r="E916">
        <v>14.71</v>
      </c>
    </row>
    <row r="917" spans="1:5" x14ac:dyDescent="0.25">
      <c r="A917" s="2">
        <v>45230</v>
      </c>
      <c r="B917">
        <v>79.05</v>
      </c>
      <c r="C917">
        <v>39.1</v>
      </c>
      <c r="D917">
        <v>37.74</v>
      </c>
      <c r="E917">
        <v>14.66</v>
      </c>
    </row>
    <row r="918" spans="1:5" x14ac:dyDescent="0.25">
      <c r="A918" s="2">
        <v>45231</v>
      </c>
      <c r="B918">
        <v>78.540000000000006</v>
      </c>
      <c r="C918">
        <v>38.75</v>
      </c>
      <c r="D918">
        <v>37.79</v>
      </c>
      <c r="E918">
        <v>14.63</v>
      </c>
    </row>
    <row r="919" spans="1:5" x14ac:dyDescent="0.25">
      <c r="A919" s="2">
        <v>45232</v>
      </c>
      <c r="B919">
        <v>78.61</v>
      </c>
      <c r="C919">
        <v>36.99</v>
      </c>
      <c r="D919">
        <v>38.25</v>
      </c>
      <c r="E919">
        <v>14.67</v>
      </c>
    </row>
    <row r="920" spans="1:5" x14ac:dyDescent="0.25">
      <c r="A920" s="2">
        <v>45233</v>
      </c>
      <c r="B920">
        <v>77.64</v>
      </c>
      <c r="C920">
        <v>37.69</v>
      </c>
      <c r="D920">
        <v>38.520000000000003</v>
      </c>
      <c r="E920">
        <v>14.65</v>
      </c>
    </row>
    <row r="921" spans="1:5" x14ac:dyDescent="0.25">
      <c r="A921" s="2">
        <v>45234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25">
      <c r="A922" s="2">
        <v>45235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45236</v>
      </c>
      <c r="B923">
        <v>75.84</v>
      </c>
      <c r="C923">
        <v>38.479999999999997</v>
      </c>
      <c r="D923">
        <v>38.42</v>
      </c>
      <c r="E923">
        <v>14.68</v>
      </c>
    </row>
    <row r="924" spans="1:5" x14ac:dyDescent="0.25">
      <c r="A924" s="2">
        <v>45237</v>
      </c>
      <c r="B924">
        <v>75.25</v>
      </c>
      <c r="C924">
        <v>41.15</v>
      </c>
      <c r="D924">
        <v>38.25</v>
      </c>
      <c r="E924">
        <v>14.68</v>
      </c>
    </row>
    <row r="925" spans="1:5" x14ac:dyDescent="0.25">
      <c r="A925" s="2">
        <v>45238</v>
      </c>
      <c r="B925">
        <v>75.7</v>
      </c>
      <c r="C925">
        <v>42.95</v>
      </c>
      <c r="D925">
        <v>38.130000000000003</v>
      </c>
      <c r="E925">
        <v>14.69</v>
      </c>
    </row>
    <row r="926" spans="1:5" x14ac:dyDescent="0.25">
      <c r="A926" s="2">
        <v>45239</v>
      </c>
      <c r="B926">
        <v>77.38</v>
      </c>
      <c r="C926">
        <v>44.02</v>
      </c>
      <c r="D926" t="e">
        <v>#N/A</v>
      </c>
      <c r="E926">
        <v>14.71</v>
      </c>
    </row>
    <row r="927" spans="1:5" x14ac:dyDescent="0.25">
      <c r="A927" s="2">
        <v>45240</v>
      </c>
      <c r="B927">
        <v>78.7</v>
      </c>
      <c r="C927">
        <v>44.62</v>
      </c>
      <c r="D927">
        <v>38.11</v>
      </c>
      <c r="E927">
        <v>14.72</v>
      </c>
    </row>
    <row r="928" spans="1:5" x14ac:dyDescent="0.25">
      <c r="A928" s="2">
        <v>45241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25">
      <c r="A929" s="2">
        <v>45242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45243</v>
      </c>
      <c r="B930">
        <v>77.48</v>
      </c>
      <c r="C930">
        <v>40.85</v>
      </c>
      <c r="D930">
        <v>38.159999999999997</v>
      </c>
      <c r="E930">
        <v>14.75</v>
      </c>
    </row>
    <row r="931" spans="1:5" x14ac:dyDescent="0.25">
      <c r="A931" s="2">
        <v>45244</v>
      </c>
      <c r="B931">
        <v>78.63</v>
      </c>
      <c r="C931">
        <v>41.29</v>
      </c>
      <c r="D931">
        <v>38.26</v>
      </c>
      <c r="E931">
        <v>14.76</v>
      </c>
    </row>
    <row r="932" spans="1:5" x14ac:dyDescent="0.25">
      <c r="A932" s="2">
        <v>45245</v>
      </c>
      <c r="B932">
        <v>79.739999999999995</v>
      </c>
      <c r="C932">
        <v>42</v>
      </c>
      <c r="D932">
        <v>38.46</v>
      </c>
      <c r="E932">
        <v>14.77</v>
      </c>
    </row>
    <row r="933" spans="1:5" x14ac:dyDescent="0.25">
      <c r="A933" s="2">
        <v>45246</v>
      </c>
      <c r="B933">
        <v>77.009990000000002</v>
      </c>
      <c r="C933">
        <v>41.51</v>
      </c>
      <c r="D933">
        <v>38.880000000000003</v>
      </c>
      <c r="E933">
        <v>14.85</v>
      </c>
    </row>
    <row r="934" spans="1:5" x14ac:dyDescent="0.25">
      <c r="A934" s="2">
        <v>45247</v>
      </c>
      <c r="B934">
        <v>76.55</v>
      </c>
      <c r="C934">
        <v>42.27</v>
      </c>
      <c r="D934">
        <v>38.869999999999997</v>
      </c>
      <c r="E934">
        <v>14.82</v>
      </c>
    </row>
    <row r="935" spans="1:5" x14ac:dyDescent="0.25">
      <c r="A935" s="2">
        <v>45248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25">
      <c r="A936" s="2">
        <v>45249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45250</v>
      </c>
      <c r="B937">
        <v>76.61</v>
      </c>
      <c r="C937">
        <v>42.28</v>
      </c>
      <c r="D937">
        <v>38.479999999999997</v>
      </c>
      <c r="E937">
        <v>14.83</v>
      </c>
    </row>
    <row r="938" spans="1:5" x14ac:dyDescent="0.25">
      <c r="A938" s="2">
        <v>45251</v>
      </c>
      <c r="B938">
        <v>75.37</v>
      </c>
      <c r="C938">
        <v>43.67</v>
      </c>
      <c r="D938">
        <v>38.42</v>
      </c>
      <c r="E938">
        <v>14.85</v>
      </c>
    </row>
    <row r="939" spans="1:5" x14ac:dyDescent="0.25">
      <c r="A939" s="2">
        <v>45252</v>
      </c>
      <c r="B939">
        <v>75.189989999999995</v>
      </c>
      <c r="C939">
        <v>43.65</v>
      </c>
      <c r="D939">
        <v>38.840000000000003</v>
      </c>
      <c r="E939">
        <v>14.83</v>
      </c>
    </row>
    <row r="940" spans="1:5" x14ac:dyDescent="0.25">
      <c r="A940" s="2">
        <v>45253</v>
      </c>
      <c r="B940">
        <v>76.59</v>
      </c>
      <c r="C940">
        <v>45.26</v>
      </c>
      <c r="D940">
        <v>38.840000000000003</v>
      </c>
      <c r="E940">
        <v>14.83</v>
      </c>
    </row>
    <row r="941" spans="1:5" x14ac:dyDescent="0.25">
      <c r="A941" s="2">
        <v>45254</v>
      </c>
      <c r="B941">
        <v>76.599999999999994</v>
      </c>
      <c r="C941">
        <v>46.06</v>
      </c>
      <c r="D941">
        <v>38.71</v>
      </c>
      <c r="E941">
        <v>14.78</v>
      </c>
    </row>
    <row r="942" spans="1:5" x14ac:dyDescent="0.25">
      <c r="A942" s="2">
        <v>45255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25">
      <c r="A943" s="2">
        <v>45256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45257</v>
      </c>
      <c r="B944">
        <v>73.63</v>
      </c>
      <c r="C944">
        <v>43.04</v>
      </c>
      <c r="D944">
        <v>38.72</v>
      </c>
      <c r="E944">
        <v>14.83</v>
      </c>
    </row>
    <row r="945" spans="1:5" x14ac:dyDescent="0.25">
      <c r="A945" s="2">
        <v>45258</v>
      </c>
      <c r="B945">
        <v>72.959999999999994</v>
      </c>
      <c r="C945">
        <v>42.87</v>
      </c>
      <c r="D945">
        <v>38.83</v>
      </c>
      <c r="E945">
        <v>14.84</v>
      </c>
    </row>
    <row r="946" spans="1:5" x14ac:dyDescent="0.25">
      <c r="A946" s="2">
        <v>45259</v>
      </c>
      <c r="B946">
        <v>71.02</v>
      </c>
      <c r="C946">
        <v>41.58</v>
      </c>
      <c r="D946">
        <v>38.770000000000003</v>
      </c>
      <c r="E946">
        <v>14.85</v>
      </c>
    </row>
    <row r="947" spans="1:5" x14ac:dyDescent="0.25">
      <c r="A947" s="2">
        <v>45260</v>
      </c>
      <c r="B947">
        <v>70.81</v>
      </c>
      <c r="C947">
        <v>40.590000000000003</v>
      </c>
      <c r="D947">
        <v>38.67</v>
      </c>
      <c r="E947">
        <v>14.82</v>
      </c>
    </row>
    <row r="948" spans="1:5" x14ac:dyDescent="0.25">
      <c r="A948" s="2">
        <v>45261</v>
      </c>
      <c r="B948">
        <v>72.489999999999995</v>
      </c>
      <c r="C948">
        <v>38.49</v>
      </c>
      <c r="D948">
        <v>38.869999999999997</v>
      </c>
      <c r="E948">
        <v>14.88</v>
      </c>
    </row>
    <row r="949" spans="1:5" x14ac:dyDescent="0.25">
      <c r="A949" s="2">
        <v>45262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25">
      <c r="A950" s="2">
        <v>45263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45264</v>
      </c>
      <c r="B951">
        <v>70.37</v>
      </c>
      <c r="C951">
        <v>37.270000000000003</v>
      </c>
      <c r="D951">
        <v>38.92</v>
      </c>
      <c r="E951">
        <v>14.93</v>
      </c>
    </row>
    <row r="952" spans="1:5" x14ac:dyDescent="0.25">
      <c r="A952" s="2">
        <v>45265</v>
      </c>
      <c r="B952">
        <v>68.64</v>
      </c>
      <c r="C952">
        <v>35.33</v>
      </c>
      <c r="D952">
        <v>39.06</v>
      </c>
      <c r="E952">
        <v>14.92</v>
      </c>
    </row>
    <row r="953" spans="1:5" x14ac:dyDescent="0.25">
      <c r="A953" s="2">
        <v>45266</v>
      </c>
      <c r="B953">
        <v>68.819999999999993</v>
      </c>
      <c r="C953">
        <v>33.159999999999997</v>
      </c>
      <c r="D953">
        <v>38.89</v>
      </c>
      <c r="E953">
        <v>15</v>
      </c>
    </row>
    <row r="954" spans="1:5" x14ac:dyDescent="0.25">
      <c r="A954" s="2">
        <v>45267</v>
      </c>
      <c r="B954">
        <v>69.650000000000006</v>
      </c>
      <c r="C954">
        <v>33.35</v>
      </c>
      <c r="D954">
        <v>38.97</v>
      </c>
      <c r="E954">
        <v>15.17</v>
      </c>
    </row>
    <row r="955" spans="1:5" x14ac:dyDescent="0.25">
      <c r="A955" s="2">
        <v>45268</v>
      </c>
      <c r="B955">
        <v>68.63</v>
      </c>
      <c r="C955">
        <v>32.56</v>
      </c>
      <c r="D955">
        <v>39.22</v>
      </c>
      <c r="E955">
        <v>15.23</v>
      </c>
    </row>
    <row r="956" spans="1:5" x14ac:dyDescent="0.25">
      <c r="A956" s="2">
        <v>45269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25">
      <c r="A957" s="2">
        <v>45270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45271</v>
      </c>
      <c r="B958">
        <v>67.28</v>
      </c>
      <c r="C958">
        <v>33.270000000000003</v>
      </c>
      <c r="D958">
        <v>39.4</v>
      </c>
      <c r="E958">
        <v>15.15</v>
      </c>
    </row>
    <row r="959" spans="1:5" x14ac:dyDescent="0.25">
      <c r="A959" s="2">
        <v>45272</v>
      </c>
      <c r="B959">
        <v>68.209999999999994</v>
      </c>
      <c r="C959">
        <v>33.520000000000003</v>
      </c>
      <c r="D959">
        <v>39.450000000000003</v>
      </c>
      <c r="E959">
        <v>15.24</v>
      </c>
    </row>
    <row r="960" spans="1:5" x14ac:dyDescent="0.25">
      <c r="A960" s="2">
        <v>45273</v>
      </c>
      <c r="B960">
        <v>68.900000000000006</v>
      </c>
      <c r="C960">
        <v>34.25</v>
      </c>
      <c r="D960">
        <v>39.659999999999997</v>
      </c>
      <c r="E960">
        <v>15.26</v>
      </c>
    </row>
    <row r="961" spans="1:5" x14ac:dyDescent="0.25">
      <c r="A961" s="2">
        <v>45274</v>
      </c>
      <c r="B961">
        <v>66.790000000000006</v>
      </c>
      <c r="C961">
        <v>33.340000000000003</v>
      </c>
      <c r="D961">
        <v>39.729999999999997</v>
      </c>
      <c r="E961">
        <v>15.25</v>
      </c>
    </row>
    <row r="962" spans="1:5" x14ac:dyDescent="0.25">
      <c r="A962" s="2">
        <v>45275</v>
      </c>
      <c r="B962">
        <v>66.349999999999994</v>
      </c>
      <c r="C962">
        <v>34.130000000000003</v>
      </c>
      <c r="D962">
        <v>39.46</v>
      </c>
      <c r="E962">
        <v>15.23</v>
      </c>
    </row>
    <row r="963" spans="1:5" x14ac:dyDescent="0.25">
      <c r="A963" s="2">
        <v>45276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25">
      <c r="A964" s="2">
        <v>45277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45278</v>
      </c>
      <c r="B965">
        <v>69.08</v>
      </c>
      <c r="C965">
        <v>35.22</v>
      </c>
      <c r="D965">
        <v>39.549999999999997</v>
      </c>
      <c r="E965">
        <v>15.23</v>
      </c>
    </row>
    <row r="966" spans="1:5" x14ac:dyDescent="0.25">
      <c r="A966" s="2">
        <v>45279</v>
      </c>
      <c r="B966">
        <v>69.650000000000006</v>
      </c>
      <c r="C966">
        <v>38.159999999999997</v>
      </c>
      <c r="D966">
        <v>39.270000000000003</v>
      </c>
      <c r="E966">
        <v>15.25</v>
      </c>
    </row>
    <row r="967" spans="1:5" x14ac:dyDescent="0.25">
      <c r="A967" s="2">
        <v>45280</v>
      </c>
      <c r="B967">
        <v>73.37</v>
      </c>
      <c r="C967">
        <v>41.17</v>
      </c>
      <c r="D967">
        <v>39.25</v>
      </c>
      <c r="E967">
        <v>15.25</v>
      </c>
    </row>
    <row r="968" spans="1:5" x14ac:dyDescent="0.25">
      <c r="A968" s="2">
        <v>45281</v>
      </c>
      <c r="B968">
        <v>75.650000000000006</v>
      </c>
      <c r="C968">
        <v>41.32</v>
      </c>
      <c r="D968">
        <v>39.35</v>
      </c>
      <c r="E968">
        <v>15.23</v>
      </c>
    </row>
    <row r="969" spans="1:5" x14ac:dyDescent="0.25">
      <c r="A969" s="2">
        <v>45282</v>
      </c>
      <c r="B969">
        <v>76.64</v>
      </c>
      <c r="C969">
        <v>41.01</v>
      </c>
      <c r="D969">
        <v>39.630000000000003</v>
      </c>
      <c r="E969">
        <v>15.22</v>
      </c>
    </row>
    <row r="970" spans="1:5" x14ac:dyDescent="0.25">
      <c r="A970" s="2">
        <v>45283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25">
      <c r="A971" s="2">
        <v>45284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45285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45286</v>
      </c>
      <c r="B973">
        <v>76.64</v>
      </c>
      <c r="C973" t="e">
        <v>#N/A</v>
      </c>
      <c r="D973">
        <v>40.01</v>
      </c>
      <c r="E973">
        <v>15.33</v>
      </c>
    </row>
    <row r="974" spans="1:5" x14ac:dyDescent="0.25">
      <c r="A974" s="2">
        <v>45287</v>
      </c>
      <c r="B974">
        <v>77.72</v>
      </c>
      <c r="C974">
        <v>43.01</v>
      </c>
      <c r="D974">
        <v>40.1</v>
      </c>
      <c r="E974">
        <v>15.33</v>
      </c>
    </row>
    <row r="975" spans="1:5" x14ac:dyDescent="0.25">
      <c r="A975" s="2">
        <v>45288</v>
      </c>
      <c r="B975">
        <v>77.939989999999995</v>
      </c>
      <c r="C975">
        <v>44.03</v>
      </c>
      <c r="D975">
        <v>40.08</v>
      </c>
      <c r="E975">
        <v>15.3</v>
      </c>
    </row>
    <row r="976" spans="1:5" x14ac:dyDescent="0.25">
      <c r="A976" s="2">
        <v>45289</v>
      </c>
      <c r="B976">
        <v>78.06</v>
      </c>
      <c r="C976">
        <v>44.07</v>
      </c>
      <c r="D976">
        <v>40.11</v>
      </c>
      <c r="E976">
        <v>15.39</v>
      </c>
    </row>
    <row r="977" spans="1:5" x14ac:dyDescent="0.25">
      <c r="A977" s="2">
        <v>45290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25">
      <c r="A978" s="2">
        <v>45291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45292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45293</v>
      </c>
      <c r="B980">
        <v>73.83</v>
      </c>
      <c r="C980">
        <v>40.68</v>
      </c>
      <c r="D980">
        <v>39.950000000000003</v>
      </c>
      <c r="E980">
        <v>15.38</v>
      </c>
    </row>
    <row r="981" spans="1:5" x14ac:dyDescent="0.25">
      <c r="A981" s="2">
        <v>45294</v>
      </c>
      <c r="B981">
        <v>75.23</v>
      </c>
      <c r="C981">
        <v>43.19</v>
      </c>
      <c r="D981">
        <v>40</v>
      </c>
      <c r="E981">
        <v>15.7</v>
      </c>
    </row>
    <row r="982" spans="1:5" x14ac:dyDescent="0.25">
      <c r="A982" s="2">
        <v>45295</v>
      </c>
      <c r="B982">
        <v>73.66</v>
      </c>
      <c r="C982">
        <v>42.46</v>
      </c>
      <c r="D982">
        <v>40.35</v>
      </c>
      <c r="E982">
        <v>15.72</v>
      </c>
    </row>
    <row r="983" spans="1:5" x14ac:dyDescent="0.25">
      <c r="A983" s="2">
        <v>45296</v>
      </c>
      <c r="B983">
        <v>74.189989999999995</v>
      </c>
      <c r="C983">
        <v>42.78</v>
      </c>
      <c r="D983">
        <v>40.57</v>
      </c>
      <c r="E983">
        <v>15.9</v>
      </c>
    </row>
    <row r="984" spans="1:5" x14ac:dyDescent="0.25">
      <c r="A984" s="2">
        <v>45297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25">
      <c r="A985" s="2">
        <v>45298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45299</v>
      </c>
      <c r="B986">
        <v>70.33</v>
      </c>
      <c r="C986">
        <v>39.340000000000003</v>
      </c>
      <c r="D986">
        <v>41.08</v>
      </c>
      <c r="E986">
        <v>15.86</v>
      </c>
    </row>
    <row r="987" spans="1:5" x14ac:dyDescent="0.25">
      <c r="A987" s="2">
        <v>45300</v>
      </c>
      <c r="B987">
        <v>69.86</v>
      </c>
      <c r="C987">
        <v>38.03</v>
      </c>
      <c r="D987">
        <v>41.18</v>
      </c>
      <c r="E987">
        <v>15.88</v>
      </c>
    </row>
    <row r="988" spans="1:5" x14ac:dyDescent="0.25">
      <c r="A988" s="2">
        <v>45301</v>
      </c>
      <c r="B988">
        <v>67.91</v>
      </c>
      <c r="C988">
        <v>36.96</v>
      </c>
      <c r="D988">
        <v>41.08</v>
      </c>
      <c r="E988">
        <v>15.8</v>
      </c>
    </row>
    <row r="989" spans="1:5" x14ac:dyDescent="0.25">
      <c r="A989" s="2">
        <v>45302</v>
      </c>
      <c r="B989">
        <v>65.92</v>
      </c>
      <c r="C989">
        <v>35.46</v>
      </c>
      <c r="D989">
        <v>40.880000000000003</v>
      </c>
      <c r="E989">
        <v>15.8</v>
      </c>
    </row>
    <row r="990" spans="1:5" x14ac:dyDescent="0.25">
      <c r="A990" s="2">
        <v>45303</v>
      </c>
      <c r="B990">
        <v>63.89</v>
      </c>
      <c r="C990">
        <v>34.74</v>
      </c>
      <c r="D990">
        <v>40.74</v>
      </c>
      <c r="E990">
        <v>15.79</v>
      </c>
    </row>
    <row r="991" spans="1:5" x14ac:dyDescent="0.25">
      <c r="A991" s="2">
        <v>45304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25">
      <c r="A992" s="2">
        <v>45305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45306</v>
      </c>
      <c r="B993">
        <v>65.31</v>
      </c>
      <c r="C993">
        <v>34.35</v>
      </c>
      <c r="D993">
        <v>40.74</v>
      </c>
      <c r="E993">
        <v>15.79</v>
      </c>
    </row>
    <row r="994" spans="1:5" x14ac:dyDescent="0.25">
      <c r="A994" s="2">
        <v>45307</v>
      </c>
      <c r="B994">
        <v>63.66</v>
      </c>
      <c r="C994">
        <v>33.380000000000003</v>
      </c>
      <c r="D994">
        <v>41.1</v>
      </c>
      <c r="E994">
        <v>15.81</v>
      </c>
    </row>
    <row r="995" spans="1:5" x14ac:dyDescent="0.25">
      <c r="A995" s="2">
        <v>45308</v>
      </c>
      <c r="B995">
        <v>61.26</v>
      </c>
      <c r="C995">
        <v>32.03</v>
      </c>
      <c r="D995">
        <v>41.35</v>
      </c>
      <c r="E995">
        <v>15.95</v>
      </c>
    </row>
    <row r="996" spans="1:5" x14ac:dyDescent="0.25">
      <c r="A996" s="2">
        <v>45309</v>
      </c>
      <c r="B996">
        <v>61.11</v>
      </c>
      <c r="C996">
        <v>32.65</v>
      </c>
      <c r="D996">
        <v>41.27</v>
      </c>
      <c r="E996">
        <v>15.86</v>
      </c>
    </row>
    <row r="997" spans="1:5" x14ac:dyDescent="0.25">
      <c r="A997" s="2">
        <v>45310</v>
      </c>
      <c r="B997">
        <v>61.73</v>
      </c>
      <c r="C997">
        <v>34.33</v>
      </c>
      <c r="D997">
        <v>41.55</v>
      </c>
      <c r="E997">
        <v>15.96</v>
      </c>
    </row>
    <row r="998" spans="1:5" x14ac:dyDescent="0.25">
      <c r="A998" s="2">
        <v>45311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25">
      <c r="A999" s="2">
        <v>45312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45313</v>
      </c>
      <c r="B1000">
        <v>60.18</v>
      </c>
      <c r="C1000">
        <v>33.270000000000003</v>
      </c>
      <c r="D1000">
        <v>41.25</v>
      </c>
      <c r="E1000">
        <v>15.97</v>
      </c>
    </row>
    <row r="1001" spans="1:5" x14ac:dyDescent="0.25">
      <c r="A1001" s="2">
        <v>45314</v>
      </c>
      <c r="B1001">
        <v>61.15</v>
      </c>
      <c r="C1001">
        <v>33.21</v>
      </c>
      <c r="D1001">
        <v>40.97</v>
      </c>
      <c r="E1001">
        <v>16.03</v>
      </c>
    </row>
    <row r="1002" spans="1:5" x14ac:dyDescent="0.25">
      <c r="A1002" s="2">
        <v>45315</v>
      </c>
      <c r="B1002">
        <v>63.89</v>
      </c>
      <c r="C1002">
        <v>33.799999999999997</v>
      </c>
      <c r="D1002">
        <v>41.14</v>
      </c>
      <c r="E1002">
        <v>16.04</v>
      </c>
    </row>
    <row r="1003" spans="1:5" x14ac:dyDescent="0.25">
      <c r="A1003" s="2">
        <v>45316</v>
      </c>
      <c r="B1003">
        <v>61.34</v>
      </c>
      <c r="C1003">
        <v>32.51</v>
      </c>
      <c r="D1003">
        <v>41.2</v>
      </c>
      <c r="E1003">
        <v>16.04</v>
      </c>
    </row>
    <row r="1004" spans="1:5" x14ac:dyDescent="0.25">
      <c r="A1004" s="2">
        <v>45317</v>
      </c>
      <c r="B1004">
        <v>61.73</v>
      </c>
      <c r="C1004">
        <v>31.98</v>
      </c>
      <c r="D1004">
        <v>41.4</v>
      </c>
      <c r="E1004">
        <v>16.16</v>
      </c>
    </row>
    <row r="1005" spans="1:5" x14ac:dyDescent="0.25">
      <c r="A1005" s="2">
        <v>45318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25">
      <c r="A1006" s="2">
        <v>45319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45320</v>
      </c>
      <c r="B1007">
        <v>59.94</v>
      </c>
      <c r="C1007">
        <v>30.11</v>
      </c>
      <c r="D1007">
        <v>41.65</v>
      </c>
      <c r="E1007">
        <v>16.2</v>
      </c>
    </row>
    <row r="1008" spans="1:5" x14ac:dyDescent="0.25">
      <c r="A1008" s="2">
        <v>45321</v>
      </c>
      <c r="B1008">
        <v>61.68</v>
      </c>
      <c r="C1008">
        <v>31.74</v>
      </c>
      <c r="D1008">
        <v>41.49</v>
      </c>
      <c r="E1008">
        <v>16.16</v>
      </c>
    </row>
    <row r="1009" spans="1:5" x14ac:dyDescent="0.25">
      <c r="A1009" s="2">
        <v>45322</v>
      </c>
      <c r="B1009">
        <v>62.31</v>
      </c>
      <c r="C1009">
        <v>33.159999999999997</v>
      </c>
      <c r="D1009">
        <v>41.46</v>
      </c>
      <c r="E1009">
        <v>16.2</v>
      </c>
    </row>
    <row r="1010" spans="1:5" x14ac:dyDescent="0.25">
      <c r="A1010" s="2">
        <v>45323</v>
      </c>
      <c r="B1010">
        <v>60.41</v>
      </c>
      <c r="C1010">
        <v>34.729999999999997</v>
      </c>
      <c r="D1010">
        <v>41.77</v>
      </c>
      <c r="E1010">
        <v>16.29</v>
      </c>
    </row>
    <row r="1011" spans="1:5" x14ac:dyDescent="0.25">
      <c r="A1011" s="2">
        <v>45324</v>
      </c>
      <c r="B1011">
        <v>61.56</v>
      </c>
      <c r="C1011">
        <v>36.049999999999997</v>
      </c>
      <c r="D1011">
        <v>41.85</v>
      </c>
      <c r="E1011">
        <v>16.48</v>
      </c>
    </row>
    <row r="1012" spans="1:5" x14ac:dyDescent="0.25">
      <c r="A1012" s="2">
        <v>45325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25">
      <c r="A1013" s="2">
        <v>45326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45327</v>
      </c>
      <c r="B1014">
        <v>60.84</v>
      </c>
      <c r="C1014">
        <v>36.619999999999997</v>
      </c>
      <c r="D1014">
        <v>41.91</v>
      </c>
      <c r="E1014">
        <v>16.54</v>
      </c>
    </row>
    <row r="1015" spans="1:5" x14ac:dyDescent="0.25">
      <c r="A1015" s="2">
        <v>45328</v>
      </c>
      <c r="B1015">
        <v>61.72</v>
      </c>
      <c r="C1015">
        <v>34.119999999999997</v>
      </c>
      <c r="D1015">
        <v>41.67</v>
      </c>
      <c r="E1015">
        <v>16.47</v>
      </c>
    </row>
    <row r="1016" spans="1:5" x14ac:dyDescent="0.25">
      <c r="A1016" s="2">
        <v>45329</v>
      </c>
      <c r="B1016">
        <v>60.57</v>
      </c>
      <c r="C1016">
        <v>33.26</v>
      </c>
      <c r="D1016">
        <v>41.46</v>
      </c>
      <c r="E1016">
        <v>16.420000000000002</v>
      </c>
    </row>
    <row r="1017" spans="1:5" x14ac:dyDescent="0.25">
      <c r="A1017" s="2">
        <v>45330</v>
      </c>
      <c r="B1017">
        <v>58.97</v>
      </c>
      <c r="C1017">
        <v>33.21</v>
      </c>
      <c r="D1017">
        <v>41.3</v>
      </c>
      <c r="E1017">
        <v>16.22</v>
      </c>
    </row>
    <row r="1018" spans="1:5" x14ac:dyDescent="0.25">
      <c r="A1018" s="2">
        <v>45331</v>
      </c>
      <c r="B1018">
        <v>57.03</v>
      </c>
      <c r="C1018">
        <v>33.76</v>
      </c>
      <c r="D1018">
        <v>41.23</v>
      </c>
      <c r="E1018">
        <v>16.23</v>
      </c>
    </row>
    <row r="1019" spans="1:5" x14ac:dyDescent="0.25">
      <c r="A1019" s="2">
        <v>45332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25">
      <c r="A1020" s="2">
        <v>45333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45334</v>
      </c>
      <c r="B1021">
        <v>55.17</v>
      </c>
      <c r="C1021">
        <v>33.06</v>
      </c>
      <c r="D1021">
        <v>41.15</v>
      </c>
      <c r="E1021">
        <v>16.260000000000002</v>
      </c>
    </row>
    <row r="1022" spans="1:5" x14ac:dyDescent="0.25">
      <c r="A1022" s="2">
        <v>45335</v>
      </c>
      <c r="B1022">
        <v>54.74</v>
      </c>
      <c r="C1022">
        <v>33.86</v>
      </c>
      <c r="D1022">
        <v>40.92</v>
      </c>
      <c r="E1022">
        <v>16.29</v>
      </c>
    </row>
    <row r="1023" spans="1:5" x14ac:dyDescent="0.25">
      <c r="A1023" s="2">
        <v>45336</v>
      </c>
      <c r="B1023">
        <v>54.95</v>
      </c>
      <c r="C1023">
        <v>34.21</v>
      </c>
      <c r="D1023">
        <v>41.02</v>
      </c>
      <c r="E1023">
        <v>16.22</v>
      </c>
    </row>
    <row r="1024" spans="1:5" x14ac:dyDescent="0.25">
      <c r="A1024" s="2">
        <v>45337</v>
      </c>
      <c r="B1024">
        <v>56.18</v>
      </c>
      <c r="C1024">
        <v>34.6</v>
      </c>
      <c r="D1024">
        <v>40.94</v>
      </c>
      <c r="E1024">
        <v>16.21</v>
      </c>
    </row>
    <row r="1025" spans="1:5" x14ac:dyDescent="0.25">
      <c r="A1025" s="2">
        <v>45338</v>
      </c>
      <c r="B1025">
        <v>55.45</v>
      </c>
      <c r="C1025">
        <v>33.44</v>
      </c>
      <c r="D1025">
        <v>40.74</v>
      </c>
      <c r="E1025">
        <v>16.2</v>
      </c>
    </row>
    <row r="1026" spans="1:5" x14ac:dyDescent="0.25">
      <c r="A1026" s="2">
        <v>45339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25">
      <c r="A1027" s="2">
        <v>45340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45341</v>
      </c>
      <c r="B1028">
        <v>51.91</v>
      </c>
      <c r="C1028">
        <v>32</v>
      </c>
      <c r="D1028">
        <v>40.74</v>
      </c>
      <c r="E1028">
        <v>16.2</v>
      </c>
    </row>
    <row r="1029" spans="1:5" x14ac:dyDescent="0.25">
      <c r="A1029" s="2">
        <v>45342</v>
      </c>
      <c r="B1029">
        <v>52.66</v>
      </c>
      <c r="C1029">
        <v>32.47</v>
      </c>
      <c r="D1029">
        <v>40.54</v>
      </c>
      <c r="E1029">
        <v>16.100000000000001</v>
      </c>
    </row>
    <row r="1030" spans="1:5" x14ac:dyDescent="0.25">
      <c r="A1030" s="2">
        <v>45343</v>
      </c>
      <c r="B1030">
        <v>52.93</v>
      </c>
      <c r="C1030">
        <v>32.619999999999997</v>
      </c>
      <c r="D1030">
        <v>40.479999999999997</v>
      </c>
      <c r="E1030">
        <v>16.13</v>
      </c>
    </row>
    <row r="1031" spans="1:5" x14ac:dyDescent="0.25">
      <c r="A1031" s="2">
        <v>45344</v>
      </c>
      <c r="B1031">
        <v>51.17</v>
      </c>
      <c r="C1031">
        <v>32.39</v>
      </c>
      <c r="D1031">
        <v>41.13</v>
      </c>
      <c r="E1031">
        <v>16.25</v>
      </c>
    </row>
    <row r="1032" spans="1:5" x14ac:dyDescent="0.25">
      <c r="A1032" s="2">
        <v>45345</v>
      </c>
      <c r="B1032">
        <v>50.63</v>
      </c>
      <c r="C1032">
        <v>33.6</v>
      </c>
      <c r="D1032">
        <v>40.98</v>
      </c>
      <c r="E1032">
        <v>16.23</v>
      </c>
    </row>
    <row r="1033" spans="1:5" x14ac:dyDescent="0.25">
      <c r="A1033" s="2">
        <v>45346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45347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45348</v>
      </c>
      <c r="B1035">
        <v>52.33</v>
      </c>
      <c r="C1035">
        <v>33.53</v>
      </c>
      <c r="D1035">
        <v>40.44</v>
      </c>
      <c r="E1035">
        <v>16.2</v>
      </c>
    </row>
    <row r="1036" spans="1:5" x14ac:dyDescent="0.25">
      <c r="A1036" s="2">
        <v>45349</v>
      </c>
      <c r="B1036">
        <v>54.01</v>
      </c>
      <c r="C1036">
        <v>34.08</v>
      </c>
      <c r="D1036">
        <v>39.9</v>
      </c>
      <c r="E1036">
        <v>16.239999999999998</v>
      </c>
    </row>
    <row r="1037" spans="1:5" x14ac:dyDescent="0.25">
      <c r="A1037" s="2">
        <v>45350</v>
      </c>
      <c r="B1037">
        <v>56.07</v>
      </c>
      <c r="C1037">
        <v>35.44</v>
      </c>
      <c r="D1037">
        <v>40.24</v>
      </c>
      <c r="E1037">
        <v>16.22</v>
      </c>
    </row>
    <row r="1038" spans="1:5" x14ac:dyDescent="0.25">
      <c r="A1038" s="2">
        <v>45351</v>
      </c>
      <c r="B1038">
        <v>54.27</v>
      </c>
      <c r="C1038">
        <v>33.82</v>
      </c>
      <c r="D1038">
        <v>40.56</v>
      </c>
      <c r="E1038">
        <v>16.21</v>
      </c>
    </row>
    <row r="1039" spans="1:5" x14ac:dyDescent="0.25">
      <c r="A1039" s="2">
        <v>45352</v>
      </c>
      <c r="B1039">
        <v>54.64</v>
      </c>
      <c r="C1039">
        <v>33.549999999999997</v>
      </c>
      <c r="D1039">
        <v>40.78</v>
      </c>
      <c r="E1039">
        <v>16.239999999999998</v>
      </c>
    </row>
    <row r="1040" spans="1:5" x14ac:dyDescent="0.25">
      <c r="A1040" s="2">
        <v>45353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25">
      <c r="A1041" s="2">
        <v>45354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45355</v>
      </c>
      <c r="B1042">
        <v>55.28</v>
      </c>
      <c r="C1042">
        <v>33.08</v>
      </c>
      <c r="D1042">
        <v>40.450000000000003</v>
      </c>
      <c r="E1042">
        <v>16.190000000000001</v>
      </c>
    </row>
    <row r="1043" spans="1:5" x14ac:dyDescent="0.25">
      <c r="A1043" s="2">
        <v>45356</v>
      </c>
      <c r="B1043">
        <v>58.71</v>
      </c>
      <c r="C1043">
        <v>34.79</v>
      </c>
      <c r="D1043">
        <v>40.4</v>
      </c>
      <c r="E1043">
        <v>16.100000000000001</v>
      </c>
    </row>
    <row r="1044" spans="1:5" x14ac:dyDescent="0.25">
      <c r="A1044" s="2">
        <v>45357</v>
      </c>
      <c r="B1044">
        <v>57.42</v>
      </c>
      <c r="C1044">
        <v>34.6</v>
      </c>
      <c r="D1044">
        <v>39.96</v>
      </c>
      <c r="E1044">
        <v>16</v>
      </c>
    </row>
    <row r="1045" spans="1:5" x14ac:dyDescent="0.25">
      <c r="A1045" s="2">
        <v>45358</v>
      </c>
      <c r="B1045">
        <v>57.32</v>
      </c>
      <c r="C1045">
        <v>33.979999999999997</v>
      </c>
      <c r="D1045">
        <v>39.950000000000003</v>
      </c>
      <c r="E1045">
        <v>16.07</v>
      </c>
    </row>
    <row r="1046" spans="1:5" x14ac:dyDescent="0.25">
      <c r="A1046" s="2">
        <v>45359</v>
      </c>
      <c r="B1046">
        <v>56.58</v>
      </c>
      <c r="C1046">
        <v>33.82</v>
      </c>
      <c r="D1046">
        <v>39.67</v>
      </c>
      <c r="E1046">
        <v>16.09</v>
      </c>
    </row>
    <row r="1047" spans="1:5" x14ac:dyDescent="0.25">
      <c r="A1047" s="2">
        <v>45360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25">
      <c r="A1048" s="2">
        <v>45361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45362</v>
      </c>
      <c r="B1049">
        <v>54.45</v>
      </c>
      <c r="C1049">
        <v>33.4</v>
      </c>
      <c r="D1049">
        <v>39.35</v>
      </c>
      <c r="E1049">
        <v>15.99</v>
      </c>
    </row>
    <row r="1050" spans="1:5" x14ac:dyDescent="0.25">
      <c r="A1050" s="2">
        <v>45363</v>
      </c>
      <c r="B1050">
        <v>54.78</v>
      </c>
      <c r="C1050">
        <v>34.93</v>
      </c>
      <c r="D1050">
        <v>39.01</v>
      </c>
      <c r="E1050">
        <v>15.99</v>
      </c>
    </row>
    <row r="1051" spans="1:5" x14ac:dyDescent="0.25">
      <c r="A1051" s="2">
        <v>45364</v>
      </c>
      <c r="B1051">
        <v>54.31</v>
      </c>
      <c r="C1051">
        <v>35.06</v>
      </c>
      <c r="D1051">
        <v>35.99</v>
      </c>
      <c r="E1051">
        <v>15.89</v>
      </c>
    </row>
    <row r="1052" spans="1:5" x14ac:dyDescent="0.25">
      <c r="A1052" s="2">
        <v>45365</v>
      </c>
      <c r="B1052">
        <v>56.67</v>
      </c>
      <c r="C1052">
        <v>36.19</v>
      </c>
      <c r="D1052">
        <v>37.35</v>
      </c>
      <c r="E1052">
        <v>15.7</v>
      </c>
    </row>
    <row r="1053" spans="1:5" x14ac:dyDescent="0.25">
      <c r="A1053" s="2">
        <v>45366</v>
      </c>
      <c r="B1053">
        <v>57.57</v>
      </c>
      <c r="C1053">
        <v>35.950000000000003</v>
      </c>
      <c r="D1053">
        <v>38.020000000000003</v>
      </c>
      <c r="E1053">
        <v>17</v>
      </c>
    </row>
    <row r="1054" spans="1:5" x14ac:dyDescent="0.25">
      <c r="A1054" s="2">
        <v>45367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25">
      <c r="A1055" s="2">
        <v>45368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45369</v>
      </c>
      <c r="B1056">
        <v>59.56</v>
      </c>
      <c r="C1056">
        <v>36.369999999999997</v>
      </c>
      <c r="D1056">
        <v>37.86</v>
      </c>
      <c r="E1056">
        <v>17.260000000000002</v>
      </c>
    </row>
    <row r="1057" spans="1:5" x14ac:dyDescent="0.25">
      <c r="A1057" s="2">
        <v>45370</v>
      </c>
      <c r="B1057">
        <v>59.66</v>
      </c>
      <c r="C1057">
        <v>35.729999999999997</v>
      </c>
      <c r="D1057">
        <v>38.159999999999997</v>
      </c>
      <c r="E1057">
        <v>18.5</v>
      </c>
    </row>
    <row r="1058" spans="1:5" x14ac:dyDescent="0.25">
      <c r="A1058" s="2">
        <v>45371</v>
      </c>
      <c r="B1058">
        <v>59.45</v>
      </c>
      <c r="C1058">
        <v>36.4</v>
      </c>
      <c r="D1058">
        <v>38.979999999999997</v>
      </c>
      <c r="E1058">
        <v>18.87</v>
      </c>
    </row>
    <row r="1059" spans="1:5" x14ac:dyDescent="0.25">
      <c r="A1059" s="2">
        <v>45372</v>
      </c>
      <c r="B1059">
        <v>57.94</v>
      </c>
      <c r="C1059">
        <v>35.47</v>
      </c>
      <c r="D1059">
        <v>39.68</v>
      </c>
      <c r="E1059">
        <v>18.73</v>
      </c>
    </row>
    <row r="1060" spans="1:5" x14ac:dyDescent="0.25">
      <c r="A1060" s="2">
        <v>45373</v>
      </c>
      <c r="B1060">
        <v>60.35</v>
      </c>
      <c r="C1060">
        <v>37.53</v>
      </c>
      <c r="D1060">
        <v>39.25</v>
      </c>
      <c r="E1060">
        <v>18.399999999999999</v>
      </c>
    </row>
    <row r="1061" spans="1:5" x14ac:dyDescent="0.25">
      <c r="A1061" s="2">
        <v>45374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25">
      <c r="A1062" s="2">
        <v>45375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45376</v>
      </c>
      <c r="B1063">
        <v>63.74</v>
      </c>
      <c r="C1063">
        <v>39.549999999999997</v>
      </c>
      <c r="D1063">
        <v>38.22</v>
      </c>
      <c r="E1063">
        <v>18.34</v>
      </c>
    </row>
    <row r="1064" spans="1:5" x14ac:dyDescent="0.25">
      <c r="A1064" s="2">
        <v>45377</v>
      </c>
      <c r="B1064">
        <v>61.06</v>
      </c>
      <c r="C1064">
        <v>38.19</v>
      </c>
      <c r="D1064">
        <v>37.33</v>
      </c>
      <c r="E1064">
        <v>19.12</v>
      </c>
    </row>
    <row r="1065" spans="1:5" x14ac:dyDescent="0.25">
      <c r="A1065" s="2">
        <v>45378</v>
      </c>
      <c r="B1065">
        <v>61.21</v>
      </c>
      <c r="C1065">
        <v>37.71</v>
      </c>
      <c r="D1065">
        <v>37.67</v>
      </c>
      <c r="E1065">
        <v>19.32</v>
      </c>
    </row>
    <row r="1066" spans="1:5" x14ac:dyDescent="0.25">
      <c r="A1066" s="2">
        <v>45379</v>
      </c>
      <c r="B1066">
        <v>60.58</v>
      </c>
      <c r="C1066">
        <v>37.4</v>
      </c>
      <c r="D1066">
        <v>38.25</v>
      </c>
      <c r="E1066">
        <v>19.75</v>
      </c>
    </row>
    <row r="1067" spans="1:5" x14ac:dyDescent="0.25">
      <c r="A1067" s="2">
        <v>45380</v>
      </c>
      <c r="B1067" t="e">
        <v>#N/A</v>
      </c>
      <c r="C1067" t="e">
        <v>#N/A</v>
      </c>
      <c r="D1067" t="e">
        <v>#N/A</v>
      </c>
      <c r="E1067" t="e">
        <v>#N/A</v>
      </c>
    </row>
    <row r="1068" spans="1:5" x14ac:dyDescent="0.25">
      <c r="A1068" s="2">
        <v>45381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25">
      <c r="A1069" s="2">
        <v>45382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45383</v>
      </c>
      <c r="B1070">
        <v>60.58</v>
      </c>
      <c r="C1070" t="e">
        <v>#N/A</v>
      </c>
      <c r="D1070">
        <v>38.6</v>
      </c>
      <c r="E1070">
        <v>19.7</v>
      </c>
    </row>
    <row r="1071" spans="1:5" x14ac:dyDescent="0.25">
      <c r="A1071" s="2">
        <v>45384</v>
      </c>
      <c r="B1071">
        <v>57.53</v>
      </c>
      <c r="C1071">
        <v>34.93</v>
      </c>
      <c r="D1071">
        <v>38.61</v>
      </c>
      <c r="E1071">
        <v>19.23</v>
      </c>
    </row>
    <row r="1072" spans="1:5" x14ac:dyDescent="0.25">
      <c r="A1072" s="2">
        <v>45385</v>
      </c>
      <c r="B1072">
        <v>56.24</v>
      </c>
      <c r="C1072">
        <v>34.39</v>
      </c>
      <c r="D1072">
        <v>38.4</v>
      </c>
      <c r="E1072">
        <v>18.71</v>
      </c>
    </row>
    <row r="1073" spans="1:5" x14ac:dyDescent="0.25">
      <c r="A1073" s="2">
        <v>45386</v>
      </c>
      <c r="B1073">
        <v>57.33</v>
      </c>
      <c r="C1073">
        <v>34.729999999999997</v>
      </c>
      <c r="D1073">
        <v>38.06</v>
      </c>
      <c r="E1073">
        <v>18.190000000000001</v>
      </c>
    </row>
    <row r="1074" spans="1:5" x14ac:dyDescent="0.25">
      <c r="A1074" s="2">
        <v>45387</v>
      </c>
      <c r="B1074">
        <v>59.37</v>
      </c>
      <c r="C1074">
        <v>35.47</v>
      </c>
      <c r="D1074">
        <v>37.71</v>
      </c>
      <c r="E1074">
        <v>18.510000000000002</v>
      </c>
    </row>
    <row r="1075" spans="1:5" x14ac:dyDescent="0.25">
      <c r="A1075" s="2">
        <v>45388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25">
      <c r="A1076" s="2">
        <v>45389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45390</v>
      </c>
      <c r="B1077">
        <v>62.28</v>
      </c>
      <c r="C1077">
        <v>35.94</v>
      </c>
      <c r="D1077">
        <v>37.25</v>
      </c>
      <c r="E1077">
        <v>18.53</v>
      </c>
    </row>
    <row r="1078" spans="1:5" x14ac:dyDescent="0.25">
      <c r="A1078" s="2">
        <v>45391</v>
      </c>
      <c r="B1078">
        <v>62.82</v>
      </c>
      <c r="C1078">
        <v>35.43</v>
      </c>
      <c r="D1078">
        <v>38.56</v>
      </c>
      <c r="E1078">
        <v>18.600000000000001</v>
      </c>
    </row>
    <row r="1079" spans="1:5" x14ac:dyDescent="0.25">
      <c r="A1079" s="2">
        <v>45392</v>
      </c>
      <c r="B1079">
        <v>61.61</v>
      </c>
      <c r="C1079">
        <v>34.950000000000003</v>
      </c>
      <c r="D1079">
        <v>38.369999999999997</v>
      </c>
      <c r="E1079">
        <v>18.829999999999998</v>
      </c>
    </row>
    <row r="1080" spans="1:5" x14ac:dyDescent="0.25">
      <c r="A1080" s="2">
        <v>45393</v>
      </c>
      <c r="B1080">
        <v>66.72</v>
      </c>
      <c r="C1080">
        <v>37.200000000000003</v>
      </c>
      <c r="D1080">
        <v>38.630000000000003</v>
      </c>
      <c r="E1080">
        <v>18.59</v>
      </c>
    </row>
    <row r="1081" spans="1:5" x14ac:dyDescent="0.25">
      <c r="A1081" s="2">
        <v>45394</v>
      </c>
      <c r="B1081">
        <v>70.189989999999995</v>
      </c>
      <c r="C1081">
        <v>38.130000000000003</v>
      </c>
      <c r="D1081">
        <v>38.82</v>
      </c>
      <c r="E1081">
        <v>18.71</v>
      </c>
    </row>
    <row r="1082" spans="1:5" x14ac:dyDescent="0.25">
      <c r="A1082" s="2">
        <v>45395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25">
      <c r="A1083" s="2">
        <v>45396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45397</v>
      </c>
      <c r="B1084">
        <v>69.17</v>
      </c>
      <c r="C1084">
        <v>36.04</v>
      </c>
      <c r="D1084">
        <v>38.590000000000003</v>
      </c>
      <c r="E1084">
        <v>18.87</v>
      </c>
    </row>
    <row r="1085" spans="1:5" x14ac:dyDescent="0.25">
      <c r="A1085" s="2">
        <v>45398</v>
      </c>
      <c r="B1085">
        <v>72.17</v>
      </c>
      <c r="C1085">
        <v>36.96</v>
      </c>
      <c r="D1085">
        <v>38.4</v>
      </c>
      <c r="E1085">
        <v>19.07</v>
      </c>
    </row>
    <row r="1086" spans="1:5" x14ac:dyDescent="0.25">
      <c r="A1086" s="2">
        <v>45399</v>
      </c>
      <c r="B1086">
        <v>68.62</v>
      </c>
      <c r="C1086">
        <v>35.619999999999997</v>
      </c>
      <c r="D1086">
        <v>38.46</v>
      </c>
      <c r="E1086">
        <v>19.100000000000001</v>
      </c>
    </row>
    <row r="1087" spans="1:5" x14ac:dyDescent="0.25">
      <c r="A1087" s="2">
        <v>45400</v>
      </c>
      <c r="B1087">
        <v>70.099999999999994</v>
      </c>
      <c r="C1087">
        <v>35.25</v>
      </c>
      <c r="D1087">
        <v>38.44</v>
      </c>
      <c r="E1087">
        <v>19.48</v>
      </c>
    </row>
    <row r="1088" spans="1:5" x14ac:dyDescent="0.25">
      <c r="A1088" s="2">
        <v>45401</v>
      </c>
      <c r="B1088">
        <v>67.430000000000007</v>
      </c>
      <c r="C1088">
        <v>35.08</v>
      </c>
      <c r="D1088">
        <v>38.65</v>
      </c>
      <c r="E1088">
        <v>19.3</v>
      </c>
    </row>
    <row r="1089" spans="1:5" x14ac:dyDescent="0.25">
      <c r="A1089" s="2">
        <v>45402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25">
      <c r="A1090" s="2">
        <v>45403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45404</v>
      </c>
      <c r="B1091">
        <v>65</v>
      </c>
      <c r="C1091">
        <v>35.96</v>
      </c>
      <c r="D1091">
        <v>38.39</v>
      </c>
      <c r="E1091">
        <v>19.32</v>
      </c>
    </row>
    <row r="1092" spans="1:5" x14ac:dyDescent="0.25">
      <c r="A1092" s="2">
        <v>45405</v>
      </c>
      <c r="B1092">
        <v>64.37</v>
      </c>
      <c r="C1092">
        <v>36.72</v>
      </c>
      <c r="D1092">
        <v>38.200000000000003</v>
      </c>
      <c r="E1092">
        <v>19.7</v>
      </c>
    </row>
    <row r="1093" spans="1:5" x14ac:dyDescent="0.25">
      <c r="A1093" s="2">
        <v>45406</v>
      </c>
      <c r="B1093">
        <v>65.180000000000007</v>
      </c>
      <c r="C1093">
        <v>37.14</v>
      </c>
      <c r="D1093">
        <v>37.909999999999997</v>
      </c>
      <c r="E1093">
        <v>19.850000000000001</v>
      </c>
    </row>
    <row r="1094" spans="1:5" x14ac:dyDescent="0.25">
      <c r="A1094" s="2">
        <v>45407</v>
      </c>
      <c r="B1094">
        <v>67.03</v>
      </c>
      <c r="C1094">
        <v>36.44</v>
      </c>
      <c r="D1094">
        <v>37.9</v>
      </c>
      <c r="E1094">
        <v>20.65</v>
      </c>
    </row>
    <row r="1095" spans="1:5" x14ac:dyDescent="0.25">
      <c r="A1095" s="2">
        <v>45408</v>
      </c>
      <c r="B1095">
        <v>65.59</v>
      </c>
      <c r="C1095">
        <v>36.049999999999997</v>
      </c>
      <c r="D1095">
        <v>38.08</v>
      </c>
      <c r="E1095">
        <v>20.43</v>
      </c>
    </row>
    <row r="1096" spans="1:5" x14ac:dyDescent="0.25">
      <c r="A1096" s="2">
        <v>45409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25">
      <c r="A1097" s="2">
        <v>45410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45411</v>
      </c>
      <c r="B1098">
        <v>64.2</v>
      </c>
      <c r="C1098">
        <v>35.32</v>
      </c>
      <c r="D1098" t="e">
        <v>#N/A</v>
      </c>
      <c r="E1098" t="e">
        <v>#N/A</v>
      </c>
    </row>
    <row r="1099" spans="1:5" x14ac:dyDescent="0.25">
      <c r="A1099" s="2">
        <v>45412</v>
      </c>
      <c r="B1099" t="e">
        <v>#N/A</v>
      </c>
      <c r="C1099" t="e">
        <v>#N/A</v>
      </c>
      <c r="D1099" t="e">
        <v>#N/A</v>
      </c>
      <c r="E1099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M15" sqref="M15"/>
    </sheetView>
  </sheetViews>
  <sheetFormatPr defaultRowHeight="15" x14ac:dyDescent="0.25"/>
  <sheetData>
    <row r="1" spans="1:4" x14ac:dyDescent="0.25">
      <c r="A1" t="s">
        <v>94</v>
      </c>
      <c r="B1" t="s">
        <v>11</v>
      </c>
      <c r="C1" t="s">
        <v>95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0.53495731999999996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0.50615748999999999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0.48227362999999995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0.46300708000000002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0.44927013000000005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0.44072933999999997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0.43702778000000003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0.43734276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0.44130588000000004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0.44843851000000001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0.45838991000000001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0.47176915999999997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0.66372766999999999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0.62114778000000004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0.58492975000000003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0.55673567000000002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0.55375700000000005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0.58401743000000006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0.61684377000000001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0.65291186000000001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0.69039265000000005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0.73241851999999996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0.77490407000000006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2024-04-30T08:33:05Z</dcterms:modified>
</cp:coreProperties>
</file>