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7E459B3C-4891-4D4B-BFB7-713998E93E85}" xr6:coauthVersionLast="47" xr6:coauthVersionMax="47" xr10:uidLastSave="{00000000-0000-0000-0000-000000000000}"/>
  <bookViews>
    <workbookView xWindow="28680" yWindow="-120" windowWidth="29040" windowHeight="15840" activeTab="3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VCM" sheetId="8" r:id="rId7"/>
    <sheet name="Index" sheetId="4" r:id="rId8"/>
    <sheet name="Prices" sheetId="6" r:id="rId9"/>
    <sheet name="Price_Reference" sheetId="7" r:id="rId10"/>
  </sheets>
  <externalReferences>
    <externalReference r:id="rId11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5" i="3"/>
  <c r="I10" i="3"/>
  <c r="I9" i="3"/>
  <c r="H8" i="3"/>
  <c r="H10" i="3" l="1"/>
  <c r="H9" i="3"/>
  <c r="J4" i="9" l="1"/>
  <c r="I4" i="9"/>
  <c r="J3" i="9"/>
  <c r="I3" i="9"/>
  <c r="A1" i="7" l="1"/>
  <c r="I2" i="8" a="1"/>
  <c r="I2" i="8" l="1"/>
  <c r="I8" i="3" l="1"/>
  <c r="E8" i="3"/>
  <c r="I7" i="3"/>
  <c r="H7" i="3"/>
  <c r="E7" i="3"/>
  <c r="I6" i="3"/>
  <c r="H6" i="3"/>
  <c r="E6" i="3"/>
  <c r="I5" i="3"/>
  <c r="H5" i="3"/>
  <c r="E5" i="3"/>
  <c r="I4" i="3"/>
  <c r="H4" i="3"/>
  <c r="E4" i="3"/>
  <c r="I3" i="3"/>
  <c r="H3" i="3"/>
  <c r="E3" i="3"/>
  <c r="I2" i="3"/>
  <c r="H2" i="3"/>
  <c r="J2" i="8" a="1"/>
  <c r="J2" i="8" l="1"/>
  <c r="G6" i="2" l="1"/>
  <c r="G5" i="2"/>
  <c r="G2" i="2"/>
  <c r="I16" i="1" l="1"/>
  <c r="G14" i="1"/>
  <c r="I15" i="1" l="1"/>
  <c r="I14" i="1" l="1"/>
  <c r="I13" i="1"/>
  <c r="H3" i="10" l="1"/>
  <c r="H2" i="10"/>
  <c r="G3" i="10"/>
  <c r="G2" i="10"/>
  <c r="I13" i="2"/>
  <c r="I12" i="2"/>
  <c r="I11" i="2"/>
  <c r="I10" i="2"/>
  <c r="I9" i="2"/>
  <c r="I8" i="2"/>
  <c r="I7" i="2"/>
  <c r="I6" i="2"/>
  <c r="I5" i="2"/>
  <c r="I4" i="2"/>
  <c r="I2" i="2"/>
  <c r="I12" i="1" l="1"/>
  <c r="I11" i="1"/>
  <c r="I10" i="1"/>
  <c r="I9" i="1"/>
  <c r="I8" i="1"/>
  <c r="I7" i="1"/>
  <c r="I6" i="1"/>
  <c r="I5" i="1"/>
  <c r="I4" i="1"/>
  <c r="I2" i="1"/>
  <c r="H2" i="1"/>
  <c r="I3" i="2" l="1"/>
  <c r="A164" i="6" l="1"/>
  <c r="A163" i="6"/>
  <c r="A162" i="6"/>
  <c r="C162" i="6" s="1"/>
  <c r="A161" i="6"/>
  <c r="A160" i="6"/>
  <c r="A159" i="6"/>
  <c r="C159" i="6" s="1"/>
  <c r="A158" i="6"/>
  <c r="C158" i="6" s="1"/>
  <c r="A157" i="6"/>
  <c r="A156" i="6"/>
  <c r="A155" i="6"/>
  <c r="C155" i="6" s="1"/>
  <c r="A154" i="6"/>
  <c r="C154" i="6" s="1"/>
  <c r="A153" i="6"/>
  <c r="A152" i="6"/>
  <c r="A151" i="6"/>
  <c r="C151" i="6" s="1"/>
  <c r="A150" i="6"/>
  <c r="C150" i="6" s="1"/>
  <c r="A149" i="6"/>
  <c r="A148" i="6"/>
  <c r="A147" i="6"/>
  <c r="C147" i="6" s="1"/>
  <c r="A146" i="6"/>
  <c r="C146" i="6" s="1"/>
  <c r="A145" i="6"/>
  <c r="A144" i="6"/>
  <c r="A143" i="6"/>
  <c r="C143" i="6" s="1"/>
  <c r="A142" i="6"/>
  <c r="A141" i="6"/>
  <c r="A140" i="6"/>
  <c r="A139" i="6"/>
  <c r="C139" i="6" s="1"/>
  <c r="A138" i="6"/>
  <c r="A137" i="6"/>
  <c r="A136" i="6"/>
  <c r="A135" i="6"/>
  <c r="A134" i="6"/>
  <c r="C134" i="6" s="1"/>
  <c r="A133" i="6"/>
  <c r="A132" i="6"/>
  <c r="A131" i="6"/>
  <c r="A130" i="6"/>
  <c r="A129" i="6"/>
  <c r="A128" i="6"/>
  <c r="A127" i="6"/>
  <c r="A126" i="6"/>
  <c r="C126" i="6" s="1"/>
  <c r="A125" i="6"/>
  <c r="A124" i="6"/>
  <c r="A123" i="6"/>
  <c r="A122" i="6"/>
  <c r="A121" i="6"/>
  <c r="A120" i="6"/>
  <c r="A119" i="6"/>
  <c r="A118" i="6"/>
  <c r="C118" i="6" s="1"/>
  <c r="A117" i="6"/>
  <c r="A116" i="6"/>
  <c r="A115" i="6"/>
  <c r="A114" i="6"/>
  <c r="A113" i="6"/>
  <c r="A112" i="6"/>
  <c r="A111" i="6"/>
  <c r="A110" i="6"/>
  <c r="C110" i="6" s="1"/>
  <c r="A109" i="6"/>
  <c r="A108" i="6"/>
  <c r="A107" i="6"/>
  <c r="A106" i="6"/>
  <c r="A105" i="6"/>
  <c r="A104" i="6"/>
  <c r="A103" i="6"/>
  <c r="A102" i="6"/>
  <c r="A101" i="6"/>
  <c r="A100" i="6"/>
  <c r="A99" i="6"/>
  <c r="C99" i="6" s="1"/>
  <c r="A98" i="6"/>
  <c r="A97" i="6"/>
  <c r="A68" i="6"/>
  <c r="B68" i="6" s="1"/>
  <c r="A67" i="6"/>
  <c r="A66" i="6"/>
  <c r="C66" i="6" s="1"/>
  <c r="A65" i="6"/>
  <c r="A64" i="6"/>
  <c r="C64" i="6" s="1"/>
  <c r="A63" i="6"/>
  <c r="C63" i="6" s="1"/>
  <c r="A62" i="6"/>
  <c r="B62" i="6" s="1"/>
  <c r="A61" i="6"/>
  <c r="A60" i="6"/>
  <c r="C60" i="6" s="1"/>
  <c r="A59" i="6"/>
  <c r="A58" i="6"/>
  <c r="A57" i="6"/>
  <c r="A56" i="6"/>
  <c r="C56" i="6" s="1"/>
  <c r="A55" i="6"/>
  <c r="B55" i="6" s="1"/>
  <c r="A54" i="6"/>
  <c r="C54" i="6" s="1"/>
  <c r="A53" i="6"/>
  <c r="A52" i="6"/>
  <c r="C52" i="6" s="1"/>
  <c r="A51" i="6"/>
  <c r="B51" i="6" s="1"/>
  <c r="A50" i="6"/>
  <c r="A49" i="6"/>
  <c r="C49" i="6" s="1"/>
  <c r="A48" i="6"/>
  <c r="C48" i="6" s="1"/>
  <c r="A47" i="6"/>
  <c r="A46" i="6"/>
  <c r="C46" i="6" s="1"/>
  <c r="A45" i="6"/>
  <c r="A44" i="6"/>
  <c r="A43" i="6"/>
  <c r="C43" i="6" s="1"/>
  <c r="A42" i="6"/>
  <c r="B42" i="6" s="1"/>
  <c r="A41" i="6"/>
  <c r="A40" i="6"/>
  <c r="C40" i="6" s="1"/>
  <c r="A39" i="6"/>
  <c r="B39" i="6" s="1"/>
  <c r="A38" i="6"/>
  <c r="A37" i="6"/>
  <c r="A36" i="6"/>
  <c r="A35" i="6"/>
  <c r="A34" i="6"/>
  <c r="B34" i="6" s="1"/>
  <c r="A33" i="6"/>
  <c r="A32" i="6"/>
  <c r="B32" i="6" s="1"/>
  <c r="A31" i="6"/>
  <c r="C31" i="6" s="1"/>
  <c r="A30" i="6"/>
  <c r="B30" i="6" s="1"/>
  <c r="A29" i="6"/>
  <c r="A28" i="6"/>
  <c r="B28" i="6" s="1"/>
  <c r="A27" i="6"/>
  <c r="A26" i="6"/>
  <c r="A25" i="6"/>
  <c r="A24" i="6"/>
  <c r="A23" i="6"/>
  <c r="B23" i="6" s="1"/>
  <c r="A22" i="6"/>
  <c r="C22" i="6" s="1"/>
  <c r="A21" i="6"/>
  <c r="A20" i="6"/>
  <c r="C20" i="6" s="1"/>
  <c r="A19" i="6"/>
  <c r="C19" i="6" s="1"/>
  <c r="A18" i="6"/>
  <c r="A17" i="6"/>
  <c r="C17" i="6" s="1"/>
  <c r="A16" i="6"/>
  <c r="A15" i="6"/>
  <c r="A14" i="6"/>
  <c r="B14" i="6" s="1"/>
  <c r="A13" i="6"/>
  <c r="C13" i="6" s="1"/>
  <c r="A12" i="6"/>
  <c r="B12" i="6" s="1"/>
  <c r="A11" i="6"/>
  <c r="B11" i="6" s="1"/>
  <c r="A10" i="6"/>
  <c r="C10" i="6" s="1"/>
  <c r="A9" i="6"/>
  <c r="A8" i="6"/>
  <c r="A7" i="6"/>
  <c r="B7" i="6" s="1"/>
  <c r="A6" i="6"/>
  <c r="A5" i="6"/>
  <c r="A4" i="6"/>
  <c r="A3" i="6"/>
  <c r="C3" i="6" s="1"/>
  <c r="A2" i="6"/>
  <c r="B2" i="6" s="1"/>
  <c r="B7" i="4"/>
  <c r="B4" i="4"/>
  <c r="B3" i="4"/>
  <c r="H6" i="8"/>
  <c r="G6" i="8"/>
  <c r="G5" i="8"/>
  <c r="H4" i="8"/>
  <c r="G4" i="8"/>
  <c r="C163" i="6" l="1"/>
  <c r="C32" i="6"/>
  <c r="B60" i="6"/>
  <c r="B19" i="6"/>
  <c r="B43" i="6"/>
  <c r="B46" i="6"/>
  <c r="B52" i="6"/>
  <c r="C42" i="6"/>
  <c r="C51" i="6"/>
  <c r="C23" i="6"/>
  <c r="C28" i="6"/>
  <c r="C14" i="6"/>
  <c r="B66" i="6"/>
  <c r="C34" i="6"/>
  <c r="C98" i="6"/>
  <c r="B64" i="6"/>
  <c r="C62" i="6"/>
  <c r="C39" i="6"/>
  <c r="B3" i="6"/>
  <c r="B20" i="6"/>
  <c r="C30" i="6"/>
  <c r="J3" i="8"/>
  <c r="J4" i="8" s="1"/>
  <c r="J5" i="8" s="1"/>
  <c r="J6" i="8" s="1"/>
  <c r="J7" i="8" s="1"/>
  <c r="C108" i="6"/>
  <c r="C53" i="6"/>
  <c r="C12" i="6"/>
  <c r="B4" i="6"/>
  <c r="B8" i="6"/>
  <c r="B17" i="6"/>
  <c r="C26" i="6"/>
  <c r="C35" i="6"/>
  <c r="C44" i="6"/>
  <c r="B49" i="6"/>
  <c r="C58" i="6"/>
  <c r="C67" i="6"/>
  <c r="C142" i="6"/>
  <c r="B25" i="6"/>
  <c r="C124" i="6"/>
  <c r="C4" i="6"/>
  <c r="C8" i="6"/>
  <c r="B21" i="6"/>
  <c r="B26" i="6"/>
  <c r="B35" i="6"/>
  <c r="B44" i="6"/>
  <c r="B58" i="6"/>
  <c r="B67" i="6"/>
  <c r="C102" i="6"/>
  <c r="B22" i="6"/>
  <c r="B31" i="6"/>
  <c r="B40" i="6"/>
  <c r="B54" i="6"/>
  <c r="B63" i="6"/>
  <c r="C116" i="6"/>
  <c r="C101" i="6"/>
  <c r="B27" i="6"/>
  <c r="B59" i="6"/>
  <c r="C45" i="6"/>
  <c r="B53" i="6"/>
  <c r="B9" i="6"/>
  <c r="B18" i="6"/>
  <c r="B50" i="6"/>
  <c r="C9" i="6"/>
  <c r="C18" i="6"/>
  <c r="C27" i="6"/>
  <c r="C36" i="6"/>
  <c r="C68" i="6"/>
  <c r="C5" i="6"/>
  <c r="C103" i="6"/>
  <c r="B36" i="6"/>
  <c r="B5" i="6"/>
  <c r="B41" i="6"/>
  <c r="C50" i="6"/>
  <c r="C59" i="6"/>
  <c r="C111" i="6"/>
  <c r="C119" i="6"/>
  <c r="C127" i="6"/>
  <c r="C135" i="6"/>
  <c r="B37" i="6"/>
  <c r="C97" i="6"/>
  <c r="C104" i="6"/>
  <c r="C112" i="6"/>
  <c r="C120" i="6"/>
  <c r="C128" i="6"/>
  <c r="B45" i="6"/>
  <c r="B10" i="6"/>
  <c r="C37" i="6"/>
  <c r="B13" i="6"/>
  <c r="C105" i="6"/>
  <c r="B33" i="6"/>
  <c r="C6" i="6"/>
  <c r="B56" i="6"/>
  <c r="C65" i="6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B15" i="6"/>
  <c r="B24" i="6"/>
  <c r="B38" i="6"/>
  <c r="C15" i="6"/>
  <c r="C24" i="6"/>
  <c r="B29" i="6"/>
  <c r="C38" i="6"/>
  <c r="C47" i="6"/>
  <c r="B61" i="6"/>
  <c r="C21" i="6"/>
  <c r="B6" i="6"/>
  <c r="C2" i="6"/>
  <c r="B47" i="6"/>
  <c r="C106" i="6"/>
  <c r="C114" i="6"/>
  <c r="C122" i="6"/>
  <c r="C130" i="6"/>
  <c r="C138" i="6"/>
  <c r="E2" i="6"/>
  <c r="E3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C29" i="6"/>
  <c r="C61" i="6"/>
  <c r="B65" i="6"/>
  <c r="C33" i="6"/>
  <c r="B57" i="6"/>
  <c r="C25" i="6"/>
  <c r="C57" i="6"/>
  <c r="B16" i="6"/>
  <c r="B48" i="6"/>
  <c r="C100" i="6"/>
  <c r="C107" i="6"/>
  <c r="C115" i="6"/>
  <c r="C123" i="6"/>
  <c r="C131" i="6"/>
  <c r="C132" i="6"/>
  <c r="C136" i="6"/>
  <c r="C140" i="6"/>
  <c r="C144" i="6"/>
  <c r="C148" i="6"/>
  <c r="C152" i="6"/>
  <c r="C156" i="6"/>
  <c r="C160" i="6"/>
  <c r="C109" i="6"/>
  <c r="C113" i="6"/>
  <c r="C117" i="6"/>
  <c r="C121" i="6"/>
  <c r="C125" i="6"/>
  <c r="C129" i="6"/>
  <c r="C133" i="6"/>
  <c r="C137" i="6"/>
  <c r="C141" i="6"/>
  <c r="C145" i="6"/>
  <c r="C149" i="6"/>
  <c r="C153" i="6"/>
  <c r="C157" i="6"/>
  <c r="C161" i="6"/>
  <c r="A165" i="6" l="1"/>
  <c r="C164" i="6"/>
  <c r="A69" i="6"/>
  <c r="D69" i="6" s="1"/>
  <c r="I3" i="8"/>
  <c r="I4" i="8" s="1"/>
  <c r="I5" i="8" s="1"/>
  <c r="I6" i="8" s="1"/>
  <c r="I7" i="8" s="1"/>
  <c r="J2" i="9"/>
  <c r="C69" i="6" l="1"/>
  <c r="B69" i="6"/>
  <c r="F69" i="6"/>
  <c r="F70" i="6" s="1"/>
  <c r="A70" i="6"/>
  <c r="A166" i="6"/>
  <c r="C165" i="6"/>
  <c r="E69" i="6"/>
  <c r="E70" i="6" s="1"/>
  <c r="B70" i="6" l="1"/>
  <c r="C70" i="6"/>
  <c r="A71" i="6"/>
  <c r="F71" i="6" s="1"/>
  <c r="C166" i="6"/>
  <c r="A167" i="6"/>
  <c r="D70" i="6"/>
  <c r="D71" i="6" s="1"/>
  <c r="E71" i="6" l="1"/>
  <c r="A168" i="6"/>
  <c r="C71" i="6"/>
  <c r="B71" i="6"/>
  <c r="A72" i="6"/>
  <c r="C167" i="6"/>
  <c r="B72" i="6" l="1"/>
  <c r="C72" i="6"/>
  <c r="A73" i="6"/>
  <c r="F72" i="6"/>
  <c r="E72" i="6"/>
  <c r="E73" i="6" s="1"/>
  <c r="C168" i="6"/>
  <c r="A169" i="6"/>
  <c r="D72" i="6"/>
  <c r="D73" i="6" s="1"/>
  <c r="C169" i="6" l="1"/>
  <c r="A170" i="6"/>
  <c r="C73" i="6"/>
  <c r="B73" i="6"/>
  <c r="A74" i="6"/>
  <c r="D74" i="6" s="1"/>
  <c r="F73" i="6"/>
  <c r="A75" i="6" l="1"/>
  <c r="C170" i="6"/>
  <c r="A171" i="6"/>
  <c r="C74" i="6"/>
  <c r="B74" i="6"/>
  <c r="F74" i="6"/>
  <c r="F75" i="6" s="1"/>
  <c r="E74" i="6"/>
  <c r="E75" i="6" s="1"/>
  <c r="C75" i="6" l="1"/>
  <c r="B75" i="6"/>
  <c r="A76" i="6"/>
  <c r="C171" i="6"/>
  <c r="D75" i="6"/>
  <c r="D76" i="6" s="1"/>
  <c r="A172" i="6"/>
  <c r="C76" i="6" l="1"/>
  <c r="B76" i="6"/>
  <c r="C172" i="6"/>
  <c r="A77" i="6"/>
  <c r="D77" i="6" s="1"/>
  <c r="A173" i="6"/>
  <c r="F76" i="6"/>
  <c r="F77" i="6" s="1"/>
  <c r="E76" i="6"/>
  <c r="E77" i="6" s="1"/>
  <c r="C77" i="6" l="1"/>
  <c r="B77" i="6"/>
  <c r="A78" i="6"/>
  <c r="E78" i="6" s="1"/>
  <c r="C173" i="6"/>
  <c r="A174" i="6"/>
  <c r="A175" i="6" l="1"/>
  <c r="C174" i="6"/>
  <c r="A79" i="6"/>
  <c r="D78" i="6"/>
  <c r="D79" i="6" s="1"/>
  <c r="F78" i="6"/>
  <c r="F79" i="6" s="1"/>
  <c r="C78" i="6"/>
  <c r="B78" i="6"/>
  <c r="C79" i="6" l="1"/>
  <c r="B79" i="6"/>
  <c r="A80" i="6"/>
  <c r="D80" i="6" s="1"/>
  <c r="C175" i="6"/>
  <c r="A176" i="6"/>
  <c r="E79" i="6"/>
  <c r="J2" i="5"/>
  <c r="A81" i="6" l="1"/>
  <c r="D81" i="6" s="1"/>
  <c r="B80" i="6"/>
  <c r="C80" i="6"/>
  <c r="A177" i="6"/>
  <c r="E80" i="6"/>
  <c r="E81" i="6" s="1"/>
  <c r="C176" i="6"/>
  <c r="F80" i="6"/>
  <c r="F81" i="6" s="1"/>
  <c r="C81" i="6" l="1"/>
  <c r="B81" i="6"/>
  <c r="C177" i="6"/>
  <c r="A82" i="6"/>
  <c r="A178" i="6"/>
  <c r="C178" i="6" l="1"/>
  <c r="A179" i="6"/>
  <c r="C82" i="6"/>
  <c r="B82" i="6"/>
  <c r="E82" i="6"/>
  <c r="E83" i="6" s="1"/>
  <c r="A83" i="6"/>
  <c r="D82" i="6"/>
  <c r="D83" i="6" s="1"/>
  <c r="F82" i="6"/>
  <c r="F83" i="6" s="1"/>
  <c r="B83" i="6" l="1"/>
  <c r="C83" i="6"/>
  <c r="A180" i="6"/>
  <c r="A84" i="6"/>
  <c r="C179" i="6"/>
  <c r="B84" i="6" l="1"/>
  <c r="C84" i="6"/>
  <c r="A85" i="6"/>
  <c r="D84" i="6"/>
  <c r="D85" i="6" s="1"/>
  <c r="A181" i="6"/>
  <c r="E84" i="6"/>
  <c r="E85" i="6" s="1"/>
  <c r="C180" i="6"/>
  <c r="F84" i="6"/>
  <c r="F85" i="6" s="1"/>
  <c r="C181" i="6" l="1"/>
  <c r="C85" i="6"/>
  <c r="B85" i="6"/>
  <c r="A86" i="6"/>
  <c r="A182" i="6"/>
  <c r="C182" i="6" l="1"/>
  <c r="A183" i="6"/>
  <c r="C86" i="6"/>
  <c r="B86" i="6"/>
  <c r="A87" i="6"/>
  <c r="F86" i="6"/>
  <c r="F87" i="6" s="1"/>
  <c r="D86" i="6"/>
  <c r="D87" i="6" s="1"/>
  <c r="E86" i="6"/>
  <c r="E87" i="6" s="1"/>
  <c r="A88" i="6" l="1"/>
  <c r="C183" i="6"/>
  <c r="A184" i="6"/>
  <c r="B87" i="6"/>
  <c r="C87" i="6"/>
  <c r="C184" i="6" l="1"/>
  <c r="A185" i="6"/>
  <c r="B88" i="6"/>
  <c r="C88" i="6"/>
  <c r="A89" i="6"/>
  <c r="F88" i="6"/>
  <c r="F89" i="6" s="1"/>
  <c r="E88" i="6"/>
  <c r="E89" i="6" s="1"/>
  <c r="D88" i="6"/>
  <c r="C89" i="6" l="1"/>
  <c r="B89" i="6"/>
  <c r="A90" i="6"/>
  <c r="C185" i="6"/>
  <c r="A186" i="6"/>
  <c r="D89" i="6"/>
  <c r="D90" i="6" s="1"/>
  <c r="C186" i="6" l="1"/>
  <c r="A187" i="6"/>
  <c r="C90" i="6"/>
  <c r="B90" i="6"/>
  <c r="A91" i="6"/>
  <c r="E90" i="6"/>
  <c r="E91" i="6" s="1"/>
  <c r="F90" i="6"/>
  <c r="F91" i="6" s="1"/>
  <c r="A92" i="6" l="1"/>
  <c r="B91" i="6"/>
  <c r="C91" i="6"/>
  <c r="C187" i="6"/>
  <c r="A188" i="6"/>
  <c r="E92" i="6"/>
  <c r="F92" i="6"/>
  <c r="D91" i="6"/>
  <c r="D92" i="6" s="1"/>
  <c r="A189" i="6" l="1"/>
  <c r="B92" i="6"/>
  <c r="C92" i="6"/>
  <c r="C188" i="6"/>
  <c r="A93" i="6"/>
  <c r="F93" i="6" s="1"/>
  <c r="A94" i="6" l="1"/>
  <c r="B93" i="6"/>
  <c r="C93" i="6"/>
  <c r="E93" i="6"/>
  <c r="E94" i="6" s="1"/>
  <c r="D93" i="6"/>
  <c r="D94" i="6" s="1"/>
  <c r="C189" i="6"/>
  <c r="A190" i="6"/>
  <c r="A191" i="6" l="1"/>
  <c r="B94" i="6"/>
  <c r="C94" i="6"/>
  <c r="B190" i="6"/>
  <c r="C190" i="6"/>
  <c r="A95" i="6"/>
  <c r="F94" i="6"/>
  <c r="F95" i="6" s="1"/>
  <c r="G15" i="1"/>
  <c r="G13" i="1"/>
  <c r="G12" i="1"/>
  <c r="G9" i="1"/>
  <c r="G11" i="1"/>
  <c r="G8" i="1"/>
  <c r="G10" i="1"/>
  <c r="G7" i="1"/>
  <c r="C191" i="6" l="1"/>
  <c r="A192" i="6"/>
  <c r="B95" i="6"/>
  <c r="C95" i="6"/>
  <c r="E95" i="6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A96" i="6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B184" i="6"/>
  <c r="B186" i="6"/>
  <c r="B188" i="6"/>
  <c r="B189" i="6"/>
  <c r="B187" i="6"/>
  <c r="B185" i="6"/>
  <c r="B183" i="6"/>
  <c r="D95" i="6"/>
  <c r="B191" i="6"/>
  <c r="G16" i="1"/>
  <c r="G3" i="1"/>
  <c r="G4" i="1"/>
  <c r="G5" i="1"/>
  <c r="G6" i="1"/>
  <c r="C96" i="6" l="1"/>
  <c r="B96" i="6"/>
  <c r="B192" i="6"/>
  <c r="C192" i="6"/>
  <c r="A193" i="6"/>
  <c r="D96" i="6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B193" i="6" l="1"/>
  <c r="A194" i="6"/>
  <c r="D194" i="6" s="1"/>
  <c r="F193" i="6"/>
  <c r="F194" i="6" s="1"/>
  <c r="E193" i="6"/>
  <c r="E194" i="6" s="1"/>
  <c r="C193" i="6"/>
  <c r="B194" i="6" l="1"/>
  <c r="A195" i="6"/>
  <c r="C194" i="6"/>
  <c r="B195" i="6" l="1"/>
  <c r="C195" i="6"/>
  <c r="A196" i="6"/>
  <c r="F195" i="6"/>
  <c r="F196" i="6" s="1"/>
  <c r="E195" i="6"/>
  <c r="E196" i="6" s="1"/>
  <c r="D195" i="6"/>
  <c r="D196" i="6" s="1"/>
  <c r="B196" i="6" l="1"/>
  <c r="A197" i="6"/>
  <c r="F197" i="6" s="1"/>
  <c r="C196" i="6"/>
  <c r="A198" i="6" l="1"/>
  <c r="B197" i="6"/>
  <c r="C197" i="6"/>
  <c r="E197" i="6"/>
  <c r="E198" i="6" s="1"/>
  <c r="D197" i="6"/>
  <c r="D198" i="6" s="1"/>
  <c r="B198" i="6" l="1"/>
  <c r="C198" i="6"/>
  <c r="A199" i="6"/>
  <c r="F198" i="6"/>
  <c r="F199" i="6" l="1"/>
  <c r="F200" i="6" s="1"/>
  <c r="A200" i="6"/>
  <c r="B199" i="6"/>
  <c r="D199" i="6"/>
  <c r="D200" i="6" s="1"/>
  <c r="C199" i="6"/>
  <c r="E199" i="6"/>
  <c r="E200" i="6" s="1"/>
  <c r="B200" i="6" l="1"/>
  <c r="A201" i="6"/>
  <c r="D201" i="6" s="1"/>
  <c r="C200" i="6"/>
  <c r="F201" i="6"/>
  <c r="A202" i="6" l="1"/>
  <c r="B201" i="6"/>
  <c r="C201" i="6"/>
  <c r="E201" i="6"/>
  <c r="E202" i="6" s="1"/>
  <c r="B202" i="6" l="1"/>
  <c r="C202" i="6"/>
  <c r="A203" i="6"/>
  <c r="F202" i="6"/>
  <c r="F203" i="6" s="1"/>
  <c r="D202" i="6"/>
  <c r="D203" i="6" s="1"/>
  <c r="B203" i="6" l="1"/>
  <c r="C203" i="6"/>
  <c r="A204" i="6"/>
  <c r="D204" i="6" s="1"/>
  <c r="E203" i="6"/>
  <c r="E204" i="6" s="1"/>
  <c r="C204" i="6" l="1"/>
  <c r="B204" i="6"/>
  <c r="A205" i="6"/>
  <c r="F204" i="6"/>
  <c r="F205" i="6" l="1"/>
  <c r="B205" i="6"/>
  <c r="A206" i="6"/>
  <c r="F206" i="6" s="1"/>
  <c r="D205" i="6"/>
  <c r="D206" i="6" s="1"/>
  <c r="C205" i="6"/>
  <c r="E205" i="6"/>
  <c r="E206" i="6" s="1"/>
  <c r="C206" i="6" l="1"/>
  <c r="B206" i="6"/>
  <c r="A207" i="6"/>
  <c r="B207" i="6" l="1"/>
  <c r="C207" i="6"/>
  <c r="A208" i="6"/>
  <c r="D207" i="6"/>
  <c r="D208" i="6" s="1"/>
  <c r="E207" i="6"/>
  <c r="E208" i="6" s="1"/>
  <c r="F207" i="6"/>
  <c r="F208" i="6" s="1"/>
  <c r="C208" i="6" l="1"/>
  <c r="B208" i="6"/>
  <c r="A209" i="6"/>
  <c r="B209" i="6" l="1"/>
  <c r="A210" i="6"/>
  <c r="C209" i="6"/>
  <c r="E209" i="6"/>
  <c r="E210" i="6" s="1"/>
  <c r="D209" i="6"/>
  <c r="D210" i="6" s="1"/>
  <c r="F209" i="6"/>
  <c r="F210" i="6" s="1"/>
  <c r="A211" i="6" l="1"/>
  <c r="C210" i="6"/>
  <c r="B210" i="6"/>
  <c r="A212" i="6" l="1"/>
  <c r="C211" i="6"/>
  <c r="B211" i="6"/>
  <c r="F211" i="6"/>
  <c r="F212" i="6" s="1"/>
  <c r="E211" i="6"/>
  <c r="E212" i="6" s="1"/>
  <c r="D211" i="6"/>
  <c r="D212" i="6" s="1"/>
  <c r="B212" i="6" l="1"/>
  <c r="A213" i="6"/>
  <c r="F213" i="6" s="1"/>
  <c r="C212" i="6"/>
  <c r="D213" i="6" l="1"/>
  <c r="A214" i="6"/>
  <c r="D214" i="6" s="1"/>
  <c r="B213" i="6"/>
  <c r="C213" i="6"/>
  <c r="E213" i="6"/>
  <c r="E214" i="6" s="1"/>
  <c r="C214" i="6" l="1"/>
  <c r="B214" i="6"/>
  <c r="A215" i="6"/>
  <c r="F214" i="6"/>
  <c r="F215" i="6" s="1"/>
  <c r="B215" i="6" l="1"/>
  <c r="C215" i="6"/>
  <c r="A216" i="6"/>
  <c r="F216" i="6" s="1"/>
  <c r="D215" i="6"/>
  <c r="D216" i="6" s="1"/>
  <c r="E215" i="6"/>
  <c r="E216" i="6" l="1"/>
  <c r="B216" i="6"/>
  <c r="A217" i="6"/>
  <c r="C216" i="6"/>
  <c r="A218" i="6" l="1"/>
  <c r="B217" i="6"/>
  <c r="C217" i="6"/>
  <c r="D217" i="6"/>
  <c r="D218" i="6" s="1"/>
  <c r="E217" i="6"/>
  <c r="E218" i="6" s="1"/>
  <c r="F217" i="6"/>
  <c r="F218" i="6" s="1"/>
  <c r="A219" i="6" l="1"/>
  <c r="D219" i="6" s="1"/>
  <c r="B218" i="6"/>
  <c r="C218" i="6"/>
  <c r="F219" i="6" l="1"/>
  <c r="C219" i="6"/>
  <c r="B219" i="6"/>
  <c r="A220" i="6"/>
  <c r="E219" i="6"/>
  <c r="E220" i="6" s="1"/>
  <c r="F220" i="6" l="1"/>
  <c r="B220" i="6"/>
  <c r="A221" i="6"/>
  <c r="F221" i="6" s="1"/>
  <c r="C220" i="6"/>
  <c r="D220" i="6"/>
  <c r="D221" i="6" s="1"/>
  <c r="B221" i="6" l="1"/>
  <c r="C221" i="6"/>
  <c r="A222" i="6"/>
  <c r="D222" i="6" s="1"/>
  <c r="E221" i="6"/>
  <c r="E222" i="6" s="1"/>
  <c r="A223" i="6" l="1"/>
  <c r="E223" i="6" s="1"/>
  <c r="B222" i="6"/>
  <c r="C222" i="6"/>
  <c r="F222" i="6"/>
  <c r="F223" i="6" s="1"/>
  <c r="A224" i="6" l="1"/>
  <c r="C223" i="6"/>
  <c r="B223" i="6"/>
  <c r="D223" i="6"/>
  <c r="D224" i="6" s="1"/>
  <c r="B224" i="6" l="1"/>
  <c r="A225" i="6"/>
  <c r="C224" i="6"/>
  <c r="F224" i="6"/>
  <c r="F225" i="6" s="1"/>
  <c r="E224" i="6"/>
  <c r="E225" i="6" s="1"/>
  <c r="B225" i="6" l="1"/>
  <c r="C225" i="6"/>
  <c r="A226" i="6"/>
  <c r="D225" i="6"/>
  <c r="D226" i="6" s="1"/>
  <c r="A227" i="6" l="1"/>
  <c r="D227" i="6" s="1"/>
  <c r="C226" i="6"/>
  <c r="B226" i="6"/>
  <c r="E226" i="6"/>
  <c r="E227" i="6" s="1"/>
  <c r="F226" i="6"/>
  <c r="F227" i="6" s="1"/>
  <c r="C227" i="6" l="1"/>
  <c r="B227" i="6"/>
  <c r="A228" i="6"/>
  <c r="B228" i="6" l="1"/>
  <c r="C228" i="6"/>
  <c r="A229" i="6"/>
  <c r="D228" i="6"/>
  <c r="D229" i="6" s="1"/>
  <c r="F228" i="6"/>
  <c r="F229" i="6" s="1"/>
  <c r="E228" i="6"/>
  <c r="E229" i="6" s="1"/>
  <c r="B229" i="6" l="1"/>
  <c r="A230" i="6"/>
  <c r="E230" i="6" s="1"/>
  <c r="C229" i="6"/>
  <c r="D230" i="6" l="1"/>
  <c r="B230" i="6"/>
  <c r="A231" i="6"/>
  <c r="C230" i="6"/>
  <c r="E231" i="6"/>
  <c r="F230" i="6"/>
  <c r="F231" i="6" s="1"/>
  <c r="A232" i="6" l="1"/>
  <c r="E232" i="6" s="1"/>
  <c r="B231" i="6"/>
  <c r="C231" i="6"/>
  <c r="D231" i="6"/>
  <c r="D232" i="6" s="1"/>
  <c r="B232" i="6" l="1"/>
  <c r="A233" i="6"/>
  <c r="E233" i="6" s="1"/>
  <c r="C232" i="6"/>
  <c r="F232" i="6"/>
  <c r="F233" i="6" s="1"/>
  <c r="A234" i="6" l="1"/>
  <c r="F234" i="6" s="1"/>
  <c r="C233" i="6"/>
  <c r="B233" i="6"/>
  <c r="D233" i="6"/>
  <c r="D234" i="6" s="1"/>
  <c r="A235" i="6" l="1"/>
  <c r="D235" i="6" s="1"/>
  <c r="B234" i="6"/>
  <c r="C234" i="6"/>
  <c r="E234" i="6"/>
  <c r="E235" i="6" s="1"/>
  <c r="C235" i="6" l="1"/>
  <c r="B235" i="6"/>
  <c r="A236" i="6"/>
  <c r="F235" i="6"/>
  <c r="F236" i="6" s="1"/>
  <c r="B236" i="6" l="1"/>
  <c r="D236" i="6"/>
  <c r="C236" i="6"/>
  <c r="A237" i="6"/>
  <c r="E236" i="6"/>
  <c r="E237" i="6" s="1"/>
  <c r="D237" i="6" l="1"/>
  <c r="B237" i="6"/>
  <c r="A238" i="6"/>
  <c r="C237" i="6"/>
  <c r="E238" i="6"/>
  <c r="D238" i="6"/>
  <c r="F237" i="6"/>
  <c r="F238" i="6" s="1"/>
  <c r="B238" i="6" l="1"/>
  <c r="C238" i="6"/>
  <c r="A239" i="6"/>
  <c r="E239" i="6" s="1"/>
  <c r="A240" i="6" l="1"/>
  <c r="D239" i="6"/>
  <c r="D240" i="6" s="1"/>
  <c r="C239" i="6"/>
  <c r="B239" i="6"/>
  <c r="F239" i="6"/>
  <c r="F240" i="6" s="1"/>
  <c r="C240" i="6" l="1"/>
  <c r="B240" i="6"/>
  <c r="A241" i="6"/>
  <c r="E240" i="6"/>
  <c r="E241" i="6" s="1"/>
  <c r="B241" i="6" l="1"/>
  <c r="F241" i="6"/>
  <c r="C241" i="6"/>
  <c r="A242" i="6"/>
  <c r="E242" i="6" s="1"/>
  <c r="D241" i="6"/>
  <c r="D242" i="6" s="1"/>
  <c r="F242" i="6" l="1"/>
  <c r="A243" i="6"/>
  <c r="B242" i="6"/>
  <c r="C242" i="6"/>
  <c r="B243" i="6" l="1"/>
  <c r="F243" i="6"/>
  <c r="F244" i="6" s="1"/>
  <c r="A244" i="6"/>
  <c r="C243" i="6"/>
  <c r="D243" i="6"/>
  <c r="D244" i="6" s="1"/>
  <c r="E243" i="6"/>
  <c r="E244" i="6" s="1"/>
  <c r="B244" i="6" l="1"/>
  <c r="C244" i="6"/>
  <c r="A245" i="6"/>
  <c r="F245" i="6" s="1"/>
  <c r="B245" i="6" l="1"/>
  <c r="A246" i="6"/>
  <c r="C245" i="6"/>
  <c r="D245" i="6"/>
  <c r="E245" i="6"/>
  <c r="E246" i="6" s="1"/>
  <c r="D246" i="6" l="1"/>
  <c r="B246" i="6"/>
  <c r="C246" i="6"/>
  <c r="A247" i="6"/>
  <c r="F246" i="6"/>
  <c r="F247" i="6" s="1"/>
  <c r="C247" i="6" l="1"/>
  <c r="B247" i="6"/>
  <c r="A248" i="6"/>
  <c r="D247" i="6"/>
  <c r="D248" i="6" s="1"/>
  <c r="E247" i="6"/>
  <c r="E248" i="6" s="1"/>
  <c r="A249" i="6" l="1"/>
  <c r="E249" i="6" s="1"/>
  <c r="C248" i="6"/>
  <c r="B248" i="6"/>
  <c r="F248" i="6"/>
  <c r="F249" i="6" s="1"/>
  <c r="B249" i="6" l="1"/>
  <c r="A250" i="6"/>
  <c r="C249" i="6"/>
  <c r="D249" i="6"/>
  <c r="D250" i="6" s="1"/>
  <c r="C250" i="6" l="1"/>
  <c r="B250" i="6"/>
  <c r="A251" i="6"/>
  <c r="F250" i="6"/>
  <c r="F251" i="6" s="1"/>
  <c r="E250" i="6"/>
  <c r="E251" i="6" s="1"/>
  <c r="A252" i="6" l="1"/>
  <c r="E252" i="6" s="1"/>
  <c r="C251" i="6"/>
  <c r="B251" i="6"/>
  <c r="D251" i="6"/>
  <c r="D252" i="6" s="1"/>
  <c r="F252" i="6" l="1"/>
  <c r="B252" i="6"/>
  <c r="A253" i="6"/>
  <c r="C252" i="6"/>
  <c r="B253" i="6" l="1"/>
  <c r="A254" i="6"/>
  <c r="C253" i="6"/>
  <c r="E253" i="6"/>
  <c r="E254" i="6" s="1"/>
  <c r="F253" i="6"/>
  <c r="F254" i="6" s="1"/>
  <c r="D253" i="6"/>
  <c r="D254" i="6" s="1"/>
  <c r="B254" i="6" l="1"/>
  <c r="C254" i="6"/>
  <c r="A255" i="6"/>
  <c r="C255" i="6" l="1"/>
  <c r="B255" i="6"/>
  <c r="A256" i="6"/>
  <c r="F255" i="6"/>
  <c r="F256" i="6" s="1"/>
  <c r="E255" i="6"/>
  <c r="E256" i="6" s="1"/>
  <c r="D255" i="6"/>
  <c r="D256" i="6" s="1"/>
  <c r="B256" i="6" l="1"/>
  <c r="C256" i="6"/>
  <c r="A257" i="6"/>
  <c r="F257" i="6" s="1"/>
  <c r="A258" i="6" l="1"/>
  <c r="C257" i="6"/>
  <c r="B257" i="6"/>
  <c r="D257" i="6"/>
  <c r="D258" i="6" s="1"/>
  <c r="E257" i="6"/>
  <c r="E258" i="6" s="1"/>
  <c r="C258" i="6" l="1"/>
  <c r="B258" i="6"/>
  <c r="A259" i="6"/>
  <c r="D259" i="6" s="1"/>
  <c r="F258" i="6"/>
  <c r="F259" i="6" s="1"/>
  <c r="A260" i="6" l="1"/>
  <c r="D260" i="6" s="1"/>
  <c r="B259" i="6"/>
  <c r="C259" i="6"/>
  <c r="E259" i="6"/>
  <c r="E260" i="6" s="1"/>
  <c r="F260" i="6" l="1"/>
  <c r="A261" i="6"/>
  <c r="F261" i="6" s="1"/>
  <c r="B260" i="6"/>
  <c r="C260" i="6"/>
  <c r="E261" i="6" l="1"/>
  <c r="B261" i="6"/>
  <c r="A262" i="6"/>
  <c r="C261" i="6"/>
  <c r="D261" i="6"/>
  <c r="D262" i="6" s="1"/>
  <c r="B262" i="6" l="1"/>
  <c r="A263" i="6"/>
  <c r="F262" i="6"/>
  <c r="F263" i="6" s="1"/>
  <c r="C262" i="6"/>
  <c r="E262" i="6"/>
  <c r="E263" i="6" s="1"/>
  <c r="A264" i="6" l="1"/>
  <c r="B263" i="6"/>
  <c r="C263" i="6"/>
  <c r="D263" i="6"/>
  <c r="D264" i="6" s="1"/>
  <c r="A265" i="6" l="1"/>
  <c r="C264" i="6"/>
  <c r="B264" i="6"/>
  <c r="D265" i="6"/>
  <c r="F264" i="6"/>
  <c r="F265" i="6" s="1"/>
  <c r="E264" i="6"/>
  <c r="E265" i="6" s="1"/>
  <c r="B265" i="6" l="1"/>
  <c r="C265" i="6"/>
  <c r="A266" i="6"/>
  <c r="B266" i="6" l="1"/>
  <c r="C266" i="6"/>
  <c r="A267" i="6"/>
  <c r="F266" i="6"/>
  <c r="F267" i="6" s="1"/>
  <c r="D266" i="6"/>
  <c r="D267" i="6" s="1"/>
  <c r="E266" i="6"/>
  <c r="E267" i="6" s="1"/>
  <c r="A268" i="6" l="1"/>
  <c r="B267" i="6"/>
  <c r="C267" i="6"/>
  <c r="B268" i="6" l="1"/>
  <c r="D268" i="6"/>
  <c r="C268" i="6"/>
  <c r="F268" i="6"/>
  <c r="A269" i="6"/>
  <c r="E268" i="6"/>
  <c r="E269" i="6" s="1"/>
  <c r="C269" i="6" l="1"/>
  <c r="B269" i="6"/>
  <c r="D269" i="6"/>
  <c r="F269" i="6"/>
  <c r="A270" i="6"/>
  <c r="F270" i="6" l="1"/>
  <c r="D270" i="6"/>
  <c r="A271" i="6"/>
  <c r="F271" i="6" s="1"/>
  <c r="B270" i="6"/>
  <c r="C270" i="6"/>
  <c r="E270" i="6"/>
  <c r="E271" i="6" s="1"/>
  <c r="D271" i="6" l="1"/>
  <c r="B271" i="6"/>
  <c r="A272" i="6"/>
  <c r="C271" i="6"/>
  <c r="A273" i="6" l="1"/>
  <c r="B272" i="6"/>
  <c r="D272" i="6"/>
  <c r="D273" i="6" s="1"/>
  <c r="E272" i="6"/>
  <c r="E273" i="6" s="1"/>
  <c r="C272" i="6"/>
  <c r="F272" i="6"/>
  <c r="F273" i="6" s="1"/>
  <c r="B273" i="6" l="1"/>
  <c r="C273" i="6"/>
  <c r="A274" i="6"/>
  <c r="B274" i="6" l="1"/>
  <c r="A275" i="6"/>
  <c r="E274" i="6"/>
  <c r="E275" i="6" s="1"/>
  <c r="F274" i="6"/>
  <c r="F275" i="6" s="1"/>
  <c r="C274" i="6"/>
  <c r="D274" i="6"/>
  <c r="D275" i="6" s="1"/>
  <c r="B275" i="6" l="1"/>
  <c r="A276" i="6"/>
  <c r="C275" i="6"/>
  <c r="B276" i="6" l="1"/>
  <c r="A277" i="6"/>
  <c r="E276" i="6"/>
  <c r="E277" i="6" s="1"/>
  <c r="C276" i="6"/>
  <c r="D276" i="6"/>
  <c r="D277" i="6" s="1"/>
  <c r="F276" i="6"/>
  <c r="F277" i="6" s="1"/>
  <c r="A278" i="6" l="1"/>
  <c r="F278" i="6" s="1"/>
  <c r="C277" i="6"/>
  <c r="B277" i="6"/>
  <c r="B278" i="6" l="1"/>
  <c r="C278" i="6"/>
  <c r="A279" i="6"/>
  <c r="E278" i="6"/>
  <c r="E279" i="6" s="1"/>
  <c r="D278" i="6"/>
  <c r="D279" i="6" s="1"/>
  <c r="B279" i="6" l="1"/>
  <c r="C279" i="6"/>
  <c r="A280" i="6"/>
  <c r="E280" i="6" s="1"/>
  <c r="F279" i="6"/>
  <c r="F280" i="6" s="1"/>
  <c r="A281" i="6" l="1"/>
  <c r="C280" i="6"/>
  <c r="F281" i="6"/>
  <c r="B280" i="6"/>
  <c r="D280" i="6"/>
  <c r="D281" i="6" s="1"/>
  <c r="B281" i="6" l="1"/>
  <c r="C281" i="6"/>
  <c r="A282" i="6"/>
  <c r="E281" i="6"/>
  <c r="E282" i="6" s="1"/>
  <c r="B282" i="6" l="1"/>
  <c r="A283" i="6"/>
  <c r="C282" i="6"/>
  <c r="E283" i="6"/>
  <c r="F282" i="6"/>
  <c r="F283" i="6" s="1"/>
  <c r="D282" i="6"/>
  <c r="D283" i="6" s="1"/>
  <c r="A284" i="6" l="1"/>
  <c r="C283" i="6"/>
  <c r="B283" i="6"/>
  <c r="E284" i="6"/>
  <c r="A285" i="6" l="1"/>
  <c r="E285" i="6" s="1"/>
  <c r="B284" i="6"/>
  <c r="D284" i="6"/>
  <c r="D285" i="6" s="1"/>
  <c r="C284" i="6"/>
  <c r="F284" i="6"/>
  <c r="F285" i="6" s="1"/>
  <c r="B285" i="6" l="1"/>
  <c r="C285" i="6"/>
  <c r="A286" i="6"/>
  <c r="F286" i="6" s="1"/>
  <c r="A287" i="6" l="1"/>
  <c r="B286" i="6"/>
  <c r="C286" i="6"/>
  <c r="E286" i="6"/>
  <c r="E287" i="6" s="1"/>
  <c r="D286" i="6"/>
  <c r="D287" i="6" s="1"/>
  <c r="B287" i="6" l="1"/>
  <c r="C287" i="6"/>
  <c r="A288" i="6"/>
  <c r="F287" i="6"/>
  <c r="F288" i="6" s="1"/>
  <c r="A289" i="6" l="1"/>
  <c r="C288" i="6"/>
  <c r="B288" i="6"/>
  <c r="F289" i="6"/>
  <c r="D288" i="6"/>
  <c r="D289" i="6" s="1"/>
  <c r="E288" i="6"/>
  <c r="E289" i="6" s="1"/>
  <c r="B289" i="6" l="1"/>
  <c r="C289" i="6"/>
  <c r="A290" i="6"/>
  <c r="B290" i="6" l="1"/>
  <c r="A291" i="6"/>
  <c r="D290" i="6"/>
  <c r="D291" i="6" s="1"/>
  <c r="C290" i="6"/>
  <c r="F290" i="6"/>
  <c r="F291" i="6" s="1"/>
  <c r="E290" i="6"/>
  <c r="E291" i="6" s="1"/>
  <c r="B291" i="6" l="1"/>
  <c r="A292" i="6"/>
  <c r="D292" i="6" s="1"/>
  <c r="C291" i="6"/>
  <c r="B292" i="6" l="1"/>
  <c r="C292" i="6"/>
  <c r="A293" i="6"/>
  <c r="E292" i="6"/>
  <c r="E293" i="6" s="1"/>
  <c r="F292" i="6"/>
  <c r="F293" i="6" s="1"/>
  <c r="B293" i="6" l="1"/>
  <c r="A294" i="6"/>
  <c r="F294" i="6" s="1"/>
  <c r="C293" i="6"/>
  <c r="D293" i="6"/>
  <c r="D294" i="6" s="1"/>
  <c r="A295" i="6" l="1"/>
  <c r="F295" i="6" s="1"/>
  <c r="B294" i="6"/>
  <c r="C294" i="6"/>
  <c r="E294" i="6"/>
  <c r="E295" i="6" s="1"/>
  <c r="A296" i="6" l="1"/>
  <c r="B295" i="6"/>
  <c r="F296" i="6"/>
  <c r="C295" i="6"/>
  <c r="D295" i="6"/>
  <c r="D296" i="6" s="1"/>
  <c r="B296" i="6" l="1"/>
  <c r="C296" i="6"/>
  <c r="A297" i="6"/>
  <c r="E296" i="6"/>
  <c r="E297" i="6" s="1"/>
  <c r="B297" i="6" l="1"/>
  <c r="C297" i="6"/>
  <c r="D297" i="6"/>
  <c r="A298" i="6"/>
  <c r="F297" i="6"/>
  <c r="F298" i="6" s="1"/>
  <c r="B298" i="6" l="1"/>
  <c r="E298" i="6"/>
  <c r="C298" i="6"/>
  <c r="A299" i="6"/>
  <c r="F299" i="6" s="1"/>
  <c r="D298" i="6"/>
  <c r="D299" i="6" l="1"/>
  <c r="E299" i="6"/>
  <c r="C299" i="6"/>
  <c r="B299" i="6"/>
  <c r="A300" i="6"/>
  <c r="D300" i="6" s="1"/>
  <c r="E300" i="6" l="1"/>
  <c r="C300" i="6"/>
  <c r="B300" i="6"/>
  <c r="A301" i="6"/>
  <c r="F300" i="6"/>
  <c r="F301" i="6" s="1"/>
  <c r="B301" i="6" l="1"/>
  <c r="C301" i="6"/>
  <c r="A302" i="6"/>
  <c r="E301" i="6"/>
  <c r="E302" i="6" s="1"/>
  <c r="D301" i="6"/>
  <c r="D302" i="6" s="1"/>
  <c r="B302" i="6" l="1"/>
  <c r="C302" i="6"/>
  <c r="F302" i="6"/>
  <c r="A303" i="6"/>
  <c r="D303" i="6" s="1"/>
  <c r="F303" i="6" l="1"/>
  <c r="C303" i="6"/>
  <c r="B303" i="6"/>
  <c r="A304" i="6"/>
  <c r="E303" i="6"/>
  <c r="E304" i="6" s="1"/>
  <c r="A305" i="6" l="1"/>
  <c r="F304" i="6"/>
  <c r="F305" i="6" s="1"/>
  <c r="B304" i="6"/>
  <c r="D304" i="6"/>
  <c r="D305" i="6" s="1"/>
  <c r="C304" i="6"/>
  <c r="A306" i="6" l="1"/>
  <c r="F306" i="6" s="1"/>
  <c r="C305" i="6"/>
  <c r="B305" i="6"/>
  <c r="E305" i="6"/>
  <c r="E306" i="6" s="1"/>
  <c r="B306" i="6" l="1"/>
  <c r="C306" i="6"/>
  <c r="A307" i="6"/>
  <c r="D306" i="6"/>
  <c r="D307" i="6" s="1"/>
  <c r="A308" i="6" l="1"/>
  <c r="B307" i="6"/>
  <c r="E307" i="6"/>
  <c r="E308" i="6" s="1"/>
  <c r="C307" i="6"/>
  <c r="F307" i="6"/>
  <c r="F308" i="6" s="1"/>
  <c r="B308" i="6" l="1"/>
  <c r="C308" i="6"/>
  <c r="A309" i="6"/>
  <c r="D308" i="6"/>
  <c r="D309" i="6" s="1"/>
  <c r="C309" i="6" l="1"/>
  <c r="B309" i="6"/>
  <c r="A310" i="6"/>
  <c r="D310" i="6" s="1"/>
  <c r="E309" i="6"/>
  <c r="E310" i="6" s="1"/>
  <c r="F309" i="6"/>
  <c r="F310" i="6" s="1"/>
  <c r="C310" i="6" l="1"/>
  <c r="B310" i="6"/>
  <c r="A311" i="6"/>
  <c r="D311" i="6" s="1"/>
  <c r="C311" i="6" l="1"/>
  <c r="B311" i="6"/>
  <c r="A312" i="6"/>
  <c r="F311" i="6"/>
  <c r="F312" i="6" s="1"/>
  <c r="E311" i="6"/>
  <c r="E312" i="6" s="1"/>
  <c r="A313" i="6" l="1"/>
  <c r="B312" i="6"/>
  <c r="C312" i="6"/>
  <c r="D312" i="6"/>
  <c r="D313" i="6" s="1"/>
  <c r="B313" i="6" l="1"/>
  <c r="A314" i="6"/>
  <c r="C313" i="6"/>
  <c r="F313" i="6"/>
  <c r="F314" i="6" s="1"/>
  <c r="E313" i="6"/>
  <c r="E314" i="6" s="1"/>
  <c r="B314" i="6" l="1"/>
  <c r="A315" i="6"/>
  <c r="C314" i="6"/>
  <c r="F315" i="6"/>
  <c r="D314" i="6"/>
  <c r="D315" i="6" s="1"/>
  <c r="B315" i="6" l="1"/>
  <c r="C315" i="6"/>
  <c r="A316" i="6"/>
  <c r="E315" i="6"/>
  <c r="E316" i="6" s="1"/>
  <c r="B316" i="6" l="1"/>
  <c r="A317" i="6"/>
  <c r="F316" i="6"/>
  <c r="F317" i="6" s="1"/>
  <c r="C316" i="6"/>
  <c r="D316" i="6"/>
  <c r="D317" i="6" s="1"/>
  <c r="B317" i="6" l="1"/>
  <c r="C317" i="6"/>
  <c r="E317" i="6"/>
  <c r="E318" i="6" s="1"/>
  <c r="A318" i="6"/>
  <c r="A319" i="6" l="1"/>
  <c r="E319" i="6" s="1"/>
  <c r="B318" i="6"/>
  <c r="C318" i="6"/>
  <c r="F318" i="6"/>
  <c r="F319" i="6" s="1"/>
  <c r="D318" i="6"/>
  <c r="D319" i="6" s="1"/>
  <c r="C319" i="6" l="1"/>
  <c r="B319" i="6"/>
  <c r="A320" i="6"/>
  <c r="A321" i="6" l="1"/>
  <c r="C320" i="6"/>
  <c r="B320" i="6"/>
  <c r="E320" i="6"/>
  <c r="E321" i="6" s="1"/>
  <c r="F320" i="6"/>
  <c r="F321" i="6" s="1"/>
  <c r="D320" i="6"/>
  <c r="D321" i="6" s="1"/>
  <c r="B321" i="6" l="1"/>
  <c r="A322" i="6"/>
  <c r="F322" i="6" s="1"/>
  <c r="C321" i="6"/>
  <c r="C322" i="6" l="1"/>
  <c r="B322" i="6"/>
  <c r="A323" i="6"/>
  <c r="F323" i="6" s="1"/>
  <c r="D322" i="6"/>
  <c r="D323" i="6" s="1"/>
  <c r="E322" i="6"/>
  <c r="E323" i="6" s="1"/>
  <c r="A324" i="6" l="1"/>
  <c r="D324" i="6" s="1"/>
  <c r="B323" i="6"/>
  <c r="C323" i="6"/>
  <c r="B324" i="6" l="1"/>
  <c r="C324" i="6"/>
  <c r="A325" i="6"/>
  <c r="E324" i="6"/>
  <c r="E325" i="6" s="1"/>
  <c r="F324" i="6"/>
  <c r="F325" i="6" s="1"/>
  <c r="C325" i="6" l="1"/>
  <c r="A326" i="6"/>
  <c r="F326" i="6" s="1"/>
  <c r="B325" i="6"/>
  <c r="D325" i="6"/>
  <c r="D326" i="6" s="1"/>
  <c r="B326" i="6" l="1"/>
  <c r="C326" i="6"/>
  <c r="A327" i="6"/>
  <c r="E326" i="6"/>
  <c r="E327" i="6" s="1"/>
  <c r="B327" i="6" l="1"/>
  <c r="C327" i="6"/>
  <c r="A328" i="6"/>
  <c r="F327" i="6"/>
  <c r="F328" i="6" s="1"/>
  <c r="D327" i="6"/>
  <c r="D328" i="6" s="1"/>
  <c r="B328" i="6" l="1"/>
  <c r="C328" i="6"/>
  <c r="A329" i="6"/>
  <c r="D329" i="6" s="1"/>
  <c r="E328" i="6"/>
  <c r="E329" i="6" s="1"/>
  <c r="A330" i="6" l="1"/>
  <c r="E330" i="6" s="1"/>
  <c r="B329" i="6"/>
  <c r="F329" i="6"/>
  <c r="C329" i="6"/>
  <c r="F330" i="6" l="1"/>
  <c r="B330" i="6"/>
  <c r="A331" i="6"/>
  <c r="C330" i="6"/>
  <c r="D330" i="6"/>
  <c r="D331" i="6" s="1"/>
  <c r="B331" i="6" l="1"/>
  <c r="A332" i="6"/>
  <c r="C331" i="6"/>
  <c r="E331" i="6"/>
  <c r="E332" i="6" s="1"/>
  <c r="F331" i="6"/>
  <c r="F332" i="6" s="1"/>
  <c r="C332" i="6" l="1"/>
  <c r="B332" i="6"/>
  <c r="A333" i="6"/>
  <c r="F333" i="6" s="1"/>
  <c r="D332" i="6"/>
  <c r="D333" i="6" s="1"/>
  <c r="A334" i="6" l="1"/>
  <c r="B333" i="6"/>
  <c r="E333" i="6"/>
  <c r="E334" i="6" s="1"/>
  <c r="C333" i="6"/>
  <c r="B334" i="6" l="1"/>
  <c r="C334" i="6"/>
  <c r="F334" i="6"/>
  <c r="A335" i="6"/>
  <c r="D334" i="6"/>
  <c r="D335" i="6" s="1"/>
  <c r="F335" i="6" l="1"/>
  <c r="B335" i="6"/>
  <c r="C335" i="6"/>
  <c r="A336" i="6"/>
  <c r="E335" i="6"/>
  <c r="E336" i="6" s="1"/>
  <c r="B336" i="6" l="1"/>
  <c r="C336" i="6"/>
  <c r="D336" i="6"/>
  <c r="A337" i="6"/>
  <c r="F336" i="6"/>
  <c r="F337" i="6" s="1"/>
  <c r="D337" i="6" l="1"/>
  <c r="B337" i="6"/>
  <c r="A338" i="6"/>
  <c r="D338" i="6" s="1"/>
  <c r="E337" i="6"/>
  <c r="E338" i="6" s="1"/>
  <c r="C337" i="6"/>
  <c r="F338" i="6"/>
  <c r="C338" i="6" l="1"/>
  <c r="B338" i="6"/>
  <c r="A339" i="6"/>
  <c r="F339" i="6" s="1"/>
  <c r="C339" i="6" l="1"/>
  <c r="A340" i="6"/>
  <c r="B339" i="6"/>
  <c r="D339" i="6"/>
  <c r="D340" i="6" s="1"/>
  <c r="E339" i="6"/>
  <c r="E340" i="6" s="1"/>
  <c r="B340" i="6" l="1"/>
  <c r="A341" i="6"/>
  <c r="C340" i="6"/>
  <c r="F340" i="6"/>
  <c r="F341" i="6" s="1"/>
  <c r="B341" i="6" l="1"/>
  <c r="C341" i="6"/>
  <c r="A342" i="6"/>
  <c r="D341" i="6"/>
  <c r="D342" i="6" s="1"/>
  <c r="E341" i="6"/>
  <c r="E342" i="6" s="1"/>
  <c r="C342" i="6" l="1"/>
  <c r="B342" i="6"/>
  <c r="A343" i="6"/>
  <c r="F342" i="6"/>
  <c r="F343" i="6" s="1"/>
  <c r="B343" i="6" l="1"/>
  <c r="A344" i="6"/>
  <c r="C343" i="6"/>
  <c r="E343" i="6"/>
  <c r="E344" i="6" s="1"/>
  <c r="D343" i="6"/>
  <c r="D344" i="6" s="1"/>
  <c r="C344" i="6" l="1"/>
  <c r="B344" i="6"/>
  <c r="A345" i="6"/>
  <c r="F344" i="6"/>
  <c r="F345" i="6" s="1"/>
  <c r="B345" i="6" l="1"/>
  <c r="A346" i="6"/>
  <c r="F346" i="6" s="1"/>
  <c r="C345" i="6"/>
  <c r="E345" i="6"/>
  <c r="D345" i="6"/>
  <c r="D346" i="6" s="1"/>
  <c r="E346" i="6" l="1"/>
  <c r="B346" i="6"/>
  <c r="A347" i="6"/>
  <c r="C346" i="6"/>
  <c r="A348" i="6" l="1"/>
  <c r="B347" i="6"/>
  <c r="C347" i="6"/>
  <c r="E347" i="6"/>
  <c r="E348" i="6" s="1"/>
  <c r="F347" i="6"/>
  <c r="F348" i="6" s="1"/>
  <c r="D347" i="6"/>
  <c r="D348" i="6" s="1"/>
  <c r="C348" i="6" l="1"/>
  <c r="B348" i="6"/>
  <c r="A349" i="6"/>
  <c r="B349" i="6" l="1"/>
  <c r="A350" i="6"/>
  <c r="C349" i="6"/>
  <c r="E349" i="6"/>
  <c r="E350" i="6" s="1"/>
  <c r="D349" i="6"/>
  <c r="D350" i="6" s="1"/>
  <c r="F349" i="6"/>
  <c r="F350" i="6" s="1"/>
  <c r="B350" i="6" l="1"/>
  <c r="A351" i="6"/>
  <c r="F351" i="6" s="1"/>
  <c r="C350" i="6"/>
  <c r="B351" i="6" l="1"/>
  <c r="A352" i="6"/>
  <c r="D351" i="6"/>
  <c r="D352" i="6" s="1"/>
  <c r="E351" i="6"/>
  <c r="E352" i="6" s="1"/>
  <c r="B352" i="6" l="1"/>
  <c r="A353" i="6"/>
  <c r="C351" i="6"/>
  <c r="D353" i="6"/>
  <c r="F352" i="6"/>
  <c r="F353" i="6" s="1"/>
  <c r="B353" i="6" l="1"/>
  <c r="A354" i="6"/>
  <c r="C352" i="6"/>
  <c r="E353" i="6"/>
  <c r="E354" i="6" l="1"/>
  <c r="C353" i="6"/>
  <c r="B354" i="6"/>
  <c r="A355" i="6"/>
  <c r="F354" i="6"/>
  <c r="F355" i="6" s="1"/>
  <c r="D354" i="6"/>
  <c r="D355" i="6" s="1"/>
  <c r="B355" i="6" l="1"/>
  <c r="C354" i="6"/>
  <c r="A356" i="6"/>
  <c r="E355" i="6"/>
  <c r="E356" i="6" s="1"/>
  <c r="B356" i="6" l="1"/>
  <c r="D356" i="6"/>
  <c r="F356" i="6"/>
  <c r="C355" i="6"/>
  <c r="C356" i="6" l="1"/>
  <c r="C41" i="6" l="1"/>
  <c r="C11" i="6"/>
  <c r="C16" i="6"/>
  <c r="C55" i="6"/>
  <c r="C7" i="6"/>
  <c r="B111" i="6" l="1"/>
  <c r="B135" i="6"/>
  <c r="B98" i="6"/>
  <c r="B109" i="6"/>
  <c r="B159" i="6"/>
  <c r="B151" i="6"/>
  <c r="B97" i="6"/>
  <c r="B116" i="6"/>
  <c r="B139" i="6"/>
  <c r="B122" i="6"/>
  <c r="B103" i="6"/>
  <c r="B143" i="6"/>
  <c r="B158" i="6"/>
  <c r="B102" i="6"/>
  <c r="B136" i="6"/>
  <c r="B163" i="6"/>
  <c r="B100" i="6"/>
  <c r="B121" i="6"/>
  <c r="B113" i="6"/>
  <c r="B145" i="6"/>
  <c r="B142" i="6"/>
  <c r="B105" i="6"/>
  <c r="B124" i="6"/>
  <c r="B99" i="6"/>
  <c r="B141" i="6"/>
  <c r="B156" i="6"/>
  <c r="B162" i="6"/>
  <c r="B114" i="6"/>
  <c r="B123" i="6"/>
  <c r="B134" i="6"/>
  <c r="B115" i="6"/>
  <c r="B150" i="6"/>
  <c r="B144" i="6"/>
  <c r="B101" i="6"/>
  <c r="B140" i="6"/>
  <c r="B154" i="6"/>
  <c r="B131" i="6"/>
  <c r="B107" i="6"/>
  <c r="B149" i="6"/>
  <c r="B146" i="6"/>
  <c r="B164" i="6"/>
  <c r="B127" i="6"/>
  <c r="B130" i="6"/>
  <c r="B160" i="6"/>
  <c r="B157" i="6"/>
  <c r="B161" i="6"/>
  <c r="B119" i="6"/>
  <c r="B148" i="6"/>
  <c r="B110" i="6"/>
  <c r="B138" i="6"/>
  <c r="B106" i="6"/>
  <c r="B153" i="6"/>
  <c r="B104" i="6"/>
  <c r="B129" i="6"/>
  <c r="B152" i="6"/>
  <c r="B126" i="6"/>
  <c r="B132" i="6"/>
  <c r="B155" i="6"/>
  <c r="B133" i="6"/>
  <c r="B128" i="6"/>
  <c r="B117" i="6"/>
  <c r="B120" i="6"/>
  <c r="B165" i="6"/>
  <c r="B125" i="6"/>
  <c r="B147" i="6"/>
  <c r="B112" i="6"/>
  <c r="B137" i="6"/>
  <c r="B118" i="6"/>
  <c r="B108" i="6"/>
  <c r="B166" i="6"/>
  <c r="B167" i="6"/>
  <c r="B169" i="6"/>
  <c r="B168" i="6"/>
  <c r="B170" i="6"/>
  <c r="B171" i="6"/>
  <c r="B172" i="6"/>
  <c r="B174" i="6"/>
  <c r="B173" i="6"/>
  <c r="B175" i="6"/>
  <c r="B176" i="6"/>
  <c r="B177" i="6"/>
  <c r="B179" i="6"/>
  <c r="B178" i="6"/>
  <c r="B180" i="6"/>
  <c r="B181" i="6"/>
  <c r="B182" i="6"/>
  <c r="B6" i="4" l="1"/>
  <c r="G4" i="2" l="1"/>
  <c r="G7" i="2"/>
  <c r="G8" i="2"/>
  <c r="G11" i="2"/>
  <c r="F13" i="2"/>
  <c r="F10" i="2"/>
  <c r="F7" i="2"/>
  <c r="F4" i="2"/>
  <c r="G9" i="2"/>
  <c r="G12" i="2"/>
  <c r="F12" i="2"/>
  <c r="F9" i="2"/>
  <c r="F6" i="2"/>
  <c r="G10" i="2"/>
  <c r="G13" i="2"/>
  <c r="F11" i="2"/>
  <c r="F8" i="2"/>
  <c r="F5" i="2"/>
  <c r="F3" i="2"/>
  <c r="G3" i="2"/>
  <c r="H5" i="8" l="1"/>
  <c r="I2" i="9" l="1"/>
  <c r="I2" i="5"/>
  <c r="B2" i="4" l="1"/>
  <c r="G2" i="1" l="1"/>
  <c r="G2" i="5" l="1"/>
  <c r="B13" i="4" l="1"/>
  <c r="G8" i="3" l="1"/>
  <c r="G6" i="3"/>
  <c r="G3" i="3"/>
  <c r="G4" i="3"/>
  <c r="G7" i="3"/>
  <c r="B15" i="4" l="1"/>
  <c r="J11" i="2" l="1"/>
  <c r="J10" i="2"/>
  <c r="J2" i="2"/>
  <c r="J8" i="2"/>
  <c r="J6" i="2"/>
  <c r="J7" i="2"/>
  <c r="J13" i="2"/>
  <c r="J3" i="2"/>
  <c r="J9" i="2"/>
  <c r="J5" i="2"/>
  <c r="J12" i="2"/>
  <c r="J4" i="2"/>
  <c r="H2" i="9" l="1"/>
  <c r="H2" i="5"/>
  <c r="B14" i="4" l="1"/>
  <c r="J5" i="3" l="1"/>
  <c r="J10" i="3"/>
  <c r="J9" i="3"/>
  <c r="G4" i="9"/>
  <c r="G3" i="9"/>
  <c r="J8" i="3"/>
  <c r="J2" i="3"/>
  <c r="J6" i="3"/>
  <c r="J3" i="3"/>
  <c r="J4" i="3"/>
  <c r="J7" i="3"/>
  <c r="B12" i="4"/>
  <c r="G2" i="9"/>
  <c r="G3" i="8"/>
  <c r="G2" i="8"/>
  <c r="H3" i="8"/>
  <c r="B8" i="4"/>
  <c r="B11" i="4"/>
  <c r="B10" i="4"/>
  <c r="H2" i="8"/>
  <c r="H2" i="2" l="1"/>
  <c r="H4" i="9" l="1"/>
  <c r="H3" i="9"/>
  <c r="H6" i="2" l="1"/>
  <c r="H5" i="2" l="1"/>
  <c r="H7" i="2" l="1"/>
  <c r="H12" i="2" l="1"/>
  <c r="H13" i="2" l="1"/>
  <c r="H3" i="2" l="1"/>
  <c r="H8" i="2" l="1"/>
  <c r="H4" i="2" l="1"/>
  <c r="H9" i="2" l="1"/>
  <c r="H10" i="2" l="1"/>
  <c r="H11" i="2" l="1"/>
  <c r="H3" i="1" l="1"/>
  <c r="H8" i="1" l="1"/>
  <c r="H6" i="1" l="1"/>
  <c r="H7" i="1"/>
  <c r="H16" i="1" l="1"/>
  <c r="H14" i="1"/>
  <c r="H12" i="1"/>
  <c r="H13" i="1"/>
  <c r="H10" i="1"/>
  <c r="H15" i="1"/>
  <c r="H11" i="1"/>
  <c r="B9" i="4" l="1"/>
  <c r="H9" i="1" l="1"/>
  <c r="H5" i="1" l="1"/>
  <c r="H4" i="1"/>
  <c r="G7" i="8" l="1"/>
  <c r="H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<sst xmlns="http://schemas.openxmlformats.org/spreadsheetml/2006/main" count="241" uniqueCount="87">
  <si>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</si>
  <si>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</si>
  <si>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</si>
  <si>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</si>
  <si>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</si>
  <si>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</si>
  <si>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</si>
  <si>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</si>
  <si>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</si>
  <si>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ACCU 32P Dec23</t>
  </si>
  <si>
    <t>ACCU 45C Dec23</t>
  </si>
  <si>
    <t>ACCU 40C Jan24</t>
  </si>
  <si>
    <t>ACCU 55C Jan24</t>
  </si>
  <si>
    <t>Put</t>
  </si>
  <si>
    <t>Call</t>
  </si>
  <si>
    <t>Strike</t>
  </si>
  <si>
    <t>Expiry</t>
  </si>
  <si>
    <t>Price</t>
  </si>
  <si>
    <t>NZU Spot</t>
  </si>
  <si>
    <t>NZU 55C Dec23</t>
  </si>
  <si>
    <t>NZU 75C Dec23</t>
  </si>
  <si>
    <t>EUA Dec23 60P</t>
  </si>
  <si>
    <t>EUA Dec23 55P</t>
  </si>
  <si>
    <t>EUA Dec23</t>
  </si>
  <si>
    <t>Vol</t>
  </si>
  <si>
    <t>HIR</t>
  </si>
  <si>
    <t>Generic</t>
  </si>
  <si>
    <t>Method</t>
  </si>
  <si>
    <t>Spread</t>
  </si>
  <si>
    <t>A/C</t>
  </si>
  <si>
    <t>ACCU 29P Dec23</t>
  </si>
  <si>
    <t>Rate</t>
  </si>
  <si>
    <t>FX</t>
  </si>
  <si>
    <t>UKA Dec23</t>
  </si>
  <si>
    <t>Date</t>
  </si>
  <si>
    <t>ACCU</t>
  </si>
  <si>
    <t>NZU</t>
  </si>
  <si>
    <t>EUA</t>
  </si>
  <si>
    <t>UKA</t>
  </si>
  <si>
    <t>GEO Dec23</t>
  </si>
  <si>
    <t>GEO Dec24</t>
  </si>
  <si>
    <t>IC Hydro</t>
  </si>
  <si>
    <t>Kariba</t>
  </si>
  <si>
    <t>Sumatra</t>
  </si>
  <si>
    <t>Delta Blue</t>
  </si>
  <si>
    <t>NZU 50P Jul24</t>
  </si>
  <si>
    <t>NZU 70C Jul24</t>
  </si>
  <si>
    <t>NZU 85C Jul24</t>
  </si>
  <si>
    <t>NZU 60P Jun24</t>
  </si>
  <si>
    <t>NZU 50P Jun24</t>
  </si>
  <si>
    <t>CCA</t>
  </si>
  <si>
    <t>FUM</t>
  </si>
  <si>
    <t>ACCU noAD Jan24 fwd</t>
  </si>
  <si>
    <t>ACCU noAD Feb24 fwd</t>
  </si>
  <si>
    <t>USDAUD</t>
  </si>
  <si>
    <t>GBPAUD</t>
  </si>
  <si>
    <t>EURAUD</t>
  </si>
  <si>
    <t>NZDAUD</t>
  </si>
  <si>
    <t>NZU 70C Feb24</t>
  </si>
  <si>
    <t>NZU 80C Feb24</t>
  </si>
  <si>
    <t>ACCU noAD Aug24 fwd</t>
  </si>
  <si>
    <t>ACCU HIR Aug24 fwd</t>
  </si>
  <si>
    <t>NZU 77C Dec23</t>
  </si>
  <si>
    <t>NZU 92C Dec23</t>
  </si>
  <si>
    <t>LGC Dec26</t>
  </si>
  <si>
    <t>LGC Dec27</t>
  </si>
  <si>
    <t>ACCU 31P Jan24</t>
  </si>
  <si>
    <t>ACCU 25P Jan24</t>
  </si>
  <si>
    <t>ACCU 36.5C Feb24</t>
  </si>
  <si>
    <t>ACCU 43.5C Feb24</t>
  </si>
  <si>
    <t>MO1 Comdty</t>
  </si>
  <si>
    <t>UKE1 Comdty</t>
  </si>
  <si>
    <t>LUDA Comdty</t>
  </si>
  <si>
    <t>DATES</t>
  </si>
  <si>
    <t>px_last(dates=range(-2y,0d))</t>
  </si>
  <si>
    <t>EUA Dec23 70P</t>
  </si>
  <si>
    <t>EUA Dec23 95C</t>
  </si>
  <si>
    <t>EUA Dec23 90C</t>
  </si>
  <si>
    <t>ACCU 38C Jun24</t>
  </si>
  <si>
    <t>ACCU 27P Jun24</t>
  </si>
  <si>
    <t>ACCU 24P Jun24</t>
  </si>
  <si>
    <t>EUA Dec23 80C</t>
  </si>
  <si>
    <t>CCA V24 Dec24</t>
  </si>
  <si>
    <t>CCA V24 Dec24 45C</t>
  </si>
  <si>
    <t>CCA V24 Dec24 55C</t>
  </si>
  <si>
    <t>EUA Mar24 80C</t>
  </si>
  <si>
    <t>EUA Mar24 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</si>
</sst>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" fontId="0" fillId="0" borderId="0" xfId="0" applyNumberForma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164" fontId="2" fillId="2" borderId="0" xfId="1" applyNumberFormat="1" applyFont="1" applyFill="1"/>
    <xf numFmtId="164" fontId="2" fillId="2" borderId="0" xfId="1" applyNumberFormat="1" applyFont="1" applyFill="1" applyBorder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44" fontId="2" fillId="2" borderId="0" xfId="2" applyFont="1" applyFill="1"/>
    <xf numFmtId="164" fontId="1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Data...2628861913</v>
        <stp/>
        <stp>BQL|16207775514965789733</stp>
        <tr r="A1" s="7"/>
      </tp>
    </main>
    <main first="bofaddin.rtdserver">
      <tp t="s">
        <v>#N/A Requesting Data...3280488932</v>
        <stp/>
        <stp>BQL|8798414162252205825</stp>
        <tr r="I2" s="8"/>
      </tp>
    </main>
    <main first="bofaddin.rtdserver">
      <tp t="s">
        <v>#N/A Requesting Data...4217040399</v>
        <stp/>
        <stp>BQL|764875513934386387</stp>
        <tr r="J2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Sheet1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ACCU_Options"/>
      <sheetName val="NZ_Options"/>
      <sheetName val="CCA_Options"/>
      <sheetName val="Stress Testing"/>
      <sheetName val="VaR"/>
      <sheetName val="FX_Stress Test"/>
      <sheetName val="Glenn"/>
      <sheetName val="ACCU Data"/>
      <sheetName val="NZU Data"/>
      <sheetName val="CBL_0"/>
      <sheetName val="CBL_1"/>
      <sheetName val="LGC_Spot"/>
      <sheetName val="CBL_2"/>
      <sheetName val="CBL_3"/>
      <sheetName val="OVB_Dec2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0.93</v>
          </cell>
          <cell r="G7">
            <v>1</v>
          </cell>
          <cell r="H7">
            <v>0.93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0.93</v>
          </cell>
          <cell r="F8">
            <v>0.93</v>
          </cell>
          <cell r="G8">
            <v>1</v>
          </cell>
          <cell r="H8">
            <v>0.93</v>
          </cell>
          <cell r="I8">
            <v>0.93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0.93</v>
          </cell>
          <cell r="G9">
            <v>1</v>
          </cell>
          <cell r="H9">
            <v>0.93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0.93</v>
          </cell>
          <cell r="G10">
            <v>1</v>
          </cell>
          <cell r="H10">
            <v>0.93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0.93</v>
          </cell>
          <cell r="G11">
            <v>1</v>
          </cell>
          <cell r="H11">
            <v>0.93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0.93</v>
          </cell>
          <cell r="G12">
            <v>1</v>
          </cell>
          <cell r="H12">
            <v>0.93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26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27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28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29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335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30.5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75000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32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40624</v>
          </cell>
        </row>
        <row r="19">
          <cell r="H19" t="str">
            <v>Delta Blue</v>
          </cell>
          <cell r="I19">
            <v>31.021162652316768</v>
          </cell>
          <cell r="M19">
            <v>115624</v>
          </cell>
        </row>
      </sheetData>
      <sheetData sheetId="1"/>
      <sheetData sheetId="2"/>
      <sheetData sheetId="3"/>
      <sheetData sheetId="4"/>
      <sheetData sheetId="5">
        <row r="6">
          <cell r="T6">
            <v>1.9096</v>
          </cell>
        </row>
      </sheetData>
      <sheetData sheetId="6">
        <row r="3">
          <cell r="T3">
            <v>1.52837</v>
          </cell>
        </row>
        <row r="31">
          <cell r="F31" t="str">
            <v>ACCU 45C Dec23</v>
          </cell>
          <cell r="H31">
            <v>25000</v>
          </cell>
          <cell r="I31">
            <v>6.7139194027800251E-5</v>
          </cell>
          <cell r="J31">
            <v>8.4458645410076007E-5</v>
          </cell>
        </row>
        <row r="32">
          <cell r="F32" t="str">
            <v>ACCU 29P Dec23</v>
          </cell>
          <cell r="H32">
            <v>-50000</v>
          </cell>
          <cell r="I32">
            <v>0.38650530688711626</v>
          </cell>
          <cell r="J32">
            <v>0.26907417963106361</v>
          </cell>
        </row>
        <row r="33">
          <cell r="F33" t="str">
            <v>ACCU 40C Jan24</v>
          </cell>
          <cell r="H33">
            <v>-50000</v>
          </cell>
          <cell r="I33">
            <v>0.13986969550934392</v>
          </cell>
          <cell r="J33">
            <v>0.16974294676407675</v>
          </cell>
        </row>
        <row r="34">
          <cell r="F34" t="str">
            <v>ACCU 55C Jan24</v>
          </cell>
          <cell r="H34">
            <v>50000</v>
          </cell>
          <cell r="I34">
            <v>2.6987444265228182E-4</v>
          </cell>
          <cell r="J34">
            <v>3.4886526649987801E-4</v>
          </cell>
        </row>
        <row r="35">
          <cell r="F35" t="str">
            <v>ACCU 31P Jan24</v>
          </cell>
          <cell r="H35">
            <v>75000</v>
          </cell>
          <cell r="I35">
            <v>1.8062932053571732</v>
          </cell>
          <cell r="J35">
            <v>1.5757981935764285</v>
          </cell>
        </row>
        <row r="36">
          <cell r="F36" t="str">
            <v>ACCU 25P Jan24</v>
          </cell>
          <cell r="H36">
            <v>-75000</v>
          </cell>
          <cell r="I36">
            <v>0.15261746652734098</v>
          </cell>
          <cell r="J36">
            <v>0.11706666038172786</v>
          </cell>
        </row>
        <row r="37">
          <cell r="F37" t="str">
            <v>ACCU 36.5C Feb24</v>
          </cell>
          <cell r="H37">
            <v>-75000</v>
          </cell>
          <cell r="I37">
            <v>0.8938099819986256</v>
          </cell>
          <cell r="J37">
            <v>1.0159964998502993</v>
          </cell>
        </row>
        <row r="38">
          <cell r="F38" t="str">
            <v>ACCU 43.5C Feb24</v>
          </cell>
          <cell r="H38">
            <v>75000</v>
          </cell>
          <cell r="I38">
            <v>0.16518139116628006</v>
          </cell>
          <cell r="J38">
            <v>0.19446046943686301</v>
          </cell>
        </row>
        <row r="39">
          <cell r="F39" t="str">
            <v>LGC Dec26</v>
          </cell>
          <cell r="H39">
            <v>50000</v>
          </cell>
          <cell r="I39">
            <v>35</v>
          </cell>
          <cell r="J39">
            <v>36.5</v>
          </cell>
        </row>
        <row r="40">
          <cell r="F40" t="str">
            <v>LGC Dec27</v>
          </cell>
          <cell r="H40">
            <v>25000</v>
          </cell>
          <cell r="I40">
            <v>26.5</v>
          </cell>
          <cell r="J40">
            <v>29</v>
          </cell>
        </row>
        <row r="41">
          <cell r="F41" t="str">
            <v>NZU Spot</v>
          </cell>
          <cell r="H41">
            <v>11000</v>
          </cell>
          <cell r="I41">
            <v>72.75</v>
          </cell>
          <cell r="J41">
            <v>73.150000000000006</v>
          </cell>
        </row>
        <row r="42">
          <cell r="F42" t="str">
            <v>NZU 55C Dec23</v>
          </cell>
          <cell r="H42">
            <v>50000</v>
          </cell>
          <cell r="I42">
            <v>17.927117443360814</v>
          </cell>
          <cell r="J42">
            <v>18.316855068387071</v>
          </cell>
        </row>
        <row r="43">
          <cell r="F43" t="str">
            <v>NZU 65C Dec23</v>
          </cell>
          <cell r="H43">
            <v>0</v>
          </cell>
          <cell r="I43">
            <v>8.2330347907331003</v>
          </cell>
          <cell r="J43">
            <v>8.5626335038879162</v>
          </cell>
        </row>
        <row r="44">
          <cell r="F44" t="str">
            <v>NZU 75C Dec23</v>
          </cell>
          <cell r="H44">
            <v>-50000</v>
          </cell>
          <cell r="I44">
            <v>1.7297606707508137</v>
          </cell>
          <cell r="J44">
            <v>1.8165254444080716</v>
          </cell>
        </row>
        <row r="45">
          <cell r="F45" t="str">
            <v>NZU 77C Dec23</v>
          </cell>
          <cell r="H45">
            <v>50000</v>
          </cell>
          <cell r="I45">
            <v>1.1133916644532214</v>
          </cell>
          <cell r="J45">
            <v>1.2329335782334212</v>
          </cell>
        </row>
        <row r="46">
          <cell r="F46" t="str">
            <v>NZU 92C Dec23</v>
          </cell>
          <cell r="H46">
            <v>-50000</v>
          </cell>
          <cell r="I46">
            <v>1.0385763890402966E-2</v>
          </cell>
          <cell r="J46">
            <v>1.2660115585886866E-2</v>
          </cell>
        </row>
      </sheetData>
      <sheetData sheetId="7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Q3" t="str">
            <v>USDAUD</v>
          </cell>
          <cell r="R3">
            <v>1.5019</v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1.6531</v>
          </cell>
        </row>
        <row r="5">
          <cell r="A5" t="str">
            <v>GEO Dec23</v>
          </cell>
          <cell r="B5" t="str">
            <v>UGEZ3 Comdty</v>
          </cell>
          <cell r="C5" t="str">
            <v>VCM</v>
          </cell>
          <cell r="D5" t="str">
            <v>GEO</v>
          </cell>
          <cell r="E5" t="str">
            <v>futures</v>
          </cell>
          <cell r="F5" t="str">
            <v/>
          </cell>
          <cell r="G5">
            <v>2023</v>
          </cell>
          <cell r="H5" t="str">
            <v/>
          </cell>
          <cell r="I5">
            <v>0.62000000476837158</v>
          </cell>
          <cell r="J5">
            <v>0.62</v>
          </cell>
          <cell r="Q5" t="str">
            <v>NZDAUD</v>
          </cell>
          <cell r="R5">
            <v>0.93030000000000002</v>
          </cell>
        </row>
        <row r="6">
          <cell r="A6" t="str">
            <v>GEO Dec24</v>
          </cell>
          <cell r="B6" t="str">
            <v>UGEZ4 Comdty</v>
          </cell>
          <cell r="C6" t="str">
            <v>VCM</v>
          </cell>
          <cell r="D6" t="str">
            <v>GEO</v>
          </cell>
          <cell r="E6" t="str">
            <v>futures</v>
          </cell>
          <cell r="F6" t="str">
            <v/>
          </cell>
          <cell r="G6">
            <v>2024</v>
          </cell>
          <cell r="H6" t="str">
            <v/>
          </cell>
          <cell r="I6">
            <v>0.64999997615814209</v>
          </cell>
          <cell r="J6">
            <v>0.65</v>
          </cell>
          <cell r="Q6" t="str">
            <v>NZDUSD</v>
          </cell>
          <cell r="R6">
            <v>0.61970000000000003</v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1.9103000000000001</v>
          </cell>
        </row>
        <row r="8">
          <cell r="A8" t="str">
            <v>EUA Dec23 60P</v>
          </cell>
          <cell r="B8" t="str">
            <v>MZBZ3P 60.00 Comdty</v>
          </cell>
          <cell r="C8" t="str">
            <v>EU</v>
          </cell>
          <cell r="D8" t="str">
            <v>EU Option</v>
          </cell>
          <cell r="E8" t="str">
            <v>option</v>
          </cell>
          <cell r="F8" t="str">
            <v>EUA Dec23 60P</v>
          </cell>
          <cell r="G8">
            <v>2023</v>
          </cell>
          <cell r="H8">
            <v>100000</v>
          </cell>
          <cell r="I8">
            <v>0.13000001013278961</v>
          </cell>
          <cell r="J8">
            <v>0.11789747119564797</v>
          </cell>
          <cell r="Q8" t="str">
            <v>GBPEUR</v>
          </cell>
          <cell r="R8">
            <v>1.1556</v>
          </cell>
        </row>
        <row r="9">
          <cell r="A9" t="str">
            <v>EUA Dec23 70P</v>
          </cell>
          <cell r="B9" t="str">
            <v>MZBZ3P 70.00 Comdty</v>
          </cell>
          <cell r="C9" t="str">
            <v>EU</v>
          </cell>
          <cell r="D9" t="str">
            <v>EU Option</v>
          </cell>
          <cell r="E9" t="str">
            <v>option</v>
          </cell>
          <cell r="F9" t="str">
            <v>EUA Dec23 70P</v>
          </cell>
          <cell r="G9">
            <v>2023</v>
          </cell>
          <cell r="H9">
            <v>-100000</v>
          </cell>
          <cell r="I9">
            <v>1.2400000095367432</v>
          </cell>
          <cell r="J9">
            <v>1.2068747741150432</v>
          </cell>
        </row>
        <row r="10">
          <cell r="A10" t="str">
            <v>EUA Dec23 55P</v>
          </cell>
          <cell r="B10" t="str">
            <v>MZBZ3P 55.00 Comdty</v>
          </cell>
          <cell r="C10" t="str">
            <v>EU</v>
          </cell>
          <cell r="D10" t="str">
            <v>EU Option</v>
          </cell>
          <cell r="E10" t="str">
            <v>option</v>
          </cell>
          <cell r="F10" t="str">
            <v>EUA Dec23 55P</v>
          </cell>
          <cell r="G10">
            <v>2023</v>
          </cell>
          <cell r="H10">
            <v>50000</v>
          </cell>
          <cell r="I10">
            <v>4.0000002831220627E-2</v>
          </cell>
          <cell r="J10">
            <v>3.4808029951883701E-2</v>
          </cell>
        </row>
        <row r="11">
          <cell r="A11" t="str">
            <v>EUA Dec23 85C</v>
          </cell>
          <cell r="B11" t="str">
            <v>MZBZ3C 85.00 Comdty</v>
          </cell>
          <cell r="C11" t="str">
            <v>EU</v>
          </cell>
          <cell r="D11" t="str">
            <v>EU Option</v>
          </cell>
          <cell r="E11" t="str">
            <v>option</v>
          </cell>
          <cell r="F11" t="str">
            <v>EUA Dec23 85C</v>
          </cell>
          <cell r="G11">
            <v>2023</v>
          </cell>
          <cell r="H11" t="str">
            <v/>
          </cell>
          <cell r="I11">
            <v>0.14000000059604645</v>
          </cell>
          <cell r="J11">
            <v>0.12441483018711441</v>
          </cell>
        </row>
        <row r="12">
          <cell r="A12" t="str">
            <v>EUA Dec23 95C</v>
          </cell>
          <cell r="B12" t="str">
            <v>MZBZ3C 95.00 Comdty</v>
          </cell>
          <cell r="C12" t="str">
            <v>EU</v>
          </cell>
          <cell r="D12" t="str">
            <v>EU Option</v>
          </cell>
          <cell r="E12" t="str">
            <v>option</v>
          </cell>
          <cell r="F12" t="str">
            <v>EUA Dec23 95C</v>
          </cell>
          <cell r="G12">
            <v>2023</v>
          </cell>
          <cell r="H12">
            <v>150000</v>
          </cell>
          <cell r="I12">
            <v>2.0000001415610313E-2</v>
          </cell>
          <cell r="J12">
            <v>1.6495498996468461E-2</v>
          </cell>
          <cell r="R12">
            <v>48941.25</v>
          </cell>
        </row>
        <row r="13">
          <cell r="A13" t="str">
            <v>EUA Dec23 90C</v>
          </cell>
          <cell r="B13" t="str">
            <v>MZBZ3C 90.00 Comdty</v>
          </cell>
          <cell r="C13" t="str">
            <v>EU</v>
          </cell>
          <cell r="D13" t="str">
            <v>EU Option</v>
          </cell>
          <cell r="E13" t="str">
            <v>option</v>
          </cell>
          <cell r="F13" t="str">
            <v>EUA Dec23 90C</v>
          </cell>
          <cell r="G13">
            <v>2023</v>
          </cell>
          <cell r="H13">
            <v>50000</v>
          </cell>
          <cell r="I13">
            <v>6.5000005066394806E-2</v>
          </cell>
          <cell r="J13">
            <v>5.6040684343017455E-2</v>
          </cell>
          <cell r="R13">
            <v>2635.0885654272497</v>
          </cell>
        </row>
        <row r="14">
          <cell r="A14" t="str">
            <v>EUA Dec23 80C</v>
          </cell>
          <cell r="B14" t="str">
            <v>MZBZ3C 80.00 Comdty</v>
          </cell>
          <cell r="C14" t="str">
            <v>EU</v>
          </cell>
          <cell r="D14" t="str">
            <v>EU Option</v>
          </cell>
          <cell r="E14" t="str">
            <v>option</v>
          </cell>
          <cell r="F14" t="str">
            <v>EUA Dec23 80C</v>
          </cell>
          <cell r="G14">
            <v>2023</v>
          </cell>
          <cell r="H14">
            <v>100000</v>
          </cell>
          <cell r="I14">
            <v>0.4100000262260437</v>
          </cell>
          <cell r="J14">
            <v>0.378708660317292</v>
          </cell>
          <cell r="R14">
            <v>-26388.035635720244</v>
          </cell>
        </row>
        <row r="15">
          <cell r="A15" t="str">
            <v>EUA Dec23</v>
          </cell>
          <cell r="B15" t="str">
            <v>MZBZ3 Comdty</v>
          </cell>
          <cell r="C15" t="str">
            <v>EU</v>
          </cell>
          <cell r="D15" t="str">
            <v>EUA</v>
          </cell>
          <cell r="E15" t="str">
            <v>futures</v>
          </cell>
          <cell r="F15" t="str">
            <v>EUA Dec23</v>
          </cell>
          <cell r="G15">
            <v>2023</v>
          </cell>
          <cell r="H15">
            <v>5000</v>
          </cell>
          <cell r="I15">
            <v>72.959999999999994</v>
          </cell>
          <cell r="J15">
            <v>72.959999999999994</v>
          </cell>
        </row>
        <row r="16">
          <cell r="A16" t="str">
            <v>UKA Dec23</v>
          </cell>
          <cell r="B16" t="str">
            <v>UKEZ3 Comdty</v>
          </cell>
          <cell r="C16" t="str">
            <v>UK</v>
          </cell>
          <cell r="D16" t="str">
            <v>UKA</v>
          </cell>
          <cell r="E16" t="str">
            <v>futures</v>
          </cell>
          <cell r="F16" t="str">
            <v>UKA Dec23</v>
          </cell>
          <cell r="G16">
            <v>2023</v>
          </cell>
          <cell r="H16">
            <v>13000</v>
          </cell>
          <cell r="I16">
            <v>42.869998931884766</v>
          </cell>
          <cell r="J16">
            <v>42.87</v>
          </cell>
        </row>
        <row r="17">
          <cell r="A17" t="str">
            <v>ACCU spot</v>
          </cell>
          <cell r="B17" t="str">
            <v>ACCUSPOT Comdty</v>
          </cell>
          <cell r="C17" t="str">
            <v>AUS</v>
          </cell>
          <cell r="D17" t="str">
            <v>ACCU</v>
          </cell>
          <cell r="E17" t="str">
            <v>spot</v>
          </cell>
          <cell r="F17" t="str">
            <v>ACCU Av. Clr.</v>
          </cell>
          <cell r="G17" t="str">
            <v/>
          </cell>
          <cell r="H17">
            <v>26351</v>
          </cell>
          <cell r="I17">
            <v>31.75</v>
          </cell>
          <cell r="J17">
            <v>32.5</v>
          </cell>
          <cell r="R17" t="str">
            <v>Last Price</v>
          </cell>
        </row>
        <row r="18">
          <cell r="A18" t="str">
            <v>ACCU spot</v>
          </cell>
          <cell r="B18" t="str">
            <v>ACCUSPOT Comdty</v>
          </cell>
          <cell r="C18" t="str">
            <v>AUS</v>
          </cell>
          <cell r="D18" t="str">
            <v>ACCU</v>
          </cell>
          <cell r="E18" t="str">
            <v>spot</v>
          </cell>
          <cell r="F18" t="str">
            <v>ACCU Affo</v>
          </cell>
          <cell r="G18" t="str">
            <v/>
          </cell>
          <cell r="H18">
            <v>1775</v>
          </cell>
          <cell r="I18">
            <v>54.5</v>
          </cell>
          <cell r="J18">
            <v>54.5</v>
          </cell>
          <cell r="Q18" t="str">
            <v>ACCU Spot</v>
          </cell>
          <cell r="R18">
            <v>32.25</v>
          </cell>
        </row>
        <row r="19">
          <cell r="A19" t="str">
            <v>ACCU spot</v>
          </cell>
          <cell r="B19" t="str">
            <v>ACCUSPOT Comdty</v>
          </cell>
          <cell r="C19" t="str">
            <v>AUS</v>
          </cell>
          <cell r="D19" t="str">
            <v>ACCU</v>
          </cell>
          <cell r="E19" t="str">
            <v>spot</v>
          </cell>
          <cell r="F19" t="str">
            <v>ACCU Alternative Waste</v>
          </cell>
          <cell r="G19" t="str">
            <v/>
          </cell>
          <cell r="H19">
            <v>15000</v>
          </cell>
          <cell r="I19">
            <v>31.85</v>
          </cell>
          <cell r="J19">
            <v>32.6</v>
          </cell>
          <cell r="Q19" t="str">
            <v>ACCU HIR</v>
          </cell>
          <cell r="R19">
            <v>35.25</v>
          </cell>
        </row>
        <row r="20">
          <cell r="A20" t="str">
            <v>ACCU spot</v>
          </cell>
          <cell r="B20" t="str">
            <v>ACCUSPOT Comdty</v>
          </cell>
          <cell r="C20" t="str">
            <v>AUS</v>
          </cell>
          <cell r="D20" t="str">
            <v>ACCU</v>
          </cell>
          <cell r="E20" t="str">
            <v>spot</v>
          </cell>
          <cell r="F20" t="str">
            <v>ACCU Wastewater management</v>
          </cell>
          <cell r="G20" t="str">
            <v/>
          </cell>
          <cell r="H20">
            <v>4666</v>
          </cell>
          <cell r="I20">
            <v>31.85</v>
          </cell>
          <cell r="J20">
            <v>32.6</v>
          </cell>
          <cell r="Q20" t="str">
            <v>ACCU Aug23 HIR</v>
          </cell>
          <cell r="R20">
            <v>34.58730899274137</v>
          </cell>
        </row>
        <row r="21">
          <cell r="A21" t="str">
            <v>ACCU spot</v>
          </cell>
          <cell r="B21" t="str">
            <v>ACCUSPOT Comdty</v>
          </cell>
          <cell r="C21" t="str">
            <v>AUS</v>
          </cell>
          <cell r="D21" t="str">
            <v>ACCU</v>
          </cell>
          <cell r="E21" t="str">
            <v>spot</v>
          </cell>
          <cell r="F21" t="str">
            <v>ACCU HIR</v>
          </cell>
          <cell r="G21" t="str">
            <v/>
          </cell>
          <cell r="H21" t="str">
            <v/>
          </cell>
          <cell r="I21">
            <v>34.5</v>
          </cell>
          <cell r="J21">
            <v>35.25</v>
          </cell>
          <cell r="Q21" t="str">
            <v>ACCU Dec24 HIR</v>
          </cell>
          <cell r="R21">
            <v>37.651522860777234</v>
          </cell>
        </row>
        <row r="22">
          <cell r="A22" t="str">
            <v>ACCU spot</v>
          </cell>
          <cell r="B22" t="str">
            <v>ACCUSPOT Comdty</v>
          </cell>
          <cell r="C22" t="str">
            <v>AUS</v>
          </cell>
          <cell r="D22" t="str">
            <v>ACCU</v>
          </cell>
          <cell r="E22" t="str">
            <v>spot</v>
          </cell>
          <cell r="F22" t="str">
            <v>ACCU Piggeries</v>
          </cell>
          <cell r="G22" t="str">
            <v/>
          </cell>
          <cell r="H22">
            <v>18500</v>
          </cell>
          <cell r="I22">
            <v>31.75</v>
          </cell>
          <cell r="J22">
            <v>32.5</v>
          </cell>
          <cell r="Q22" t="str">
            <v>ACCU Aug23 Generic</v>
          </cell>
          <cell r="R22">
            <v>31.643708227401682</v>
          </cell>
        </row>
        <row r="23">
          <cell r="A23" t="str">
            <v>ACCU spot</v>
          </cell>
          <cell r="B23" t="str">
            <v>ACCUSPOT Comdty</v>
          </cell>
          <cell r="C23" t="str">
            <v>AUS</v>
          </cell>
          <cell r="D23" t="str">
            <v>ACCU</v>
          </cell>
          <cell r="E23" t="str">
            <v>spot</v>
          </cell>
          <cell r="F23" t="str">
            <v>ACCU Energy Efficiency</v>
          </cell>
          <cell r="G23" t="str">
            <v/>
          </cell>
          <cell r="H23">
            <v>738</v>
          </cell>
          <cell r="I23">
            <v>31.75</v>
          </cell>
          <cell r="J23">
            <v>32.5</v>
          </cell>
          <cell r="Q23" t="str">
            <v>ACCU Jul23 A/C</v>
          </cell>
          <cell r="R23">
            <v>31.72437687155908</v>
          </cell>
        </row>
        <row r="24">
          <cell r="A24" t="str">
            <v>ACCU noAD Aug24 fwd</v>
          </cell>
          <cell r="B24" t="str">
            <v>ACCUSPOT Comdty</v>
          </cell>
          <cell r="C24" t="str">
            <v>AUS</v>
          </cell>
          <cell r="D24" t="str">
            <v>ACCU</v>
          </cell>
          <cell r="E24" t="str">
            <v>fwd</v>
          </cell>
          <cell r="F24" t="str">
            <v>ACCU noAD Aug24 fwd</v>
          </cell>
          <cell r="G24" t="str">
            <v/>
          </cell>
          <cell r="H24">
            <v>50000</v>
          </cell>
          <cell r="I24">
            <v>32.834971948225103</v>
          </cell>
          <cell r="J24">
            <v>33.61379845448203</v>
          </cell>
          <cell r="Q24" t="str">
            <v>ACCU Jan24 noAD</v>
          </cell>
          <cell r="R24">
            <v>32.512581157629604</v>
          </cell>
        </row>
        <row r="25">
          <cell r="A25" t="str">
            <v>ACCU HIR Aug24 fwd</v>
          </cell>
          <cell r="B25" t="str">
            <v>ACCUSPOT Comdty</v>
          </cell>
          <cell r="C25" t="str">
            <v>AUS</v>
          </cell>
          <cell r="D25" t="str">
            <v>ACCU</v>
          </cell>
          <cell r="E25" t="str">
            <v>fwd</v>
          </cell>
          <cell r="F25" t="str">
            <v>ACCU HIR Aug24 fwd</v>
          </cell>
          <cell r="G25" t="str">
            <v/>
          </cell>
          <cell r="H25">
            <v>-50000</v>
          </cell>
          <cell r="I25">
            <v>35.962112133770354</v>
          </cell>
          <cell r="J25">
            <v>36.740663426991986</v>
          </cell>
          <cell r="Q25" t="str">
            <v>ACCU Feb24 noAD</v>
          </cell>
          <cell r="R25">
            <v>32.686942020330797</v>
          </cell>
        </row>
        <row r="26">
          <cell r="A26" t="str">
            <v>ACCU HIR Dec24 fwd</v>
          </cell>
          <cell r="B26" t="str">
            <v>ACCUSPOT Comdty</v>
          </cell>
          <cell r="C26" t="str">
            <v>AUS</v>
          </cell>
          <cell r="D26" t="str">
            <v>ACCU</v>
          </cell>
          <cell r="E26" t="str">
            <v>fwd</v>
          </cell>
          <cell r="F26" t="str">
            <v>ACCU HIR Dec24 fwd</v>
          </cell>
          <cell r="G26" t="str">
            <v/>
          </cell>
          <cell r="H26">
            <v>-20000</v>
          </cell>
          <cell r="I26">
            <v>36.856785118525735</v>
          </cell>
          <cell r="J26">
            <v>37.654437726803828</v>
          </cell>
          <cell r="Q26" t="str">
            <v>Dec23 fwd</v>
          </cell>
          <cell r="R26">
            <v>32.336074438783719</v>
          </cell>
        </row>
        <row r="27">
          <cell r="A27" t="str">
            <v>ACCU noAD Jan24 fwd</v>
          </cell>
          <cell r="B27" t="str">
            <v>ACCUSPOT Comdty</v>
          </cell>
          <cell r="C27" t="str">
            <v>AUS</v>
          </cell>
          <cell r="D27" t="str">
            <v>ACCU</v>
          </cell>
          <cell r="E27" t="str">
            <v>fwd</v>
          </cell>
          <cell r="F27" t="str">
            <v>ACCU noAD Jan24 fwd</v>
          </cell>
          <cell r="G27" t="str">
            <v/>
          </cell>
          <cell r="H27">
            <v>50000</v>
          </cell>
          <cell r="I27">
            <v>31.761954153717188</v>
          </cell>
          <cell r="J27">
            <v>32.509488716317094</v>
          </cell>
          <cell r="Q27" t="str">
            <v>Jul23 fwd</v>
          </cell>
          <cell r="R27">
            <v>31.470334810184379</v>
          </cell>
        </row>
        <row r="28">
          <cell r="A28" t="str">
            <v>ACCU noAD Feb24 fwd</v>
          </cell>
          <cell r="B28" t="str">
            <v>ACCUSPOT Comdty</v>
          </cell>
          <cell r="C28" t="str">
            <v>AUS</v>
          </cell>
          <cell r="D28" t="str">
            <v>ACCU</v>
          </cell>
          <cell r="E28" t="str">
            <v>fwd</v>
          </cell>
          <cell r="F28" t="str">
            <v>ACCU noAD Feb24 fwd</v>
          </cell>
          <cell r="G28" t="str">
            <v/>
          </cell>
          <cell r="H28">
            <v>-25000</v>
          </cell>
          <cell r="I28">
            <v>31.932289498686195</v>
          </cell>
          <cell r="J28">
            <v>32.683832994646444</v>
          </cell>
          <cell r="Q28" t="str">
            <v>Method Premium</v>
          </cell>
          <cell r="R28">
            <v>0.27500000000000036</v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Q29" t="str">
            <v>Wastewater Premium</v>
          </cell>
          <cell r="R29">
            <v>0.35000000000000142</v>
          </cell>
        </row>
        <row r="30">
          <cell r="A30" t="str">
            <v>ACCU 32P Dec23</v>
          </cell>
          <cell r="B30" t="str">
            <v>ACCU:AUD.CST;32;12;15;2023;P;E;0.400.FOS</v>
          </cell>
          <cell r="C30" t="str">
            <v>AUS</v>
          </cell>
          <cell r="D30" t="str">
            <v>ACCU</v>
          </cell>
          <cell r="E30" t="str">
            <v>option</v>
          </cell>
          <cell r="F30" t="str">
            <v>ACCU 32P Dec23</v>
          </cell>
          <cell r="G30" t="str">
            <v/>
          </cell>
          <cell r="H30">
            <v>25000</v>
          </cell>
          <cell r="I30">
            <v>1.3858605046016663</v>
          </cell>
          <cell r="J30">
            <v>0.99308455710902344</v>
          </cell>
          <cell r="Q30" t="str">
            <v>A/C Premium</v>
          </cell>
          <cell r="R30">
            <v>0.25</v>
          </cell>
        </row>
        <row r="31">
          <cell r="A31" t="str">
            <v>ACCU 45C Dec23</v>
          </cell>
          <cell r="B31" t="str">
            <v>ACCU:AUD.CST;45;12;15;2023;C;E;0.431.FOS</v>
          </cell>
          <cell r="C31" t="str">
            <v>AUS</v>
          </cell>
          <cell r="D31" t="str">
            <v>ACCU</v>
          </cell>
          <cell r="E31" t="str">
            <v>option</v>
          </cell>
          <cell r="F31" t="str">
            <v>ACCU 45C Dec23</v>
          </cell>
          <cell r="G31" t="str">
            <v/>
          </cell>
          <cell r="H31">
            <v>25000</v>
          </cell>
          <cell r="I31">
            <v>8.4458645410076007E-5</v>
          </cell>
          <cell r="J31">
            <v>1.5769730400097548E-4</v>
          </cell>
          <cell r="Q31" t="str">
            <v>Energy Efficiency</v>
          </cell>
          <cell r="R31">
            <v>0.25</v>
          </cell>
        </row>
        <row r="32">
          <cell r="A32" t="str">
            <v>ACCU 29P Dec23</v>
          </cell>
          <cell r="B32" t="str">
            <v>ACCU:AUD.CST;29;12;15;2023;C;E;0.305.FOS</v>
          </cell>
          <cell r="C32" t="str">
            <v>AUS</v>
          </cell>
          <cell r="D32" t="str">
            <v>ACCU</v>
          </cell>
          <cell r="E32" t="str">
            <v>option</v>
          </cell>
          <cell r="F32" t="str">
            <v>ACCU 29P Dec23</v>
          </cell>
          <cell r="G32" t="str">
            <v/>
          </cell>
          <cell r="H32">
            <v>-50000</v>
          </cell>
          <cell r="I32">
            <v>0.26907417963106361</v>
          </cell>
          <cell r="J32">
            <v>0.14184230895016281</v>
          </cell>
          <cell r="Q32" t="str">
            <v>Pigerries</v>
          </cell>
          <cell r="R32">
            <v>0.25</v>
          </cell>
        </row>
        <row r="33">
          <cell r="A33" t="str">
            <v>ACCU 40C Jan24</v>
          </cell>
          <cell r="B33" t="str">
            <v/>
          </cell>
          <cell r="C33" t="str">
            <v>AUS</v>
          </cell>
          <cell r="D33" t="str">
            <v>ACCU</v>
          </cell>
          <cell r="E33" t="str">
            <v>option</v>
          </cell>
          <cell r="F33" t="str">
            <v>ACCU 40C Jan24</v>
          </cell>
          <cell r="G33" t="str">
            <v/>
          </cell>
          <cell r="H33">
            <v>-50000</v>
          </cell>
          <cell r="I33">
            <v>0.16974294676407675</v>
          </cell>
          <cell r="J33">
            <v>0.22390514297812336</v>
          </cell>
          <cell r="Q33" t="str">
            <v>HIR Premium</v>
          </cell>
          <cell r="R33">
            <v>3</v>
          </cell>
        </row>
        <row r="34">
          <cell r="A34" t="str">
            <v>ACCU 55C Jan24</v>
          </cell>
          <cell r="B34" t="str">
            <v/>
          </cell>
          <cell r="C34" t="str">
            <v>AUS</v>
          </cell>
          <cell r="D34" t="str">
            <v>ACCU</v>
          </cell>
          <cell r="E34" t="str">
            <v>option</v>
          </cell>
          <cell r="F34" t="str">
            <v>ACCU 55C Jan24</v>
          </cell>
          <cell r="G34" t="str">
            <v/>
          </cell>
          <cell r="H34">
            <v>50000</v>
          </cell>
          <cell r="I34">
            <v>3.4886526649987801E-4</v>
          </cell>
          <cell r="J34">
            <v>5.0227439619045418E-4</v>
          </cell>
        </row>
        <row r="35">
          <cell r="A35" t="str">
            <v>ACCU 31P Jan24</v>
          </cell>
          <cell r="B35" t="str">
            <v/>
          </cell>
          <cell r="C35" t="str">
            <v>AUS</v>
          </cell>
          <cell r="D35" t="str">
            <v>ACCU</v>
          </cell>
          <cell r="E35" t="str">
            <v>option</v>
          </cell>
          <cell r="F35" t="str">
            <v>ACCU 31P Jan24</v>
          </cell>
          <cell r="G35" t="str">
            <v/>
          </cell>
          <cell r="H35">
            <v>75000</v>
          </cell>
          <cell r="I35">
            <v>1.5757981935764285</v>
          </cell>
          <cell r="J35">
            <v>1.26546962483547</v>
          </cell>
        </row>
        <row r="36">
          <cell r="A36" t="str">
            <v>ACCU 25P Jan24</v>
          </cell>
          <cell r="B36" t="str">
            <v/>
          </cell>
          <cell r="C36" t="str">
            <v>AUS</v>
          </cell>
          <cell r="D36" t="str">
            <v>ACCU</v>
          </cell>
          <cell r="E36" t="str">
            <v>option</v>
          </cell>
          <cell r="F36" t="str">
            <v>ACCU 25P Jan24</v>
          </cell>
          <cell r="G36" t="str">
            <v/>
          </cell>
          <cell r="H36">
            <v>-75000</v>
          </cell>
          <cell r="I36">
            <v>0.11706666038172786</v>
          </cell>
          <cell r="J36">
            <v>7.649305290338515E-2</v>
          </cell>
        </row>
        <row r="37">
          <cell r="A37" t="str">
            <v>ACCU 36.5C Feb24</v>
          </cell>
          <cell r="B37" t="str">
            <v/>
          </cell>
          <cell r="C37" t="str">
            <v>AUS</v>
          </cell>
          <cell r="D37" t="str">
            <v>ACCU</v>
          </cell>
          <cell r="E37" t="str">
            <v>option</v>
          </cell>
          <cell r="F37" t="str">
            <v>ACCU 36.5C Feb24</v>
          </cell>
          <cell r="G37" t="str">
            <v/>
          </cell>
          <cell r="H37">
            <v>-75000</v>
          </cell>
          <cell r="I37">
            <v>1.0159964998502993</v>
          </cell>
          <cell r="J37">
            <v>1.2201324758434531</v>
          </cell>
        </row>
        <row r="38">
          <cell r="A38" t="str">
            <v>ACCU 43.5C Feb24</v>
          </cell>
          <cell r="B38" t="str">
            <v/>
          </cell>
          <cell r="C38" t="str">
            <v>AUS</v>
          </cell>
          <cell r="D38" t="str">
            <v>ACCU</v>
          </cell>
          <cell r="E38" t="str">
            <v>option</v>
          </cell>
          <cell r="F38" t="str">
            <v>ACCU 43.5C Feb24</v>
          </cell>
          <cell r="G38" t="str">
            <v/>
          </cell>
          <cell r="H38">
            <v>75000</v>
          </cell>
          <cell r="I38">
            <v>0.19446046943686301</v>
          </cell>
          <cell r="J38">
            <v>0.24574978392539082</v>
          </cell>
        </row>
        <row r="39">
          <cell r="A39" t="str">
            <v>LGC Dec26</v>
          </cell>
          <cell r="B39" t="str">
            <v>LGC.CST</v>
          </cell>
          <cell r="C39" t="str">
            <v>LGC</v>
          </cell>
          <cell r="D39" t="str">
            <v>LGC</v>
          </cell>
          <cell r="E39" t="str">
            <v>spot</v>
          </cell>
          <cell r="F39" t="str">
            <v>LGC Dec26</v>
          </cell>
          <cell r="G39" t="str">
            <v/>
          </cell>
          <cell r="H39">
            <v>50000</v>
          </cell>
          <cell r="I39">
            <v>36.5</v>
          </cell>
          <cell r="J39">
            <v>37</v>
          </cell>
        </row>
        <row r="40">
          <cell r="A40" t="str">
            <v>LGC Dec27</v>
          </cell>
          <cell r="B40" t="str">
            <v>LGC.CST</v>
          </cell>
          <cell r="C40" t="str">
            <v>LGC</v>
          </cell>
          <cell r="D40" t="str">
            <v>LGC</v>
          </cell>
          <cell r="E40" t="str">
            <v>spot</v>
          </cell>
          <cell r="F40" t="str">
            <v>LGC Dec27</v>
          </cell>
          <cell r="G40" t="str">
            <v/>
          </cell>
          <cell r="H40">
            <v>25000</v>
          </cell>
          <cell r="I40">
            <v>29</v>
          </cell>
          <cell r="J40">
            <v>29</v>
          </cell>
        </row>
        <row r="41">
          <cell r="A41" t="str">
            <v>NZU spot</v>
          </cell>
          <cell r="B41" t="str">
            <v>NZUSSPOT Index</v>
          </cell>
          <cell r="C41" t="str">
            <v>NZ</v>
          </cell>
          <cell r="D41" t="str">
            <v>NZU</v>
          </cell>
          <cell r="E41" t="str">
            <v>spot</v>
          </cell>
          <cell r="F41" t="str">
            <v>NZU Spot</v>
          </cell>
          <cell r="G41" t="str">
            <v/>
          </cell>
          <cell r="H41">
            <v>11000</v>
          </cell>
          <cell r="I41">
            <v>73.150000000000006</v>
          </cell>
          <cell r="J41">
            <v>73.5</v>
          </cell>
        </row>
        <row r="42">
          <cell r="A42" t="str">
            <v>NZU 55C Dec23</v>
          </cell>
          <cell r="B42" t="str">
            <v/>
          </cell>
          <cell r="C42" t="str">
            <v>NZ</v>
          </cell>
          <cell r="D42" t="str">
            <v>NZU</v>
          </cell>
          <cell r="E42" t="str">
            <v>option</v>
          </cell>
          <cell r="F42" t="str">
            <v>NZU 55C Dec23</v>
          </cell>
          <cell r="G42" t="str">
            <v/>
          </cell>
          <cell r="H42">
            <v>50000</v>
          </cell>
          <cell r="I42">
            <v>18.316855068387071</v>
          </cell>
          <cell r="J42">
            <v>18.6185680328053</v>
          </cell>
        </row>
        <row r="43">
          <cell r="A43" t="str">
            <v>NZU 65C Dec23</v>
          </cell>
          <cell r="B43" t="str">
            <v/>
          </cell>
          <cell r="C43" t="str">
            <v>NZ</v>
          </cell>
          <cell r="D43" t="str">
            <v>NZU</v>
          </cell>
          <cell r="E43" t="str">
            <v>option</v>
          </cell>
          <cell r="F43" t="str">
            <v>NZU 65C Dec23</v>
          </cell>
          <cell r="G43" t="str">
            <v/>
          </cell>
          <cell r="H43" t="str">
            <v/>
          </cell>
          <cell r="I43">
            <v>8.5626335038879162</v>
          </cell>
          <cell r="J43">
            <v>8.728530794838079</v>
          </cell>
        </row>
        <row r="44">
          <cell r="A44" t="str">
            <v>NZU 75C Dec23</v>
          </cell>
          <cell r="B44" t="str">
            <v/>
          </cell>
          <cell r="C44" t="str">
            <v>NZ</v>
          </cell>
          <cell r="D44" t="str">
            <v>NZU</v>
          </cell>
          <cell r="E44" t="str">
            <v>option</v>
          </cell>
          <cell r="F44" t="str">
            <v>NZU 75C Dec23</v>
          </cell>
          <cell r="G44" t="str">
            <v/>
          </cell>
          <cell r="H44">
            <v>-50000</v>
          </cell>
          <cell r="I44">
            <v>1.8165254444080716</v>
          </cell>
          <cell r="J44">
            <v>1.5523977877264805</v>
          </cell>
        </row>
        <row r="45">
          <cell r="A45" t="str">
            <v>NZU 77C Dec23</v>
          </cell>
          <cell r="B45" t="str">
            <v/>
          </cell>
          <cell r="C45" t="str">
            <v>NZ</v>
          </cell>
          <cell r="D45" t="str">
            <v>NZU</v>
          </cell>
          <cell r="E45" t="str">
            <v>option</v>
          </cell>
          <cell r="F45" t="str">
            <v>NZU 77C Dec23</v>
          </cell>
          <cell r="G45" t="str">
            <v/>
          </cell>
          <cell r="H45">
            <v>50000</v>
          </cell>
          <cell r="I45">
            <v>1.2329335782334212</v>
          </cell>
          <cell r="J45">
            <v>1.162636040431412</v>
          </cell>
        </row>
        <row r="46">
          <cell r="A46" t="str">
            <v>NZU 92C Dec23</v>
          </cell>
          <cell r="B46" t="str">
            <v/>
          </cell>
          <cell r="C46" t="str">
            <v>NZ</v>
          </cell>
          <cell r="D46" t="str">
            <v>NZU</v>
          </cell>
          <cell r="E46" t="str">
            <v>option</v>
          </cell>
          <cell r="F46" t="str">
            <v>NZU 92C Dec23</v>
          </cell>
          <cell r="G46" t="str">
            <v/>
          </cell>
          <cell r="H46">
            <v>-50000</v>
          </cell>
          <cell r="I46">
            <v>1.2660115585886866E-2</v>
          </cell>
          <cell r="J46">
            <v>7.2841546154536752E-3</v>
          </cell>
        </row>
        <row r="47">
          <cell r="A47" t="str">
            <v>NZU 70C Feb24</v>
          </cell>
          <cell r="B47" t="str">
            <v/>
          </cell>
          <cell r="C47" t="str">
            <v>NZ</v>
          </cell>
          <cell r="D47" t="str">
            <v>NZU</v>
          </cell>
          <cell r="E47" t="str">
            <v>option</v>
          </cell>
          <cell r="F47" t="str">
            <v>NZU 70C Feb24</v>
          </cell>
          <cell r="G47" t="str">
            <v/>
          </cell>
          <cell r="H47">
            <v>50000</v>
          </cell>
          <cell r="I47">
            <v>7.5875874141636075</v>
          </cell>
          <cell r="J47">
            <v>7.7588486174093845</v>
          </cell>
        </row>
        <row r="48">
          <cell r="A48" t="str">
            <v>NZU 80C Feb24</v>
          </cell>
          <cell r="B48" t="str">
            <v/>
          </cell>
          <cell r="C48" t="str">
            <v>NZ</v>
          </cell>
          <cell r="D48" t="str">
            <v>NZU</v>
          </cell>
          <cell r="E48" t="str">
            <v>option</v>
          </cell>
          <cell r="F48" t="str">
            <v>NZU 80C Feb24</v>
          </cell>
          <cell r="G48" t="str">
            <v/>
          </cell>
          <cell r="H48">
            <v>-50000</v>
          </cell>
          <cell r="I48">
            <v>3.224404929027969</v>
          </cell>
          <cell r="J48">
            <v>3.2996537282304494</v>
          </cell>
        </row>
        <row r="49">
          <cell r="A49" t="str">
            <v>NZU 50P Jul24</v>
          </cell>
          <cell r="B49" t="str">
            <v/>
          </cell>
          <cell r="C49" t="str">
            <v>NZ</v>
          </cell>
          <cell r="D49" t="str">
            <v>NZU</v>
          </cell>
          <cell r="E49" t="str">
            <v>option</v>
          </cell>
          <cell r="F49" t="str">
            <v>NZU 50P Jul24</v>
          </cell>
          <cell r="G49" t="str">
            <v/>
          </cell>
          <cell r="H49">
            <v>-50000</v>
          </cell>
          <cell r="I49">
            <v>0.80098107600171264</v>
          </cell>
          <cell r="J49">
            <v>0.77239662495887362</v>
          </cell>
        </row>
        <row r="50">
          <cell r="A50" t="str">
            <v>NZU 70C Jul24</v>
          </cell>
          <cell r="B50" t="str">
            <v/>
          </cell>
          <cell r="C50" t="str">
            <v>NZ</v>
          </cell>
          <cell r="D50" t="str">
            <v>NZU</v>
          </cell>
          <cell r="E50" t="str">
            <v>option</v>
          </cell>
          <cell r="F50" t="str">
            <v>NZU 70C Jul24</v>
          </cell>
          <cell r="G50" t="str">
            <v/>
          </cell>
          <cell r="H50">
            <v>50000</v>
          </cell>
          <cell r="I50">
            <v>12.14339001153462</v>
          </cell>
          <cell r="J50">
            <v>12.355051291999061</v>
          </cell>
        </row>
        <row r="51">
          <cell r="A51" t="str">
            <v>NZU 85C Jul24</v>
          </cell>
          <cell r="B51" t="str">
            <v/>
          </cell>
          <cell r="C51" t="str">
            <v>NZ</v>
          </cell>
          <cell r="D51" t="str">
            <v>NZU</v>
          </cell>
          <cell r="E51" t="str">
            <v>option</v>
          </cell>
          <cell r="F51" t="str">
            <v>NZU 85C Jul24</v>
          </cell>
          <cell r="G51" t="str">
            <v/>
          </cell>
          <cell r="H51">
            <v>-50000</v>
          </cell>
          <cell r="I51">
            <v>6.1061099192489898</v>
          </cell>
          <cell r="J51">
            <v>6.2347628115155089</v>
          </cell>
        </row>
        <row r="52">
          <cell r="A52" t="str">
            <v>NZU 50P Jun24</v>
          </cell>
          <cell r="B52" t="str">
            <v/>
          </cell>
          <cell r="C52" t="str">
            <v>NZ</v>
          </cell>
          <cell r="D52" t="str">
            <v>NZU</v>
          </cell>
          <cell r="E52" t="str">
            <v>option</v>
          </cell>
          <cell r="F52" t="str">
            <v>NZU 50P Jun24</v>
          </cell>
          <cell r="G52" t="str">
            <v/>
          </cell>
          <cell r="H52">
            <v>50000</v>
          </cell>
          <cell r="I52">
            <v>0.63257453865990954</v>
          </cell>
          <cell r="J52">
            <v>0.60156455657889119</v>
          </cell>
        </row>
        <row r="53">
          <cell r="A53" t="str">
            <v>NZU 60P Jun24</v>
          </cell>
          <cell r="B53" t="str">
            <v/>
          </cell>
          <cell r="C53" t="str">
            <v>NZ</v>
          </cell>
          <cell r="D53" t="str">
            <v>NZU</v>
          </cell>
          <cell r="E53" t="str">
            <v>option</v>
          </cell>
          <cell r="F53" t="str">
            <v>NZU 60P Jun24</v>
          </cell>
          <cell r="G53" t="str">
            <v/>
          </cell>
          <cell r="H53">
            <v>-50000</v>
          </cell>
          <cell r="I53">
            <v>2.3441552474610816</v>
          </cell>
          <cell r="J53">
            <v>2.2628572017861543</v>
          </cell>
        </row>
        <row r="54">
          <cell r="A54" t="str">
            <v>CCA V23 Dec23</v>
          </cell>
          <cell r="B54" t="str">
            <v>LUDZ23 Comdty</v>
          </cell>
          <cell r="C54" t="str">
            <v>USA</v>
          </cell>
          <cell r="D54" t="str">
            <v>CCA</v>
          </cell>
          <cell r="E54" t="str">
            <v>futures</v>
          </cell>
          <cell r="F54" t="str">
            <v>CCA V23 Dec23</v>
          </cell>
          <cell r="G54" t="str">
            <v/>
          </cell>
          <cell r="H54">
            <v>0</v>
          </cell>
          <cell r="I54">
            <v>38.89</v>
          </cell>
          <cell r="J54">
            <v>38.89</v>
          </cell>
        </row>
        <row r="55">
          <cell r="A55" t="str">
            <v>CCA V24 Dec24</v>
          </cell>
          <cell r="B55" t="str">
            <v/>
          </cell>
          <cell r="C55" t="str">
            <v>USA</v>
          </cell>
          <cell r="D55" t="str">
            <v>CCA</v>
          </cell>
          <cell r="E55" t="str">
            <v>futures</v>
          </cell>
          <cell r="F55" t="str">
            <v>CCA V24 Dec24</v>
          </cell>
          <cell r="G55" t="str">
            <v/>
          </cell>
          <cell r="H55">
            <v>35000</v>
          </cell>
          <cell r="I55">
            <v>41.75</v>
          </cell>
          <cell r="J55">
            <v>41.75</v>
          </cell>
        </row>
        <row r="56">
          <cell r="A56" t="str">
            <v>CCA V24 Dec24 45C</v>
          </cell>
          <cell r="B56" t="str">
            <v/>
          </cell>
          <cell r="C56" t="str">
            <v/>
          </cell>
          <cell r="D56" t="str">
            <v/>
          </cell>
          <cell r="E56" t="str">
            <v>option</v>
          </cell>
          <cell r="F56" t="str">
            <v>CCA V24 Dec24 45C</v>
          </cell>
          <cell r="G56" t="str">
            <v/>
          </cell>
          <cell r="H56">
            <v>100000</v>
          </cell>
          <cell r="I56">
            <v>2.8462047907726422</v>
          </cell>
          <cell r="J56">
            <v>2.8434324307957919</v>
          </cell>
        </row>
        <row r="57">
          <cell r="A57" t="str">
            <v>CCA V24 Dec24 55C</v>
          </cell>
          <cell r="B57" t="str">
            <v/>
          </cell>
          <cell r="C57" t="str">
            <v/>
          </cell>
          <cell r="D57" t="str">
            <v/>
          </cell>
          <cell r="E57" t="str">
            <v>option</v>
          </cell>
          <cell r="F57" t="str">
            <v>CCA V24 Dec24 55C</v>
          </cell>
          <cell r="G57" t="str">
            <v/>
          </cell>
          <cell r="H57">
            <v>-100000</v>
          </cell>
          <cell r="I57">
            <v>0.74419548542876779</v>
          </cell>
          <cell r="J57">
            <v>0.74249615915416278</v>
          </cell>
        </row>
        <row r="58">
          <cell r="A58" t="str">
            <v>IC Hydro</v>
          </cell>
          <cell r="B58" t="str">
            <v/>
          </cell>
          <cell r="C58" t="str">
            <v>VCM</v>
          </cell>
          <cell r="D58" t="str">
            <v>GEO</v>
          </cell>
          <cell r="E58" t="str">
            <v>spot</v>
          </cell>
          <cell r="F58">
            <v>1522</v>
          </cell>
          <cell r="G58">
            <v>2021</v>
          </cell>
          <cell r="H58">
            <v>99385</v>
          </cell>
          <cell r="I58">
            <v>4.7</v>
          </cell>
          <cell r="J58">
            <v>4.7</v>
          </cell>
        </row>
        <row r="59">
          <cell r="A59" t="str">
            <v>Mai Ndombe</v>
          </cell>
          <cell r="B59" t="str">
            <v/>
          </cell>
          <cell r="C59" t="str">
            <v>VCM</v>
          </cell>
          <cell r="D59" t="str">
            <v>NGEO</v>
          </cell>
          <cell r="E59" t="str">
            <v>spot</v>
          </cell>
          <cell r="F59">
            <v>934</v>
          </cell>
          <cell r="G59">
            <v>2019</v>
          </cell>
          <cell r="H59" t="str">
            <v/>
          </cell>
          <cell r="I59">
            <v>5.75</v>
          </cell>
          <cell r="J59">
            <v>5.75</v>
          </cell>
        </row>
        <row r="60">
          <cell r="A60" t="str">
            <v>NGEO spot</v>
          </cell>
          <cell r="B60" t="str">
            <v/>
          </cell>
          <cell r="C60" t="str">
            <v>VCM</v>
          </cell>
          <cell r="D60" t="str">
            <v>NGEO</v>
          </cell>
          <cell r="E60" t="str">
            <v>spot</v>
          </cell>
          <cell r="F60">
            <v>902</v>
          </cell>
          <cell r="G60">
            <v>2016</v>
          </cell>
          <cell r="H60">
            <v>2395</v>
          </cell>
          <cell r="I60">
            <v>0.93</v>
          </cell>
          <cell r="J60">
            <v>0.93</v>
          </cell>
        </row>
        <row r="61">
          <cell r="A61" t="str">
            <v>Sumatra</v>
          </cell>
          <cell r="B61" t="str">
            <v/>
          </cell>
          <cell r="C61" t="str">
            <v>VCM</v>
          </cell>
          <cell r="D61" t="str">
            <v>NGEO</v>
          </cell>
          <cell r="E61" t="str">
            <v>spot</v>
          </cell>
          <cell r="F61">
            <v>1899</v>
          </cell>
          <cell r="G61">
            <v>2019</v>
          </cell>
          <cell r="H61">
            <v>380</v>
          </cell>
          <cell r="I61">
            <v>17.75</v>
          </cell>
          <cell r="J61">
            <v>17.75</v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</row>
        <row r="63">
          <cell r="A63" t="str">
            <v>Delta Blue</v>
          </cell>
          <cell r="B63" t="str">
            <v/>
          </cell>
          <cell r="C63" t="str">
            <v>VCM</v>
          </cell>
          <cell r="D63" t="str">
            <v>VCS</v>
          </cell>
          <cell r="E63" t="str">
            <v>spot</v>
          </cell>
          <cell r="F63">
            <v>2250</v>
          </cell>
          <cell r="G63">
            <v>2016</v>
          </cell>
          <cell r="H63" t="str">
            <v/>
          </cell>
          <cell r="I63">
            <v>0</v>
          </cell>
          <cell r="J63">
            <v>0</v>
          </cell>
        </row>
        <row r="64">
          <cell r="A64" t="str">
            <v>Delta Blue</v>
          </cell>
          <cell r="B64" t="str">
            <v/>
          </cell>
          <cell r="C64" t="str">
            <v>VCM</v>
          </cell>
          <cell r="D64" t="str">
            <v>VCS</v>
          </cell>
          <cell r="E64" t="str">
            <v>spot</v>
          </cell>
          <cell r="F64">
            <v>2250</v>
          </cell>
          <cell r="G64">
            <v>2017</v>
          </cell>
          <cell r="H64" t="str">
            <v/>
          </cell>
          <cell r="I64">
            <v>0</v>
          </cell>
          <cell r="J64">
            <v>0</v>
          </cell>
        </row>
        <row r="65">
          <cell r="A65" t="str">
            <v>Delta Blue</v>
          </cell>
          <cell r="B65" t="str">
            <v/>
          </cell>
          <cell r="C65" t="str">
            <v>VCM</v>
          </cell>
          <cell r="D65" t="str">
            <v>VCS</v>
          </cell>
          <cell r="E65" t="str">
            <v>spot</v>
          </cell>
          <cell r="F65">
            <v>2250</v>
          </cell>
          <cell r="G65">
            <v>2018</v>
          </cell>
          <cell r="H65" t="str">
            <v/>
          </cell>
          <cell r="I65">
            <v>0</v>
          </cell>
          <cell r="J65">
            <v>0</v>
          </cell>
        </row>
        <row r="66">
          <cell r="A66" t="str">
            <v>Delta Blue</v>
          </cell>
          <cell r="B66" t="str">
            <v/>
          </cell>
          <cell r="C66" t="str">
            <v>VCM</v>
          </cell>
          <cell r="D66" t="str">
            <v>VCS</v>
          </cell>
          <cell r="E66" t="str">
            <v>spot</v>
          </cell>
          <cell r="F66">
            <v>2250</v>
          </cell>
          <cell r="G66">
            <v>2019</v>
          </cell>
          <cell r="H66">
            <v>335</v>
          </cell>
          <cell r="I66">
            <v>29</v>
          </cell>
          <cell r="J66">
            <v>29</v>
          </cell>
        </row>
        <row r="67">
          <cell r="A67" t="str">
            <v>Delta Blue</v>
          </cell>
          <cell r="B67" t="str">
            <v/>
          </cell>
          <cell r="C67" t="str">
            <v>VCM</v>
          </cell>
          <cell r="D67" t="str">
            <v>VCS</v>
          </cell>
          <cell r="E67" t="str">
            <v>spot</v>
          </cell>
          <cell r="F67">
            <v>2250</v>
          </cell>
          <cell r="G67">
            <v>2020</v>
          </cell>
          <cell r="H67">
            <v>75000</v>
          </cell>
          <cell r="I67">
            <v>30.5</v>
          </cell>
          <cell r="J67">
            <v>30.5</v>
          </cell>
        </row>
        <row r="68">
          <cell r="A68" t="str">
            <v>Delta Blue</v>
          </cell>
          <cell r="B68" t="str">
            <v/>
          </cell>
          <cell r="C68" t="str">
            <v>VCM</v>
          </cell>
          <cell r="D68" t="str">
            <v>VCS</v>
          </cell>
          <cell r="E68" t="str">
            <v>spot</v>
          </cell>
          <cell r="F68">
            <v>2250</v>
          </cell>
          <cell r="G68">
            <v>2021</v>
          </cell>
          <cell r="H68">
            <v>40624</v>
          </cell>
          <cell r="I68">
            <v>32</v>
          </cell>
          <cell r="J68">
            <v>32</v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>Permagen Pty Ltd</v>
          </cell>
          <cell r="B70" t="str">
            <v/>
          </cell>
          <cell r="C70" t="str">
            <v>AUS</v>
          </cell>
          <cell r="D70" t="str">
            <v>Equities</v>
          </cell>
          <cell r="E70" t="str">
            <v>unlisted</v>
          </cell>
          <cell r="F70" t="str">
            <v/>
          </cell>
          <cell r="G70" t="str">
            <v/>
          </cell>
          <cell r="H70">
            <v>625000</v>
          </cell>
          <cell r="I70">
            <v>0.8</v>
          </cell>
          <cell r="J70">
            <v>0.8</v>
          </cell>
        </row>
        <row r="72">
          <cell r="A72" t="str">
            <v>NZD Physicals FX</v>
          </cell>
          <cell r="C72" t="str">
            <v>FX</v>
          </cell>
          <cell r="D72" t="str">
            <v>NZD</v>
          </cell>
          <cell r="E72" t="str">
            <v>spot</v>
          </cell>
          <cell r="J72">
            <v>804650.00000000012</v>
          </cell>
        </row>
        <row r="73">
          <cell r="A73" t="str">
            <v>USD Physicals FX</v>
          </cell>
          <cell r="C73" t="str">
            <v>FX</v>
          </cell>
          <cell r="D73" t="str">
            <v>USD</v>
          </cell>
          <cell r="E73" t="str">
            <v>spot</v>
          </cell>
          <cell r="J73">
            <v>4075478.55</v>
          </cell>
        </row>
        <row r="74">
          <cell r="A74" t="str">
            <v>USD Cash</v>
          </cell>
          <cell r="J74">
            <v>238435</v>
          </cell>
        </row>
        <row r="75">
          <cell r="A75" t="str">
            <v>USD Variation Margin</v>
          </cell>
          <cell r="J75">
            <v>560976.4</v>
          </cell>
        </row>
        <row r="76">
          <cell r="A76" t="str">
            <v>EUR Variation Margin</v>
          </cell>
          <cell r="J76">
            <v>453956.88</v>
          </cell>
        </row>
        <row r="77">
          <cell r="I77">
            <v>70</v>
          </cell>
          <cell r="J77">
            <v>0.66564999999999996</v>
          </cell>
        </row>
        <row r="82">
          <cell r="A82" t="str">
            <v>Todays Trades</v>
          </cell>
        </row>
        <row r="83">
          <cell r="A83" t="str">
            <v>Product</v>
          </cell>
          <cell r="E83" t="str">
            <v>Qty</v>
          </cell>
        </row>
        <row r="84">
          <cell r="A84" t="str">
            <v>EUA Dec23 70P</v>
          </cell>
          <cell r="E84">
            <v>50000</v>
          </cell>
        </row>
        <row r="85">
          <cell r="A85" t="str">
            <v>EUA Dec23</v>
          </cell>
          <cell r="E85">
            <v>16000</v>
          </cell>
        </row>
        <row r="86">
          <cell r="A86" t="str">
            <v>EUA Dec23</v>
          </cell>
          <cell r="E86">
            <v>-1000</v>
          </cell>
        </row>
        <row r="87">
          <cell r="A87" t="str">
            <v>EUA Dec23</v>
          </cell>
          <cell r="E87">
            <v>-1000</v>
          </cell>
        </row>
        <row r="88">
          <cell r="A88" t="str">
            <v>EUA Dec23</v>
          </cell>
          <cell r="E88">
            <v>-1000</v>
          </cell>
        </row>
        <row r="89">
          <cell r="A89" t="str">
            <v>EUA Dec23</v>
          </cell>
          <cell r="E89">
            <v>-13000</v>
          </cell>
        </row>
      </sheetData>
      <sheetData sheetId="8">
        <row r="1">
          <cell r="C1" t="str">
            <v>EUA Dec23</v>
          </cell>
          <cell r="D1" t="str">
            <v>EUA Dec23 55P</v>
          </cell>
          <cell r="E1" t="str">
            <v>EUA Dec23 60P</v>
          </cell>
          <cell r="F1" t="str">
            <v>EUA Dec23 60P</v>
          </cell>
          <cell r="G1" t="str">
            <v>EUA Dec23 70P</v>
          </cell>
          <cell r="H1" t="str">
            <v>EUA Dec23 70P</v>
          </cell>
          <cell r="I1" t="str">
            <v>EUA Dec23 70P</v>
          </cell>
          <cell r="J1" t="str">
            <v>EUA Dec23 70P</v>
          </cell>
          <cell r="K1" t="str">
            <v>EUA Dec23 105C</v>
          </cell>
          <cell r="L1" t="str">
            <v>EUA Dec23 110C</v>
          </cell>
          <cell r="M1" t="str">
            <v>EUA Dec23 120C</v>
          </cell>
          <cell r="N1" t="str">
            <v>EUA Dec23 120C</v>
          </cell>
          <cell r="O1" t="str">
            <v>EUA Dec23 105C</v>
          </cell>
          <cell r="P1" t="str">
            <v>EUA Dec23 110C</v>
          </cell>
          <cell r="Q1" t="str">
            <v>EUA Dec23 120C</v>
          </cell>
          <cell r="R1" t="str">
            <v>EUA Dec23 70P</v>
          </cell>
          <cell r="S1" t="str">
            <v>EUA Dec23 85C</v>
          </cell>
          <cell r="T1" t="str">
            <v>EUA Dec23 95C</v>
          </cell>
          <cell r="U1" t="str">
            <v>EUA Dec23 90C</v>
          </cell>
          <cell r="V1" t="str">
            <v>EUA Dec23 80C</v>
          </cell>
          <cell r="Y1" t="str">
            <v>sell 70 put</v>
          </cell>
          <cell r="Z1" t="str">
            <v>buy 85 call</v>
          </cell>
          <cell r="AA1" t="str">
            <v>buy 80 call</v>
          </cell>
          <cell r="AC1" t="str">
            <v>EUA Mar24 80C</v>
          </cell>
          <cell r="AD1" t="str">
            <v>EUA Mar24 90C</v>
          </cell>
          <cell r="AF1" t="str">
            <v>sell 80 call</v>
          </cell>
          <cell r="AG1" t="str">
            <v>sell 110 call</v>
          </cell>
        </row>
        <row r="2">
          <cell r="D2">
            <v>55</v>
          </cell>
          <cell r="E2">
            <v>60</v>
          </cell>
          <cell r="F2">
            <v>60</v>
          </cell>
          <cell r="G2">
            <v>70</v>
          </cell>
          <cell r="H2">
            <v>70</v>
          </cell>
          <cell r="I2">
            <v>70</v>
          </cell>
          <cell r="J2">
            <v>70</v>
          </cell>
          <cell r="K2">
            <v>105</v>
          </cell>
          <cell r="L2">
            <v>110</v>
          </cell>
          <cell r="M2">
            <v>120</v>
          </cell>
          <cell r="N2">
            <v>120</v>
          </cell>
          <cell r="O2">
            <v>105</v>
          </cell>
          <cell r="P2">
            <v>110</v>
          </cell>
          <cell r="Q2">
            <v>120</v>
          </cell>
          <cell r="R2">
            <v>70</v>
          </cell>
          <cell r="S2">
            <v>85</v>
          </cell>
          <cell r="T2">
            <v>95</v>
          </cell>
          <cell r="U2">
            <v>90</v>
          </cell>
          <cell r="V2">
            <v>80</v>
          </cell>
          <cell r="Y2">
            <v>70</v>
          </cell>
          <cell r="Z2">
            <v>85</v>
          </cell>
          <cell r="AA2">
            <v>80</v>
          </cell>
          <cell r="AC2">
            <v>80</v>
          </cell>
          <cell r="AD2">
            <v>90</v>
          </cell>
          <cell r="AF2">
            <v>80</v>
          </cell>
          <cell r="AG2">
            <v>110</v>
          </cell>
          <cell r="AI2" t="str">
            <v>EURAUD</v>
          </cell>
          <cell r="AJ2">
            <v>1.65259</v>
          </cell>
        </row>
        <row r="3">
          <cell r="D3">
            <v>0.63333097999999999</v>
          </cell>
          <cell r="E3">
            <v>0.55935049999999997</v>
          </cell>
          <cell r="F3">
            <v>0.55935049999999997</v>
          </cell>
          <cell r="G3">
            <v>0.42185713999999996</v>
          </cell>
          <cell r="H3">
            <v>0.42185713999999996</v>
          </cell>
          <cell r="I3">
            <v>0.42185713999999996</v>
          </cell>
          <cell r="J3">
            <v>0.42185713999999996</v>
          </cell>
          <cell r="K3">
            <v>0.53529720000000003</v>
          </cell>
          <cell r="L3">
            <v>0.59750674999999998</v>
          </cell>
          <cell r="M3">
            <v>0.71229812999999997</v>
          </cell>
          <cell r="N3">
            <v>0.71229812999999997</v>
          </cell>
          <cell r="O3">
            <v>0.53529720000000003</v>
          </cell>
          <cell r="P3">
            <v>0.59750674999999998</v>
          </cell>
          <cell r="Q3">
            <v>0.71229812999999997</v>
          </cell>
          <cell r="R3">
            <v>0.42185713999999996</v>
          </cell>
          <cell r="S3">
            <v>0.44954616000000003</v>
          </cell>
          <cell r="T3">
            <v>0.52777669999999999</v>
          </cell>
          <cell r="U3">
            <v>0.50862653999999996</v>
          </cell>
          <cell r="V3">
            <v>0.40394329000000001</v>
          </cell>
          <cell r="Y3">
            <v>0.42185713999999996</v>
          </cell>
          <cell r="Z3">
            <v>0.44954616000000003</v>
          </cell>
          <cell r="AA3">
            <v>0.40394329000000001</v>
          </cell>
          <cell r="AC3">
            <v>0.38817166000000003</v>
          </cell>
          <cell r="AD3">
            <v>0.37757033000000001</v>
          </cell>
          <cell r="AF3">
            <v>0.38817166000000003</v>
          </cell>
          <cell r="AG3">
            <v>0.37354542000000002</v>
          </cell>
        </row>
        <row r="4">
          <cell r="A4">
            <v>72.959999999999994</v>
          </cell>
          <cell r="C4">
            <v>3.8682000000000001E-2</v>
          </cell>
          <cell r="D4">
            <v>3.8682000000000001E-2</v>
          </cell>
          <cell r="E4">
            <v>3.8682000000000001E-2</v>
          </cell>
          <cell r="F4">
            <v>3.8682000000000001E-2</v>
          </cell>
          <cell r="G4">
            <v>3.8682000000000001E-2</v>
          </cell>
          <cell r="H4">
            <v>3.8682000000000001E-2</v>
          </cell>
          <cell r="I4">
            <v>3.8682000000000001E-2</v>
          </cell>
          <cell r="J4">
            <v>3.8682000000000001E-2</v>
          </cell>
          <cell r="K4">
            <v>3.8682000000000001E-2</v>
          </cell>
          <cell r="L4">
            <v>3.8682000000000001E-2</v>
          </cell>
          <cell r="M4">
            <v>3.8682000000000001E-2</v>
          </cell>
          <cell r="N4">
            <v>3.8682000000000001E-2</v>
          </cell>
          <cell r="O4">
            <v>3.8682000000000001E-2</v>
          </cell>
          <cell r="P4">
            <v>3.8682000000000001E-2</v>
          </cell>
          <cell r="Q4">
            <v>3.8682000000000001E-2</v>
          </cell>
          <cell r="R4">
            <v>3.8682000000000001E-2</v>
          </cell>
          <cell r="S4">
            <v>3.8682000000000001E-2</v>
          </cell>
          <cell r="T4">
            <v>3.8682000000000001E-2</v>
          </cell>
          <cell r="U4">
            <v>3.8682000000000001E-2</v>
          </cell>
          <cell r="V4">
            <v>3.8682000000000001E-2</v>
          </cell>
          <cell r="Y4">
            <v>3.8682000000000001E-2</v>
          </cell>
          <cell r="Z4">
            <v>3.8682000000000001E-2</v>
          </cell>
          <cell r="AA4">
            <v>3.8682000000000001E-2</v>
          </cell>
          <cell r="AC4">
            <v>3.8682000000000001E-2</v>
          </cell>
          <cell r="AD4">
            <v>3.8682000000000001E-2</v>
          </cell>
          <cell r="AF4">
            <v>3.8682000000000001E-2</v>
          </cell>
          <cell r="AG4">
            <v>3.8682000000000001E-2</v>
          </cell>
        </row>
        <row r="5">
          <cell r="C5" t="str">
            <v>buy</v>
          </cell>
          <cell r="D5" t="str">
            <v>buy</v>
          </cell>
          <cell r="E5" t="str">
            <v>buy</v>
          </cell>
          <cell r="F5" t="str">
            <v>buy</v>
          </cell>
          <cell r="G5" t="str">
            <v>sell</v>
          </cell>
          <cell r="H5" t="str">
            <v>buy</v>
          </cell>
          <cell r="I5" t="str">
            <v>sell</v>
          </cell>
          <cell r="J5" t="str">
            <v>buy</v>
          </cell>
          <cell r="K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Sell</v>
          </cell>
          <cell r="R5" t="str">
            <v>sell</v>
          </cell>
          <cell r="S5" t="str">
            <v>sell</v>
          </cell>
          <cell r="T5" t="str">
            <v>buy</v>
          </cell>
          <cell r="U5" t="str">
            <v>buy</v>
          </cell>
          <cell r="V5" t="str">
            <v>buy</v>
          </cell>
          <cell r="Y5" t="str">
            <v>sell</v>
          </cell>
          <cell r="Z5" t="str">
            <v>buy</v>
          </cell>
          <cell r="AA5" t="str">
            <v>buy</v>
          </cell>
          <cell r="AC5" t="str">
            <v>buy</v>
          </cell>
          <cell r="AD5" t="str">
            <v>sell</v>
          </cell>
          <cell r="AF5" t="str">
            <v>sell</v>
          </cell>
          <cell r="AG5" t="str">
            <v>sell</v>
          </cell>
        </row>
        <row r="6">
          <cell r="D6" t="str">
            <v>put</v>
          </cell>
          <cell r="E6" t="str">
            <v>put</v>
          </cell>
          <cell r="F6" t="str">
            <v>put</v>
          </cell>
          <cell r="G6" t="str">
            <v>put</v>
          </cell>
          <cell r="H6" t="str">
            <v>put</v>
          </cell>
          <cell r="I6" t="str">
            <v>put</v>
          </cell>
          <cell r="J6" t="str">
            <v>put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  <cell r="R6" t="str">
            <v>put</v>
          </cell>
          <cell r="S6" t="str">
            <v>call</v>
          </cell>
          <cell r="T6" t="str">
            <v>call</v>
          </cell>
          <cell r="U6" t="str">
            <v>call</v>
          </cell>
          <cell r="V6" t="str">
            <v>call</v>
          </cell>
          <cell r="Y6" t="str">
            <v>put</v>
          </cell>
          <cell r="Z6" t="str">
            <v>call</v>
          </cell>
          <cell r="AA6" t="str">
            <v>call</v>
          </cell>
          <cell r="AC6" t="str">
            <v>call</v>
          </cell>
          <cell r="AD6" t="str">
            <v>call</v>
          </cell>
          <cell r="AF6" t="str">
            <v>call</v>
          </cell>
          <cell r="AG6" t="str">
            <v>call</v>
          </cell>
        </row>
        <row r="7">
          <cell r="D7" t="str">
            <v>P</v>
          </cell>
          <cell r="E7" t="str">
            <v>P</v>
          </cell>
          <cell r="F7" t="str">
            <v>P</v>
          </cell>
          <cell r="G7" t="str">
            <v>P</v>
          </cell>
          <cell r="H7" t="str">
            <v>P</v>
          </cell>
          <cell r="I7" t="str">
            <v>P</v>
          </cell>
          <cell r="J7" t="str">
            <v>P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  <cell r="R7" t="str">
            <v>P</v>
          </cell>
          <cell r="S7" t="str">
            <v>C</v>
          </cell>
          <cell r="T7" t="str">
            <v>C</v>
          </cell>
          <cell r="U7" t="str">
            <v>C</v>
          </cell>
          <cell r="V7" t="str">
            <v>C</v>
          </cell>
          <cell r="Y7" t="str">
            <v>P</v>
          </cell>
          <cell r="Z7" t="str">
            <v>C</v>
          </cell>
          <cell r="AA7" t="str">
            <v>C</v>
          </cell>
          <cell r="AC7" t="str">
            <v>C</v>
          </cell>
          <cell r="AD7" t="str">
            <v>C</v>
          </cell>
          <cell r="AF7" t="str">
            <v>C</v>
          </cell>
          <cell r="AG7" t="str">
            <v>C</v>
          </cell>
        </row>
        <row r="8">
          <cell r="C8" t="str">
            <v>MZBZ3 Comdty</v>
          </cell>
          <cell r="D8" t="str">
            <v>MZBZ3P 55.00 Comdty</v>
          </cell>
          <cell r="E8" t="str">
            <v>MZBZ3P 60.00 Comdty</v>
          </cell>
          <cell r="F8" t="str">
            <v>MZBZ3P 60.00 Comdty</v>
          </cell>
          <cell r="G8" t="str">
            <v>MZBZ3P 70.00 Comdty</v>
          </cell>
          <cell r="H8" t="str">
            <v>MZBZ3P 70.00 Comdty</v>
          </cell>
          <cell r="I8" t="str">
            <v>MZBZ3P 70.00 Comdty</v>
          </cell>
          <cell r="J8" t="str">
            <v>MZBZ3P 70.00 Comdty</v>
          </cell>
          <cell r="K8" t="str">
            <v>MZBZ3C 105.00 Comdty</v>
          </cell>
          <cell r="L8" t="str">
            <v>MZBZ3C 110.00 Comdty</v>
          </cell>
          <cell r="M8" t="str">
            <v>MZBZ3C 120.00 Comdty</v>
          </cell>
          <cell r="N8" t="str">
            <v>MZBZ3C 120.00 Comdty</v>
          </cell>
          <cell r="O8" t="str">
            <v>MZBZ3C 105.00 Comdty</v>
          </cell>
          <cell r="P8" t="str">
            <v>MZBZ3C 110.00 Comdty</v>
          </cell>
          <cell r="Q8" t="str">
            <v>MZBZ3C 120.00 Comdty</v>
          </cell>
          <cell r="R8" t="str">
            <v>MZBZ3P 70.00 Comdty</v>
          </cell>
          <cell r="S8" t="str">
            <v>MZBZ3C 85.00 Comdty</v>
          </cell>
          <cell r="T8" t="str">
            <v>MZBZ3C 95.00 Comdty</v>
          </cell>
          <cell r="U8" t="str">
            <v>MZBZ3C 90.00 Comdty</v>
          </cell>
          <cell r="V8" t="str">
            <v>MZBZ3C 80.00 Comdty</v>
          </cell>
          <cell r="Y8" t="str">
            <v>MZBZ3P 70.00 Comdty</v>
          </cell>
          <cell r="Z8" t="str">
            <v>MZBZ3C 85.00 Comdty</v>
          </cell>
          <cell r="AA8" t="str">
            <v>MZBZ3C 80.00 Comdty</v>
          </cell>
          <cell r="AC8" t="str">
            <v>MZBZ4C 80.00 Comdty</v>
          </cell>
          <cell r="AD8" t="str">
            <v>MZBZ4C 90.00 Comdty</v>
          </cell>
          <cell r="AF8" t="str">
            <v>MZBZ4C 80.00 Comdty</v>
          </cell>
          <cell r="AG8" t="str">
            <v>MZBZ4C 110.00 Comdty</v>
          </cell>
        </row>
        <row r="9">
          <cell r="C9">
            <v>97.04</v>
          </cell>
          <cell r="D9">
            <v>2</v>
          </cell>
          <cell r="E9">
            <v>3.87</v>
          </cell>
          <cell r="F9">
            <v>2.42</v>
          </cell>
          <cell r="G9">
            <v>8.65</v>
          </cell>
          <cell r="H9">
            <v>4.0999999999999996</v>
          </cell>
          <cell r="I9">
            <v>5.72</v>
          </cell>
          <cell r="J9">
            <v>0.9</v>
          </cell>
          <cell r="K9">
            <v>14.38</v>
          </cell>
          <cell r="L9">
            <v>11.37</v>
          </cell>
          <cell r="M9">
            <v>10.55</v>
          </cell>
          <cell r="N9">
            <v>4.22</v>
          </cell>
          <cell r="O9">
            <v>0.72</v>
          </cell>
          <cell r="P9">
            <v>0.42</v>
          </cell>
          <cell r="Q9">
            <v>0.1</v>
          </cell>
          <cell r="R9">
            <v>1.08</v>
          </cell>
          <cell r="S9">
            <v>0.88</v>
          </cell>
          <cell r="T9">
            <v>0.15</v>
          </cell>
          <cell r="U9">
            <v>0.36</v>
          </cell>
          <cell r="V9">
            <v>1.0900000000000001</v>
          </cell>
          <cell r="Y9">
            <v>0.85</v>
          </cell>
          <cell r="Z9">
            <v>0.12441483018711441</v>
          </cell>
          <cell r="AA9">
            <v>0.378708660317292</v>
          </cell>
          <cell r="AC9">
            <v>3.6824781739638865</v>
          </cell>
          <cell r="AD9">
            <v>1.4050456713982449</v>
          </cell>
          <cell r="AF9">
            <v>9.846826263482118</v>
          </cell>
          <cell r="AG9">
            <v>2.8825975697276487</v>
          </cell>
        </row>
        <row r="10">
          <cell r="C10">
            <v>72.959999999999994</v>
          </cell>
          <cell r="D10">
            <v>4.0000002831220627E-2</v>
          </cell>
          <cell r="E10">
            <v>0.13000001013278961</v>
          </cell>
          <cell r="F10">
            <v>0.13000001013278961</v>
          </cell>
          <cell r="G10">
            <v>1.2400000095367432</v>
          </cell>
          <cell r="H10">
            <v>1.2400000095367432</v>
          </cell>
          <cell r="I10">
            <v>1.2400000095367432</v>
          </cell>
          <cell r="J10">
            <v>1.2400000095367432</v>
          </cell>
          <cell r="K10">
            <v>1.0000000474974513E-3</v>
          </cell>
          <cell r="L10">
            <v>1.0000000474974513E-3</v>
          </cell>
          <cell r="M10">
            <v>1.0000000474974513E-3</v>
          </cell>
          <cell r="N10">
            <v>1.0000000474974513E-3</v>
          </cell>
          <cell r="O10">
            <v>1.0000000474974513E-3</v>
          </cell>
          <cell r="P10">
            <v>1.0000000474974513E-3</v>
          </cell>
          <cell r="Q10">
            <v>1.0000000474974513E-3</v>
          </cell>
          <cell r="R10">
            <v>1.2400000095367432</v>
          </cell>
          <cell r="S10">
            <v>0.14000000059604645</v>
          </cell>
          <cell r="T10">
            <v>2.0000001415610313E-2</v>
          </cell>
          <cell r="U10">
            <v>6.5000005066394806E-2</v>
          </cell>
          <cell r="V10">
            <v>0.4100000262260437</v>
          </cell>
          <cell r="Y10">
            <v>1.2400000095367432</v>
          </cell>
          <cell r="Z10">
            <v>0.14000000059604645</v>
          </cell>
          <cell r="AA10">
            <v>0.4100000262260437</v>
          </cell>
          <cell r="AC10">
            <v>3.6824781739638865</v>
          </cell>
          <cell r="AD10">
            <v>1.4050456713982449</v>
          </cell>
          <cell r="AF10">
            <v>10.15000057220459</v>
          </cell>
          <cell r="AG10">
            <v>3.0000002384185791</v>
          </cell>
        </row>
        <row r="11">
          <cell r="C11">
            <v>72.959999999999994</v>
          </cell>
          <cell r="D11">
            <v>3.4808029951883701E-2</v>
          </cell>
          <cell r="E11">
            <v>0.11789747119564797</v>
          </cell>
          <cell r="F11">
            <v>0.11789747119564797</v>
          </cell>
          <cell r="G11">
            <v>1.2068747741150432</v>
          </cell>
          <cell r="H11">
            <v>1.2068747741150432</v>
          </cell>
          <cell r="I11">
            <v>1.2068747741150432</v>
          </cell>
          <cell r="J11">
            <v>1.2068747741150432</v>
          </cell>
          <cell r="K11">
            <v>7.3686298630876168E-4</v>
          </cell>
          <cell r="L11">
            <v>7.3372950015060043E-4</v>
          </cell>
          <cell r="M11">
            <v>7.2906084760810536E-4</v>
          </cell>
          <cell r="N11">
            <v>7.2906084760810536E-4</v>
          </cell>
          <cell r="O11">
            <v>7.3686298630876168E-4</v>
          </cell>
          <cell r="P11">
            <v>7.3372950015060043E-4</v>
          </cell>
          <cell r="Q11">
            <v>7.2906084760810536E-4</v>
          </cell>
          <cell r="R11">
            <v>1.2068747741150432</v>
          </cell>
          <cell r="S11">
            <v>0.12441483018711441</v>
          </cell>
          <cell r="T11">
            <v>1.6495498996468461E-2</v>
          </cell>
          <cell r="U11">
            <v>5.6040684343017455E-2</v>
          </cell>
          <cell r="V11">
            <v>0.378708660317292</v>
          </cell>
          <cell r="Y11">
            <v>1.2068747741150432</v>
          </cell>
          <cell r="Z11">
            <v>0.12441483018711441</v>
          </cell>
          <cell r="AA11">
            <v>0.378708660317292</v>
          </cell>
          <cell r="AC11">
            <v>3.6824781739638865</v>
          </cell>
          <cell r="AD11">
            <v>1.4050456713982449</v>
          </cell>
          <cell r="AF11">
            <v>9.846826263482118</v>
          </cell>
          <cell r="AG11">
            <v>2.8825975697276487</v>
          </cell>
          <cell r="AI11">
            <v>2.2774325025656417</v>
          </cell>
        </row>
        <row r="12">
          <cell r="C12">
            <v>5000</v>
          </cell>
          <cell r="D12">
            <v>50000</v>
          </cell>
          <cell r="E12">
            <v>50000</v>
          </cell>
          <cell r="F12">
            <v>50000</v>
          </cell>
          <cell r="G12">
            <v>-50000</v>
          </cell>
          <cell r="H12">
            <v>50000</v>
          </cell>
          <cell r="I12">
            <v>-100000</v>
          </cell>
          <cell r="J12">
            <v>100000</v>
          </cell>
          <cell r="K12">
            <v>-50000</v>
          </cell>
          <cell r="L12">
            <v>-50000</v>
          </cell>
          <cell r="M12">
            <v>50000</v>
          </cell>
          <cell r="N12">
            <v>50000</v>
          </cell>
          <cell r="O12">
            <v>50000</v>
          </cell>
          <cell r="P12">
            <v>50000</v>
          </cell>
          <cell r="Q12">
            <v>-100000</v>
          </cell>
          <cell r="R12">
            <v>-50000</v>
          </cell>
          <cell r="S12">
            <v>0</v>
          </cell>
          <cell r="T12">
            <v>150000</v>
          </cell>
          <cell r="U12">
            <v>50000</v>
          </cell>
          <cell r="V12">
            <v>100000</v>
          </cell>
          <cell r="Y12">
            <v>50000</v>
          </cell>
          <cell r="Z12">
            <v>50000</v>
          </cell>
          <cell r="AA12">
            <v>100000</v>
          </cell>
          <cell r="AC12">
            <v>100000</v>
          </cell>
          <cell r="AD12">
            <v>-200000</v>
          </cell>
          <cell r="AF12">
            <v>-100000</v>
          </cell>
          <cell r="AG12">
            <v>-100000</v>
          </cell>
        </row>
      </sheetData>
      <sheetData sheetId="9">
        <row r="5">
          <cell r="C5">
            <v>6.5000000000000002E-2</v>
          </cell>
        </row>
        <row r="10">
          <cell r="C10" t="str">
            <v>ACCU 32P Dec23</v>
          </cell>
          <cell r="D10" t="str">
            <v>ACCU 45C Dec23</v>
          </cell>
          <cell r="E10" t="str">
            <v>ACCU 40C Jan24</v>
          </cell>
          <cell r="F10" t="str">
            <v>ACCU 55C Jan24</v>
          </cell>
          <cell r="G10" t="str">
            <v>ACCU 29P Dec23</v>
          </cell>
          <cell r="H10" t="str">
            <v>ACCU 31P Jan24</v>
          </cell>
          <cell r="I10" t="str">
            <v>ACCU 25P Jan24</v>
          </cell>
          <cell r="J10" t="str">
            <v>ACCU 36.5C Feb24</v>
          </cell>
          <cell r="K10" t="str">
            <v>ACCU 43.5C Feb24</v>
          </cell>
          <cell r="L10" t="str">
            <v>ACCU noAD Aug24 fwd</v>
          </cell>
          <cell r="M10" t="str">
            <v>ACCU HIR Aug24 fwd</v>
          </cell>
          <cell r="O10" t="str">
            <v>ACCU HIR Dec24 fwd</v>
          </cell>
          <cell r="P10" t="str">
            <v>ACCU noAD Jan24 fwd</v>
          </cell>
          <cell r="Q10" t="str">
            <v>ACCU noAD Feb24 fwd</v>
          </cell>
          <cell r="R10" t="str">
            <v>ACCU Av. Clr.</v>
          </cell>
          <cell r="S10" t="str">
            <v>ACCU Wastewater management</v>
          </cell>
        </row>
        <row r="11">
          <cell r="C11">
            <v>3</v>
          </cell>
          <cell r="D11">
            <v>3.35</v>
          </cell>
          <cell r="E11">
            <v>4.2699999999999996</v>
          </cell>
          <cell r="F11">
            <v>1.1100000000000001</v>
          </cell>
          <cell r="G11">
            <v>2.25</v>
          </cell>
          <cell r="H11">
            <v>2</v>
          </cell>
          <cell r="I11">
            <v>0.5</v>
          </cell>
          <cell r="J11">
            <v>1.28</v>
          </cell>
          <cell r="K11">
            <v>0.33</v>
          </cell>
          <cell r="L11">
            <v>30.4</v>
          </cell>
          <cell r="M11">
            <v>34.26</v>
          </cell>
          <cell r="O11">
            <v>42.5</v>
          </cell>
          <cell r="P11">
            <v>33</v>
          </cell>
          <cell r="Q11">
            <v>38.200000000000003</v>
          </cell>
        </row>
        <row r="12">
          <cell r="C12">
            <v>1.3858605046016663</v>
          </cell>
          <cell r="D12">
            <v>8.4458645410076007E-5</v>
          </cell>
          <cell r="E12">
            <v>0.16974294676407675</v>
          </cell>
          <cell r="F12">
            <v>3.4886526649987801E-4</v>
          </cell>
          <cell r="G12">
            <v>0.26907417963106361</v>
          </cell>
          <cell r="H12">
            <v>1.5757981935764285</v>
          </cell>
          <cell r="I12">
            <v>0.11706666038172786</v>
          </cell>
          <cell r="J12">
            <v>0.9927224547842064</v>
          </cell>
          <cell r="K12">
            <v>0.18523063014777286</v>
          </cell>
          <cell r="L12">
            <v>32.834971948225103</v>
          </cell>
          <cell r="M12">
            <v>35.962112133770354</v>
          </cell>
          <cell r="O12">
            <v>36.856785118525735</v>
          </cell>
          <cell r="P12">
            <v>31.761954153717188</v>
          </cell>
          <cell r="Q12">
            <v>31.932289498686195</v>
          </cell>
          <cell r="R12">
            <v>31.75</v>
          </cell>
          <cell r="S12">
            <v>31.85</v>
          </cell>
        </row>
        <row r="13">
          <cell r="C13">
            <v>0.99308455710902344</v>
          </cell>
          <cell r="D13">
            <v>1.5769730400097548E-4</v>
          </cell>
          <cell r="E13">
            <v>0.22390514297812336</v>
          </cell>
          <cell r="F13">
            <v>5.0227439619045418E-4</v>
          </cell>
          <cell r="G13">
            <v>0.14184230895016281</v>
          </cell>
          <cell r="H13">
            <v>1.26546962483547</v>
          </cell>
          <cell r="I13">
            <v>7.649305290338515E-2</v>
          </cell>
          <cell r="J13">
            <v>1.2201324758434531</v>
          </cell>
          <cell r="K13">
            <v>0.24574978392539082</v>
          </cell>
          <cell r="L13">
            <v>33.61379845448203</v>
          </cell>
          <cell r="M13">
            <v>36.740663426991986</v>
          </cell>
          <cell r="O13">
            <v>37.654437726803828</v>
          </cell>
          <cell r="P13">
            <v>32.509488716317094</v>
          </cell>
          <cell r="Q13">
            <v>32.683832994646444</v>
          </cell>
          <cell r="R13">
            <v>32.5</v>
          </cell>
          <cell r="S13">
            <v>32.6</v>
          </cell>
        </row>
        <row r="14">
          <cell r="C14">
            <v>25000</v>
          </cell>
          <cell r="D14">
            <v>25000</v>
          </cell>
          <cell r="E14">
            <v>-50000</v>
          </cell>
          <cell r="F14">
            <v>50000</v>
          </cell>
          <cell r="G14">
            <v>-50000</v>
          </cell>
          <cell r="H14">
            <v>75000</v>
          </cell>
          <cell r="I14">
            <v>-75000</v>
          </cell>
          <cell r="J14">
            <v>-75000</v>
          </cell>
          <cell r="K14">
            <v>75000</v>
          </cell>
          <cell r="L14">
            <v>50000</v>
          </cell>
          <cell r="M14">
            <v>-50000</v>
          </cell>
          <cell r="O14">
            <v>-20000</v>
          </cell>
          <cell r="P14">
            <v>50000</v>
          </cell>
          <cell r="Q14">
            <v>-25000</v>
          </cell>
          <cell r="R14">
            <v>26351</v>
          </cell>
          <cell r="S14">
            <v>4666</v>
          </cell>
        </row>
      </sheetData>
      <sheetData sheetId="10">
        <row r="5">
          <cell r="C5">
            <v>6.5000000000000002E-2</v>
          </cell>
        </row>
        <row r="10">
          <cell r="C10" t="str">
            <v>NZU 55C Dec23</v>
          </cell>
          <cell r="D10" t="str">
            <v>NZU 65C Dec23</v>
          </cell>
          <cell r="E10" t="str">
            <v>NZU 65C Dec23</v>
          </cell>
          <cell r="F10" t="str">
            <v>NZU 75C Dec23</v>
          </cell>
          <cell r="G10" t="str">
            <v>NZU 50P Jul24</v>
          </cell>
          <cell r="H10" t="str">
            <v>NZU 70C Jul24</v>
          </cell>
          <cell r="I10" t="str">
            <v>NZU 85C Jul24</v>
          </cell>
          <cell r="J10" t="str">
            <v>NZU 60P Jun24</v>
          </cell>
          <cell r="K10" t="str">
            <v>NZU 50P Jun24</v>
          </cell>
          <cell r="L10" t="str">
            <v>NZU 70C Feb24</v>
          </cell>
          <cell r="M10" t="str">
            <v>NZU 80C Feb24</v>
          </cell>
          <cell r="N10" t="str">
            <v>NZU 77C Dec23</v>
          </cell>
          <cell r="O10" t="str">
            <v>NZU 92C Dec23</v>
          </cell>
          <cell r="P10" t="str">
            <v>NZU Spot</v>
          </cell>
        </row>
        <row r="11">
          <cell r="C11">
            <v>3.99</v>
          </cell>
          <cell r="D11">
            <v>1.37</v>
          </cell>
          <cell r="E11">
            <v>5</v>
          </cell>
          <cell r="F11">
            <v>2.14</v>
          </cell>
          <cell r="G11">
            <v>3.35</v>
          </cell>
          <cell r="H11">
            <v>7.25</v>
          </cell>
          <cell r="I11">
            <v>3.7</v>
          </cell>
          <cell r="J11">
            <v>7.02</v>
          </cell>
          <cell r="K11">
            <v>3.08</v>
          </cell>
          <cell r="L11">
            <v>6.6</v>
          </cell>
          <cell r="M11">
            <v>3.5</v>
          </cell>
          <cell r="N11">
            <v>4.3499999999999996</v>
          </cell>
          <cell r="O11">
            <v>1.1399999999999999</v>
          </cell>
        </row>
        <row r="12">
          <cell r="C12">
            <v>18.316855068387071</v>
          </cell>
          <cell r="D12">
            <v>8.5626335038879162</v>
          </cell>
          <cell r="E12">
            <v>8.5626335038879162</v>
          </cell>
          <cell r="F12">
            <v>1.8165254444080716</v>
          </cell>
          <cell r="G12">
            <v>0.80098107600171264</v>
          </cell>
          <cell r="H12">
            <v>12.14339001153462</v>
          </cell>
          <cell r="I12">
            <v>6.1061099192489898</v>
          </cell>
          <cell r="J12">
            <v>2.3441552474610816</v>
          </cell>
          <cell r="K12">
            <v>0.63257453865990954</v>
          </cell>
          <cell r="L12">
            <v>7.5875874141636075</v>
          </cell>
          <cell r="M12">
            <v>3.224404929027969</v>
          </cell>
          <cell r="N12">
            <v>1.2329335782334212</v>
          </cell>
          <cell r="O12">
            <v>1.2660115585886866E-2</v>
          </cell>
          <cell r="P12">
            <v>73.150000000000006</v>
          </cell>
        </row>
        <row r="13">
          <cell r="C13">
            <v>18.6185680328053</v>
          </cell>
          <cell r="D13">
            <v>8.728530794838079</v>
          </cell>
          <cell r="E13">
            <v>8.728530794838079</v>
          </cell>
          <cell r="F13">
            <v>1.5523977877264805</v>
          </cell>
          <cell r="G13">
            <v>0.77239662495887362</v>
          </cell>
          <cell r="H13">
            <v>12.355051291999061</v>
          </cell>
          <cell r="I13">
            <v>6.2347628115155089</v>
          </cell>
          <cell r="J13">
            <v>2.2628572017861543</v>
          </cell>
          <cell r="K13">
            <v>0.60156455657889119</v>
          </cell>
          <cell r="L13">
            <v>7.7588486174093845</v>
          </cell>
          <cell r="M13">
            <v>3.2996537282304494</v>
          </cell>
          <cell r="N13">
            <v>1.162636040431412</v>
          </cell>
          <cell r="O13">
            <v>7.2841546154536752E-3</v>
          </cell>
          <cell r="P13">
            <v>73.5</v>
          </cell>
        </row>
        <row r="14">
          <cell r="C14">
            <v>50000</v>
          </cell>
          <cell r="D14">
            <v>-50000</v>
          </cell>
          <cell r="E14">
            <v>50000</v>
          </cell>
          <cell r="F14">
            <v>-50000</v>
          </cell>
          <cell r="G14">
            <v>-50000</v>
          </cell>
          <cell r="H14">
            <v>50000</v>
          </cell>
          <cell r="I14">
            <v>-50000</v>
          </cell>
          <cell r="J14">
            <v>-50000</v>
          </cell>
          <cell r="K14">
            <v>50000</v>
          </cell>
          <cell r="L14">
            <v>50000</v>
          </cell>
          <cell r="M14">
            <v>-50000</v>
          </cell>
          <cell r="N14">
            <v>50000</v>
          </cell>
          <cell r="O14">
            <v>-50000</v>
          </cell>
          <cell r="P14">
            <v>11000</v>
          </cell>
        </row>
        <row r="15">
          <cell r="C15">
            <v>0.99781856356472798</v>
          </cell>
          <cell r="D15">
            <v>0.95800379570223881</v>
          </cell>
          <cell r="E15">
            <v>0.95800379570223881</v>
          </cell>
          <cell r="F15">
            <v>0.41511759784210123</v>
          </cell>
          <cell r="G15">
            <v>-8.033639177207455E-2</v>
          </cell>
          <cell r="H15">
            <v>0.60014614899514929</v>
          </cell>
          <cell r="I15">
            <v>0.36914346702827566</v>
          </cell>
          <cell r="J15">
            <v>-0.19267071875072947</v>
          </cell>
          <cell r="K15">
            <v>-6.9409988817937404E-2</v>
          </cell>
          <cell r="L15">
            <v>0.63484692976859436</v>
          </cell>
          <cell r="M15">
            <v>0.35581448722377329</v>
          </cell>
          <cell r="N15">
            <v>0.30812730726528559</v>
          </cell>
          <cell r="O15">
            <v>3.8781712546508851E-3</v>
          </cell>
          <cell r="P15">
            <v>1</v>
          </cell>
        </row>
        <row r="16">
          <cell r="C16">
            <v>49890.928178236398</v>
          </cell>
          <cell r="D16">
            <v>-47900.189785111943</v>
          </cell>
          <cell r="E16">
            <v>47900.189785111943</v>
          </cell>
          <cell r="F16">
            <v>-20755.879892105062</v>
          </cell>
          <cell r="G16">
            <v>4016.8195886037274</v>
          </cell>
          <cell r="H16">
            <v>30007.307449757463</v>
          </cell>
          <cell r="I16">
            <v>-18457.173351413781</v>
          </cell>
          <cell r="J16">
            <v>9633.5359375364733</v>
          </cell>
          <cell r="K16">
            <v>-3470.4994408968701</v>
          </cell>
          <cell r="L16">
            <v>31742.346488429717</v>
          </cell>
          <cell r="M16">
            <v>-17790.724361188666</v>
          </cell>
          <cell r="N16">
            <v>15406.36536326428</v>
          </cell>
          <cell r="O16">
            <v>-193.90856273254425</v>
          </cell>
          <cell r="P16">
            <v>11000</v>
          </cell>
        </row>
        <row r="17">
          <cell r="C17">
            <v>13945.173215410545</v>
          </cell>
          <cell r="D17">
            <v>-7667.7727877165253</v>
          </cell>
          <cell r="E17">
            <v>7667.7727877165253</v>
          </cell>
          <cell r="F17">
            <v>12207.980291823142</v>
          </cell>
          <cell r="G17">
            <v>1321.1733272000195</v>
          </cell>
          <cell r="H17">
            <v>9782.9843830664358</v>
          </cell>
          <cell r="I17">
            <v>-5946.3366805585129</v>
          </cell>
          <cell r="J17">
            <v>3757.5956710951386</v>
          </cell>
          <cell r="K17">
            <v>-1433.2813717846682</v>
          </cell>
          <cell r="L17">
            <v>7915.6928140198124</v>
          </cell>
          <cell r="M17">
            <v>-3477.9994991386438</v>
          </cell>
          <cell r="N17">
            <v>-3249.1521972088653</v>
          </cell>
          <cell r="O17">
            <v>248.47691605342209</v>
          </cell>
          <cell r="P17">
            <v>3558.9399999999418</v>
          </cell>
        </row>
        <row r="18">
          <cell r="C18">
            <v>676132.41447626101</v>
          </cell>
          <cell r="D18">
            <v>-340111.29333741602</v>
          </cell>
          <cell r="E18">
            <v>172332.69333741601</v>
          </cell>
          <cell r="F18">
            <v>27158.974251282078</v>
          </cell>
          <cell r="G18">
            <v>119136.82799440087</v>
          </cell>
          <cell r="H18">
            <v>235955.47071619658</v>
          </cell>
          <cell r="I18">
            <v>-117156.73714824682</v>
          </cell>
          <cell r="J18">
            <v>219875.14013344393</v>
          </cell>
          <cell r="K18">
            <v>-114553.28619492365</v>
          </cell>
          <cell r="L18">
            <v>53561.983096661766</v>
          </cell>
          <cell r="M18">
            <v>9260.0046811886259</v>
          </cell>
          <cell r="N18">
            <v>-147319.96221126011</v>
          </cell>
          <cell r="O18">
            <v>52354.126373673731</v>
          </cell>
        </row>
        <row r="19">
          <cell r="C19">
            <v>45271.666666666664</v>
          </cell>
          <cell r="D19">
            <v>45271.666666666664</v>
          </cell>
          <cell r="E19">
            <v>45271.666666666664</v>
          </cell>
          <cell r="F19">
            <v>45271.666666666664</v>
          </cell>
          <cell r="G19">
            <v>45488.666666666664</v>
          </cell>
          <cell r="H19">
            <v>45488.666666666664</v>
          </cell>
          <cell r="I19">
            <v>45488.666666666664</v>
          </cell>
          <cell r="J19">
            <v>45457.666666666664</v>
          </cell>
          <cell r="K19">
            <v>45457.666666666664</v>
          </cell>
          <cell r="L19">
            <v>45337</v>
          </cell>
          <cell r="M19">
            <v>45337</v>
          </cell>
          <cell r="N19">
            <v>45275</v>
          </cell>
          <cell r="O19">
            <v>45275</v>
          </cell>
        </row>
        <row r="31">
          <cell r="B31">
            <v>73.5</v>
          </cell>
        </row>
      </sheetData>
      <sheetData sheetId="11"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D9">
            <v>2.9</v>
          </cell>
          <cell r="E9">
            <v>0.75</v>
          </cell>
        </row>
        <row r="10">
          <cell r="C10">
            <v>41.75</v>
          </cell>
          <cell r="D10">
            <v>2.8462047907726422</v>
          </cell>
          <cell r="E10">
            <v>0.74419548542876779</v>
          </cell>
        </row>
        <row r="11">
          <cell r="C11">
            <v>41.75</v>
          </cell>
          <cell r="D11">
            <v>2.8434324307957919</v>
          </cell>
          <cell r="E11">
            <v>0.74249615915416278</v>
          </cell>
        </row>
      </sheetData>
      <sheetData sheetId="12"/>
      <sheetData sheetId="13"/>
      <sheetData sheetId="14"/>
      <sheetData sheetId="15"/>
      <sheetData sheetId="16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</row>
        <row r="1387">
          <cell r="F1387">
            <v>45217</v>
          </cell>
        </row>
        <row r="1388">
          <cell r="F1388">
            <v>45218</v>
          </cell>
        </row>
        <row r="1389">
          <cell r="F1389">
            <v>45219</v>
          </cell>
        </row>
        <row r="1390">
          <cell r="F1390">
            <v>45222</v>
          </cell>
        </row>
        <row r="1391">
          <cell r="F1391">
            <v>45223</v>
          </cell>
        </row>
        <row r="1392">
          <cell r="F1392">
            <v>45224</v>
          </cell>
        </row>
        <row r="1393">
          <cell r="F1393">
            <v>45225</v>
          </cell>
        </row>
        <row r="1394">
          <cell r="F1394">
            <v>45226</v>
          </cell>
        </row>
        <row r="1395">
          <cell r="F1395">
            <v>45229</v>
          </cell>
        </row>
        <row r="1396">
          <cell r="F1396">
            <v>45230</v>
          </cell>
        </row>
        <row r="1397">
          <cell r="F1397">
            <v>45231</v>
          </cell>
        </row>
        <row r="1398">
          <cell r="F1398">
            <v>45232</v>
          </cell>
        </row>
        <row r="1399">
          <cell r="F1399">
            <v>45233</v>
          </cell>
        </row>
        <row r="1400">
          <cell r="F1400">
            <v>45236</v>
          </cell>
        </row>
        <row r="1401">
          <cell r="F1401">
            <v>45237</v>
          </cell>
        </row>
        <row r="1402">
          <cell r="F1402">
            <v>45238</v>
          </cell>
        </row>
        <row r="1403">
          <cell r="F1403">
            <v>45239</v>
          </cell>
        </row>
        <row r="1404">
          <cell r="F1404">
            <v>45240</v>
          </cell>
        </row>
        <row r="1405">
          <cell r="F1405">
            <v>45243</v>
          </cell>
        </row>
        <row r="1406">
          <cell r="F1406">
            <v>45244</v>
          </cell>
        </row>
        <row r="1407">
          <cell r="F1407">
            <v>45245</v>
          </cell>
        </row>
        <row r="1408">
          <cell r="F1408">
            <v>45246</v>
          </cell>
        </row>
        <row r="1409">
          <cell r="F1409">
            <v>45247</v>
          </cell>
        </row>
        <row r="1410">
          <cell r="F1410">
            <v>45250</v>
          </cell>
        </row>
        <row r="1411">
          <cell r="F1411">
            <v>45251</v>
          </cell>
        </row>
        <row r="1412">
          <cell r="F1412">
            <v>45252</v>
          </cell>
        </row>
        <row r="1413">
          <cell r="F1413">
            <v>45253</v>
          </cell>
        </row>
        <row r="1414">
          <cell r="F1414">
            <v>45254</v>
          </cell>
        </row>
        <row r="1415">
          <cell r="F1415">
            <v>45257</v>
          </cell>
        </row>
        <row r="1416">
          <cell r="F1416">
            <v>45258</v>
          </cell>
        </row>
        <row r="1417">
          <cell r="F1417">
            <v>45259</v>
          </cell>
        </row>
        <row r="1418">
          <cell r="F1418">
            <v>45260</v>
          </cell>
        </row>
        <row r="1419">
          <cell r="F1419">
            <v>45261</v>
          </cell>
        </row>
        <row r="1420">
          <cell r="F1420">
            <v>45264</v>
          </cell>
        </row>
        <row r="1421">
          <cell r="F1421">
            <v>45265</v>
          </cell>
        </row>
        <row r="1422">
          <cell r="F1422">
            <v>45266</v>
          </cell>
        </row>
        <row r="1423">
          <cell r="F1423">
            <v>45267</v>
          </cell>
        </row>
        <row r="1424">
          <cell r="F1424">
            <v>45268</v>
          </cell>
        </row>
        <row r="1425">
          <cell r="F1425">
            <v>45271</v>
          </cell>
        </row>
        <row r="1426">
          <cell r="F1426">
            <v>45272</v>
          </cell>
        </row>
        <row r="1427">
          <cell r="F1427">
            <v>45273</v>
          </cell>
        </row>
        <row r="1428">
          <cell r="F1428">
            <v>45274</v>
          </cell>
        </row>
        <row r="1429">
          <cell r="F1429">
            <v>45275</v>
          </cell>
        </row>
        <row r="1430">
          <cell r="F1430">
            <v>45278</v>
          </cell>
        </row>
        <row r="1431">
          <cell r="F1431">
            <v>45279</v>
          </cell>
        </row>
        <row r="1432">
          <cell r="F1432">
            <v>45280</v>
          </cell>
        </row>
        <row r="1433">
          <cell r="F1433">
            <v>45281</v>
          </cell>
        </row>
        <row r="1434">
          <cell r="F1434">
            <v>45282</v>
          </cell>
        </row>
        <row r="1435">
          <cell r="F1435">
            <v>45285</v>
          </cell>
        </row>
        <row r="1436">
          <cell r="F1436">
            <v>45286</v>
          </cell>
        </row>
        <row r="1437">
          <cell r="F1437">
            <v>45287</v>
          </cell>
        </row>
        <row r="1438">
          <cell r="F1438">
            <v>45288</v>
          </cell>
        </row>
        <row r="1439">
          <cell r="F1439">
            <v>45289</v>
          </cell>
        </row>
        <row r="1440">
          <cell r="F1440">
            <v>45292</v>
          </cell>
        </row>
        <row r="1441">
          <cell r="F1441">
            <v>45293</v>
          </cell>
        </row>
        <row r="1442">
          <cell r="F1442">
            <v>45294</v>
          </cell>
        </row>
        <row r="1443">
          <cell r="F1443">
            <v>45295</v>
          </cell>
        </row>
        <row r="1444">
          <cell r="F1444">
            <v>45296</v>
          </cell>
        </row>
        <row r="1445">
          <cell r="F1445">
            <v>45299</v>
          </cell>
        </row>
        <row r="1446">
          <cell r="F1446">
            <v>45300</v>
          </cell>
        </row>
        <row r="1447">
          <cell r="F1447">
            <v>45301</v>
          </cell>
        </row>
        <row r="1448">
          <cell r="F1448">
            <v>45302</v>
          </cell>
        </row>
        <row r="1449">
          <cell r="F1449">
            <v>45303</v>
          </cell>
        </row>
        <row r="1450">
          <cell r="F1450">
            <v>45306</v>
          </cell>
        </row>
        <row r="1451">
          <cell r="F1451">
            <v>45307</v>
          </cell>
        </row>
        <row r="1452">
          <cell r="F1452">
            <v>45308</v>
          </cell>
        </row>
        <row r="1453">
          <cell r="F1453">
            <v>45309</v>
          </cell>
        </row>
        <row r="1454">
          <cell r="F1454">
            <v>45310</v>
          </cell>
        </row>
        <row r="1455">
          <cell r="F1455">
            <v>45313</v>
          </cell>
        </row>
        <row r="1456">
          <cell r="F1456">
            <v>45314</v>
          </cell>
        </row>
        <row r="1457">
          <cell r="F1457">
            <v>45315</v>
          </cell>
        </row>
        <row r="1458">
          <cell r="F1458">
            <v>45316</v>
          </cell>
        </row>
        <row r="1459">
          <cell r="F1459">
            <v>45317</v>
          </cell>
        </row>
        <row r="1460">
          <cell r="F1460">
            <v>45320</v>
          </cell>
        </row>
        <row r="1461">
          <cell r="F1461">
            <v>45321</v>
          </cell>
        </row>
        <row r="1462">
          <cell r="F1462">
            <v>45322</v>
          </cell>
        </row>
        <row r="1463">
          <cell r="F1463">
            <v>45323</v>
          </cell>
        </row>
      </sheetData>
      <sheetData sheetId="17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9"/>
  <sheetViews>
    <sheetView zoomScale="90" zoomScaleNormal="90" workbookViewId="0">
      <selection activeCell="C12" sqref="C12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0" x14ac:dyDescent="0.25">
      <c r="A2" t="s">
        <v>4</v>
      </c>
      <c r="B2" t="s">
        <v>3</v>
      </c>
      <c r="G2" s="15">
        <f>(SUMIF([1]Daily_MTM_live!$A$14:$A$30,A2,[1]Daily_MTM_live!$H$14:$H$30)+SUMIF([1]Daily_MTM_live!$A$78:$A$100,A2,[1]Daily_MTM_live!$E$78:$E$100))</f>
        <v>67030</v>
      </c>
      <c r="H2" s="3">
        <f>[1]Daily_MTM_live!$R$18</f>
        <v>32.25</v>
      </c>
      <c r="I2">
        <f>[1]ACCU_Options!$C$5</f>
        <v>6.5000000000000002E-2</v>
      </c>
      <c r="J2">
        <v>1</v>
      </c>
    </row>
    <row r="3" spans="1:10" x14ac:dyDescent="0.25">
      <c r="A3" t="s">
        <v>60</v>
      </c>
      <c r="B3" t="s">
        <v>8</v>
      </c>
      <c r="C3" t="s">
        <v>26</v>
      </c>
      <c r="D3" s="6">
        <v>6.5000000000000002E-2</v>
      </c>
      <c r="F3" s="2">
        <v>45519</v>
      </c>
      <c r="G3" s="11">
        <f>HLOOKUP($A3,[1]ACCU_Options!$J$10:$R$14,5,FALSE)</f>
        <v>50000</v>
      </c>
      <c r="H3" s="3">
        <f ca="1">HLOOKUP($A3,[1]ACCU_Options!$J$10:$R$13,4,FALSE)</f>
        <v>33.61379845448203</v>
      </c>
      <c r="I3">
        <v>0.06</v>
      </c>
      <c r="J3">
        <v>1</v>
      </c>
    </row>
    <row r="4" spans="1:10" x14ac:dyDescent="0.25">
      <c r="A4" t="s">
        <v>61</v>
      </c>
      <c r="B4" t="s">
        <v>8</v>
      </c>
      <c r="C4" t="s">
        <v>25</v>
      </c>
      <c r="D4" s="6">
        <v>6.5000000000000002E-2</v>
      </c>
      <c r="F4" s="2">
        <v>45519</v>
      </c>
      <c r="G4" s="11">
        <f>HLOOKUP($A4,[1]ACCU_Options!$J$10:$R$14,5,FALSE)</f>
        <v>-50000</v>
      </c>
      <c r="H4" s="3">
        <f ca="1">VLOOKUP(A4,[1]Daily_MTM_live!F$1:J$82,5,FALSE)</f>
        <v>36.740663426991986</v>
      </c>
      <c r="I4">
        <f>[1]ACCU_Options!$C$5</f>
        <v>6.5000000000000002E-2</v>
      </c>
      <c r="J4">
        <v>1</v>
      </c>
    </row>
    <row r="5" spans="1:10" x14ac:dyDescent="0.25">
      <c r="A5" t="s">
        <v>6</v>
      </c>
      <c r="B5" t="s">
        <v>8</v>
      </c>
      <c r="C5" t="s">
        <v>25</v>
      </c>
      <c r="D5" s="6">
        <v>6.5000000000000002E-2</v>
      </c>
      <c r="F5" s="2">
        <v>45642</v>
      </c>
      <c r="G5" s="11">
        <f>HLOOKUP($A5,[1]ACCU_Options!$J$10:$R$14,5,FALSE)</f>
        <v>-20000</v>
      </c>
      <c r="H5" s="3">
        <f ca="1">VLOOKUP(A5,[1]Daily_MTM_live!F$1:J$82,5,FALSE)</f>
        <v>37.654437726803828</v>
      </c>
      <c r="I5">
        <f>[1]ACCU_Options!$C$5</f>
        <v>6.5000000000000002E-2</v>
      </c>
      <c r="J5">
        <v>1</v>
      </c>
    </row>
    <row r="6" spans="1:10" x14ac:dyDescent="0.25">
      <c r="A6" t="s">
        <v>52</v>
      </c>
      <c r="B6" t="s">
        <v>8</v>
      </c>
      <c r="C6" t="s">
        <v>26</v>
      </c>
      <c r="D6">
        <v>6.5000000000000002E-2</v>
      </c>
      <c r="F6" s="2">
        <v>45306</v>
      </c>
      <c r="G6" s="11">
        <f>HLOOKUP($A6,[1]ACCU_Options!$J$10:$R$14,5,FALSE)</f>
        <v>50000</v>
      </c>
      <c r="H6" s="7">
        <f ca="1">HLOOKUP($A6,[1]ACCU_Options!L$10:S$14,4,FALSE)</f>
        <v>32.509488716317094</v>
      </c>
      <c r="I6">
        <f>[1]ACCU_Options!$C$5</f>
        <v>6.5000000000000002E-2</v>
      </c>
      <c r="J6">
        <v>1</v>
      </c>
    </row>
    <row r="7" spans="1:10" x14ac:dyDescent="0.25">
      <c r="A7" t="s">
        <v>53</v>
      </c>
      <c r="B7" t="s">
        <v>8</v>
      </c>
      <c r="C7" t="s">
        <v>26</v>
      </c>
      <c r="D7">
        <v>6.5000000000000002E-2</v>
      </c>
      <c r="F7" s="2">
        <v>45337</v>
      </c>
      <c r="G7" s="11">
        <f>HLOOKUP($A7,[1]ACCU_Options!$J$10:$R$14,5,FALSE)</f>
        <v>-25000</v>
      </c>
      <c r="H7" s="7">
        <f ca="1">HLOOKUP($A7,[1]ACCU_Options!L$10:S$14,4,FALSE)</f>
        <v>32.683832994646444</v>
      </c>
      <c r="I7">
        <f>[1]ACCU_Options!$C$5</f>
        <v>6.5000000000000002E-2</v>
      </c>
      <c r="J7">
        <v>1</v>
      </c>
    </row>
    <row r="8" spans="1:10" x14ac:dyDescent="0.25">
      <c r="A8" t="s">
        <v>9</v>
      </c>
      <c r="B8" t="s">
        <v>2</v>
      </c>
      <c r="C8" t="s">
        <v>13</v>
      </c>
      <c r="D8">
        <v>32</v>
      </c>
      <c r="E8">
        <v>0.43</v>
      </c>
      <c r="F8" s="2">
        <v>45275</v>
      </c>
      <c r="G8" s="11">
        <f>HLOOKUP($A8,[1]ACCU_Options!$C$10:$P$14,5,FALSE)</f>
        <v>25000</v>
      </c>
      <c r="H8" s="3">
        <f ca="1">HLOOKUP($A8,[1]ACCU_Options!$C$10:$P$14,4,FALSE)</f>
        <v>0.99308455710902344</v>
      </c>
      <c r="I8">
        <f>[1]ACCU_Options!$C$5</f>
        <v>6.5000000000000002E-2</v>
      </c>
      <c r="J8">
        <v>1</v>
      </c>
    </row>
    <row r="9" spans="1:10" x14ac:dyDescent="0.25">
      <c r="A9" t="s">
        <v>10</v>
      </c>
      <c r="B9" t="s">
        <v>2</v>
      </c>
      <c r="C9" t="s">
        <v>14</v>
      </c>
      <c r="D9">
        <v>45</v>
      </c>
      <c r="E9">
        <v>0.43</v>
      </c>
      <c r="F9" s="2">
        <v>45275</v>
      </c>
      <c r="G9" s="11">
        <f>HLOOKUP($A9,[1]ACCU_Options!$C$10:$P$14,5,FALSE)</f>
        <v>25000</v>
      </c>
      <c r="H9" s="3">
        <f ca="1">HLOOKUP(A9,[1]ACCU_Options!$C$10:$P$14,4,FALSE)</f>
        <v>1.5769730400097548E-4</v>
      </c>
      <c r="I9">
        <f>[1]ACCU_Options!$C$5</f>
        <v>6.5000000000000002E-2</v>
      </c>
      <c r="J9">
        <v>1</v>
      </c>
    </row>
    <row r="10" spans="1:10" x14ac:dyDescent="0.25">
      <c r="A10" t="s">
        <v>30</v>
      </c>
      <c r="B10" t="s">
        <v>2</v>
      </c>
      <c r="C10" t="s">
        <v>13</v>
      </c>
      <c r="D10">
        <v>29</v>
      </c>
      <c r="E10">
        <v>0.43</v>
      </c>
      <c r="F10" s="2">
        <v>45275</v>
      </c>
      <c r="G10" s="11">
        <f>HLOOKUP($A10,[1]ACCU_Options!$C$10:$P$14,5,FALSE)</f>
        <v>-50000</v>
      </c>
      <c r="H10" s="3">
        <f ca="1">HLOOKUP(A10,[1]ACCU_Options!$C$10:$P$14,4,FALSE)</f>
        <v>0.14184230895016281</v>
      </c>
      <c r="I10">
        <f>[1]ACCU_Options!$C$5</f>
        <v>6.5000000000000002E-2</v>
      </c>
      <c r="J10">
        <v>1</v>
      </c>
    </row>
    <row r="11" spans="1:10" x14ac:dyDescent="0.25">
      <c r="A11" t="s">
        <v>11</v>
      </c>
      <c r="B11" t="s">
        <v>2</v>
      </c>
      <c r="C11" t="s">
        <v>14</v>
      </c>
      <c r="D11">
        <v>40</v>
      </c>
      <c r="E11">
        <v>0.43</v>
      </c>
      <c r="F11" s="2">
        <v>45306</v>
      </c>
      <c r="G11" s="11">
        <f>HLOOKUP($A11,[1]ACCU_Options!$C$10:$P$14,5,FALSE)</f>
        <v>-50000</v>
      </c>
      <c r="H11" s="3">
        <f ca="1">HLOOKUP(A11,[1]ACCU_Options!$C$10:$P$14,4,FALSE)</f>
        <v>0.22390514297812336</v>
      </c>
      <c r="I11">
        <f>[1]ACCU_Options!$C$5</f>
        <v>6.5000000000000002E-2</v>
      </c>
      <c r="J11">
        <v>1</v>
      </c>
    </row>
    <row r="12" spans="1:10" x14ac:dyDescent="0.25">
      <c r="A12" t="s">
        <v>12</v>
      </c>
      <c r="B12" t="s">
        <v>2</v>
      </c>
      <c r="C12" t="s">
        <v>14</v>
      </c>
      <c r="D12">
        <v>55</v>
      </c>
      <c r="E12">
        <v>0.43</v>
      </c>
      <c r="F12" s="2">
        <v>45306</v>
      </c>
      <c r="G12" s="11">
        <f>HLOOKUP($A12,[1]ACCU_Options!$C$10:$P$14,5,FALSE)</f>
        <v>50000</v>
      </c>
      <c r="H12" s="3">
        <f ca="1">HLOOKUP(A12,[1]ACCU_Options!$C$10:$P$14,4,FALSE)</f>
        <v>5.0227439619045418E-4</v>
      </c>
      <c r="I12">
        <f>[1]ACCU_Options!$C$5</f>
        <v>6.5000000000000002E-2</v>
      </c>
      <c r="J12">
        <v>1</v>
      </c>
    </row>
    <row r="13" spans="1:10" x14ac:dyDescent="0.25">
      <c r="A13" t="s">
        <v>66</v>
      </c>
      <c r="B13" t="s">
        <v>2</v>
      </c>
      <c r="C13" t="s">
        <v>13</v>
      </c>
      <c r="D13">
        <v>31</v>
      </c>
      <c r="E13">
        <v>0.43</v>
      </c>
      <c r="F13" s="2">
        <v>45306</v>
      </c>
      <c r="G13" s="11">
        <f>HLOOKUP($A13,[1]ACCU_Options!$C$10:$P$14,5,FALSE)</f>
        <v>75000</v>
      </c>
      <c r="H13" s="3">
        <f ca="1">HLOOKUP(A13,[1]ACCU_Options!$C$10:$P$14,4,FALSE)</f>
        <v>1.26546962483547</v>
      </c>
      <c r="I13">
        <f>[1]ACCU_Options!$C$5</f>
        <v>6.5000000000000002E-2</v>
      </c>
      <c r="J13">
        <v>1</v>
      </c>
    </row>
    <row r="14" spans="1:10" x14ac:dyDescent="0.25">
      <c r="A14" t="s">
        <v>67</v>
      </c>
      <c r="B14" t="s">
        <v>2</v>
      </c>
      <c r="C14" t="s">
        <v>13</v>
      </c>
      <c r="D14">
        <v>25</v>
      </c>
      <c r="E14">
        <v>0.43</v>
      </c>
      <c r="F14" s="2">
        <v>45306</v>
      </c>
      <c r="G14" s="11">
        <f>HLOOKUP($A14,[1]ACCU_Options!$C$10:$P$14,5,FALSE)</f>
        <v>-75000</v>
      </c>
      <c r="H14" s="3">
        <f ca="1">HLOOKUP(A14,[1]ACCU_Options!$C$10:$P$14,4,FALSE)</f>
        <v>7.649305290338515E-2</v>
      </c>
      <c r="I14">
        <f>[1]ACCU_Options!$C$5</f>
        <v>6.5000000000000002E-2</v>
      </c>
      <c r="J14">
        <v>1</v>
      </c>
    </row>
    <row r="15" spans="1:10" x14ac:dyDescent="0.25">
      <c r="A15" t="s">
        <v>68</v>
      </c>
      <c r="B15" t="s">
        <v>2</v>
      </c>
      <c r="C15" t="s">
        <v>14</v>
      </c>
      <c r="D15">
        <v>36.5</v>
      </c>
      <c r="E15">
        <v>0.43</v>
      </c>
      <c r="F15" s="2">
        <v>45337</v>
      </c>
      <c r="G15" s="11">
        <f>HLOOKUP($A15,[1]ACCU_Options!$C$10:$P$14,5,FALSE)</f>
        <v>-75000</v>
      </c>
      <c r="H15" s="3">
        <f ca="1">HLOOKUP(A15,[1]ACCU_Options!$C$10:$P$14,4,FALSE)</f>
        <v>1.2201324758434531</v>
      </c>
      <c r="I15">
        <f>[1]ACCU_Options!$C$5</f>
        <v>6.5000000000000002E-2</v>
      </c>
      <c r="J15">
        <v>1</v>
      </c>
    </row>
    <row r="16" spans="1:10" x14ac:dyDescent="0.25">
      <c r="A16" t="s">
        <v>69</v>
      </c>
      <c r="B16" t="s">
        <v>2</v>
      </c>
      <c r="C16" t="s">
        <v>14</v>
      </c>
      <c r="D16">
        <v>43.5</v>
      </c>
      <c r="E16">
        <v>0.43</v>
      </c>
      <c r="F16" s="2">
        <v>45337</v>
      </c>
      <c r="G16" s="11">
        <f>HLOOKUP($A16,[1]ACCU_Options!$C$10:$P$14,5,FALSE)</f>
        <v>75000</v>
      </c>
      <c r="H16" s="3">
        <f ca="1">HLOOKUP(A16,[1]ACCU_Options!$C$10:$P$14,4,FALSE)</f>
        <v>0.24574978392539082</v>
      </c>
      <c r="I16">
        <f>[1]ACCU_Options!$C$5</f>
        <v>6.5000000000000002E-2</v>
      </c>
      <c r="J16">
        <v>1</v>
      </c>
    </row>
    <row r="17" spans="1:10" x14ac:dyDescent="0.25">
      <c r="A17" s="16" t="s">
        <v>78</v>
      </c>
      <c r="B17" s="16" t="s">
        <v>2</v>
      </c>
      <c r="C17" s="16" t="s">
        <v>14</v>
      </c>
      <c r="D17" s="16">
        <v>40</v>
      </c>
      <c r="E17" s="16">
        <v>0.4</v>
      </c>
      <c r="F17" s="17">
        <v>45458</v>
      </c>
      <c r="G17" s="18">
        <v>0</v>
      </c>
      <c r="H17" s="16">
        <v>1.9455231398386861</v>
      </c>
      <c r="I17" s="16">
        <v>6.5000000000000002E-2</v>
      </c>
      <c r="J17" s="16">
        <v>1</v>
      </c>
    </row>
    <row r="18" spans="1:10" x14ac:dyDescent="0.25">
      <c r="A18" s="16" t="s">
        <v>79</v>
      </c>
      <c r="B18" s="16" t="s">
        <v>2</v>
      </c>
      <c r="C18" s="16" t="s">
        <v>13</v>
      </c>
      <c r="D18" s="16">
        <v>27</v>
      </c>
      <c r="E18" s="16">
        <v>0.4</v>
      </c>
      <c r="F18" s="17">
        <v>45458</v>
      </c>
      <c r="G18" s="18">
        <v>0</v>
      </c>
      <c r="H18" s="16">
        <v>1.5388517821326939</v>
      </c>
      <c r="I18" s="16">
        <v>6.5000000000000002E-2</v>
      </c>
      <c r="J18" s="16">
        <v>1</v>
      </c>
    </row>
    <row r="19" spans="1:10" x14ac:dyDescent="0.25">
      <c r="A19" s="16" t="s">
        <v>80</v>
      </c>
      <c r="B19" s="16" t="s">
        <v>2</v>
      </c>
      <c r="C19" s="16" t="s">
        <v>13</v>
      </c>
      <c r="D19" s="16">
        <v>24</v>
      </c>
      <c r="E19" s="16">
        <v>0.4</v>
      </c>
      <c r="F19" s="17">
        <v>45458</v>
      </c>
      <c r="G19" s="18">
        <v>0</v>
      </c>
      <c r="H19" s="16">
        <v>0.74797723631399737</v>
      </c>
      <c r="I19" s="16">
        <v>6.5000000000000002E-2</v>
      </c>
      <c r="J19" s="1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dimension ref="A1:J13"/>
  <sheetViews>
    <sheetView workbookViewId="0">
      <selection activeCell="D17" sqref="D17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0" x14ac:dyDescent="0.25">
      <c r="A2" s="12" t="s">
        <v>64</v>
      </c>
      <c r="B2" t="s">
        <v>8</v>
      </c>
      <c r="C2" t="s">
        <v>26</v>
      </c>
      <c r="D2" s="6">
        <v>6.5000000000000002E-2</v>
      </c>
      <c r="F2" s="2">
        <v>46371</v>
      </c>
      <c r="G2" s="11">
        <f>VLOOKUP($A2,[1]Daily_MTM!$F$31:$J$46,3,FALSE)</f>
        <v>50000</v>
      </c>
      <c r="H2" s="9">
        <f>VLOOKUP($A2,[1]Daily_MTM!$F$31:$J$46,5,FALSE)</f>
        <v>36.5</v>
      </c>
      <c r="I2">
        <v>0</v>
      </c>
      <c r="J2">
        <v>1</v>
      </c>
    </row>
    <row r="3" spans="1:10" x14ac:dyDescent="0.25">
      <c r="A3" s="13" t="s">
        <v>65</v>
      </c>
      <c r="B3" t="s">
        <v>8</v>
      </c>
      <c r="C3" t="s">
        <v>25</v>
      </c>
      <c r="D3" s="6">
        <v>6.5000000000000002E-2</v>
      </c>
      <c r="F3" s="2">
        <v>46736</v>
      </c>
      <c r="G3" s="11">
        <f>VLOOKUP($A3,[1]Daily_MTM!$F$31:$J$46,3,FALSE)</f>
        <v>25000</v>
      </c>
      <c r="H3" s="9">
        <f>VLOOKUP($A3,[1]Daily_MTM!$F$31:$J$46,5,FALSE)</f>
        <v>29</v>
      </c>
      <c r="I3">
        <v>0</v>
      </c>
      <c r="J3">
        <v>1</v>
      </c>
    </row>
    <row r="4" spans="1:10" x14ac:dyDescent="0.25">
      <c r="D4" s="6"/>
      <c r="F4" s="2"/>
      <c r="G4" s="11"/>
      <c r="H4" s="3"/>
    </row>
    <row r="5" spans="1:10" x14ac:dyDescent="0.25">
      <c r="F5" s="2"/>
      <c r="G5" s="11"/>
      <c r="H5" s="7"/>
    </row>
    <row r="6" spans="1:10" x14ac:dyDescent="0.25">
      <c r="F6" s="2"/>
      <c r="G6" s="11"/>
      <c r="H6" s="7"/>
    </row>
    <row r="7" spans="1:10" x14ac:dyDescent="0.25">
      <c r="F7" s="2"/>
      <c r="G7" s="11"/>
      <c r="H7" s="3"/>
    </row>
    <row r="8" spans="1:10" x14ac:dyDescent="0.25">
      <c r="F8" s="2"/>
      <c r="G8" s="11"/>
      <c r="H8" s="3"/>
    </row>
    <row r="9" spans="1:10" x14ac:dyDescent="0.25">
      <c r="F9" s="2"/>
      <c r="G9" s="11"/>
      <c r="H9" s="3"/>
    </row>
    <row r="10" spans="1:10" x14ac:dyDescent="0.25">
      <c r="F10" s="2"/>
      <c r="G10" s="11"/>
      <c r="H10" s="3"/>
    </row>
    <row r="11" spans="1:10" x14ac:dyDescent="0.25">
      <c r="F11" s="2"/>
      <c r="G11" s="11"/>
      <c r="H11" s="3"/>
    </row>
    <row r="12" spans="1:10" x14ac:dyDescent="0.25">
      <c r="F12" s="2"/>
      <c r="G12" s="11"/>
      <c r="H12" s="3"/>
    </row>
    <row r="13" spans="1:10" x14ac:dyDescent="0.25">
      <c r="A13" s="8"/>
      <c r="F13" s="2"/>
      <c r="G13" s="11"/>
      <c r="H13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5"/>
  <sheetViews>
    <sheetView workbookViewId="0">
      <selection activeCell="G11" sqref="G11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2" x14ac:dyDescent="0.25">
      <c r="A2" t="s">
        <v>18</v>
      </c>
      <c r="B2" t="s">
        <v>3</v>
      </c>
      <c r="G2" s="14">
        <f>HLOOKUP($A2,[1]NZ_Options!$C$10:$P$19,5,FALSE)</f>
        <v>11000</v>
      </c>
      <c r="H2" s="9">
        <f>[1]NZ_Options!$B$31</f>
        <v>73.5</v>
      </c>
      <c r="I2">
        <f>[1]NZ_Options!$C$5</f>
        <v>6.5000000000000002E-2</v>
      </c>
      <c r="J2">
        <f>VLOOKUP("NZDAUD",Index!$A$5:$B$17,2,FALSE)</f>
        <v>0.93030000000000002</v>
      </c>
    </row>
    <row r="3" spans="1:12" x14ac:dyDescent="0.25">
      <c r="A3" t="s">
        <v>19</v>
      </c>
      <c r="B3" t="s">
        <v>2</v>
      </c>
      <c r="C3" t="s">
        <v>14</v>
      </c>
      <c r="D3">
        <v>55</v>
      </c>
      <c r="E3">
        <v>0.4</v>
      </c>
      <c r="F3" s="2">
        <f>HLOOKUP($A3,[1]NZ_Options!$C$10:$R$19,10,FALSE)</f>
        <v>45271.666666666664</v>
      </c>
      <c r="G3" s="1">
        <f>HLOOKUP($A3,[1]NZ_Options!$C$10:$R$19,5,FALSE)</f>
        <v>50000</v>
      </c>
      <c r="H3" s="9">
        <f ca="1">HLOOKUP($A3,[1]NZ_Options!$C$10:$R$19,4,FALSE)</f>
        <v>18.6185680328053</v>
      </c>
      <c r="I3">
        <f>[1]NZ_Options!$C$5</f>
        <v>6.5000000000000002E-2</v>
      </c>
      <c r="J3">
        <f>VLOOKUP("NZDAUD",Index!$A$5:$B$17,2,FALSE)</f>
        <v>0.93030000000000002</v>
      </c>
    </row>
    <row r="4" spans="1:12" x14ac:dyDescent="0.25">
      <c r="A4" t="s">
        <v>20</v>
      </c>
      <c r="B4" t="s">
        <v>2</v>
      </c>
      <c r="C4" t="s">
        <v>14</v>
      </c>
      <c r="D4">
        <v>75</v>
      </c>
      <c r="E4">
        <v>0.4</v>
      </c>
      <c r="F4" s="2">
        <f>HLOOKUP(A4,[1]NZ_Options!$C$10:$R$19,10,FALSE)</f>
        <v>45271.666666666664</v>
      </c>
      <c r="G4" s="1">
        <f>HLOOKUP($A4,[1]NZ_Options!$C$10:$R$19,5,FALSE)</f>
        <v>-50000</v>
      </c>
      <c r="H4" s="9">
        <f ca="1">HLOOKUP($A4,[1]NZ_Options!$C$10:$R$19,4,FALSE)</f>
        <v>1.5523977877264805</v>
      </c>
      <c r="I4">
        <f>[1]NZ_Options!$C$5</f>
        <v>6.5000000000000002E-2</v>
      </c>
      <c r="J4">
        <f>VLOOKUP("NZDAUD",Index!$A$5:$B$17,2,FALSE)</f>
        <v>0.93030000000000002</v>
      </c>
    </row>
    <row r="5" spans="1:12" x14ac:dyDescent="0.25">
      <c r="A5" s="19" t="s">
        <v>62</v>
      </c>
      <c r="B5" s="19" t="s">
        <v>2</v>
      </c>
      <c r="C5" s="19" t="s">
        <v>14</v>
      </c>
      <c r="D5" s="19">
        <v>77</v>
      </c>
      <c r="E5" s="19">
        <v>0.4</v>
      </c>
      <c r="F5" s="20">
        <f>HLOOKUP(A5,[1]NZ_Options!$C$10:$R$19,10,FALSE)</f>
        <v>45275</v>
      </c>
      <c r="G5" s="1">
        <f>HLOOKUP($A5,[1]NZ_Options!$C$10:$R$19,5,FALSE)</f>
        <v>50000</v>
      </c>
      <c r="H5" s="21">
        <f ca="1">HLOOKUP($A5,[1]NZ_Options!$C$10:$R$19,4,FALSE)</f>
        <v>1.162636040431412</v>
      </c>
      <c r="I5" s="19">
        <f>[1]NZ_Options!$C$5</f>
        <v>6.5000000000000002E-2</v>
      </c>
      <c r="J5" s="19">
        <f>VLOOKUP("NZDAUD",Index!$A$5:$B$17,2,FALSE)</f>
        <v>0.93030000000000002</v>
      </c>
    </row>
    <row r="6" spans="1:12" x14ac:dyDescent="0.25">
      <c r="A6" s="19" t="s">
        <v>63</v>
      </c>
      <c r="B6" s="19" t="s">
        <v>2</v>
      </c>
      <c r="C6" s="19" t="s">
        <v>14</v>
      </c>
      <c r="D6" s="19">
        <v>92</v>
      </c>
      <c r="E6" s="19">
        <v>0.4</v>
      </c>
      <c r="F6" s="20">
        <f>HLOOKUP(A6,[1]NZ_Options!$C$10:$R$19,10,FALSE)</f>
        <v>45275</v>
      </c>
      <c r="G6" s="1">
        <f>HLOOKUP($A6,[1]NZ_Options!$C$10:$R$19,5,FALSE)</f>
        <v>-50000</v>
      </c>
      <c r="H6" s="21">
        <f ca="1">HLOOKUP($A6,[1]NZ_Options!$C$10:$R$19,4,FALSE)</f>
        <v>7.2841546154536752E-3</v>
      </c>
      <c r="I6" s="19">
        <f>[1]NZ_Options!$C$5</f>
        <v>6.5000000000000002E-2</v>
      </c>
      <c r="J6" s="19">
        <f>VLOOKUP("NZDAUD",Index!$A$5:$B$17,2,FALSE)</f>
        <v>0.93030000000000002</v>
      </c>
    </row>
    <row r="7" spans="1:12" x14ac:dyDescent="0.25">
      <c r="A7" t="s">
        <v>58</v>
      </c>
      <c r="B7" t="s">
        <v>2</v>
      </c>
      <c r="C7" t="s">
        <v>14</v>
      </c>
      <c r="D7">
        <v>70</v>
      </c>
      <c r="E7">
        <v>0.4</v>
      </c>
      <c r="F7" s="2">
        <f>HLOOKUP(A7,[1]NZ_Options!$C$10:$R$19,10,FALSE)</f>
        <v>45337</v>
      </c>
      <c r="G7" s="1">
        <f>HLOOKUP($A7,[1]NZ_Options!$C$10:$R$19,5,FALSE)</f>
        <v>50000</v>
      </c>
      <c r="H7" s="9">
        <f ca="1">HLOOKUP($A7,[1]NZ_Options!$C$10:$R$19,4,FALSE)</f>
        <v>7.7588486174093845</v>
      </c>
      <c r="I7">
        <f>[1]NZ_Options!$C$5</f>
        <v>6.5000000000000002E-2</v>
      </c>
      <c r="J7">
        <f>VLOOKUP("NZDAUD",Index!$A$5:$B$17,2,FALSE)</f>
        <v>0.93030000000000002</v>
      </c>
    </row>
    <row r="8" spans="1:12" x14ac:dyDescent="0.25">
      <c r="A8" t="s">
        <v>59</v>
      </c>
      <c r="B8" t="s">
        <v>2</v>
      </c>
      <c r="C8" t="s">
        <v>14</v>
      </c>
      <c r="D8">
        <v>80</v>
      </c>
      <c r="E8">
        <v>0.4</v>
      </c>
      <c r="F8" s="2">
        <f>HLOOKUP(A8,[1]NZ_Options!$C$10:$R$19,10,FALSE)</f>
        <v>45337</v>
      </c>
      <c r="G8" s="1">
        <f>HLOOKUP($A8,[1]NZ_Options!$C$10:$R$19,5,FALSE)</f>
        <v>-50000</v>
      </c>
      <c r="H8" s="9">
        <f ca="1">HLOOKUP($A8,[1]NZ_Options!$C$10:$R$19,4,FALSE)</f>
        <v>3.2996537282304494</v>
      </c>
      <c r="I8">
        <f>[1]NZ_Options!$C$5</f>
        <v>6.5000000000000002E-2</v>
      </c>
      <c r="J8">
        <f>VLOOKUP("NZDAUD",Index!$A$5:$B$17,2,FALSE)</f>
        <v>0.93030000000000002</v>
      </c>
    </row>
    <row r="9" spans="1:12" x14ac:dyDescent="0.25">
      <c r="A9" t="s">
        <v>45</v>
      </c>
      <c r="B9" t="s">
        <v>2</v>
      </c>
      <c r="C9" t="s">
        <v>13</v>
      </c>
      <c r="D9">
        <v>50</v>
      </c>
      <c r="E9">
        <v>0.4</v>
      </c>
      <c r="F9" s="2">
        <f>HLOOKUP(A9,[1]NZ_Options!$C$10:$R$19,10,FALSE)</f>
        <v>45488.666666666664</v>
      </c>
      <c r="G9" s="1">
        <f>HLOOKUP($A9,[1]NZ_Options!$C$10:$R$19,5,FALSE)</f>
        <v>-50000</v>
      </c>
      <c r="H9" s="9">
        <f ca="1">HLOOKUP($A9,[1]NZ_Options!$C$10:$R$19,4,FALSE)</f>
        <v>0.77239662495887362</v>
      </c>
      <c r="I9">
        <f>[1]NZ_Options!$C$5</f>
        <v>6.5000000000000002E-2</v>
      </c>
      <c r="J9">
        <f>VLOOKUP("NZDAUD",Index!$A$5:$B$17,2,FALSE)</f>
        <v>0.93030000000000002</v>
      </c>
      <c r="L9" s="10"/>
    </row>
    <row r="10" spans="1:12" x14ac:dyDescent="0.25">
      <c r="A10" t="s">
        <v>46</v>
      </c>
      <c r="B10" t="s">
        <v>2</v>
      </c>
      <c r="C10" t="s">
        <v>14</v>
      </c>
      <c r="D10">
        <v>70</v>
      </c>
      <c r="E10">
        <v>0.4</v>
      </c>
      <c r="F10" s="2">
        <f>HLOOKUP(A10,[1]NZ_Options!$C$10:$R$19,10,FALSE)</f>
        <v>45488.666666666664</v>
      </c>
      <c r="G10" s="1">
        <f>HLOOKUP($A10,[1]NZ_Options!$C$10:$R$19,5,FALSE)</f>
        <v>50000</v>
      </c>
      <c r="H10" s="9">
        <f ca="1">HLOOKUP($A10,[1]NZ_Options!$C$10:$R$19,4,FALSE)</f>
        <v>12.355051291999061</v>
      </c>
      <c r="I10">
        <f>[1]NZ_Options!$C$5</f>
        <v>6.5000000000000002E-2</v>
      </c>
      <c r="J10">
        <f>VLOOKUP("NZDAUD",Index!$A$5:$B$17,2,FALSE)</f>
        <v>0.93030000000000002</v>
      </c>
    </row>
    <row r="11" spans="1:12" x14ac:dyDescent="0.25">
      <c r="A11" t="s">
        <v>47</v>
      </c>
      <c r="B11" t="s">
        <v>2</v>
      </c>
      <c r="C11" t="s">
        <v>14</v>
      </c>
      <c r="D11">
        <v>85</v>
      </c>
      <c r="E11">
        <v>0.4</v>
      </c>
      <c r="F11" s="2">
        <f>HLOOKUP(A11,[1]NZ_Options!$C$10:$R$19,10,FALSE)</f>
        <v>45488.666666666664</v>
      </c>
      <c r="G11" s="1">
        <f>HLOOKUP($A11,[1]NZ_Options!$C$10:$R$19,5,FALSE)</f>
        <v>-50000</v>
      </c>
      <c r="H11" s="9">
        <f ca="1">HLOOKUP($A11,[1]NZ_Options!$C$10:$R$19,4,FALSE)</f>
        <v>6.2347628115155089</v>
      </c>
      <c r="I11">
        <f>[1]NZ_Options!$C$5</f>
        <v>6.5000000000000002E-2</v>
      </c>
      <c r="J11">
        <f>VLOOKUP("NZDAUD",Index!$A$5:$B$17,2,FALSE)</f>
        <v>0.93030000000000002</v>
      </c>
    </row>
    <row r="12" spans="1:12" x14ac:dyDescent="0.25">
      <c r="A12" t="s">
        <v>49</v>
      </c>
      <c r="B12" t="s">
        <v>2</v>
      </c>
      <c r="C12" t="s">
        <v>13</v>
      </c>
      <c r="D12">
        <v>50</v>
      </c>
      <c r="E12">
        <v>0.4</v>
      </c>
      <c r="F12" s="2">
        <f>HLOOKUP(A12,[1]NZ_Options!$C$10:$R$19,10,FALSE)</f>
        <v>45457.666666666664</v>
      </c>
      <c r="G12" s="1">
        <f>HLOOKUP($A12,[1]NZ_Options!$C$10:$R$19,5,FALSE)</f>
        <v>50000</v>
      </c>
      <c r="H12" s="9">
        <f ca="1">HLOOKUP($A12,[1]NZ_Options!$C$10:$R$19,4,FALSE)</f>
        <v>0.60156455657889119</v>
      </c>
      <c r="I12">
        <f>[1]NZ_Options!$C$5</f>
        <v>6.5000000000000002E-2</v>
      </c>
      <c r="J12">
        <f>VLOOKUP("NZDAUD",Index!$A$5:$B$17,2,FALSE)</f>
        <v>0.93030000000000002</v>
      </c>
    </row>
    <row r="13" spans="1:12" x14ac:dyDescent="0.25">
      <c r="A13" t="s">
        <v>48</v>
      </c>
      <c r="B13" t="s">
        <v>2</v>
      </c>
      <c r="C13" t="s">
        <v>13</v>
      </c>
      <c r="D13">
        <v>60</v>
      </c>
      <c r="E13">
        <v>0.4</v>
      </c>
      <c r="F13" s="2">
        <f>HLOOKUP(A13,[1]NZ_Options!$C$10:$R$19,10,FALSE)</f>
        <v>45457.666666666664</v>
      </c>
      <c r="G13" s="1">
        <f>HLOOKUP($A13,[1]NZ_Options!$C$10:$R$19,5,FALSE)</f>
        <v>-50000</v>
      </c>
      <c r="H13" s="9">
        <f ca="1">HLOOKUP($A13,[1]NZ_Options!$C$10:$R$19,4,FALSE)</f>
        <v>2.2628572017861543</v>
      </c>
      <c r="I13">
        <f>[1]NZ_Options!$C$5</f>
        <v>6.5000000000000002E-2</v>
      </c>
      <c r="J13">
        <f>VLOOKUP("NZDAUD",Index!$A$5:$B$17,2,FALSE)</f>
        <v>0.93030000000000002</v>
      </c>
    </row>
    <row r="14" spans="1:12" x14ac:dyDescent="0.25">
      <c r="A14" s="19"/>
      <c r="B14" s="19"/>
      <c r="C14" s="19"/>
      <c r="D14" s="19"/>
      <c r="E14" s="19"/>
      <c r="F14" s="20"/>
      <c r="G14" s="14"/>
      <c r="H14" s="21"/>
      <c r="I14" s="19"/>
      <c r="J14" s="19"/>
    </row>
    <row r="15" spans="1:12" x14ac:dyDescent="0.25">
      <c r="A15" s="19"/>
      <c r="B15" s="19"/>
      <c r="C15" s="19"/>
      <c r="D15" s="19"/>
      <c r="E15" s="19"/>
      <c r="F15" s="20"/>
      <c r="G15" s="19"/>
      <c r="H15" s="21"/>
      <c r="I15" s="19"/>
      <c r="J15" s="1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0"/>
  <sheetViews>
    <sheetView tabSelected="1" workbookViewId="0">
      <selection activeCell="G2" sqref="G2"/>
    </sheetView>
  </sheetViews>
  <sheetFormatPr defaultRowHeight="15" x14ac:dyDescent="0.25"/>
  <cols>
    <col min="1" max="1" width="15" bestFit="1" customWidth="1"/>
    <col min="5" max="5" width="10.7109375" bestFit="1" customWidth="1"/>
    <col min="6" max="6" width="12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0" x14ac:dyDescent="0.25">
      <c r="A2" t="s">
        <v>23</v>
      </c>
      <c r="B2" t="s">
        <v>3</v>
      </c>
      <c r="G2" s="19">
        <f>VLOOKUP(A2,[1]Daily_MTM_live!$F$6:$J$17,3,FALSE)-7000</f>
        <v>-2000</v>
      </c>
      <c r="H2" s="3">
        <f>[1]EUA_Options!$A$4</f>
        <v>72.959999999999994</v>
      </c>
      <c r="I2">
        <f>[1]EUA_Options!$C$4</f>
        <v>3.8682000000000001E-2</v>
      </c>
      <c r="J2">
        <f>VLOOKUP("EURAUD",Index!$A$5:$B$17,2,FALSE)</f>
        <v>1.6531</v>
      </c>
    </row>
    <row r="3" spans="1:10" x14ac:dyDescent="0.25">
      <c r="A3" t="s">
        <v>21</v>
      </c>
      <c r="B3" t="s">
        <v>2</v>
      </c>
      <c r="C3" t="s">
        <v>13</v>
      </c>
      <c r="D3">
        <v>60</v>
      </c>
      <c r="E3">
        <f>HLOOKUP($A3,[1]EUA_Options!$C$1:$N$12,3,FALSE)</f>
        <v>0.55935049999999997</v>
      </c>
      <c r="F3" s="2">
        <v>45274</v>
      </c>
      <c r="G3">
        <f>VLOOKUP(A3,[1]Daily_MTM_live!$F$6:$J$17,3,FALSE)</f>
        <v>100000</v>
      </c>
      <c r="H3">
        <f>HLOOKUP($A3,[1]EUA_Options!$C$1:$N$12,10,FALSE)</f>
        <v>0.13000001013278961</v>
      </c>
      <c r="I3">
        <f>[1]EUA_Options!$C$4</f>
        <v>3.8682000000000001E-2</v>
      </c>
      <c r="J3">
        <f>VLOOKUP("EURAUD",Index!$A$5:$B$17,2,FALSE)</f>
        <v>1.6531</v>
      </c>
    </row>
    <row r="4" spans="1:10" x14ac:dyDescent="0.25">
      <c r="A4" t="s">
        <v>22</v>
      </c>
      <c r="B4" t="s">
        <v>2</v>
      </c>
      <c r="C4" t="s">
        <v>13</v>
      </c>
      <c r="D4">
        <v>55</v>
      </c>
      <c r="E4">
        <f>HLOOKUP($A4,[1]EUA_Options!$C$1:$N$12,3,FALSE)</f>
        <v>0.63333097999999999</v>
      </c>
      <c r="F4" s="2">
        <v>45274</v>
      </c>
      <c r="G4">
        <f>VLOOKUP(A4,[1]Daily_MTM_live!$F$6:$J$17,3,FALSE)</f>
        <v>50000</v>
      </c>
      <c r="H4">
        <f>HLOOKUP($A4,[1]EUA_Options!$C$1:$N$12,10,FALSE)</f>
        <v>4.0000002831220627E-2</v>
      </c>
      <c r="I4">
        <f>[1]EUA_Options!$C$4</f>
        <v>3.8682000000000001E-2</v>
      </c>
      <c r="J4">
        <f>VLOOKUP("EURAUD",Index!$A$5:$B$17,2,FALSE)</f>
        <v>1.6531</v>
      </c>
    </row>
    <row r="5" spans="1:10" x14ac:dyDescent="0.25">
      <c r="A5" t="s">
        <v>75</v>
      </c>
      <c r="B5" t="s">
        <v>2</v>
      </c>
      <c r="C5" t="s">
        <v>13</v>
      </c>
      <c r="D5">
        <v>70</v>
      </c>
      <c r="E5">
        <f>HLOOKUP($A5,[1]EUA_Options!$C$1:$N$12,3,FALSE)</f>
        <v>0.42185713999999996</v>
      </c>
      <c r="F5" s="2">
        <v>45274</v>
      </c>
      <c r="G5" s="19">
        <f>VLOOKUP(A5,[1]Daily_MTM_live!$F$6:$J$17,3,FALSE)+50000+50000</f>
        <v>0</v>
      </c>
      <c r="H5">
        <f>HLOOKUP($A5,[1]EUA_Options!$C$1:$V$12,10,FALSE)</f>
        <v>1.2400000095367432</v>
      </c>
      <c r="I5">
        <f>[1]EUA_Options!$C$4</f>
        <v>3.8682000000000001E-2</v>
      </c>
      <c r="J5">
        <f>VLOOKUP("EURAUD",Index!$A$5:$B$17,2,FALSE)</f>
        <v>1.6531</v>
      </c>
    </row>
    <row r="6" spans="1:10" x14ac:dyDescent="0.25">
      <c r="A6" t="s">
        <v>81</v>
      </c>
      <c r="B6" t="s">
        <v>2</v>
      </c>
      <c r="C6" t="s">
        <v>14</v>
      </c>
      <c r="D6">
        <v>80</v>
      </c>
      <c r="E6">
        <f>HLOOKUP($A6,[1]EUA_Options!$C$1:$V$12,3,FALSE)</f>
        <v>0.40394329000000001</v>
      </c>
      <c r="F6" s="2">
        <v>45274</v>
      </c>
      <c r="G6">
        <f>VLOOKUP(A6,[1]Daily_MTM_live!$F$6:$J$17,3,FALSE)</f>
        <v>100000</v>
      </c>
      <c r="H6">
        <f>HLOOKUP($A6,[1]EUA_Options!$C$1:$V$12,10,FALSE)</f>
        <v>0.4100000262260437</v>
      </c>
      <c r="I6">
        <f>[1]EUA_Options!$C$4</f>
        <v>3.8682000000000001E-2</v>
      </c>
      <c r="J6">
        <f>VLOOKUP("EURAUD",Index!$A$5:$B$17,2,FALSE)</f>
        <v>1.6531</v>
      </c>
    </row>
    <row r="7" spans="1:10" x14ac:dyDescent="0.25">
      <c r="A7" t="s">
        <v>76</v>
      </c>
      <c r="B7" t="s">
        <v>2</v>
      </c>
      <c r="C7" t="s">
        <v>14</v>
      </c>
      <c r="D7">
        <v>95</v>
      </c>
      <c r="E7">
        <f>HLOOKUP($A7,[1]EUA_Options!$C$1:$X$12,3,FALSE)</f>
        <v>0.52777669999999999</v>
      </c>
      <c r="F7" s="2">
        <v>45274</v>
      </c>
      <c r="G7">
        <f>VLOOKUP(A7,[1]Daily_MTM_live!$F$6:$J$17,3,FALSE)</f>
        <v>150000</v>
      </c>
      <c r="H7">
        <f>HLOOKUP($A7,[1]EUA_Options!$C$1:$V$12,10,FALSE)</f>
        <v>2.0000001415610313E-2</v>
      </c>
      <c r="I7">
        <f>[1]EUA_Options!$C$4</f>
        <v>3.8682000000000001E-2</v>
      </c>
      <c r="J7">
        <f>VLOOKUP("EURAUD",Index!$A$5:$B$17,2,FALSE)</f>
        <v>1.6531</v>
      </c>
    </row>
    <row r="8" spans="1:10" x14ac:dyDescent="0.25">
      <c r="A8" t="s">
        <v>77</v>
      </c>
      <c r="B8" t="s">
        <v>2</v>
      </c>
      <c r="C8" t="s">
        <v>14</v>
      </c>
      <c r="D8">
        <v>90</v>
      </c>
      <c r="E8">
        <f>HLOOKUP($A8,[1]EUA_Options!$C$1:$X$12,3,FALSE)</f>
        <v>0.50862653999999996</v>
      </c>
      <c r="F8" s="2">
        <v>45274</v>
      </c>
      <c r="G8">
        <f>VLOOKUP(A8,[1]Daily_MTM_live!$F$6:$J$17,3,FALSE)</f>
        <v>50000</v>
      </c>
      <c r="H8">
        <f>HLOOKUP($A8,[1]EUA_Options!$C$1:$AV$12,10,FALSE)</f>
        <v>6.5000005066394806E-2</v>
      </c>
      <c r="I8">
        <f>[1]EUA_Options!$C$4</f>
        <v>3.8682000000000001E-2</v>
      </c>
      <c r="J8">
        <f>VLOOKUP("EURAUD",Index!$A$5:$B$17,2,FALSE)</f>
        <v>1.6531</v>
      </c>
    </row>
    <row r="9" spans="1:10" x14ac:dyDescent="0.25">
      <c r="A9" s="16" t="s">
        <v>85</v>
      </c>
      <c r="B9" s="16" t="s">
        <v>2</v>
      </c>
      <c r="C9" s="16" t="s">
        <v>14</v>
      </c>
      <c r="D9" s="16">
        <v>80</v>
      </c>
      <c r="E9" s="16">
        <v>0.38817166000000003</v>
      </c>
      <c r="F9" s="17">
        <v>45365</v>
      </c>
      <c r="G9" s="16">
        <v>100000</v>
      </c>
      <c r="H9" s="16">
        <f ca="1">HLOOKUP($A9,[1]EUA_Options!$C$1:$AV$12,10,FALSE)</f>
        <v>3.6824781739638865</v>
      </c>
      <c r="I9" s="16">
        <f>[1]EUA_Options!$C$4</f>
        <v>3.8682000000000001E-2</v>
      </c>
      <c r="J9" s="16">
        <f>VLOOKUP("EURAUD",Index!$A$5:$B$17,2,FALSE)</f>
        <v>1.6531</v>
      </c>
    </row>
    <row r="10" spans="1:10" x14ac:dyDescent="0.25">
      <c r="A10" s="16" t="s">
        <v>86</v>
      </c>
      <c r="B10" s="16" t="s">
        <v>2</v>
      </c>
      <c r="C10" s="16" t="s">
        <v>14</v>
      </c>
      <c r="D10" s="16">
        <v>90</v>
      </c>
      <c r="E10" s="16">
        <v>0.37512234999999999</v>
      </c>
      <c r="F10" s="17">
        <v>45365</v>
      </c>
      <c r="G10" s="16">
        <v>-200000</v>
      </c>
      <c r="H10" s="16">
        <f ca="1">HLOOKUP($A10,[1]EUA_Options!$C$1:$AV$12,10,FALSE)</f>
        <v>1.4050456713982449</v>
      </c>
      <c r="I10" s="16">
        <f>[1]EUA_Options!$C$4</f>
        <v>3.8682000000000001E-2</v>
      </c>
      <c r="J10" s="16">
        <f>VLOOKUP("EURAUD",Index!$A$5:$B$17,2,FALSE)</f>
        <v>1.6531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dimension ref="A1:J2"/>
  <sheetViews>
    <sheetView workbookViewId="0">
      <selection activeCell="G13" sqref="G13"/>
    </sheetView>
  </sheetViews>
  <sheetFormatPr defaultRowHeight="15" x14ac:dyDescent="0.25"/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0" x14ac:dyDescent="0.25">
      <c r="A2" t="s">
        <v>33</v>
      </c>
      <c r="B2" t="s">
        <v>3</v>
      </c>
      <c r="F2" s="5">
        <v>45278</v>
      </c>
      <c r="G2" s="22">
        <f>VLOOKUP(A2,[1]Daily_MTM_live!$F$11:$J$28,3,FALSE)</f>
        <v>13000</v>
      </c>
      <c r="H2" s="3">
        <f>VLOOKUP(A2,[1]Daily_MTM_live!$F$5:$J$25,5,FALSE)</f>
        <v>42.87</v>
      </c>
      <c r="I2">
        <f>[1]EUA_Options!$C$4</f>
        <v>3.8682000000000001E-2</v>
      </c>
      <c r="J2">
        <f>[1]Monthly_MTM!$T$6</f>
        <v>1.9096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dimension ref="A1:J4"/>
  <sheetViews>
    <sheetView workbookViewId="0">
      <selection activeCell="C21" sqref="C21"/>
    </sheetView>
  </sheetViews>
  <sheetFormatPr defaultRowHeight="15" x14ac:dyDescent="0.25"/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0" x14ac:dyDescent="0.25">
      <c r="A2" t="s">
        <v>82</v>
      </c>
      <c r="B2" t="s">
        <v>3</v>
      </c>
      <c r="F2" s="5">
        <v>45641</v>
      </c>
      <c r="G2" s="1">
        <f>SUMIF([1]Daily_MTM_live!$A$2:$A$76,A2,[1]Daily_MTM_live!$H$2:$H$76)</f>
        <v>35000</v>
      </c>
      <c r="H2" s="3">
        <f>VLOOKUP(A2,[1]Daily_MTM_live!$F$5:$J$55,5,FALSE)</f>
        <v>41.75</v>
      </c>
      <c r="I2">
        <f>[1]EUA_Options!$C$4</f>
        <v>3.8682000000000001E-2</v>
      </c>
      <c r="J2">
        <f>[1]Daily_MTM!$T$3</f>
        <v>1.52837</v>
      </c>
    </row>
    <row r="3" spans="1:10" x14ac:dyDescent="0.25">
      <c r="A3" t="s">
        <v>83</v>
      </c>
      <c r="B3" t="s">
        <v>2</v>
      </c>
      <c r="C3" t="s">
        <v>14</v>
      </c>
      <c r="D3">
        <v>45</v>
      </c>
      <c r="E3">
        <v>0.2505</v>
      </c>
      <c r="F3" s="5">
        <v>45641</v>
      </c>
      <c r="G3" s="1">
        <f>SUMIF([1]Daily_MTM_live!$A$2:$A$76,A3,[1]Daily_MTM_live!$H$2:$H$76)</f>
        <v>100000</v>
      </c>
      <c r="H3" s="3">
        <f ca="1">HLOOKUP(A3,[1]CCA_Options!$C$8:$P$11,4,FALSE)</f>
        <v>2.8434324307957919</v>
      </c>
      <c r="I3">
        <f>[1]EUA_Options!$C$4</f>
        <v>3.8682000000000001E-2</v>
      </c>
      <c r="J3">
        <f>[1]Daily_MTM!$T$3</f>
        <v>1.52837</v>
      </c>
    </row>
    <row r="4" spans="1:10" x14ac:dyDescent="0.25">
      <c r="A4" t="s">
        <v>84</v>
      </c>
      <c r="B4" t="s">
        <v>2</v>
      </c>
      <c r="C4" t="s">
        <v>14</v>
      </c>
      <c r="D4">
        <v>55</v>
      </c>
      <c r="E4">
        <v>0.24</v>
      </c>
      <c r="F4" s="5">
        <v>45641</v>
      </c>
      <c r="G4" s="1">
        <f>SUMIF([1]Daily_MTM_live!$A$2:$A$76,A4,[1]Daily_MTM_live!$H$2:$H$76)</f>
        <v>-100000</v>
      </c>
      <c r="H4" s="3">
        <f ca="1">HLOOKUP(A4,[1]CCA_Options!$C$8:$P$11,4,FALSE)</f>
        <v>0.74249615915416278</v>
      </c>
      <c r="I4">
        <f>[1]EUA_Options!$C$4</f>
        <v>3.8682000000000001E-2</v>
      </c>
      <c r="J4">
        <f>[1]Daily_MTM!$T$3</f>
        <v>1.52837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dimension ref="A1:J7"/>
  <sheetViews>
    <sheetView workbookViewId="0">
      <selection activeCell="L17" sqref="L17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15</v>
      </c>
      <c r="E1" t="s">
        <v>24</v>
      </c>
      <c r="F1" t="s">
        <v>16</v>
      </c>
      <c r="G1" t="s">
        <v>5</v>
      </c>
      <c r="H1" t="s">
        <v>17</v>
      </c>
      <c r="I1" t="s">
        <v>31</v>
      </c>
      <c r="J1" t="s">
        <v>32</v>
      </c>
    </row>
    <row r="2" spans="1:10" x14ac:dyDescent="0.25">
      <c r="A2" t="s">
        <v>39</v>
      </c>
      <c r="B2" t="s">
        <v>3</v>
      </c>
      <c r="F2" s="5">
        <v>45278</v>
      </c>
      <c r="G2" t="str">
        <f>VLOOKUP($A2,[1]Daily_MTM_live!$A$2:$J$73,8,FALSE)</f>
        <v/>
      </c>
      <c r="H2" s="3">
        <f>VLOOKUP($A2,[1]Daily_MTM_live!$A$2:$J$73,10,FALSE)</f>
        <v>0.62</v>
      </c>
      <c r="I2" cm="1">
        <f t="array" ref="I2">_xll.BQL("USSOF Curncy","px_last()")/100</f>
        <v>5.3836000000000002E-2</v>
      </c>
      <c r="J2" cm="1">
        <f t="array" ref="J2">_xll.BQL("USDAUD Curncy","px_last()")</f>
        <v>1.52</v>
      </c>
    </row>
    <row r="3" spans="1:10" x14ac:dyDescent="0.25">
      <c r="A3" t="s">
        <v>40</v>
      </c>
      <c r="B3" t="s">
        <v>3</v>
      </c>
      <c r="F3" s="5">
        <v>45278</v>
      </c>
      <c r="G3" t="str">
        <f>VLOOKUP($A3,[1]Daily_MTM_live!$A$2:$J$73,8,FALSE)</f>
        <v/>
      </c>
      <c r="H3" s="3">
        <f>VLOOKUP($A3,[1]Daily_MTM_live!$A$2:$J$73,10,FALSE)</f>
        <v>0.65</v>
      </c>
      <c r="I3">
        <f t="shared" ref="I3:J7" si="0">I2</f>
        <v>5.3836000000000002E-2</v>
      </c>
      <c r="J3">
        <f t="shared" si="0"/>
        <v>1.52</v>
      </c>
    </row>
    <row r="4" spans="1:10" x14ac:dyDescent="0.25">
      <c r="A4" t="s">
        <v>41</v>
      </c>
      <c r="B4" t="s">
        <v>3</v>
      </c>
      <c r="G4">
        <f>VLOOKUP($A4,[1]Broker_Reval!$D$2:$M$22,10,FALSE)</f>
        <v>99856</v>
      </c>
      <c r="H4" s="3">
        <f>VLOOKUP($A4,[1]Broker_Reval!$D$2:$M$22,6,FALSE)</f>
        <v>4.7</v>
      </c>
      <c r="I4">
        <f t="shared" si="0"/>
        <v>5.3836000000000002E-2</v>
      </c>
      <c r="J4">
        <f t="shared" si="0"/>
        <v>1.52</v>
      </c>
    </row>
    <row r="5" spans="1:10" x14ac:dyDescent="0.25">
      <c r="A5" t="s">
        <v>42</v>
      </c>
      <c r="B5" t="s">
        <v>3</v>
      </c>
      <c r="G5">
        <f>VLOOKUP($A5,[1]Broker_Reval!$D$2:$M$22,10,FALSE)</f>
        <v>2395</v>
      </c>
      <c r="H5" s="3">
        <f>VLOOKUP($A5,[1]Broker_Reval!$D$2:$M$22,6,FALSE)</f>
        <v>0.93</v>
      </c>
      <c r="I5">
        <f t="shared" si="0"/>
        <v>5.3836000000000002E-2</v>
      </c>
      <c r="J5">
        <f t="shared" si="0"/>
        <v>1.52</v>
      </c>
    </row>
    <row r="6" spans="1:10" x14ac:dyDescent="0.25">
      <c r="A6" t="s">
        <v>43</v>
      </c>
      <c r="B6" t="s">
        <v>3</v>
      </c>
      <c r="G6">
        <f>VLOOKUP($A6,[1]Broker_Reval!$D$2:$M$22,10,FALSE)</f>
        <v>380</v>
      </c>
      <c r="H6" s="3">
        <f>VLOOKUP($A6,[1]Broker_Reval!$D$2:$M$22,6,FALSE)</f>
        <v>17.75</v>
      </c>
      <c r="I6">
        <f t="shared" si="0"/>
        <v>5.3836000000000002E-2</v>
      </c>
      <c r="J6">
        <f t="shared" si="0"/>
        <v>1.52</v>
      </c>
    </row>
    <row r="7" spans="1:10" x14ac:dyDescent="0.25">
      <c r="A7" t="s">
        <v>44</v>
      </c>
      <c r="B7" t="s">
        <v>3</v>
      </c>
      <c r="G7">
        <f>VLOOKUP($A7,[1]Broker_Reval!$H$19:$M$19,6,FALSE)</f>
        <v>115624</v>
      </c>
      <c r="H7" s="3">
        <f>VLOOKUP($A7,[1]Broker_Reval!$H$19:$M$19,2,FALSE)</f>
        <v>31.021162652316768</v>
      </c>
      <c r="I7">
        <f t="shared" si="0"/>
        <v>5.3836000000000002E-2</v>
      </c>
      <c r="J7">
        <f t="shared" si="0"/>
        <v>1.52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B15"/>
  <sheetViews>
    <sheetView workbookViewId="0">
      <selection activeCell="D6" sqref="D6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28</v>
      </c>
      <c r="B1" t="s">
        <v>17</v>
      </c>
    </row>
    <row r="2" spans="1:2" x14ac:dyDescent="0.25">
      <c r="A2" t="s">
        <v>25</v>
      </c>
      <c r="B2">
        <f>[1]Daily_MTM_live!$R$33</f>
        <v>3</v>
      </c>
    </row>
    <row r="3" spans="1:2" x14ac:dyDescent="0.25">
      <c r="A3" t="s">
        <v>27</v>
      </c>
      <c r="B3" s="3">
        <f>[1]Daily_MTM_live!$R$28</f>
        <v>0.27500000000000036</v>
      </c>
    </row>
    <row r="4" spans="1:2" x14ac:dyDescent="0.25">
      <c r="A4" t="s">
        <v>29</v>
      </c>
      <c r="B4" s="4">
        <f>[1]Daily_MTM_live!$R$30</f>
        <v>0.25</v>
      </c>
    </row>
    <row r="5" spans="1:2" x14ac:dyDescent="0.25">
      <c r="A5" t="s">
        <v>26</v>
      </c>
      <c r="B5">
        <v>0</v>
      </c>
    </row>
    <row r="6" spans="1:2" x14ac:dyDescent="0.25">
      <c r="A6" t="s">
        <v>51</v>
      </c>
      <c r="B6" s="10">
        <f>[1]Daily_MTM_live!$R$49</f>
        <v>0</v>
      </c>
    </row>
    <row r="7" spans="1:2" x14ac:dyDescent="0.25">
      <c r="A7" t="s">
        <v>35</v>
      </c>
      <c r="B7">
        <f>VLOOKUP("ACCU Spot",[1]Daily_MTM_live!$Q$12:$R$33,2,FALSE)</f>
        <v>32.25</v>
      </c>
    </row>
    <row r="8" spans="1:2" x14ac:dyDescent="0.25">
      <c r="A8" t="s">
        <v>36</v>
      </c>
      <c r="B8">
        <f>VLOOKUP("NZU Spot",[1]Daily_MTM_live!$F$2:$J$67,5,FALSE)</f>
        <v>73.5</v>
      </c>
    </row>
    <row r="9" spans="1:2" x14ac:dyDescent="0.25">
      <c r="A9" t="s">
        <v>37</v>
      </c>
      <c r="B9">
        <f>VLOOKUP("EUA Dec23",[1]Daily_MTM_live!$F$2:$J$67,5,FALSE)</f>
        <v>72.959999999999994</v>
      </c>
    </row>
    <row r="10" spans="1:2" x14ac:dyDescent="0.25">
      <c r="A10" t="s">
        <v>38</v>
      </c>
      <c r="B10">
        <f>VLOOKUP("UKA Dec23",[1]Daily_MTM_live!$F$2:$J$67,5,FALSE)</f>
        <v>42.87</v>
      </c>
    </row>
    <row r="11" spans="1:2" x14ac:dyDescent="0.25">
      <c r="A11" t="s">
        <v>50</v>
      </c>
      <c r="B11">
        <f>VLOOKUP("CCA V23 Dec23",[1]Daily_MTM_live!$F$2:$J$67,5,FALSE)</f>
        <v>38.89</v>
      </c>
    </row>
    <row r="12" spans="1:2" x14ac:dyDescent="0.25">
      <c r="A12" t="s">
        <v>54</v>
      </c>
      <c r="B12">
        <f>VLOOKUP(A12,[1]Daily_MTM_live!$Q$1:$R$9,2,FALSE)</f>
        <v>1.5019</v>
      </c>
    </row>
    <row r="13" spans="1:2" x14ac:dyDescent="0.25">
      <c r="A13" t="s">
        <v>55</v>
      </c>
      <c r="B13">
        <f>VLOOKUP(A13,[1]Daily_MTM_live!$Q$1:$R$9,2,FALSE)</f>
        <v>1.9103000000000001</v>
      </c>
    </row>
    <row r="14" spans="1:2" x14ac:dyDescent="0.25">
      <c r="A14" t="s">
        <v>56</v>
      </c>
      <c r="B14">
        <f>VLOOKUP(A14,[1]Daily_MTM_live!$Q$1:$R$9,2,FALSE)</f>
        <v>1.6531</v>
      </c>
    </row>
    <row r="15" spans="1:2" x14ac:dyDescent="0.25">
      <c r="A15" t="s">
        <v>57</v>
      </c>
      <c r="B15">
        <f>VLOOKUP(A15,[1]Daily_MTM_live!$Q$1:$R$9,2,FALSE)</f>
        <v>0.93030000000000002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dimension ref="A1:F358"/>
  <sheetViews>
    <sheetView topLeftCell="A323" workbookViewId="0">
      <selection activeCell="A356" sqref="A356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50</v>
      </c>
    </row>
    <row r="2" spans="1:6" x14ac:dyDescent="0.25">
      <c r="A2" s="2">
        <f>'[1]ACCU Data'!$F991</f>
        <v>44659</v>
      </c>
      <c r="B2">
        <f>VLOOKUP(A2,'[1]ACCU Data'!$F$990:$G$1463,2,FALSE)</f>
        <v>30</v>
      </c>
      <c r="C2">
        <f>VLOOKUP(A2,'[1]NZU Data'!$G$2:$H$1483,2,FALSE)</f>
        <v>75.900000000000006</v>
      </c>
      <c r="D2">
        <f>VLOOKUP($A2,Price_Reference!$A$1:$C$758,2,FALSE)</f>
        <v>79.930000000000007</v>
      </c>
      <c r="E2">
        <f>VLOOKUP($A2,Price_Reference!$A$1:$C$758,3,FALSE)</f>
        <v>77.75</v>
      </c>
      <c r="F2">
        <f>VLOOKUP($A2,Price_Reference!$A$1:$D$758,4,FALSE)</f>
        <v>33.97</v>
      </c>
    </row>
    <row r="3" spans="1:6" x14ac:dyDescent="0.25">
      <c r="A3" s="2">
        <f>'[1]ACCU Data'!$F992</f>
        <v>44662</v>
      </c>
      <c r="B3">
        <f>VLOOKUP(A3,'[1]ACCU Data'!$F$990:$G$1463,2,FALSE)</f>
        <v>30</v>
      </c>
      <c r="C3">
        <f>IFERROR(VLOOKUP(A3,'[1]NZU Data'!$G$2:$H$1483,2,FALSE),C2)</f>
        <v>75.5</v>
      </c>
      <c r="D3">
        <f>IFERROR(VLOOKUP($A3,Price_Reference!$A$1:$C$758,2,FALSE),D2)</f>
        <v>77.790000000000006</v>
      </c>
      <c r="E3">
        <f>IFERROR(VLOOKUP($A3,Price_Reference!$A$1:$C$758,3,FALSE),E2)</f>
        <v>77.22</v>
      </c>
      <c r="F3">
        <f>IFERROR(VLOOKUP($A3,Price_Reference!$A$1:$D$758,4,FALSE),F2)</f>
        <v>33.69</v>
      </c>
    </row>
    <row r="4" spans="1:6" x14ac:dyDescent="0.25">
      <c r="A4" s="2">
        <f>'[1]ACCU Data'!$F993</f>
        <v>44663</v>
      </c>
      <c r="B4">
        <f>VLOOKUP(A4,'[1]ACCU Data'!$F$990:$G$1463,2,FALSE)</f>
        <v>30</v>
      </c>
      <c r="C4">
        <f>IFERROR(VLOOKUP(A4,'[1]NZU Data'!$G$2:$H$1483,2,FALSE),C3)</f>
        <v>76.25</v>
      </c>
      <c r="D4">
        <f>IFERROR(VLOOKUP($A4,Price_Reference!$A$1:$C$758,2,FALSE),D3)</f>
        <v>78.84</v>
      </c>
      <c r="E4">
        <f>IFERROR(VLOOKUP($A4,Price_Reference!$A$1:$C$758,3,FALSE),E3)</f>
        <v>77.45</v>
      </c>
      <c r="F4">
        <f>IFERROR(VLOOKUP($A4,Price_Reference!$A$1:$D$758,4,FALSE),F3)</f>
        <v>33.65</v>
      </c>
    </row>
    <row r="5" spans="1:6" x14ac:dyDescent="0.25">
      <c r="A5" s="2">
        <f>'[1]ACCU Data'!$F994</f>
        <v>44664</v>
      </c>
      <c r="B5">
        <f>VLOOKUP(A5,'[1]ACCU Data'!$F$990:$G$1463,2,FALSE)</f>
        <v>30</v>
      </c>
      <c r="C5">
        <f>IFERROR(VLOOKUP(A5,'[1]NZU Data'!$G$2:$H$1483,2,FALSE),C4)</f>
        <v>76.5</v>
      </c>
      <c r="D5">
        <f>IFERROR(VLOOKUP($A5,Price_Reference!$A$1:$C$758,2,FALSE),D4)</f>
        <v>77.259990000000002</v>
      </c>
      <c r="E5">
        <f>IFERROR(VLOOKUP($A5,Price_Reference!$A$1:$C$758,3,FALSE),E4)</f>
        <v>76.81</v>
      </c>
      <c r="F5">
        <f>IFERROR(VLOOKUP($A5,Price_Reference!$A$1:$D$758,4,FALSE),F4)</f>
        <v>33.74</v>
      </c>
    </row>
    <row r="6" spans="1:6" x14ac:dyDescent="0.25">
      <c r="A6" s="2">
        <f>'[1]ACCU Data'!$F995</f>
        <v>44665</v>
      </c>
      <c r="B6">
        <f>VLOOKUP(A6,'[1]ACCU Data'!$F$990:$G$1463,2,FALSE)</f>
        <v>30</v>
      </c>
      <c r="C6">
        <f>IFERROR(VLOOKUP(A6,'[1]NZU Data'!$G$2:$H$1483,2,FALSE),C5)</f>
        <v>76.5</v>
      </c>
      <c r="D6">
        <f>IFERROR(VLOOKUP($A6,Price_Reference!$A$1:$C$758,2,FALSE),D5)</f>
        <v>79.78</v>
      </c>
      <c r="E6">
        <f>IFERROR(VLOOKUP($A6,Price_Reference!$A$1:$C$758,3,FALSE),E5)</f>
        <v>77.900000000000006</v>
      </c>
      <c r="F6">
        <f>IFERROR(VLOOKUP($A6,Price_Reference!$A$1:$D$758,4,FALSE),F5)</f>
        <v>33.799999999999997</v>
      </c>
    </row>
    <row r="7" spans="1:6" x14ac:dyDescent="0.25">
      <c r="A7" s="2">
        <f>'[1]ACCU Data'!$F996</f>
        <v>44670</v>
      </c>
      <c r="B7">
        <f>VLOOKUP(A7,'[1]ACCU Data'!$F$990:$G$1463,2,FALSE)</f>
        <v>30</v>
      </c>
      <c r="C7">
        <f>IFERROR(VLOOKUP(A7,'[1]NZU Data'!$G$2:$H$1483,2,FALSE),C6)</f>
        <v>76.5</v>
      </c>
      <c r="D7">
        <f>IFERROR(VLOOKUP($A7,Price_Reference!$A$1:$C$758,2,FALSE),D6)</f>
        <v>79.98</v>
      </c>
      <c r="E7">
        <f>IFERROR(VLOOKUP($A7,Price_Reference!$A$1:$C$758,3,FALSE),E6)</f>
        <v>74.78</v>
      </c>
      <c r="F7">
        <f>IFERROR(VLOOKUP($A7,Price_Reference!$A$1:$D$758,4,FALSE),F6)</f>
        <v>33.6</v>
      </c>
    </row>
    <row r="8" spans="1:6" x14ac:dyDescent="0.25">
      <c r="A8" s="2">
        <f>'[1]ACCU Data'!$F997</f>
        <v>44671</v>
      </c>
      <c r="B8">
        <f>VLOOKUP(A8,'[1]ACCU Data'!$F$990:$G$1463,2,FALSE)</f>
        <v>30</v>
      </c>
      <c r="C8">
        <f>IFERROR(VLOOKUP(A8,'[1]NZU Data'!$G$2:$H$1483,2,FALSE),C7)</f>
        <v>76.849999999999994</v>
      </c>
      <c r="D8">
        <f>IFERROR(VLOOKUP($A8,Price_Reference!$A$1:$C$758,2,FALSE),D7)</f>
        <v>87.6</v>
      </c>
      <c r="E8">
        <f>IFERROR(VLOOKUP($A8,Price_Reference!$A$1:$C$758,3,FALSE),E7)</f>
        <v>79.599999999999994</v>
      </c>
      <c r="F8">
        <f>IFERROR(VLOOKUP($A8,Price_Reference!$A$1:$D$758,4,FALSE),F7)</f>
        <v>33.46</v>
      </c>
    </row>
    <row r="9" spans="1:6" x14ac:dyDescent="0.25">
      <c r="A9" s="2">
        <f>'[1]ACCU Data'!$F998</f>
        <v>44672</v>
      </c>
      <c r="B9">
        <f>VLOOKUP(A9,'[1]ACCU Data'!$F$990:$G$1463,2,FALSE)</f>
        <v>30</v>
      </c>
      <c r="C9">
        <f>IFERROR(VLOOKUP(A9,'[1]NZU Data'!$G$2:$H$1483,2,FALSE),C8)</f>
        <v>76.25</v>
      </c>
      <c r="D9">
        <f>IFERROR(VLOOKUP($A9,Price_Reference!$A$1:$C$758,2,FALSE),D8)</f>
        <v>86.189989999999995</v>
      </c>
      <c r="E9">
        <f>IFERROR(VLOOKUP($A9,Price_Reference!$A$1:$C$758,3,FALSE),E8)</f>
        <v>79.91</v>
      </c>
      <c r="F9">
        <f>IFERROR(VLOOKUP($A9,Price_Reference!$A$1:$D$758,4,FALSE),F8)</f>
        <v>33.42</v>
      </c>
    </row>
    <row r="10" spans="1:6" x14ac:dyDescent="0.25">
      <c r="A10" s="2">
        <f>'[1]ACCU Data'!$F999</f>
        <v>44673</v>
      </c>
      <c r="B10">
        <f>VLOOKUP(A10,'[1]ACCU Data'!$F$990:$G$1463,2,FALSE)</f>
        <v>30</v>
      </c>
      <c r="C10">
        <f>IFERROR(VLOOKUP(A10,'[1]NZU Data'!$G$2:$H$1483,2,FALSE),C9)</f>
        <v>76.099999999999994</v>
      </c>
      <c r="D10">
        <f>IFERROR(VLOOKUP($A10,Price_Reference!$A$1:$C$758,2,FALSE),D9)</f>
        <v>88.68</v>
      </c>
      <c r="E10">
        <f>IFERROR(VLOOKUP($A10,Price_Reference!$A$1:$C$758,3,FALSE),E9)</f>
        <v>82.55</v>
      </c>
      <c r="F10">
        <f>IFERROR(VLOOKUP($A10,Price_Reference!$A$1:$D$758,4,FALSE),F9)</f>
        <v>33.24</v>
      </c>
    </row>
    <row r="11" spans="1:6" x14ac:dyDescent="0.25">
      <c r="A11" s="2">
        <f>'[1]ACCU Data'!$F1000</f>
        <v>44676</v>
      </c>
      <c r="B11">
        <f>VLOOKUP(A11,'[1]ACCU Data'!$F$990:$G$1463,2,FALSE)</f>
        <v>30</v>
      </c>
      <c r="C11">
        <f>IFERROR(VLOOKUP(A11,'[1]NZU Data'!$G$2:$H$1483,2,FALSE),C10)</f>
        <v>76.099999999999994</v>
      </c>
      <c r="D11">
        <f>IFERROR(VLOOKUP($A11,Price_Reference!$A$1:$C$758,2,FALSE),D10)</f>
        <v>83.13</v>
      </c>
      <c r="E11">
        <f>IFERROR(VLOOKUP($A11,Price_Reference!$A$1:$C$758,3,FALSE),E10)</f>
        <v>80.91</v>
      </c>
      <c r="F11">
        <f>IFERROR(VLOOKUP($A11,Price_Reference!$A$1:$D$758,4,FALSE),F10)</f>
        <v>32.6</v>
      </c>
    </row>
    <row r="12" spans="1:6" x14ac:dyDescent="0.25">
      <c r="A12" s="2">
        <f>'[1]ACCU Data'!$F1001</f>
        <v>44677</v>
      </c>
      <c r="B12">
        <f>VLOOKUP(A12,'[1]ACCU Data'!$F$990:$G$1463,2,FALSE)</f>
        <v>30</v>
      </c>
      <c r="C12">
        <f>IFERROR(VLOOKUP(A12,'[1]NZU Data'!$G$2:$H$1483,2,FALSE),C11)</f>
        <v>75.900000000000006</v>
      </c>
      <c r="D12">
        <f>IFERROR(VLOOKUP($A12,Price_Reference!$A$1:$C$758,2,FALSE),D11)</f>
        <v>82.35</v>
      </c>
      <c r="E12">
        <f>IFERROR(VLOOKUP($A12,Price_Reference!$A$1:$C$758,3,FALSE),E11)</f>
        <v>81.63</v>
      </c>
      <c r="F12">
        <f>IFERROR(VLOOKUP($A12,Price_Reference!$A$1:$D$758,4,FALSE),F11)</f>
        <v>32.5</v>
      </c>
    </row>
    <row r="13" spans="1:6" x14ac:dyDescent="0.25">
      <c r="A13" s="2">
        <f>'[1]ACCU Data'!$F1002</f>
        <v>44678</v>
      </c>
      <c r="B13">
        <f>VLOOKUP(A13,'[1]ACCU Data'!$F$990:$G$1463,2,FALSE)</f>
        <v>29.5</v>
      </c>
      <c r="C13">
        <f>IFERROR(VLOOKUP(A13,'[1]NZU Data'!$G$2:$H$1483,2,FALSE),C12)</f>
        <v>75.75</v>
      </c>
      <c r="D13">
        <f>IFERROR(VLOOKUP($A13,Price_Reference!$A$1:$C$758,2,FALSE),D12)</f>
        <v>80.66</v>
      </c>
      <c r="E13">
        <f>IFERROR(VLOOKUP($A13,Price_Reference!$A$1:$C$758,3,FALSE),E12)</f>
        <v>80.33</v>
      </c>
      <c r="F13">
        <f>IFERROR(VLOOKUP($A13,Price_Reference!$A$1:$D$758,4,FALSE),F12)</f>
        <v>32.270000000000003</v>
      </c>
    </row>
    <row r="14" spans="1:6" x14ac:dyDescent="0.25">
      <c r="A14" s="2">
        <f>'[1]ACCU Data'!$F1003</f>
        <v>44679</v>
      </c>
      <c r="B14">
        <f>VLOOKUP(A14,'[1]ACCU Data'!$F$990:$G$1463,2,FALSE)</f>
        <v>29.25</v>
      </c>
      <c r="C14">
        <f>IFERROR(VLOOKUP(A14,'[1]NZU Data'!$G$2:$H$1483,2,FALSE),C13)</f>
        <v>75.900000000000006</v>
      </c>
      <c r="D14">
        <f>IFERROR(VLOOKUP($A14,Price_Reference!$A$1:$C$758,2,FALSE),D13)</f>
        <v>82.31</v>
      </c>
      <c r="E14">
        <f>IFERROR(VLOOKUP($A14,Price_Reference!$A$1:$C$758,3,FALSE),E13)</f>
        <v>81.150000000000006</v>
      </c>
      <c r="F14">
        <f>IFERROR(VLOOKUP($A14,Price_Reference!$A$1:$D$758,4,FALSE),F13)</f>
        <v>32.33</v>
      </c>
    </row>
    <row r="15" spans="1:6" x14ac:dyDescent="0.25">
      <c r="A15" s="2">
        <f>'[1]ACCU Data'!$F1004</f>
        <v>44680</v>
      </c>
      <c r="B15">
        <f>VLOOKUP(A15,'[1]ACCU Data'!$F$990:$G$1463,2,FALSE)</f>
        <v>28</v>
      </c>
      <c r="C15">
        <f>IFERROR(VLOOKUP(A15,'[1]NZU Data'!$G$2:$H$1483,2,FALSE),C14)</f>
        <v>75.900000000000006</v>
      </c>
      <c r="D15">
        <f>IFERROR(VLOOKUP($A15,Price_Reference!$A$1:$C$758,2,FALSE),D14)</f>
        <v>84.04</v>
      </c>
      <c r="E15">
        <f>IFERROR(VLOOKUP($A15,Price_Reference!$A$1:$C$758,3,FALSE),E14)</f>
        <v>80.75</v>
      </c>
      <c r="F15">
        <f>IFERROR(VLOOKUP($A15,Price_Reference!$A$1:$D$758,4,FALSE),F14)</f>
        <v>32.19</v>
      </c>
    </row>
    <row r="16" spans="1:6" x14ac:dyDescent="0.25">
      <c r="A16" s="2">
        <f>'[1]ACCU Data'!$F1005</f>
        <v>44683</v>
      </c>
      <c r="B16">
        <f>VLOOKUP(A16,'[1]ACCU Data'!$F$990:$G$1463,2,FALSE)</f>
        <v>28</v>
      </c>
      <c r="C16">
        <f>IFERROR(VLOOKUP(A16,'[1]NZU Data'!$G$2:$H$1483,2,FALSE),C15)</f>
        <v>75.900000000000006</v>
      </c>
      <c r="D16">
        <f>IFERROR(VLOOKUP($A16,Price_Reference!$A$1:$C$758,2,FALSE),D15)</f>
        <v>82.65</v>
      </c>
      <c r="E16">
        <f>IFERROR(VLOOKUP($A16,Price_Reference!$A$1:$C$758,3,FALSE),E15)</f>
        <v>80.75</v>
      </c>
      <c r="F16">
        <f>IFERROR(VLOOKUP($A16,Price_Reference!$A$1:$D$758,4,FALSE),F15)</f>
        <v>31.9</v>
      </c>
    </row>
    <row r="17" spans="1:6" x14ac:dyDescent="0.25">
      <c r="A17" s="2">
        <f>'[1]ACCU Data'!$F1006</f>
        <v>44684</v>
      </c>
      <c r="B17">
        <f>VLOOKUP(A17,'[1]ACCU Data'!$F$990:$G$1463,2,FALSE)</f>
        <v>28</v>
      </c>
      <c r="C17">
        <f>IFERROR(VLOOKUP(A17,'[1]NZU Data'!$G$2:$H$1483,2,FALSE),C16)</f>
        <v>75.87</v>
      </c>
      <c r="D17">
        <f>IFERROR(VLOOKUP($A17,Price_Reference!$A$1:$C$758,2,FALSE),D16)</f>
        <v>87.78</v>
      </c>
      <c r="E17">
        <f>IFERROR(VLOOKUP($A17,Price_Reference!$A$1:$C$758,3,FALSE),E16)</f>
        <v>82.88</v>
      </c>
      <c r="F17">
        <f>IFERROR(VLOOKUP($A17,Price_Reference!$A$1:$D$758,4,FALSE),F16)</f>
        <v>32.25</v>
      </c>
    </row>
    <row r="18" spans="1:6" x14ac:dyDescent="0.25">
      <c r="A18" s="2">
        <f>'[1]ACCU Data'!$F1007</f>
        <v>44685</v>
      </c>
      <c r="B18">
        <f>VLOOKUP(A18,'[1]ACCU Data'!$F$990:$G$1463,2,FALSE)</f>
        <v>28</v>
      </c>
      <c r="C18">
        <f>IFERROR(VLOOKUP(A18,'[1]NZU Data'!$G$2:$H$1483,2,FALSE),C17)</f>
        <v>76.2</v>
      </c>
      <c r="D18">
        <f>IFERROR(VLOOKUP($A18,Price_Reference!$A$1:$C$758,2,FALSE),D17)</f>
        <v>87.9</v>
      </c>
      <c r="E18">
        <f>IFERROR(VLOOKUP($A18,Price_Reference!$A$1:$C$758,3,FALSE),E17)</f>
        <v>82.64</v>
      </c>
      <c r="F18">
        <f>IFERROR(VLOOKUP($A18,Price_Reference!$A$1:$D$758,4,FALSE),F17)</f>
        <v>32.630000000000003</v>
      </c>
    </row>
    <row r="19" spans="1:6" x14ac:dyDescent="0.25">
      <c r="A19" s="2">
        <f>'[1]ACCU Data'!$F1008</f>
        <v>44686</v>
      </c>
      <c r="B19">
        <f>VLOOKUP(A19,'[1]ACCU Data'!$F$990:$G$1463,2,FALSE)</f>
        <v>27.95</v>
      </c>
      <c r="C19">
        <f>IFERROR(VLOOKUP(A19,'[1]NZU Data'!$G$2:$H$1483,2,FALSE),C18)</f>
        <v>76.3</v>
      </c>
      <c r="D19">
        <f>IFERROR(VLOOKUP($A19,Price_Reference!$A$1:$C$758,2,FALSE),D18)</f>
        <v>88.53</v>
      </c>
      <c r="E19">
        <f>IFERROR(VLOOKUP($A19,Price_Reference!$A$1:$C$758,3,FALSE),E18)</f>
        <v>84.65</v>
      </c>
      <c r="F19">
        <f>IFERROR(VLOOKUP($A19,Price_Reference!$A$1:$D$758,4,FALSE),F18)</f>
        <v>32.06</v>
      </c>
    </row>
    <row r="20" spans="1:6" x14ac:dyDescent="0.25">
      <c r="A20" s="2">
        <f>'[1]ACCU Data'!$F1009</f>
        <v>44687</v>
      </c>
      <c r="B20">
        <f>VLOOKUP(A20,'[1]ACCU Data'!$F$990:$G$1463,2,FALSE)</f>
        <v>27.95</v>
      </c>
      <c r="C20">
        <f>IFERROR(VLOOKUP(A20,'[1]NZU Data'!$G$2:$H$1483,2,FALSE),C19)</f>
        <v>76.5</v>
      </c>
      <c r="D20">
        <f>IFERROR(VLOOKUP($A20,Price_Reference!$A$1:$C$758,2,FALSE),D19)</f>
        <v>91.14</v>
      </c>
      <c r="E20">
        <f>IFERROR(VLOOKUP($A20,Price_Reference!$A$1:$C$758,3,FALSE),E19)</f>
        <v>88.8</v>
      </c>
      <c r="F20">
        <f>IFERROR(VLOOKUP($A20,Price_Reference!$A$1:$D$758,4,FALSE),F19)</f>
        <v>32.07</v>
      </c>
    </row>
    <row r="21" spans="1:6" x14ac:dyDescent="0.25">
      <c r="A21" s="2">
        <f>'[1]ACCU Data'!$F1010</f>
        <v>44690</v>
      </c>
      <c r="B21">
        <f>VLOOKUP(A21,'[1]ACCU Data'!$F$990:$G$1463,2,FALSE)</f>
        <v>27.95</v>
      </c>
      <c r="C21">
        <f>IFERROR(VLOOKUP(A21,'[1]NZU Data'!$G$2:$H$1483,2,FALSE),C20)</f>
        <v>76.47</v>
      </c>
      <c r="D21">
        <f>IFERROR(VLOOKUP($A21,Price_Reference!$A$1:$C$758,2,FALSE),D20)</f>
        <v>86.62</v>
      </c>
      <c r="E21">
        <f>IFERROR(VLOOKUP($A21,Price_Reference!$A$1:$C$758,3,FALSE),E20)</f>
        <v>87.25</v>
      </c>
      <c r="F21">
        <f>IFERROR(VLOOKUP($A21,Price_Reference!$A$1:$D$758,4,FALSE),F20)</f>
        <v>31.93</v>
      </c>
    </row>
    <row r="22" spans="1:6" x14ac:dyDescent="0.25">
      <c r="A22" s="2">
        <f>'[1]ACCU Data'!$F1011</f>
        <v>44691</v>
      </c>
      <c r="B22">
        <f>VLOOKUP(A22,'[1]ACCU Data'!$F$990:$G$1463,2,FALSE)</f>
        <v>27.95</v>
      </c>
      <c r="C22">
        <f>IFERROR(VLOOKUP(A22,'[1]NZU Data'!$G$2:$H$1483,2,FALSE),C21)</f>
        <v>76.45</v>
      </c>
      <c r="D22">
        <f>IFERROR(VLOOKUP($A22,Price_Reference!$A$1:$C$758,2,FALSE),D21)</f>
        <v>86.93</v>
      </c>
      <c r="E22">
        <f>IFERROR(VLOOKUP($A22,Price_Reference!$A$1:$C$758,3,FALSE),E21)</f>
        <v>87.37</v>
      </c>
      <c r="F22">
        <f>IFERROR(VLOOKUP($A22,Price_Reference!$A$1:$D$758,4,FALSE),F21)</f>
        <v>32.39</v>
      </c>
    </row>
    <row r="23" spans="1:6" x14ac:dyDescent="0.25">
      <c r="A23" s="2">
        <f>'[1]ACCU Data'!$F1012</f>
        <v>44692</v>
      </c>
      <c r="B23">
        <f>VLOOKUP(A23,'[1]ACCU Data'!$F$990:$G$1463,2,FALSE)</f>
        <v>28.5</v>
      </c>
      <c r="C23">
        <f>IFERROR(VLOOKUP(A23,'[1]NZU Data'!$G$2:$H$1483,2,FALSE),C22)</f>
        <v>76.45</v>
      </c>
      <c r="D23">
        <f>IFERROR(VLOOKUP($A23,Price_Reference!$A$1:$C$758,2,FALSE),D22)</f>
        <v>88.45</v>
      </c>
      <c r="E23">
        <f>IFERROR(VLOOKUP($A23,Price_Reference!$A$1:$C$758,3,FALSE),E22)</f>
        <v>88.97</v>
      </c>
      <c r="F23">
        <f>IFERROR(VLOOKUP($A23,Price_Reference!$A$1:$D$758,4,FALSE),F22)</f>
        <v>32.090000000000003</v>
      </c>
    </row>
    <row r="24" spans="1:6" x14ac:dyDescent="0.25">
      <c r="A24" s="2">
        <f>'[1]ACCU Data'!$F1013</f>
        <v>44693</v>
      </c>
      <c r="B24">
        <f>VLOOKUP(A24,'[1]ACCU Data'!$F$990:$G$1463,2,FALSE)</f>
        <v>29.25</v>
      </c>
      <c r="C24">
        <f>IFERROR(VLOOKUP(A24,'[1]NZU Data'!$G$2:$H$1483,2,FALSE),C23)</f>
        <v>76.400000000000006</v>
      </c>
      <c r="D24">
        <f>IFERROR(VLOOKUP($A24,Price_Reference!$A$1:$C$758,2,FALSE),D23)</f>
        <v>87.87</v>
      </c>
      <c r="E24">
        <f>IFERROR(VLOOKUP($A24,Price_Reference!$A$1:$C$758,3,FALSE),E23)</f>
        <v>85.83</v>
      </c>
      <c r="F24">
        <f>IFERROR(VLOOKUP($A24,Price_Reference!$A$1:$D$758,4,FALSE),F23)</f>
        <v>31.73</v>
      </c>
    </row>
    <row r="25" spans="1:6" x14ac:dyDescent="0.25">
      <c r="A25" s="2">
        <f>'[1]ACCU Data'!$F1014</f>
        <v>44694</v>
      </c>
      <c r="B25">
        <f>VLOOKUP(A25,'[1]ACCU Data'!$F$990:$G$1463,2,FALSE)</f>
        <v>29.5</v>
      </c>
      <c r="C25">
        <f>IFERROR(VLOOKUP(A25,'[1]NZU Data'!$G$2:$H$1483,2,FALSE),C24)</f>
        <v>76.5</v>
      </c>
      <c r="D25">
        <f>IFERROR(VLOOKUP($A25,Price_Reference!$A$1:$C$758,2,FALSE),D24)</f>
        <v>88.09</v>
      </c>
      <c r="E25">
        <f>IFERROR(VLOOKUP($A25,Price_Reference!$A$1:$C$758,3,FALSE),E24)</f>
        <v>84.1</v>
      </c>
      <c r="F25">
        <f>IFERROR(VLOOKUP($A25,Price_Reference!$A$1:$D$758,4,FALSE),F24)</f>
        <v>31.97</v>
      </c>
    </row>
    <row r="26" spans="1:6" x14ac:dyDescent="0.25">
      <c r="A26" s="2">
        <f>'[1]ACCU Data'!$F1015</f>
        <v>44697</v>
      </c>
      <c r="B26">
        <f>VLOOKUP(A26,'[1]ACCU Data'!$F$990:$G$1463,2,FALSE)</f>
        <v>29.5</v>
      </c>
      <c r="C26">
        <f>IFERROR(VLOOKUP(A26,'[1]NZU Data'!$G$2:$H$1483,2,FALSE),C25)</f>
        <v>76.599999999999994</v>
      </c>
      <c r="D26">
        <f>IFERROR(VLOOKUP($A26,Price_Reference!$A$1:$C$758,2,FALSE),D25)</f>
        <v>89.18</v>
      </c>
      <c r="E26">
        <f>IFERROR(VLOOKUP($A26,Price_Reference!$A$1:$C$758,3,FALSE),E25)</f>
        <v>84.72</v>
      </c>
      <c r="F26">
        <f>IFERROR(VLOOKUP($A26,Price_Reference!$A$1:$D$758,4,FALSE),F25)</f>
        <v>32.21</v>
      </c>
    </row>
    <row r="27" spans="1:6" x14ac:dyDescent="0.25">
      <c r="A27" s="2">
        <f>'[1]ACCU Data'!$F1016</f>
        <v>44698</v>
      </c>
      <c r="B27">
        <f>VLOOKUP(A27,'[1]ACCU Data'!$F$990:$G$1463,2,FALSE)</f>
        <v>29.5</v>
      </c>
      <c r="C27">
        <f>IFERROR(VLOOKUP(A27,'[1]NZU Data'!$G$2:$H$1483,2,FALSE),C26)</f>
        <v>76.599999999999994</v>
      </c>
      <c r="D27">
        <f>IFERROR(VLOOKUP($A27,Price_Reference!$A$1:$C$758,2,FALSE),D26)</f>
        <v>91.329989999999995</v>
      </c>
      <c r="E27">
        <f>IFERROR(VLOOKUP($A27,Price_Reference!$A$1:$C$758,3,FALSE),E26)</f>
        <v>85.5</v>
      </c>
      <c r="F27">
        <f>IFERROR(VLOOKUP($A27,Price_Reference!$A$1:$D$758,4,FALSE),F26)</f>
        <v>32.69</v>
      </c>
    </row>
    <row r="28" spans="1:6" x14ac:dyDescent="0.25">
      <c r="A28" s="2">
        <f>'[1]ACCU Data'!$F1017</f>
        <v>44699</v>
      </c>
      <c r="B28">
        <f>VLOOKUP(A28,'[1]ACCU Data'!$F$990:$G$1463,2,FALSE)</f>
        <v>29.5</v>
      </c>
      <c r="C28">
        <f>IFERROR(VLOOKUP(A28,'[1]NZU Data'!$G$2:$H$1483,2,FALSE),C27)</f>
        <v>76.42</v>
      </c>
      <c r="D28">
        <f>IFERROR(VLOOKUP($A28,Price_Reference!$A$1:$C$758,2,FALSE),D27)</f>
        <v>84.27</v>
      </c>
      <c r="E28">
        <f>IFERROR(VLOOKUP($A28,Price_Reference!$A$1:$C$758,3,FALSE),E27)</f>
        <v>83.07</v>
      </c>
      <c r="F28">
        <f>IFERROR(VLOOKUP($A28,Price_Reference!$A$1:$D$758,4,FALSE),F27)</f>
        <v>32.79</v>
      </c>
    </row>
    <row r="29" spans="1:6" x14ac:dyDescent="0.25">
      <c r="A29" s="2">
        <f>'[1]ACCU Data'!$F1018</f>
        <v>44700</v>
      </c>
      <c r="B29">
        <f>VLOOKUP(A29,'[1]ACCU Data'!$F$990:$G$1463,2,FALSE)</f>
        <v>29.6</v>
      </c>
      <c r="C29">
        <f>IFERROR(VLOOKUP(A29,'[1]NZU Data'!$G$2:$H$1483,2,FALSE),C28)</f>
        <v>76.47</v>
      </c>
      <c r="D29">
        <f>IFERROR(VLOOKUP($A29,Price_Reference!$A$1:$C$758,2,FALSE),D28)</f>
        <v>82.82</v>
      </c>
      <c r="E29">
        <f>IFERROR(VLOOKUP($A29,Price_Reference!$A$1:$C$758,3,FALSE),E28)</f>
        <v>83.45</v>
      </c>
      <c r="F29">
        <f>IFERROR(VLOOKUP($A29,Price_Reference!$A$1:$D$758,4,FALSE),F28)</f>
        <v>32.65</v>
      </c>
    </row>
    <row r="30" spans="1:6" x14ac:dyDescent="0.25">
      <c r="A30" s="2">
        <f>'[1]ACCU Data'!$F1019</f>
        <v>44701</v>
      </c>
      <c r="B30">
        <f>VLOOKUP(A30,'[1]ACCU Data'!$F$990:$G$1463,2,FALSE)</f>
        <v>30</v>
      </c>
      <c r="C30">
        <f>IFERROR(VLOOKUP(A30,'[1]NZU Data'!$G$2:$H$1483,2,FALSE),C29)</f>
        <v>76.900000000000006</v>
      </c>
      <c r="D30">
        <f>IFERROR(VLOOKUP($A30,Price_Reference!$A$1:$C$758,2,FALSE),D29)</f>
        <v>80.05</v>
      </c>
      <c r="E30">
        <f>IFERROR(VLOOKUP($A30,Price_Reference!$A$1:$C$758,3,FALSE),E29)</f>
        <v>82.37</v>
      </c>
      <c r="F30">
        <f>IFERROR(VLOOKUP($A30,Price_Reference!$A$1:$D$758,4,FALSE),F29)</f>
        <v>32.700000000000003</v>
      </c>
    </row>
    <row r="31" spans="1:6" x14ac:dyDescent="0.25">
      <c r="A31" s="2">
        <f>'[1]ACCU Data'!$F1020</f>
        <v>44704</v>
      </c>
      <c r="B31">
        <f>VLOOKUP(A31,'[1]ACCU Data'!$F$990:$G$1463,2,FALSE)</f>
        <v>35.5</v>
      </c>
      <c r="C31">
        <f>IFERROR(VLOOKUP(A31,'[1]NZU Data'!$G$2:$H$1483,2,FALSE),C30)</f>
        <v>77.05</v>
      </c>
      <c r="D31">
        <f>IFERROR(VLOOKUP($A31,Price_Reference!$A$1:$C$758,2,FALSE),D30)</f>
        <v>77.81</v>
      </c>
      <c r="E31">
        <f>IFERROR(VLOOKUP($A31,Price_Reference!$A$1:$C$758,3,FALSE),E30)</f>
        <v>80.099999999999994</v>
      </c>
      <c r="F31">
        <f>IFERROR(VLOOKUP($A31,Price_Reference!$A$1:$D$758,4,FALSE),F30)</f>
        <v>32.94</v>
      </c>
    </row>
    <row r="32" spans="1:6" x14ac:dyDescent="0.25">
      <c r="A32" s="2">
        <f>'[1]ACCU Data'!$F1021</f>
        <v>44705</v>
      </c>
      <c r="B32">
        <f>VLOOKUP(A32,'[1]ACCU Data'!$F$990:$G$1463,2,FALSE)</f>
        <v>36</v>
      </c>
      <c r="C32">
        <f>IFERROR(VLOOKUP(A32,'[1]NZU Data'!$G$2:$H$1483,2,FALSE),C31)</f>
        <v>77.099999999999994</v>
      </c>
      <c r="D32">
        <f>IFERROR(VLOOKUP($A32,Price_Reference!$A$1:$C$758,2,FALSE),D31)</f>
        <v>80.98</v>
      </c>
      <c r="E32">
        <f>IFERROR(VLOOKUP($A32,Price_Reference!$A$1:$C$758,3,FALSE),E31)</f>
        <v>80.400000000000006</v>
      </c>
      <c r="F32">
        <f>IFERROR(VLOOKUP($A32,Price_Reference!$A$1:$D$758,4,FALSE),F31)</f>
        <v>33.17</v>
      </c>
    </row>
    <row r="33" spans="1:6" x14ac:dyDescent="0.25">
      <c r="A33" s="2">
        <f>'[1]ACCU Data'!$F1022</f>
        <v>44706</v>
      </c>
      <c r="B33">
        <f>VLOOKUP(A33,'[1]ACCU Data'!$F$990:$G$1463,2,FALSE)</f>
        <v>36</v>
      </c>
      <c r="C33">
        <f>IFERROR(VLOOKUP(A33,'[1]NZU Data'!$G$2:$H$1483,2,FALSE),C32)</f>
        <v>77</v>
      </c>
      <c r="D33">
        <f>IFERROR(VLOOKUP($A33,Price_Reference!$A$1:$C$758,2,FALSE),D32)</f>
        <v>81.040000000000006</v>
      </c>
      <c r="E33">
        <f>IFERROR(VLOOKUP($A33,Price_Reference!$A$1:$C$758,3,FALSE),E32)</f>
        <v>80.31</v>
      </c>
      <c r="F33">
        <f>IFERROR(VLOOKUP($A33,Price_Reference!$A$1:$D$758,4,FALSE),F32)</f>
        <v>33.549999999999997</v>
      </c>
    </row>
    <row r="34" spans="1:6" x14ac:dyDescent="0.25">
      <c r="A34" s="2">
        <f>'[1]ACCU Data'!$F1023</f>
        <v>44707</v>
      </c>
      <c r="B34">
        <f>VLOOKUP(A34,'[1]ACCU Data'!$F$990:$G$1463,2,FALSE)</f>
        <v>36</v>
      </c>
      <c r="C34">
        <f>IFERROR(VLOOKUP(A34,'[1]NZU Data'!$G$2:$H$1483,2,FALSE),C33)</f>
        <v>77</v>
      </c>
      <c r="D34">
        <f>IFERROR(VLOOKUP($A34,Price_Reference!$A$1:$C$758,2,FALSE),D33)</f>
        <v>84.4</v>
      </c>
      <c r="E34">
        <f>IFERROR(VLOOKUP($A34,Price_Reference!$A$1:$C$758,3,FALSE),E33)</f>
        <v>82.47</v>
      </c>
      <c r="F34">
        <f>IFERROR(VLOOKUP($A34,Price_Reference!$A$1:$D$758,4,FALSE),F33)</f>
        <v>33.82</v>
      </c>
    </row>
    <row r="35" spans="1:6" x14ac:dyDescent="0.25">
      <c r="A35" s="2">
        <f>'[1]ACCU Data'!$F1024</f>
        <v>44708</v>
      </c>
      <c r="B35">
        <f>VLOOKUP(A35,'[1]ACCU Data'!$F$990:$G$1463,2,FALSE)</f>
        <v>35.5</v>
      </c>
      <c r="C35">
        <f>IFERROR(VLOOKUP(A35,'[1]NZU Data'!$G$2:$H$1483,2,FALSE),C34)</f>
        <v>77.2</v>
      </c>
      <c r="D35">
        <f>IFERROR(VLOOKUP($A35,Price_Reference!$A$1:$C$758,2,FALSE),D34)</f>
        <v>83.84</v>
      </c>
      <c r="E35">
        <f>IFERROR(VLOOKUP($A35,Price_Reference!$A$1:$C$758,3,FALSE),E34)</f>
        <v>82.189989999999995</v>
      </c>
      <c r="F35">
        <f>IFERROR(VLOOKUP($A35,Price_Reference!$A$1:$D$758,4,FALSE),F34)</f>
        <v>34.340000000000003</v>
      </c>
    </row>
    <row r="36" spans="1:6" x14ac:dyDescent="0.25">
      <c r="A36" s="2">
        <f>'[1]ACCU Data'!$F1025</f>
        <v>44711</v>
      </c>
      <c r="B36">
        <f>VLOOKUP(A36,'[1]ACCU Data'!$F$990:$G$1463,2,FALSE)</f>
        <v>35.5</v>
      </c>
      <c r="C36">
        <f>IFERROR(VLOOKUP(A36,'[1]NZU Data'!$G$2:$H$1483,2,FALSE),C35)</f>
        <v>77</v>
      </c>
      <c r="D36">
        <f>IFERROR(VLOOKUP($A36,Price_Reference!$A$1:$C$758,2,FALSE),D35)</f>
        <v>83.61</v>
      </c>
      <c r="E36">
        <f>IFERROR(VLOOKUP($A36,Price_Reference!$A$1:$C$758,3,FALSE),E35)</f>
        <v>81.17</v>
      </c>
      <c r="F36">
        <f>IFERROR(VLOOKUP($A36,Price_Reference!$A$1:$D$758,4,FALSE),F35)</f>
        <v>34.340000000000003</v>
      </c>
    </row>
    <row r="37" spans="1:6" x14ac:dyDescent="0.25">
      <c r="A37" s="2">
        <f>'[1]ACCU Data'!$F1026</f>
        <v>44712</v>
      </c>
      <c r="B37">
        <f>VLOOKUP(A37,'[1]ACCU Data'!$F$990:$G$1463,2,FALSE)</f>
        <v>35.5</v>
      </c>
      <c r="C37">
        <f>IFERROR(VLOOKUP(A37,'[1]NZU Data'!$G$2:$H$1483,2,FALSE),C36)</f>
        <v>76.87</v>
      </c>
      <c r="D37">
        <f>IFERROR(VLOOKUP($A37,Price_Reference!$A$1:$C$758,2,FALSE),D36)</f>
        <v>83.66</v>
      </c>
      <c r="E37">
        <f>IFERROR(VLOOKUP($A37,Price_Reference!$A$1:$C$758,3,FALSE),E36)</f>
        <v>82.59</v>
      </c>
      <c r="F37">
        <f>IFERROR(VLOOKUP($A37,Price_Reference!$A$1:$D$758,4,FALSE),F36)</f>
        <v>34.53</v>
      </c>
    </row>
    <row r="38" spans="1:6" x14ac:dyDescent="0.25">
      <c r="A38" s="2">
        <f>'[1]ACCU Data'!$F1027</f>
        <v>44713</v>
      </c>
      <c r="B38">
        <f>VLOOKUP(A38,'[1]ACCU Data'!$F$990:$G$1463,2,FALSE)</f>
        <v>35.5</v>
      </c>
      <c r="C38">
        <f>IFERROR(VLOOKUP(A38,'[1]NZU Data'!$G$2:$H$1483,2,FALSE),C37)</f>
        <v>76.849999999999994</v>
      </c>
      <c r="D38">
        <f>IFERROR(VLOOKUP($A38,Price_Reference!$A$1:$C$758,2,FALSE),D37)</f>
        <v>85.72</v>
      </c>
      <c r="E38">
        <f>IFERROR(VLOOKUP($A38,Price_Reference!$A$1:$C$758,3,FALSE),E37)</f>
        <v>82.66</v>
      </c>
      <c r="F38">
        <f>IFERROR(VLOOKUP($A38,Price_Reference!$A$1:$D$758,4,FALSE),F37)</f>
        <v>35.08</v>
      </c>
    </row>
    <row r="39" spans="1:6" x14ac:dyDescent="0.25">
      <c r="A39" s="2">
        <f>'[1]ACCU Data'!$F1028</f>
        <v>44714</v>
      </c>
      <c r="B39">
        <f>VLOOKUP(A39,'[1]ACCU Data'!$F$990:$G$1463,2,FALSE)</f>
        <v>35.5</v>
      </c>
      <c r="C39">
        <f>IFERROR(VLOOKUP(A39,'[1]NZU Data'!$G$2:$H$1483,2,FALSE),C38)</f>
        <v>77.099999999999994</v>
      </c>
      <c r="D39">
        <f>IFERROR(VLOOKUP($A39,Price_Reference!$A$1:$C$758,2,FALSE),D38)</f>
        <v>85.98</v>
      </c>
      <c r="E39">
        <f>IFERROR(VLOOKUP($A39,Price_Reference!$A$1:$C$758,3,FALSE),E38)</f>
        <v>82.66</v>
      </c>
      <c r="F39">
        <f>IFERROR(VLOOKUP($A39,Price_Reference!$A$1:$D$758,4,FALSE),F38)</f>
        <v>34.700000000000003</v>
      </c>
    </row>
    <row r="40" spans="1:6" x14ac:dyDescent="0.25">
      <c r="A40" s="2">
        <f>'[1]ACCU Data'!$F1029</f>
        <v>44715</v>
      </c>
      <c r="B40">
        <f>VLOOKUP(A40,'[1]ACCU Data'!$F$990:$G$1463,2,FALSE)</f>
        <v>35.5</v>
      </c>
      <c r="C40">
        <f>IFERROR(VLOOKUP(A40,'[1]NZU Data'!$G$2:$H$1483,2,FALSE),C39)</f>
        <v>76.8</v>
      </c>
      <c r="D40">
        <f>IFERROR(VLOOKUP($A40,Price_Reference!$A$1:$C$758,2,FALSE),D39)</f>
        <v>86.5</v>
      </c>
      <c r="E40">
        <f>IFERROR(VLOOKUP($A40,Price_Reference!$A$1:$C$758,3,FALSE),E39)</f>
        <v>82.66</v>
      </c>
      <c r="F40">
        <f>IFERROR(VLOOKUP($A40,Price_Reference!$A$1:$D$758,4,FALSE),F39)</f>
        <v>34.58</v>
      </c>
    </row>
    <row r="41" spans="1:6" x14ac:dyDescent="0.25">
      <c r="A41" s="2">
        <f>'[1]ACCU Data'!$F1030</f>
        <v>44718</v>
      </c>
      <c r="B41">
        <f>VLOOKUP(A41,'[1]ACCU Data'!$F$990:$G$1463,2,FALSE)</f>
        <v>35.5</v>
      </c>
      <c r="C41">
        <f>IFERROR(VLOOKUP(A41,'[1]NZU Data'!$G$2:$H$1483,2,FALSE),C40)</f>
        <v>76.8</v>
      </c>
      <c r="D41">
        <f>IFERROR(VLOOKUP($A41,Price_Reference!$A$1:$C$758,2,FALSE),D40)</f>
        <v>81.08</v>
      </c>
      <c r="E41">
        <f>IFERROR(VLOOKUP($A41,Price_Reference!$A$1:$C$758,3,FALSE),E40)</f>
        <v>81.8</v>
      </c>
      <c r="F41">
        <f>IFERROR(VLOOKUP($A41,Price_Reference!$A$1:$D$758,4,FALSE),F40)</f>
        <v>34.130000000000003</v>
      </c>
    </row>
    <row r="42" spans="1:6" x14ac:dyDescent="0.25">
      <c r="A42" s="2">
        <f>'[1]ACCU Data'!$F1031</f>
        <v>44719</v>
      </c>
      <c r="B42">
        <f>VLOOKUP(A42,'[1]ACCU Data'!$F$990:$G$1463,2,FALSE)</f>
        <v>35.5</v>
      </c>
      <c r="C42">
        <f>IFERROR(VLOOKUP(A42,'[1]NZU Data'!$G$2:$H$1483,2,FALSE),C41)</f>
        <v>76.900000000000006</v>
      </c>
      <c r="D42">
        <f>IFERROR(VLOOKUP($A42,Price_Reference!$A$1:$C$758,2,FALSE),D41)</f>
        <v>80.98</v>
      </c>
      <c r="E42">
        <f>IFERROR(VLOOKUP($A42,Price_Reference!$A$1:$C$758,3,FALSE),E41)</f>
        <v>82.56</v>
      </c>
      <c r="F42">
        <f>IFERROR(VLOOKUP($A42,Price_Reference!$A$1:$D$758,4,FALSE),F41)</f>
        <v>34.08</v>
      </c>
    </row>
    <row r="43" spans="1:6" x14ac:dyDescent="0.25">
      <c r="A43" s="2">
        <f>'[1]ACCU Data'!$F1032</f>
        <v>44720</v>
      </c>
      <c r="B43">
        <f>VLOOKUP(A43,'[1]ACCU Data'!$F$990:$G$1463,2,FALSE)</f>
        <v>35.25</v>
      </c>
      <c r="C43">
        <f>IFERROR(VLOOKUP(A43,'[1]NZU Data'!$G$2:$H$1483,2,FALSE),C42)</f>
        <v>76.8</v>
      </c>
      <c r="D43">
        <f>IFERROR(VLOOKUP($A43,Price_Reference!$A$1:$C$758,2,FALSE),D42)</f>
        <v>79.489999999999995</v>
      </c>
      <c r="E43">
        <f>IFERROR(VLOOKUP($A43,Price_Reference!$A$1:$C$758,3,FALSE),E42)</f>
        <v>81.78</v>
      </c>
      <c r="F43">
        <f>IFERROR(VLOOKUP($A43,Price_Reference!$A$1:$D$758,4,FALSE),F42)</f>
        <v>34.74</v>
      </c>
    </row>
    <row r="44" spans="1:6" x14ac:dyDescent="0.25">
      <c r="A44" s="2">
        <f>'[1]ACCU Data'!$F1033</f>
        <v>44721</v>
      </c>
      <c r="B44">
        <f>VLOOKUP(A44,'[1]ACCU Data'!$F$990:$G$1463,2,FALSE)</f>
        <v>35.25</v>
      </c>
      <c r="C44">
        <f>IFERROR(VLOOKUP(A44,'[1]NZU Data'!$G$2:$H$1483,2,FALSE),C43)</f>
        <v>76.599999999999994</v>
      </c>
      <c r="D44">
        <f>IFERROR(VLOOKUP($A44,Price_Reference!$A$1:$C$758,2,FALSE),D43)</f>
        <v>80.680000000000007</v>
      </c>
      <c r="E44">
        <f>IFERROR(VLOOKUP($A44,Price_Reference!$A$1:$C$758,3,FALSE),E43)</f>
        <v>82.24</v>
      </c>
      <c r="F44">
        <f>IFERROR(VLOOKUP($A44,Price_Reference!$A$1:$D$758,4,FALSE),F43)</f>
        <v>34.69</v>
      </c>
    </row>
    <row r="45" spans="1:6" x14ac:dyDescent="0.25">
      <c r="A45" s="2">
        <f>'[1]ACCU Data'!$F1034</f>
        <v>44722</v>
      </c>
      <c r="B45">
        <f>VLOOKUP(A45,'[1]ACCU Data'!$F$990:$G$1463,2,FALSE)</f>
        <v>35.25</v>
      </c>
      <c r="C45">
        <f>IFERROR(VLOOKUP(A45,'[1]NZU Data'!$G$2:$H$1483,2,FALSE),C44)</f>
        <v>76.599999999999994</v>
      </c>
      <c r="D45">
        <f>IFERROR(VLOOKUP($A45,Price_Reference!$A$1:$C$758,2,FALSE),D44)</f>
        <v>81.53</v>
      </c>
      <c r="E45">
        <f>IFERROR(VLOOKUP($A45,Price_Reference!$A$1:$C$758,3,FALSE),E44)</f>
        <v>81.75</v>
      </c>
      <c r="F45">
        <f>IFERROR(VLOOKUP($A45,Price_Reference!$A$1:$D$758,4,FALSE),F44)</f>
        <v>34.71</v>
      </c>
    </row>
    <row r="46" spans="1:6" x14ac:dyDescent="0.25">
      <c r="A46" s="2">
        <f>'[1]ACCU Data'!$F1035</f>
        <v>44725</v>
      </c>
      <c r="B46">
        <f>VLOOKUP(A46,'[1]ACCU Data'!$F$990:$G$1463,2,FALSE)</f>
        <v>35.25</v>
      </c>
      <c r="C46">
        <f>IFERROR(VLOOKUP(A46,'[1]NZU Data'!$G$2:$H$1483,2,FALSE),C45)</f>
        <v>76.400000000000006</v>
      </c>
      <c r="D46">
        <f>IFERROR(VLOOKUP($A46,Price_Reference!$A$1:$C$758,2,FALSE),D45)</f>
        <v>81.2</v>
      </c>
      <c r="E46">
        <f>IFERROR(VLOOKUP($A46,Price_Reference!$A$1:$C$758,3,FALSE),E45)</f>
        <v>81.2</v>
      </c>
      <c r="F46">
        <f>IFERROR(VLOOKUP($A46,Price_Reference!$A$1:$D$758,4,FALSE),F45)</f>
        <v>34.049999999999997</v>
      </c>
    </row>
    <row r="47" spans="1:6" x14ac:dyDescent="0.25">
      <c r="A47" s="2">
        <f>'[1]ACCU Data'!$F1036</f>
        <v>44726</v>
      </c>
      <c r="B47">
        <f>VLOOKUP(A47,'[1]ACCU Data'!$F$990:$G$1463,2,FALSE)</f>
        <v>35.25</v>
      </c>
      <c r="C47">
        <f>IFERROR(VLOOKUP(A47,'[1]NZU Data'!$G$2:$H$1483,2,FALSE),C46)</f>
        <v>75.7</v>
      </c>
      <c r="D47">
        <f>IFERROR(VLOOKUP($A47,Price_Reference!$A$1:$C$758,2,FALSE),D46)</f>
        <v>83.78</v>
      </c>
      <c r="E47">
        <f>IFERROR(VLOOKUP($A47,Price_Reference!$A$1:$C$758,3,FALSE),E46)</f>
        <v>82.11</v>
      </c>
      <c r="F47">
        <f>IFERROR(VLOOKUP($A47,Price_Reference!$A$1:$D$758,4,FALSE),F46)</f>
        <v>33.43</v>
      </c>
    </row>
    <row r="48" spans="1:6" x14ac:dyDescent="0.25">
      <c r="A48" s="2">
        <f>'[1]ACCU Data'!$F1037</f>
        <v>44727</v>
      </c>
      <c r="B48">
        <f>VLOOKUP(A48,'[1]ACCU Data'!$F$990:$G$1463,2,FALSE)</f>
        <v>35.25</v>
      </c>
      <c r="C48">
        <f>IFERROR(VLOOKUP(A48,'[1]NZU Data'!$G$2:$H$1483,2,FALSE),C47)</f>
        <v>77</v>
      </c>
      <c r="D48">
        <f>IFERROR(VLOOKUP($A48,Price_Reference!$A$1:$C$758,2,FALSE),D47)</f>
        <v>85.83</v>
      </c>
      <c r="E48">
        <f>IFERROR(VLOOKUP($A48,Price_Reference!$A$1:$C$758,3,FALSE),E47)</f>
        <v>82.37</v>
      </c>
      <c r="F48">
        <f>IFERROR(VLOOKUP($A48,Price_Reference!$A$1:$D$758,4,FALSE),F47)</f>
        <v>33.47</v>
      </c>
    </row>
    <row r="49" spans="1:6" x14ac:dyDescent="0.25">
      <c r="A49" s="2">
        <f>'[1]ACCU Data'!$F1038</f>
        <v>44728</v>
      </c>
      <c r="B49">
        <f>VLOOKUP(A49,'[1]ACCU Data'!$F$990:$G$1463,2,FALSE)</f>
        <v>35.25</v>
      </c>
      <c r="C49">
        <f>IFERROR(VLOOKUP(A49,'[1]NZU Data'!$G$2:$H$1483,2,FALSE),C48)</f>
        <v>76.849999999999994</v>
      </c>
      <c r="D49">
        <f>IFERROR(VLOOKUP($A49,Price_Reference!$A$1:$C$758,2,FALSE),D48)</f>
        <v>82.61</v>
      </c>
      <c r="E49">
        <f>IFERROR(VLOOKUP($A49,Price_Reference!$A$1:$C$758,3,FALSE),E48)</f>
        <v>82</v>
      </c>
      <c r="F49">
        <f>IFERROR(VLOOKUP($A49,Price_Reference!$A$1:$D$758,4,FALSE),F48)</f>
        <v>32.950000000000003</v>
      </c>
    </row>
    <row r="50" spans="1:6" x14ac:dyDescent="0.25">
      <c r="A50" s="2">
        <f>'[1]ACCU Data'!$F1039</f>
        <v>44729</v>
      </c>
      <c r="B50">
        <f>VLOOKUP(A50,'[1]ACCU Data'!$F$990:$G$1463,2,FALSE)</f>
        <v>35.25</v>
      </c>
      <c r="C50">
        <f>IFERROR(VLOOKUP(A50,'[1]NZU Data'!$G$2:$H$1483,2,FALSE),C49)</f>
        <v>76.599999999999994</v>
      </c>
      <c r="D50">
        <f>IFERROR(VLOOKUP($A50,Price_Reference!$A$1:$C$758,2,FALSE),D49)</f>
        <v>81.99</v>
      </c>
      <c r="E50">
        <f>IFERROR(VLOOKUP($A50,Price_Reference!$A$1:$C$758,3,FALSE),E49)</f>
        <v>81.349999999999994</v>
      </c>
      <c r="F50">
        <f>IFERROR(VLOOKUP($A50,Price_Reference!$A$1:$D$758,4,FALSE),F49)</f>
        <v>32.74</v>
      </c>
    </row>
    <row r="51" spans="1:6" x14ac:dyDescent="0.25">
      <c r="A51" s="2">
        <f>'[1]ACCU Data'!$F1040</f>
        <v>44732</v>
      </c>
      <c r="B51">
        <f>VLOOKUP(A51,'[1]ACCU Data'!$F$990:$G$1463,2,FALSE)</f>
        <v>35.25</v>
      </c>
      <c r="C51">
        <f>IFERROR(VLOOKUP(A51,'[1]NZU Data'!$G$2:$H$1483,2,FALSE),C50)</f>
        <v>76.5</v>
      </c>
      <c r="D51">
        <f>IFERROR(VLOOKUP($A51,Price_Reference!$A$1:$C$758,2,FALSE),D50)</f>
        <v>83.59</v>
      </c>
      <c r="E51">
        <f>IFERROR(VLOOKUP($A51,Price_Reference!$A$1:$C$758,3,FALSE),E50)</f>
        <v>81.98</v>
      </c>
      <c r="F51">
        <f>IFERROR(VLOOKUP($A51,Price_Reference!$A$1:$D$758,4,FALSE),F50)</f>
        <v>32.74</v>
      </c>
    </row>
    <row r="52" spans="1:6" x14ac:dyDescent="0.25">
      <c r="A52" s="2">
        <f>'[1]ACCU Data'!$F1041</f>
        <v>44733</v>
      </c>
      <c r="B52">
        <f>VLOOKUP(A52,'[1]ACCU Data'!$F$990:$G$1463,2,FALSE)</f>
        <v>35.25</v>
      </c>
      <c r="C52">
        <f>IFERROR(VLOOKUP(A52,'[1]NZU Data'!$G$2:$H$1483,2,FALSE),C51)</f>
        <v>76.5</v>
      </c>
      <c r="D52">
        <f>IFERROR(VLOOKUP($A52,Price_Reference!$A$1:$C$758,2,FALSE),D51)</f>
        <v>84.27</v>
      </c>
      <c r="E52">
        <f>IFERROR(VLOOKUP($A52,Price_Reference!$A$1:$C$758,3,FALSE),E51)</f>
        <v>81.5</v>
      </c>
      <c r="F52">
        <f>IFERROR(VLOOKUP($A52,Price_Reference!$A$1:$D$758,4,FALSE),F51)</f>
        <v>32.31</v>
      </c>
    </row>
    <row r="53" spans="1:6" x14ac:dyDescent="0.25">
      <c r="A53" s="2">
        <f>'[1]ACCU Data'!$F1042</f>
        <v>44734</v>
      </c>
      <c r="B53">
        <f>VLOOKUP(A53,'[1]ACCU Data'!$F$990:$G$1463,2,FALSE)</f>
        <v>35.25</v>
      </c>
      <c r="C53">
        <f>IFERROR(VLOOKUP(A53,'[1]NZU Data'!$G$2:$H$1483,2,FALSE),C52)</f>
        <v>76.25</v>
      </c>
      <c r="D53">
        <f>IFERROR(VLOOKUP($A53,Price_Reference!$A$1:$C$758,2,FALSE),D52)</f>
        <v>81.42</v>
      </c>
      <c r="E53">
        <f>IFERROR(VLOOKUP($A53,Price_Reference!$A$1:$C$758,3,FALSE),E52)</f>
        <v>80.38</v>
      </c>
      <c r="F53">
        <f>IFERROR(VLOOKUP($A53,Price_Reference!$A$1:$D$758,4,FALSE),F52)</f>
        <v>31.51</v>
      </c>
    </row>
    <row r="54" spans="1:6" x14ac:dyDescent="0.25">
      <c r="A54" s="2">
        <f>'[1]ACCU Data'!$F1043</f>
        <v>44735</v>
      </c>
      <c r="B54">
        <f>VLOOKUP(A54,'[1]ACCU Data'!$F$990:$G$1463,2,FALSE)</f>
        <v>35.25</v>
      </c>
      <c r="C54">
        <f>IFERROR(VLOOKUP(A54,'[1]NZU Data'!$G$2:$H$1483,2,FALSE),C53)</f>
        <v>76</v>
      </c>
      <c r="D54">
        <f>IFERROR(VLOOKUP($A54,Price_Reference!$A$1:$C$758,2,FALSE),D53)</f>
        <v>83.67</v>
      </c>
      <c r="E54">
        <f>IFERROR(VLOOKUP($A54,Price_Reference!$A$1:$C$758,3,FALSE),E53)</f>
        <v>80.28</v>
      </c>
      <c r="F54">
        <f>IFERROR(VLOOKUP($A54,Price_Reference!$A$1:$D$758,4,FALSE),F53)</f>
        <v>31.31</v>
      </c>
    </row>
    <row r="55" spans="1:6" x14ac:dyDescent="0.25">
      <c r="A55" s="2">
        <f>'[1]ACCU Data'!$F1044</f>
        <v>44736</v>
      </c>
      <c r="B55">
        <f>VLOOKUP(A55,'[1]ACCU Data'!$F$990:$G$1463,2,FALSE)</f>
        <v>35.25</v>
      </c>
      <c r="C55">
        <f>IFERROR(VLOOKUP(A55,'[1]NZU Data'!$G$2:$H$1483,2,FALSE),C54)</f>
        <v>76</v>
      </c>
      <c r="D55">
        <f>IFERROR(VLOOKUP($A55,Price_Reference!$A$1:$C$758,2,FALSE),D54)</f>
        <v>82.98</v>
      </c>
      <c r="E55">
        <f>IFERROR(VLOOKUP($A55,Price_Reference!$A$1:$C$758,3,FALSE),E54)</f>
        <v>80.98</v>
      </c>
      <c r="F55">
        <f>IFERROR(VLOOKUP($A55,Price_Reference!$A$1:$D$758,4,FALSE),F54)</f>
        <v>31.52</v>
      </c>
    </row>
    <row r="56" spans="1:6" x14ac:dyDescent="0.25">
      <c r="A56" s="2">
        <f>'[1]ACCU Data'!$F1045</f>
        <v>44739</v>
      </c>
      <c r="B56">
        <f>VLOOKUP(A56,'[1]ACCU Data'!$F$990:$G$1463,2,FALSE)</f>
        <v>35.25</v>
      </c>
      <c r="C56">
        <f>IFERROR(VLOOKUP(A56,'[1]NZU Data'!$G$2:$H$1483,2,FALSE),C55)</f>
        <v>76.2</v>
      </c>
      <c r="D56">
        <f>IFERROR(VLOOKUP($A56,Price_Reference!$A$1:$C$758,2,FALSE),D55)</f>
        <v>84.59</v>
      </c>
      <c r="E56">
        <f>IFERROR(VLOOKUP($A56,Price_Reference!$A$1:$C$758,3,FALSE),E55)</f>
        <v>81.239999999999995</v>
      </c>
      <c r="F56">
        <f>IFERROR(VLOOKUP($A56,Price_Reference!$A$1:$D$758,4,FALSE),F55)</f>
        <v>31.35</v>
      </c>
    </row>
    <row r="57" spans="1:6" x14ac:dyDescent="0.25">
      <c r="A57" s="2">
        <f>'[1]ACCU Data'!$F1046</f>
        <v>44740</v>
      </c>
      <c r="B57">
        <f>VLOOKUP(A57,'[1]ACCU Data'!$F$990:$G$1463,2,FALSE)</f>
        <v>35.25</v>
      </c>
      <c r="C57">
        <f>IFERROR(VLOOKUP(A57,'[1]NZU Data'!$G$2:$H$1483,2,FALSE),C56)</f>
        <v>76.099999999999994</v>
      </c>
      <c r="D57">
        <f>IFERROR(VLOOKUP($A57,Price_Reference!$A$1:$C$758,2,FALSE),D56)</f>
        <v>87.12</v>
      </c>
      <c r="E57">
        <f>IFERROR(VLOOKUP($A57,Price_Reference!$A$1:$C$758,3,FALSE),E56)</f>
        <v>82.85</v>
      </c>
      <c r="F57">
        <f>IFERROR(VLOOKUP($A57,Price_Reference!$A$1:$D$758,4,FALSE),F56)</f>
        <v>31.34</v>
      </c>
    </row>
    <row r="58" spans="1:6" x14ac:dyDescent="0.25">
      <c r="A58" s="2">
        <f>'[1]ACCU Data'!$F1047</f>
        <v>44741</v>
      </c>
      <c r="B58">
        <f>VLOOKUP(A58,'[1]ACCU Data'!$F$990:$G$1463,2,FALSE)</f>
        <v>35.200000000000003</v>
      </c>
      <c r="C58">
        <f>IFERROR(VLOOKUP(A58,'[1]NZU Data'!$G$2:$H$1483,2,FALSE),C57)</f>
        <v>76</v>
      </c>
      <c r="D58">
        <f>IFERROR(VLOOKUP($A58,Price_Reference!$A$1:$C$758,2,FALSE),D57)</f>
        <v>88.07</v>
      </c>
      <c r="E58">
        <f>IFERROR(VLOOKUP($A58,Price_Reference!$A$1:$C$758,3,FALSE),E57)</f>
        <v>83.46</v>
      </c>
      <c r="F58">
        <f>IFERROR(VLOOKUP($A58,Price_Reference!$A$1:$D$758,4,FALSE),F57)</f>
        <v>31.57</v>
      </c>
    </row>
    <row r="59" spans="1:6" x14ac:dyDescent="0.25">
      <c r="A59" s="2">
        <f>'[1]ACCU Data'!$F1048</f>
        <v>44742</v>
      </c>
      <c r="B59">
        <f>VLOOKUP(A59,'[1]ACCU Data'!$F$990:$G$1463,2,FALSE)</f>
        <v>35.1</v>
      </c>
      <c r="C59">
        <f>IFERROR(VLOOKUP(A59,'[1]NZU Data'!$G$2:$H$1483,2,FALSE),C58)</f>
        <v>76</v>
      </c>
      <c r="D59">
        <f>IFERROR(VLOOKUP($A59,Price_Reference!$A$1:$C$758,2,FALSE),D58)</f>
        <v>89.88</v>
      </c>
      <c r="E59">
        <f>IFERROR(VLOOKUP($A59,Price_Reference!$A$1:$C$758,3,FALSE),E58)</f>
        <v>84.99</v>
      </c>
      <c r="F59">
        <f>IFERROR(VLOOKUP($A59,Price_Reference!$A$1:$D$758,4,FALSE),F58)</f>
        <v>33.119999999999997</v>
      </c>
    </row>
    <row r="60" spans="1:6" x14ac:dyDescent="0.25">
      <c r="A60" s="2">
        <f>'[1]ACCU Data'!$F1049</f>
        <v>44743</v>
      </c>
      <c r="B60">
        <f>VLOOKUP(A60,'[1]ACCU Data'!$F$990:$G$1463,2,FALSE)</f>
        <v>35.1</v>
      </c>
      <c r="C60">
        <f>IFERROR(VLOOKUP(A60,'[1]NZU Data'!$G$2:$H$1483,2,FALSE),C59)</f>
        <v>75.400000000000006</v>
      </c>
      <c r="D60">
        <f>IFERROR(VLOOKUP($A60,Price_Reference!$A$1:$C$758,2,FALSE),D59)</f>
        <v>85.3</v>
      </c>
      <c r="E60">
        <f>IFERROR(VLOOKUP($A60,Price_Reference!$A$1:$C$758,3,FALSE),E59)</f>
        <v>85.49</v>
      </c>
      <c r="F60">
        <f>IFERROR(VLOOKUP($A60,Price_Reference!$A$1:$D$758,4,FALSE),F59)</f>
        <v>32.840000000000003</v>
      </c>
    </row>
    <row r="61" spans="1:6" x14ac:dyDescent="0.25">
      <c r="A61" s="2">
        <f>'[1]ACCU Data'!$F1050</f>
        <v>44746</v>
      </c>
      <c r="B61">
        <f>VLOOKUP(A61,'[1]ACCU Data'!$F$990:$G$1463,2,FALSE)</f>
        <v>35.1</v>
      </c>
      <c r="C61">
        <f>IFERROR(VLOOKUP(A61,'[1]NZU Data'!$G$2:$H$1483,2,FALSE),C60)</f>
        <v>75.37</v>
      </c>
      <c r="D61">
        <f>IFERROR(VLOOKUP($A61,Price_Reference!$A$1:$C$758,2,FALSE),D60)</f>
        <v>84.29</v>
      </c>
      <c r="E61">
        <f>IFERROR(VLOOKUP($A61,Price_Reference!$A$1:$C$758,3,FALSE),E60)</f>
        <v>85.38</v>
      </c>
      <c r="F61">
        <f>IFERROR(VLOOKUP($A61,Price_Reference!$A$1:$D$758,4,FALSE),F60)</f>
        <v>32.840000000000003</v>
      </c>
    </row>
    <row r="62" spans="1:6" x14ac:dyDescent="0.25">
      <c r="A62" s="2">
        <f>'[1]ACCU Data'!$F1051</f>
        <v>44747</v>
      </c>
      <c r="B62">
        <f>VLOOKUP(A62,'[1]ACCU Data'!$F$990:$G$1463,2,FALSE)</f>
        <v>35</v>
      </c>
      <c r="C62">
        <f>IFERROR(VLOOKUP(A62,'[1]NZU Data'!$G$2:$H$1483,2,FALSE),C61)</f>
        <v>75</v>
      </c>
      <c r="D62">
        <f>IFERROR(VLOOKUP($A62,Price_Reference!$A$1:$C$758,2,FALSE),D61)</f>
        <v>82.99</v>
      </c>
      <c r="E62">
        <f>IFERROR(VLOOKUP($A62,Price_Reference!$A$1:$C$758,3,FALSE),E61)</f>
        <v>84.8</v>
      </c>
      <c r="F62">
        <f>IFERROR(VLOOKUP($A62,Price_Reference!$A$1:$D$758,4,FALSE),F61)</f>
        <v>32.4</v>
      </c>
    </row>
    <row r="63" spans="1:6" x14ac:dyDescent="0.25">
      <c r="A63" s="2">
        <f>'[1]ACCU Data'!$F1052</f>
        <v>44748</v>
      </c>
      <c r="B63">
        <f>VLOOKUP(A63,'[1]ACCU Data'!$F$990:$G$1463,2,FALSE)</f>
        <v>35.25</v>
      </c>
      <c r="C63">
        <f>IFERROR(VLOOKUP(A63,'[1]NZU Data'!$G$2:$H$1483,2,FALSE),C62)</f>
        <v>74.75</v>
      </c>
      <c r="D63">
        <f>IFERROR(VLOOKUP($A63,Price_Reference!$A$1:$C$758,2,FALSE),D62)</f>
        <v>82.939989999999995</v>
      </c>
      <c r="E63">
        <f>IFERROR(VLOOKUP($A63,Price_Reference!$A$1:$C$758,3,FALSE),E62)</f>
        <v>83.009990000000002</v>
      </c>
      <c r="F63">
        <f>IFERROR(VLOOKUP($A63,Price_Reference!$A$1:$D$758,4,FALSE),F62)</f>
        <v>32.270000000000003</v>
      </c>
    </row>
    <row r="64" spans="1:6" x14ac:dyDescent="0.25">
      <c r="A64" s="2">
        <f>'[1]ACCU Data'!$F1053</f>
        <v>44749</v>
      </c>
      <c r="B64">
        <f>VLOOKUP(A64,'[1]ACCU Data'!$F$990:$G$1463,2,FALSE)</f>
        <v>34.5</v>
      </c>
      <c r="C64">
        <f>IFERROR(VLOOKUP(A64,'[1]NZU Data'!$G$2:$H$1483,2,FALSE),C63)</f>
        <v>74</v>
      </c>
      <c r="D64">
        <f>IFERROR(VLOOKUP($A64,Price_Reference!$A$1:$C$758,2,FALSE),D63)</f>
        <v>84.64</v>
      </c>
      <c r="E64">
        <f>IFERROR(VLOOKUP($A64,Price_Reference!$A$1:$C$758,3,FALSE),E63)</f>
        <v>81.8</v>
      </c>
      <c r="F64">
        <f>IFERROR(VLOOKUP($A64,Price_Reference!$A$1:$D$758,4,FALSE),F63)</f>
        <v>32.380000000000003</v>
      </c>
    </row>
    <row r="65" spans="1:6" x14ac:dyDescent="0.25">
      <c r="A65" s="2">
        <f>'[1]ACCU Data'!$F1054</f>
        <v>44750</v>
      </c>
      <c r="B65">
        <f>VLOOKUP(A65,'[1]ACCU Data'!$F$990:$G$1463,2,FALSE)</f>
        <v>34.5</v>
      </c>
      <c r="C65">
        <f>IFERROR(VLOOKUP(A65,'[1]NZU Data'!$G$2:$H$1483,2,FALSE),C64)</f>
        <v>73</v>
      </c>
      <c r="D65">
        <f>IFERROR(VLOOKUP($A65,Price_Reference!$A$1:$C$758,2,FALSE),D64)</f>
        <v>82.509990000000002</v>
      </c>
      <c r="E65">
        <f>IFERROR(VLOOKUP($A65,Price_Reference!$A$1:$C$758,3,FALSE),E64)</f>
        <v>81.5</v>
      </c>
      <c r="F65">
        <f>IFERROR(VLOOKUP($A65,Price_Reference!$A$1:$D$758,4,FALSE),F64)</f>
        <v>32.17</v>
      </c>
    </row>
    <row r="66" spans="1:6" x14ac:dyDescent="0.25">
      <c r="A66" s="2">
        <f>'[1]ACCU Data'!$F1055</f>
        <v>44753</v>
      </c>
      <c r="B66">
        <f>VLOOKUP(A66,'[1]ACCU Data'!$F$990:$G$1463,2,FALSE)</f>
        <v>33.75</v>
      </c>
      <c r="C66">
        <f>IFERROR(VLOOKUP(A66,'[1]NZU Data'!$G$2:$H$1483,2,FALSE),C65)</f>
        <v>73</v>
      </c>
      <c r="D66">
        <f>IFERROR(VLOOKUP($A66,Price_Reference!$A$1:$C$758,2,FALSE),D65)</f>
        <v>84.07</v>
      </c>
      <c r="E66">
        <f>IFERROR(VLOOKUP($A66,Price_Reference!$A$1:$C$758,3,FALSE),E65)</f>
        <v>82.35</v>
      </c>
      <c r="F66">
        <f>IFERROR(VLOOKUP($A66,Price_Reference!$A$1:$D$758,4,FALSE),F65)</f>
        <v>31.61</v>
      </c>
    </row>
    <row r="67" spans="1:6" x14ac:dyDescent="0.25">
      <c r="A67" s="2">
        <f>'[1]ACCU Data'!$F1056</f>
        <v>44754</v>
      </c>
      <c r="B67">
        <f>VLOOKUP(A67,'[1]ACCU Data'!$F$990:$G$1463,2,FALSE)</f>
        <v>31.5</v>
      </c>
      <c r="C67">
        <f>IFERROR(VLOOKUP(A67,'[1]NZU Data'!$G$2:$H$1483,2,FALSE),C66)</f>
        <v>72.87</v>
      </c>
      <c r="D67">
        <f>IFERROR(VLOOKUP($A67,Price_Reference!$A$1:$C$758,2,FALSE),D66)</f>
        <v>85.37</v>
      </c>
      <c r="E67">
        <f>IFERROR(VLOOKUP($A67,Price_Reference!$A$1:$C$758,3,FALSE),E66)</f>
        <v>82.54</v>
      </c>
      <c r="F67">
        <f>IFERROR(VLOOKUP($A67,Price_Reference!$A$1:$D$758,4,FALSE),F66)</f>
        <v>31.1</v>
      </c>
    </row>
    <row r="68" spans="1:6" x14ac:dyDescent="0.25">
      <c r="A68" s="2">
        <f>'[1]ACCU Data'!$F1057</f>
        <v>44755</v>
      </c>
      <c r="B68">
        <f>VLOOKUP(A68,'[1]ACCU Data'!$F$990:$G$1463,2,FALSE)</f>
        <v>31</v>
      </c>
      <c r="C68">
        <f>IFERROR(VLOOKUP(A68,'[1]NZU Data'!$G$2:$H$1483,2,FALSE),C67)</f>
        <v>73.150000000000006</v>
      </c>
      <c r="D68">
        <f>IFERROR(VLOOKUP($A68,Price_Reference!$A$1:$C$758,2,FALSE),D67)</f>
        <v>83.59</v>
      </c>
      <c r="E68">
        <f>IFERROR(VLOOKUP($A68,Price_Reference!$A$1:$C$758,3,FALSE),E67)</f>
        <v>81.349999999999994</v>
      </c>
      <c r="F68">
        <f>IFERROR(VLOOKUP($A68,Price_Reference!$A$1:$D$758,4,FALSE),F67)</f>
        <v>30.8</v>
      </c>
    </row>
    <row r="69" spans="1:6" x14ac:dyDescent="0.25">
      <c r="A69" s="2">
        <f>'[1]ACCU Data'!$F1058</f>
        <v>44756</v>
      </c>
      <c r="B69">
        <f>VLOOKUP(A69,'[1]ACCU Data'!$F$990:$G$1463,2,FALSE)</f>
        <v>31</v>
      </c>
      <c r="C69">
        <f>IFERROR(VLOOKUP(A69,'[1]NZU Data'!$G$2:$H$1483,2,FALSE),C68)</f>
        <v>72.8</v>
      </c>
      <c r="D69">
        <f>IFERROR(VLOOKUP($A69,Price_Reference!$A$1:$C$758,2,FALSE),D68)</f>
        <v>83.7</v>
      </c>
      <c r="E69">
        <f>IFERROR(VLOOKUP($A69,Price_Reference!$A$1:$C$758,3,FALSE),E68)</f>
        <v>81.400000000000006</v>
      </c>
      <c r="F69">
        <f>IFERROR(VLOOKUP($A69,Price_Reference!$A$1:$D$758,4,FALSE),F68)</f>
        <v>30.38</v>
      </c>
    </row>
    <row r="70" spans="1:6" x14ac:dyDescent="0.25">
      <c r="A70" s="2">
        <f>'[1]ACCU Data'!$F1059</f>
        <v>44757</v>
      </c>
      <c r="B70">
        <f>VLOOKUP(A70,'[1]ACCU Data'!$F$990:$G$1463,2,FALSE)</f>
        <v>30</v>
      </c>
      <c r="C70">
        <f>IFERROR(VLOOKUP(A70,'[1]NZU Data'!$G$2:$H$1483,2,FALSE),C69)</f>
        <v>72.900000000000006</v>
      </c>
      <c r="D70">
        <f>IFERROR(VLOOKUP($A70,Price_Reference!$A$1:$C$758,2,FALSE),D69)</f>
        <v>85.09</v>
      </c>
      <c r="E70">
        <f>IFERROR(VLOOKUP($A70,Price_Reference!$A$1:$C$758,3,FALSE),E69)</f>
        <v>83.37</v>
      </c>
      <c r="F70">
        <f>IFERROR(VLOOKUP($A70,Price_Reference!$A$1:$D$758,4,FALSE),F69)</f>
        <v>30.18</v>
      </c>
    </row>
    <row r="71" spans="1:6" x14ac:dyDescent="0.25">
      <c r="A71" s="2">
        <f>'[1]ACCU Data'!$F1060</f>
        <v>44760</v>
      </c>
      <c r="B71">
        <f>VLOOKUP(A71,'[1]ACCU Data'!$F$990:$G$1463,2,FALSE)</f>
        <v>30</v>
      </c>
      <c r="C71">
        <f>IFERROR(VLOOKUP(A71,'[1]NZU Data'!$G$2:$H$1483,2,FALSE),C70)</f>
        <v>72.900000000000006</v>
      </c>
      <c r="D71">
        <f>IFERROR(VLOOKUP($A71,Price_Reference!$A$1:$C$758,2,FALSE),D70)</f>
        <v>84.66</v>
      </c>
      <c r="E71">
        <f>IFERROR(VLOOKUP($A71,Price_Reference!$A$1:$C$758,3,FALSE),E70)</f>
        <v>83.95</v>
      </c>
      <c r="F71">
        <f>IFERROR(VLOOKUP($A71,Price_Reference!$A$1:$D$758,4,FALSE),F70)</f>
        <v>29.9</v>
      </c>
    </row>
    <row r="72" spans="1:6" x14ac:dyDescent="0.25">
      <c r="A72" s="2">
        <f>'[1]ACCU Data'!$F1061</f>
        <v>44761</v>
      </c>
      <c r="B72">
        <f>VLOOKUP(A72,'[1]ACCU Data'!$F$990:$G$1463,2,FALSE)</f>
        <v>30</v>
      </c>
      <c r="C72">
        <f>IFERROR(VLOOKUP(A72,'[1]NZU Data'!$G$2:$H$1483,2,FALSE),C71)</f>
        <v>72.87</v>
      </c>
      <c r="D72">
        <f>IFERROR(VLOOKUP($A72,Price_Reference!$A$1:$C$758,2,FALSE),D71)</f>
        <v>83.37</v>
      </c>
      <c r="E72">
        <f>IFERROR(VLOOKUP($A72,Price_Reference!$A$1:$C$758,3,FALSE),E71)</f>
        <v>83.14</v>
      </c>
      <c r="F72">
        <f>IFERROR(VLOOKUP($A72,Price_Reference!$A$1:$D$758,4,FALSE),F71)</f>
        <v>30.27</v>
      </c>
    </row>
    <row r="73" spans="1:6" x14ac:dyDescent="0.25">
      <c r="A73" s="2">
        <f>'[1]ACCU Data'!$F1062</f>
        <v>44762</v>
      </c>
      <c r="B73">
        <f>VLOOKUP(A73,'[1]ACCU Data'!$F$990:$G$1463,2,FALSE)</f>
        <v>30.25</v>
      </c>
      <c r="C73">
        <f>IFERROR(VLOOKUP(A73,'[1]NZU Data'!$G$2:$H$1483,2,FALSE),C72)</f>
        <v>73.150000000000006</v>
      </c>
      <c r="D73">
        <f>IFERROR(VLOOKUP($A73,Price_Reference!$A$1:$C$758,2,FALSE),D72)</f>
        <v>78.58</v>
      </c>
      <c r="E73">
        <f>IFERROR(VLOOKUP($A73,Price_Reference!$A$1:$C$758,3,FALSE),E72)</f>
        <v>78.63</v>
      </c>
      <c r="F73">
        <f>IFERROR(VLOOKUP($A73,Price_Reference!$A$1:$D$758,4,FALSE),F72)</f>
        <v>30.24</v>
      </c>
    </row>
    <row r="74" spans="1:6" x14ac:dyDescent="0.25">
      <c r="A74" s="2">
        <f>'[1]ACCU Data'!$F1063</f>
        <v>44763</v>
      </c>
      <c r="B74">
        <f>VLOOKUP(A74,'[1]ACCU Data'!$F$990:$G$1463,2,FALSE)</f>
        <v>29</v>
      </c>
      <c r="C74">
        <f>IFERROR(VLOOKUP(A74,'[1]NZU Data'!$G$2:$H$1483,2,FALSE),C73)</f>
        <v>73</v>
      </c>
      <c r="D74">
        <f>IFERROR(VLOOKUP($A74,Price_Reference!$A$1:$C$758,2,FALSE),D73)</f>
        <v>77.849999999999994</v>
      </c>
      <c r="E74">
        <f>IFERROR(VLOOKUP($A74,Price_Reference!$A$1:$C$758,3,FALSE),E73)</f>
        <v>78.27</v>
      </c>
      <c r="F74">
        <f>IFERROR(VLOOKUP($A74,Price_Reference!$A$1:$D$758,4,FALSE),F73)</f>
        <v>30.08</v>
      </c>
    </row>
    <row r="75" spans="1:6" x14ac:dyDescent="0.25">
      <c r="A75" s="2">
        <f>'[1]ACCU Data'!$F1064</f>
        <v>44764</v>
      </c>
      <c r="B75">
        <f>VLOOKUP(A75,'[1]ACCU Data'!$F$990:$G$1463,2,FALSE)</f>
        <v>29</v>
      </c>
      <c r="C75">
        <f>IFERROR(VLOOKUP(A75,'[1]NZU Data'!$G$2:$H$1483,2,FALSE),C74)</f>
        <v>72.8</v>
      </c>
      <c r="D75">
        <f>IFERROR(VLOOKUP($A75,Price_Reference!$A$1:$C$758,2,FALSE),D74)</f>
        <v>76.03</v>
      </c>
      <c r="E75">
        <f>IFERROR(VLOOKUP($A75,Price_Reference!$A$1:$C$758,3,FALSE),E74)</f>
        <v>77.03</v>
      </c>
      <c r="F75">
        <f>IFERROR(VLOOKUP($A75,Price_Reference!$A$1:$D$758,4,FALSE),F74)</f>
        <v>29.91</v>
      </c>
    </row>
    <row r="76" spans="1:6" x14ac:dyDescent="0.25">
      <c r="A76" s="2">
        <f>'[1]ACCU Data'!$F1065</f>
        <v>44767</v>
      </c>
      <c r="B76">
        <f>VLOOKUP(A76,'[1]ACCU Data'!$F$990:$G$1463,2,FALSE)</f>
        <v>28.75</v>
      </c>
      <c r="C76">
        <f>IFERROR(VLOOKUP(A76,'[1]NZU Data'!$G$2:$H$1483,2,FALSE),C75)</f>
        <v>72.55</v>
      </c>
      <c r="D76">
        <f>IFERROR(VLOOKUP($A76,Price_Reference!$A$1:$C$758,2,FALSE),D75)</f>
        <v>76.08</v>
      </c>
      <c r="E76">
        <f>IFERROR(VLOOKUP($A76,Price_Reference!$A$1:$C$758,3,FALSE),E75)</f>
        <v>76.25</v>
      </c>
      <c r="F76">
        <f>IFERROR(VLOOKUP($A76,Price_Reference!$A$1:$D$758,4,FALSE),F75)</f>
        <v>29.66</v>
      </c>
    </row>
    <row r="77" spans="1:6" x14ac:dyDescent="0.25">
      <c r="A77" s="2">
        <f>'[1]ACCU Data'!$F1066</f>
        <v>44768</v>
      </c>
      <c r="B77">
        <f>VLOOKUP(A77,'[1]ACCU Data'!$F$990:$G$1463,2,FALSE)</f>
        <v>28.75</v>
      </c>
      <c r="C77">
        <f>IFERROR(VLOOKUP(A77,'[1]NZU Data'!$G$2:$H$1483,2,FALSE),C76)</f>
        <v>72.599999999999994</v>
      </c>
      <c r="D77">
        <f>IFERROR(VLOOKUP($A77,Price_Reference!$A$1:$C$758,2,FALSE),D76)</f>
        <v>76.39</v>
      </c>
      <c r="E77">
        <f>IFERROR(VLOOKUP($A77,Price_Reference!$A$1:$C$758,3,FALSE),E76)</f>
        <v>76.89</v>
      </c>
      <c r="F77">
        <f>IFERROR(VLOOKUP($A77,Price_Reference!$A$1:$D$758,4,FALSE),F76)</f>
        <v>29.66</v>
      </c>
    </row>
    <row r="78" spans="1:6" x14ac:dyDescent="0.25">
      <c r="A78" s="2">
        <f>'[1]ACCU Data'!$F1067</f>
        <v>44769</v>
      </c>
      <c r="B78">
        <f>VLOOKUP(A78,'[1]ACCU Data'!$F$990:$G$1463,2,FALSE)</f>
        <v>28.75</v>
      </c>
      <c r="C78">
        <f>IFERROR(VLOOKUP(A78,'[1]NZU Data'!$G$2:$H$1483,2,FALSE),C77)</f>
        <v>80.75</v>
      </c>
      <c r="D78">
        <f>IFERROR(VLOOKUP($A78,Price_Reference!$A$1:$C$758,2,FALSE),D77)</f>
        <v>75.849999999999994</v>
      </c>
      <c r="E78">
        <f>IFERROR(VLOOKUP($A78,Price_Reference!$A$1:$C$758,3,FALSE),E77)</f>
        <v>76.11</v>
      </c>
      <c r="F78">
        <f>IFERROR(VLOOKUP($A78,Price_Reference!$A$1:$D$758,4,FALSE),F77)</f>
        <v>30.25</v>
      </c>
    </row>
    <row r="79" spans="1:6" x14ac:dyDescent="0.25">
      <c r="A79" s="2">
        <f>'[1]ACCU Data'!$F1068</f>
        <v>44770</v>
      </c>
      <c r="B79">
        <f>VLOOKUP(A79,'[1]ACCU Data'!$F$990:$G$1463,2,FALSE)</f>
        <v>28.75</v>
      </c>
      <c r="C79">
        <f>IFERROR(VLOOKUP(A79,'[1]NZU Data'!$G$2:$H$1483,2,FALSE),C78)</f>
        <v>80.25</v>
      </c>
      <c r="D79">
        <f>IFERROR(VLOOKUP($A79,Price_Reference!$A$1:$C$758,2,FALSE),D78)</f>
        <v>78.680000000000007</v>
      </c>
      <c r="E79">
        <f>IFERROR(VLOOKUP($A79,Price_Reference!$A$1:$C$758,3,FALSE),E78)</f>
        <v>77.900000000000006</v>
      </c>
      <c r="F79">
        <f>IFERROR(VLOOKUP($A79,Price_Reference!$A$1:$D$758,4,FALSE),F78)</f>
        <v>29.91</v>
      </c>
    </row>
    <row r="80" spans="1:6" x14ac:dyDescent="0.25">
      <c r="A80" s="2">
        <f>'[1]ACCU Data'!$F1069</f>
        <v>44771</v>
      </c>
      <c r="B80">
        <f>VLOOKUP(A80,'[1]ACCU Data'!$F$990:$G$1463,2,FALSE)</f>
        <v>29</v>
      </c>
      <c r="C80">
        <f>IFERROR(VLOOKUP(A80,'[1]NZU Data'!$G$2:$H$1483,2,FALSE),C79)</f>
        <v>80.3</v>
      </c>
      <c r="D80">
        <f>IFERROR(VLOOKUP($A80,Price_Reference!$A$1:$C$758,2,FALSE),D79)</f>
        <v>78.27</v>
      </c>
      <c r="E80">
        <f>IFERROR(VLOOKUP($A80,Price_Reference!$A$1:$C$758,3,FALSE),E79)</f>
        <v>78.33</v>
      </c>
      <c r="F80">
        <f>IFERROR(VLOOKUP($A80,Price_Reference!$A$1:$D$758,4,FALSE),F79)</f>
        <v>30.57</v>
      </c>
    </row>
    <row r="81" spans="1:6" x14ac:dyDescent="0.25">
      <c r="A81" s="2">
        <f>'[1]ACCU Data'!$F1070</f>
        <v>44774</v>
      </c>
      <c r="B81">
        <f>VLOOKUP(A81,'[1]ACCU Data'!$F$990:$G$1463,2,FALSE)</f>
        <v>28</v>
      </c>
      <c r="C81">
        <f>IFERROR(VLOOKUP(A81,'[1]NZU Data'!$G$2:$H$1483,2,FALSE),C80)</f>
        <v>80.3</v>
      </c>
      <c r="D81">
        <f>IFERROR(VLOOKUP($A81,Price_Reference!$A$1:$C$758,2,FALSE),D80)</f>
        <v>80.28</v>
      </c>
      <c r="E81">
        <f>IFERROR(VLOOKUP($A81,Price_Reference!$A$1:$C$758,3,FALSE),E80)</f>
        <v>78.78</v>
      </c>
      <c r="F81">
        <f>IFERROR(VLOOKUP($A81,Price_Reference!$A$1:$D$758,4,FALSE),F80)</f>
        <v>31.23</v>
      </c>
    </row>
    <row r="82" spans="1:6" x14ac:dyDescent="0.25">
      <c r="A82" s="2">
        <f>'[1]ACCU Data'!$F1071</f>
        <v>44775</v>
      </c>
      <c r="B82">
        <f>VLOOKUP(A82,'[1]ACCU Data'!$F$990:$G$1463,2,FALSE)</f>
        <v>27.75</v>
      </c>
      <c r="C82">
        <f>IFERROR(VLOOKUP(A82,'[1]NZU Data'!$G$2:$H$1483,2,FALSE),C81)</f>
        <v>80.25</v>
      </c>
      <c r="D82">
        <f>IFERROR(VLOOKUP($A82,Price_Reference!$A$1:$C$758,2,FALSE),D81)</f>
        <v>81.66</v>
      </c>
      <c r="E82">
        <f>IFERROR(VLOOKUP($A82,Price_Reference!$A$1:$C$758,3,FALSE),E81)</f>
        <v>79.209999999999994</v>
      </c>
      <c r="F82">
        <f>IFERROR(VLOOKUP($A82,Price_Reference!$A$1:$D$758,4,FALSE),F81)</f>
        <v>31.71</v>
      </c>
    </row>
    <row r="83" spans="1:6" x14ac:dyDescent="0.25">
      <c r="A83" s="2">
        <f>'[1]ACCU Data'!$F1072</f>
        <v>44776</v>
      </c>
      <c r="B83">
        <f>VLOOKUP(A83,'[1]ACCU Data'!$F$990:$G$1463,2,FALSE)</f>
        <v>27.75</v>
      </c>
      <c r="C83">
        <f>IFERROR(VLOOKUP(A83,'[1]NZU Data'!$G$2:$H$1483,2,FALSE),C82)</f>
        <v>80</v>
      </c>
      <c r="D83">
        <f>IFERROR(VLOOKUP($A83,Price_Reference!$A$1:$C$758,2,FALSE),D82)</f>
        <v>83.71</v>
      </c>
      <c r="E83">
        <f>IFERROR(VLOOKUP($A83,Price_Reference!$A$1:$C$758,3,FALSE),E82)</f>
        <v>80.52</v>
      </c>
      <c r="F83">
        <f>IFERROR(VLOOKUP($A83,Price_Reference!$A$1:$D$758,4,FALSE),F82)</f>
        <v>32.42</v>
      </c>
    </row>
    <row r="84" spans="1:6" x14ac:dyDescent="0.25">
      <c r="A84" s="2">
        <f>'[1]ACCU Data'!$F1073</f>
        <v>44777</v>
      </c>
      <c r="B84">
        <f>VLOOKUP(A84,'[1]ACCU Data'!$F$990:$G$1463,2,FALSE)</f>
        <v>27.75</v>
      </c>
      <c r="C84">
        <f>IFERROR(VLOOKUP(A84,'[1]NZU Data'!$G$2:$H$1483,2,FALSE),C83)</f>
        <v>80</v>
      </c>
      <c r="D84">
        <f>IFERROR(VLOOKUP($A84,Price_Reference!$A$1:$C$758,2,FALSE),D83)</f>
        <v>83.9</v>
      </c>
      <c r="E84">
        <f>IFERROR(VLOOKUP($A84,Price_Reference!$A$1:$C$758,3,FALSE),E83)</f>
        <v>80.31</v>
      </c>
      <c r="F84">
        <f>IFERROR(VLOOKUP($A84,Price_Reference!$A$1:$D$758,4,FALSE),F83)</f>
        <v>31.92</v>
      </c>
    </row>
    <row r="85" spans="1:6" x14ac:dyDescent="0.25">
      <c r="A85" s="2">
        <f>'[1]ACCU Data'!$F1074</f>
        <v>44778</v>
      </c>
      <c r="B85">
        <f>VLOOKUP(A85,'[1]ACCU Data'!$F$990:$G$1463,2,FALSE)</f>
        <v>27.75</v>
      </c>
      <c r="C85">
        <f>IFERROR(VLOOKUP(A85,'[1]NZU Data'!$G$2:$H$1483,2,FALSE),C84)</f>
        <v>79.8</v>
      </c>
      <c r="D85">
        <f>IFERROR(VLOOKUP($A85,Price_Reference!$A$1:$C$758,2,FALSE),D84)</f>
        <v>84.48</v>
      </c>
      <c r="E85">
        <f>IFERROR(VLOOKUP($A85,Price_Reference!$A$1:$C$758,3,FALSE),E84)</f>
        <v>81.31</v>
      </c>
      <c r="F85">
        <f>IFERROR(VLOOKUP($A85,Price_Reference!$A$1:$D$758,4,FALSE),F84)</f>
        <v>32.159999999999997</v>
      </c>
    </row>
    <row r="86" spans="1:6" x14ac:dyDescent="0.25">
      <c r="A86" s="2">
        <f>'[1]ACCU Data'!$F1075</f>
        <v>44781</v>
      </c>
      <c r="B86">
        <f>VLOOKUP(A86,'[1]ACCU Data'!$F$990:$G$1463,2,FALSE)</f>
        <v>27.75</v>
      </c>
      <c r="C86">
        <f>IFERROR(VLOOKUP(A86,'[1]NZU Data'!$G$2:$H$1483,2,FALSE),C85)</f>
        <v>79.849999999999994</v>
      </c>
      <c r="D86">
        <f>IFERROR(VLOOKUP($A86,Price_Reference!$A$1:$C$758,2,FALSE),D85)</f>
        <v>83.53</v>
      </c>
      <c r="E86">
        <f>IFERROR(VLOOKUP($A86,Price_Reference!$A$1:$C$758,3,FALSE),E85)</f>
        <v>81.39</v>
      </c>
      <c r="F86">
        <f>IFERROR(VLOOKUP($A86,Price_Reference!$A$1:$D$758,4,FALSE),F85)</f>
        <v>32.909999999999997</v>
      </c>
    </row>
    <row r="87" spans="1:6" x14ac:dyDescent="0.25">
      <c r="A87" s="2">
        <f>'[1]ACCU Data'!$F1076</f>
        <v>44782</v>
      </c>
      <c r="B87">
        <f>VLOOKUP(A87,'[1]ACCU Data'!$F$990:$G$1463,2,FALSE)</f>
        <v>27.5</v>
      </c>
      <c r="C87">
        <f>IFERROR(VLOOKUP(A87,'[1]NZU Data'!$G$2:$H$1483,2,FALSE),C86)</f>
        <v>79.900000000000006</v>
      </c>
      <c r="D87">
        <f>IFERROR(VLOOKUP($A87,Price_Reference!$A$1:$C$758,2,FALSE),D86)</f>
        <v>85.65</v>
      </c>
      <c r="E87">
        <f>IFERROR(VLOOKUP($A87,Price_Reference!$A$1:$C$758,3,FALSE),E86)</f>
        <v>82.23</v>
      </c>
      <c r="F87">
        <f>IFERROR(VLOOKUP($A87,Price_Reference!$A$1:$D$758,4,FALSE),F86)</f>
        <v>34.17</v>
      </c>
    </row>
    <row r="88" spans="1:6" x14ac:dyDescent="0.25">
      <c r="A88" s="2">
        <f>'[1]ACCU Data'!$F1077</f>
        <v>44783</v>
      </c>
      <c r="B88">
        <f>VLOOKUP(A88,'[1]ACCU Data'!$F$990:$G$1463,2,FALSE)</f>
        <v>27.5</v>
      </c>
      <c r="C88">
        <f>IFERROR(VLOOKUP(A88,'[1]NZU Data'!$G$2:$H$1483,2,FALSE),C87)</f>
        <v>80</v>
      </c>
      <c r="D88">
        <f>IFERROR(VLOOKUP($A88,Price_Reference!$A$1:$C$758,2,FALSE),D87)</f>
        <v>85.63</v>
      </c>
      <c r="E88">
        <f>IFERROR(VLOOKUP($A88,Price_Reference!$A$1:$C$758,3,FALSE),E87)</f>
        <v>82.3</v>
      </c>
      <c r="F88">
        <f>IFERROR(VLOOKUP($A88,Price_Reference!$A$1:$D$758,4,FALSE),F87)</f>
        <v>34.4</v>
      </c>
    </row>
    <row r="89" spans="1:6" x14ac:dyDescent="0.25">
      <c r="A89" s="2">
        <f>'[1]ACCU Data'!$F1078</f>
        <v>44784</v>
      </c>
      <c r="B89">
        <f>VLOOKUP(A89,'[1]ACCU Data'!$F$990:$G$1463,2,FALSE)</f>
        <v>27.5</v>
      </c>
      <c r="C89">
        <f>IFERROR(VLOOKUP(A89,'[1]NZU Data'!$G$2:$H$1483,2,FALSE),C88)</f>
        <v>80.25</v>
      </c>
      <c r="D89">
        <f>IFERROR(VLOOKUP($A89,Price_Reference!$A$1:$C$758,2,FALSE),D88)</f>
        <v>87.27</v>
      </c>
      <c r="E89">
        <f>IFERROR(VLOOKUP($A89,Price_Reference!$A$1:$C$758,3,FALSE),E88)</f>
        <v>84.8</v>
      </c>
      <c r="F89">
        <f>IFERROR(VLOOKUP($A89,Price_Reference!$A$1:$D$758,4,FALSE),F88)</f>
        <v>34.479999999999997</v>
      </c>
    </row>
    <row r="90" spans="1:6" x14ac:dyDescent="0.25">
      <c r="A90" s="2">
        <f>'[1]ACCU Data'!$F1079</f>
        <v>44785</v>
      </c>
      <c r="B90">
        <f>VLOOKUP(A90,'[1]ACCU Data'!$F$990:$G$1463,2,FALSE)</f>
        <v>27.5</v>
      </c>
      <c r="C90">
        <f>IFERROR(VLOOKUP(A90,'[1]NZU Data'!$G$2:$H$1483,2,FALSE),C89)</f>
        <v>80.25</v>
      </c>
      <c r="D90">
        <f>IFERROR(VLOOKUP($A90,Price_Reference!$A$1:$C$758,2,FALSE),D89)</f>
        <v>88.58</v>
      </c>
      <c r="E90">
        <f>IFERROR(VLOOKUP($A90,Price_Reference!$A$1:$C$758,3,FALSE),E89)</f>
        <v>86.81</v>
      </c>
      <c r="F90">
        <f>IFERROR(VLOOKUP($A90,Price_Reference!$A$1:$D$758,4,FALSE),F89)</f>
        <v>34.03</v>
      </c>
    </row>
    <row r="91" spans="1:6" x14ac:dyDescent="0.25">
      <c r="A91" s="2">
        <f>'[1]ACCU Data'!$F1080</f>
        <v>44788</v>
      </c>
      <c r="B91">
        <f>VLOOKUP(A91,'[1]ACCU Data'!$F$990:$G$1463,2,FALSE)</f>
        <v>27.5</v>
      </c>
      <c r="C91">
        <f>IFERROR(VLOOKUP(A91,'[1]NZU Data'!$G$2:$H$1483,2,FALSE),C90)</f>
        <v>80.75</v>
      </c>
      <c r="D91">
        <f>IFERROR(VLOOKUP($A91,Price_Reference!$A$1:$C$758,2,FALSE),D90)</f>
        <v>90.48</v>
      </c>
      <c r="E91">
        <f>IFERROR(VLOOKUP($A91,Price_Reference!$A$1:$C$758,3,FALSE),E90)</f>
        <v>89.939989999999995</v>
      </c>
      <c r="F91">
        <f>IFERROR(VLOOKUP($A91,Price_Reference!$A$1:$D$758,4,FALSE),F90)</f>
        <v>33.74</v>
      </c>
    </row>
    <row r="92" spans="1:6" x14ac:dyDescent="0.25">
      <c r="A92" s="2">
        <f>'[1]ACCU Data'!$F1081</f>
        <v>44789</v>
      </c>
      <c r="B92">
        <f>VLOOKUP(A92,'[1]ACCU Data'!$F$990:$G$1463,2,FALSE)</f>
        <v>26</v>
      </c>
      <c r="C92">
        <f>IFERROR(VLOOKUP(A92,'[1]NZU Data'!$G$2:$H$1483,2,FALSE),C91)</f>
        <v>83.5</v>
      </c>
      <c r="D92">
        <f>IFERROR(VLOOKUP($A92,Price_Reference!$A$1:$C$758,2,FALSE),D91)</f>
        <v>91.77</v>
      </c>
      <c r="E92">
        <f>IFERROR(VLOOKUP($A92,Price_Reference!$A$1:$C$758,3,FALSE),E91)</f>
        <v>92.759990000000002</v>
      </c>
      <c r="F92">
        <f>IFERROR(VLOOKUP($A92,Price_Reference!$A$1:$D$758,4,FALSE),F91)</f>
        <v>32.979999999999997</v>
      </c>
    </row>
    <row r="93" spans="1:6" x14ac:dyDescent="0.25">
      <c r="A93" s="2">
        <f>'[1]ACCU Data'!$F1082</f>
        <v>44790</v>
      </c>
      <c r="B93">
        <f>VLOOKUP(A93,'[1]ACCU Data'!$F$990:$G$1463,2,FALSE)</f>
        <v>26.5</v>
      </c>
      <c r="C93">
        <f>IFERROR(VLOOKUP(A93,'[1]NZU Data'!$G$2:$H$1483,2,FALSE),C92)</f>
        <v>83.45</v>
      </c>
      <c r="D93">
        <f>IFERROR(VLOOKUP($A93,Price_Reference!$A$1:$C$758,2,FALSE),D92)</f>
        <v>95.5</v>
      </c>
      <c r="E93">
        <f>IFERROR(VLOOKUP($A93,Price_Reference!$A$1:$C$758,3,FALSE),E92)</f>
        <v>94.38</v>
      </c>
      <c r="F93">
        <f>IFERROR(VLOOKUP($A93,Price_Reference!$A$1:$D$758,4,FALSE),F92)</f>
        <v>33.04</v>
      </c>
    </row>
    <row r="94" spans="1:6" x14ac:dyDescent="0.25">
      <c r="A94" s="2">
        <f>'[1]ACCU Data'!$F1083</f>
        <v>44791</v>
      </c>
      <c r="B94">
        <f>VLOOKUP(A94,'[1]ACCU Data'!$F$990:$G$1463,2,FALSE)</f>
        <v>28</v>
      </c>
      <c r="C94">
        <f>IFERROR(VLOOKUP(A94,'[1]NZU Data'!$G$2:$H$1483,2,FALSE),C93)</f>
        <v>85.3</v>
      </c>
      <c r="D94">
        <f>IFERROR(VLOOKUP($A94,Price_Reference!$A$1:$C$758,2,FALSE),D93)</f>
        <v>95.72</v>
      </c>
      <c r="E94">
        <f>IFERROR(VLOOKUP($A94,Price_Reference!$A$1:$C$758,3,FALSE),E93)</f>
        <v>94.78</v>
      </c>
      <c r="F94">
        <f>IFERROR(VLOOKUP($A94,Price_Reference!$A$1:$D$758,4,FALSE),F93)</f>
        <v>33.31</v>
      </c>
    </row>
    <row r="95" spans="1:6" x14ac:dyDescent="0.25">
      <c r="A95" s="2">
        <f>'[1]ACCU Data'!$F1084</f>
        <v>44792</v>
      </c>
      <c r="B95">
        <f>VLOOKUP(A95,'[1]ACCU Data'!$F$990:$G$1463,2,FALSE)</f>
        <v>28</v>
      </c>
      <c r="C95">
        <f>IFERROR(VLOOKUP(A95,'[1]NZU Data'!$G$2:$H$1483,2,FALSE),C94)</f>
        <v>85.5</v>
      </c>
      <c r="D95">
        <f>IFERROR(VLOOKUP($A95,Price_Reference!$A$1:$C$758,2,FALSE),D94)</f>
        <v>97.67</v>
      </c>
      <c r="E95">
        <f>IFERROR(VLOOKUP($A95,Price_Reference!$A$1:$C$758,3,FALSE),E94)</f>
        <v>97.75</v>
      </c>
      <c r="F95">
        <f>IFERROR(VLOOKUP($A95,Price_Reference!$A$1:$D$758,4,FALSE),F94)</f>
        <v>33.06</v>
      </c>
    </row>
    <row r="96" spans="1:6" x14ac:dyDescent="0.25">
      <c r="A96" s="2">
        <f>'[1]ACCU Data'!$F1085</f>
        <v>44795</v>
      </c>
      <c r="B96">
        <f>VLOOKUP(A96,'[1]ACCU Data'!$F$990:$G$1463,2,FALSE)</f>
        <v>28</v>
      </c>
      <c r="C96">
        <f>IFERROR(VLOOKUP(A96,'[1]NZU Data'!$G$2:$H$1483,2,FALSE),C95)</f>
        <v>85.5</v>
      </c>
      <c r="D96">
        <f>IFERROR(VLOOKUP($A96,Price_Reference!$A$1:$C$758,2,FALSE),D95)</f>
        <v>91.829989999999995</v>
      </c>
      <c r="E96">
        <f>IFERROR(VLOOKUP($A96,Price_Reference!$A$1:$C$758,3,FALSE),E95)</f>
        <v>94.92</v>
      </c>
      <c r="F96">
        <f>IFERROR(VLOOKUP($A96,Price_Reference!$A$1:$D$758,4,FALSE),F95)</f>
        <v>32.869999999999997</v>
      </c>
    </row>
    <row r="97" spans="1:6" x14ac:dyDescent="0.25">
      <c r="A97" s="2">
        <f>'[1]ACCU Data'!$F1086</f>
        <v>44796</v>
      </c>
      <c r="B97">
        <f>VLOOKUP(A97,'[1]ACCU Data'!$F$990:$G$1463,2,FALSE)</f>
        <v>28</v>
      </c>
      <c r="C97">
        <f>IFERROR(VLOOKUP(A97,'[1]NZU Data'!$G$2:$H$1483,2,FALSE),C96)</f>
        <v>86.05</v>
      </c>
      <c r="D97">
        <f>IFERROR(VLOOKUP($A97,Price_Reference!$A$1:$C$758,2,FALSE),D96)</f>
        <v>88.939989999999995</v>
      </c>
      <c r="E97">
        <f>IFERROR(VLOOKUP($A97,Price_Reference!$A$1:$C$758,3,FALSE),E96)</f>
        <v>93.16</v>
      </c>
      <c r="F97">
        <f>IFERROR(VLOOKUP($A97,Price_Reference!$A$1:$D$758,4,FALSE),F96)</f>
        <v>32.65</v>
      </c>
    </row>
    <row r="98" spans="1:6" x14ac:dyDescent="0.25">
      <c r="A98" s="2">
        <f>'[1]ACCU Data'!$F1087</f>
        <v>44797</v>
      </c>
      <c r="B98">
        <f>VLOOKUP(A98,'[1]ACCU Data'!$F$990:$G$1463,2,FALSE)</f>
        <v>28.5</v>
      </c>
      <c r="C98">
        <f>IFERROR(VLOOKUP(A98,'[1]NZU Data'!$G$2:$H$1483,2,FALSE),C97)</f>
        <v>85.6</v>
      </c>
      <c r="D98">
        <f>IFERROR(VLOOKUP($A98,Price_Reference!$A$1:$C$758,2,FALSE),D97)</f>
        <v>88.86</v>
      </c>
      <c r="E98">
        <f>IFERROR(VLOOKUP($A98,Price_Reference!$A$1:$C$758,3,FALSE),E97)</f>
        <v>93.14</v>
      </c>
      <c r="F98">
        <f>IFERROR(VLOOKUP($A98,Price_Reference!$A$1:$D$758,4,FALSE),F97)</f>
        <v>30.54</v>
      </c>
    </row>
    <row r="99" spans="1:6" x14ac:dyDescent="0.25">
      <c r="A99" s="2">
        <f>'[1]ACCU Data'!$F1088</f>
        <v>44798</v>
      </c>
      <c r="B99">
        <f>VLOOKUP(A99,'[1]ACCU Data'!$F$990:$G$1463,2,FALSE)</f>
        <v>28.35</v>
      </c>
      <c r="C99">
        <f>IFERROR(VLOOKUP(A99,'[1]NZU Data'!$G$2:$H$1483,2,FALSE),C98)</f>
        <v>85.7</v>
      </c>
      <c r="D99">
        <f>IFERROR(VLOOKUP($A99,Price_Reference!$A$1:$C$758,2,FALSE),D98)</f>
        <v>88.95</v>
      </c>
      <c r="E99">
        <f>IFERROR(VLOOKUP($A99,Price_Reference!$A$1:$C$758,3,FALSE),E98)</f>
        <v>95.329989999999995</v>
      </c>
      <c r="F99">
        <f>IFERROR(VLOOKUP($A99,Price_Reference!$A$1:$D$758,4,FALSE),F98)</f>
        <v>30.19</v>
      </c>
    </row>
    <row r="100" spans="1:6" x14ac:dyDescent="0.25">
      <c r="A100" s="2">
        <f>'[1]ACCU Data'!$F1089</f>
        <v>44799</v>
      </c>
      <c r="B100">
        <f>VLOOKUP(A100,'[1]ACCU Data'!$F$990:$G$1463,2,FALSE)</f>
        <v>28.35</v>
      </c>
      <c r="C100">
        <f>IFERROR(VLOOKUP(A100,'[1]NZU Data'!$G$2:$H$1483,2,FALSE),C99)</f>
        <v>86.2</v>
      </c>
      <c r="D100">
        <f>IFERROR(VLOOKUP($A100,Price_Reference!$A$1:$C$758,2,FALSE),D99)</f>
        <v>89.939989999999995</v>
      </c>
      <c r="E100">
        <f>IFERROR(VLOOKUP($A100,Price_Reference!$A$1:$C$758,3,FALSE),E99)</f>
        <v>97.3</v>
      </c>
      <c r="F100">
        <f>IFERROR(VLOOKUP($A100,Price_Reference!$A$1:$D$758,4,FALSE),F99)</f>
        <v>30.09</v>
      </c>
    </row>
    <row r="101" spans="1:6" x14ac:dyDescent="0.25">
      <c r="A101" s="2">
        <f>'[1]ACCU Data'!$F1090</f>
        <v>44802</v>
      </c>
      <c r="B101">
        <f>VLOOKUP(A101,'[1]ACCU Data'!$F$990:$G$1463,2,FALSE)</f>
        <v>28.75</v>
      </c>
      <c r="C101">
        <f>IFERROR(VLOOKUP(A101,'[1]NZU Data'!$G$2:$H$1483,2,FALSE),C100)</f>
        <v>86.65</v>
      </c>
      <c r="D101">
        <f>IFERROR(VLOOKUP($A101,Price_Reference!$A$1:$C$758,2,FALSE),D100)</f>
        <v>86.24</v>
      </c>
      <c r="E101">
        <f>IFERROR(VLOOKUP($A101,Price_Reference!$A$1:$C$758,3,FALSE),E100)</f>
        <v>97.3</v>
      </c>
      <c r="F101">
        <f>IFERROR(VLOOKUP($A101,Price_Reference!$A$1:$D$758,4,FALSE),F100)</f>
        <v>29.84</v>
      </c>
    </row>
    <row r="102" spans="1:6" x14ac:dyDescent="0.25">
      <c r="A102" s="2">
        <f>'[1]ACCU Data'!$F1091</f>
        <v>44803</v>
      </c>
      <c r="B102">
        <f>VLOOKUP(A102,'[1]ACCU Data'!$F$990:$G$1463,2,FALSE)</f>
        <v>28.5</v>
      </c>
      <c r="C102">
        <f>IFERROR(VLOOKUP(A102,'[1]NZU Data'!$G$2:$H$1483,2,FALSE),C101)</f>
        <v>86.6</v>
      </c>
      <c r="D102">
        <f>IFERROR(VLOOKUP($A102,Price_Reference!$A$1:$C$758,2,FALSE),D101)</f>
        <v>80.34</v>
      </c>
      <c r="E102">
        <f>IFERROR(VLOOKUP($A102,Price_Reference!$A$1:$C$758,3,FALSE),E101)</f>
        <v>92.63</v>
      </c>
      <c r="F102">
        <f>IFERROR(VLOOKUP($A102,Price_Reference!$A$1:$D$758,4,FALSE),F101)</f>
        <v>29.18</v>
      </c>
    </row>
    <row r="103" spans="1:6" x14ac:dyDescent="0.25">
      <c r="A103" s="2">
        <f>'[1]ACCU Data'!$F1092</f>
        <v>44804</v>
      </c>
      <c r="B103">
        <f>VLOOKUP(A103,'[1]ACCU Data'!$F$990:$G$1463,2,FALSE)</f>
        <v>28.5</v>
      </c>
      <c r="C103">
        <f>IFERROR(VLOOKUP(A103,'[1]NZU Data'!$G$2:$H$1483,2,FALSE),C102)</f>
        <v>86.6</v>
      </c>
      <c r="D103">
        <f>IFERROR(VLOOKUP($A103,Price_Reference!$A$1:$C$758,2,FALSE),D102)</f>
        <v>79.61</v>
      </c>
      <c r="E103">
        <f>IFERROR(VLOOKUP($A103,Price_Reference!$A$1:$C$758,3,FALSE),E102)</f>
        <v>97.09</v>
      </c>
      <c r="F103">
        <f>IFERROR(VLOOKUP($A103,Price_Reference!$A$1:$D$758,4,FALSE),F102)</f>
        <v>28.91</v>
      </c>
    </row>
    <row r="104" spans="1:6" x14ac:dyDescent="0.25">
      <c r="A104" s="2">
        <f>'[1]ACCU Data'!$F1093</f>
        <v>44805</v>
      </c>
      <c r="B104">
        <f>VLOOKUP(A104,'[1]ACCU Data'!$F$990:$G$1463,2,FALSE)</f>
        <v>28.5</v>
      </c>
      <c r="C104">
        <f>IFERROR(VLOOKUP(A104,'[1]NZU Data'!$G$2:$H$1483,2,FALSE),C103)</f>
        <v>87.1</v>
      </c>
      <c r="D104">
        <f>IFERROR(VLOOKUP($A104,Price_Reference!$A$1:$C$758,2,FALSE),D103)</f>
        <v>80.33</v>
      </c>
      <c r="E104">
        <f>IFERROR(VLOOKUP($A104,Price_Reference!$A$1:$C$758,3,FALSE),E103)</f>
        <v>97.009990000000002</v>
      </c>
      <c r="F104">
        <f>IFERROR(VLOOKUP($A104,Price_Reference!$A$1:$D$758,4,FALSE),F103)</f>
        <v>28.62</v>
      </c>
    </row>
    <row r="105" spans="1:6" x14ac:dyDescent="0.25">
      <c r="A105" s="2">
        <f>'[1]ACCU Data'!$F1094</f>
        <v>44806</v>
      </c>
      <c r="B105">
        <f>VLOOKUP(A105,'[1]ACCU Data'!$F$990:$G$1463,2,FALSE)</f>
        <v>28.75</v>
      </c>
      <c r="C105">
        <f>IFERROR(VLOOKUP(A105,'[1]NZU Data'!$G$2:$H$1483,2,FALSE),C104)</f>
        <v>87.05</v>
      </c>
      <c r="D105">
        <f>IFERROR(VLOOKUP($A105,Price_Reference!$A$1:$C$758,2,FALSE),D104)</f>
        <v>77.45</v>
      </c>
      <c r="E105">
        <f>IFERROR(VLOOKUP($A105,Price_Reference!$A$1:$C$758,3,FALSE),E104)</f>
        <v>95.75</v>
      </c>
      <c r="F105">
        <f>IFERROR(VLOOKUP($A105,Price_Reference!$A$1:$D$758,4,FALSE),F104)</f>
        <v>29.52</v>
      </c>
    </row>
    <row r="106" spans="1:6" x14ac:dyDescent="0.25">
      <c r="A106" s="2">
        <f>'[1]ACCU Data'!$F1095</f>
        <v>44809</v>
      </c>
      <c r="B106">
        <f>VLOOKUP(A106,'[1]ACCU Data'!$F$990:$G$1463,2,FALSE)</f>
        <v>28.75</v>
      </c>
      <c r="C106">
        <f>IFERROR(VLOOKUP(A106,'[1]NZU Data'!$G$2:$H$1483,2,FALSE),C105)</f>
        <v>87.15</v>
      </c>
      <c r="D106">
        <f>IFERROR(VLOOKUP($A106,Price_Reference!$A$1:$C$758,2,FALSE),D105)</f>
        <v>74.05</v>
      </c>
      <c r="E106">
        <f>IFERROR(VLOOKUP($A106,Price_Reference!$A$1:$C$758,3,FALSE),E105)</f>
        <v>92.25</v>
      </c>
      <c r="F106">
        <f>IFERROR(VLOOKUP($A106,Price_Reference!$A$1:$D$758,4,FALSE),F105)</f>
        <v>29.52</v>
      </c>
    </row>
    <row r="107" spans="1:6" x14ac:dyDescent="0.25">
      <c r="A107" s="2">
        <f>'[1]ACCU Data'!$F1096</f>
        <v>44810</v>
      </c>
      <c r="B107">
        <f>VLOOKUP(A107,'[1]ACCU Data'!$F$990:$G$1463,2,FALSE)</f>
        <v>28.75</v>
      </c>
      <c r="C107">
        <f>IFERROR(VLOOKUP(A107,'[1]NZU Data'!$G$2:$H$1483,2,FALSE),C106)</f>
        <v>87.3</v>
      </c>
      <c r="D107">
        <f>IFERROR(VLOOKUP($A107,Price_Reference!$A$1:$C$758,2,FALSE),D106)</f>
        <v>69.569999999999993</v>
      </c>
      <c r="E107">
        <f>IFERROR(VLOOKUP($A107,Price_Reference!$A$1:$C$758,3,FALSE),E106)</f>
        <v>87.13</v>
      </c>
      <c r="F107">
        <f>IFERROR(VLOOKUP($A107,Price_Reference!$A$1:$D$758,4,FALSE),F106)</f>
        <v>29.5</v>
      </c>
    </row>
    <row r="108" spans="1:6" x14ac:dyDescent="0.25">
      <c r="A108" s="2">
        <f>'[1]ACCU Data'!$F1097</f>
        <v>44811</v>
      </c>
      <c r="B108">
        <f>VLOOKUP(A108,'[1]ACCU Data'!$F$990:$G$1463,2,FALSE)</f>
        <v>29.25</v>
      </c>
      <c r="C108">
        <f>IFERROR(VLOOKUP(A108,'[1]NZU Data'!$G$2:$H$1483,2,FALSE),C107)</f>
        <v>85.5</v>
      </c>
      <c r="D108">
        <f>IFERROR(VLOOKUP($A108,Price_Reference!$A$1:$C$758,2,FALSE),D107)</f>
        <v>68.709999999999994</v>
      </c>
      <c r="E108">
        <f>IFERROR(VLOOKUP($A108,Price_Reference!$A$1:$C$758,3,FALSE),E107)</f>
        <v>80</v>
      </c>
      <c r="F108">
        <f>IFERROR(VLOOKUP($A108,Price_Reference!$A$1:$D$758,4,FALSE),F107)</f>
        <v>29.29</v>
      </c>
    </row>
    <row r="109" spans="1:6" x14ac:dyDescent="0.25">
      <c r="A109" s="2">
        <f>'[1]ACCU Data'!$F1098</f>
        <v>44812</v>
      </c>
      <c r="B109">
        <f>VLOOKUP(A109,'[1]ACCU Data'!$F$990:$G$1463,2,FALSE)</f>
        <v>29.25</v>
      </c>
      <c r="C109">
        <f>IFERROR(VLOOKUP(A109,'[1]NZU Data'!$G$2:$H$1483,2,FALSE),C108)</f>
        <v>85.7</v>
      </c>
      <c r="D109">
        <f>IFERROR(VLOOKUP($A109,Price_Reference!$A$1:$C$758,2,FALSE),D108)</f>
        <v>66.930000000000007</v>
      </c>
      <c r="E109">
        <f>IFERROR(VLOOKUP($A109,Price_Reference!$A$1:$C$758,3,FALSE),E108)</f>
        <v>76.430000000000007</v>
      </c>
      <c r="F109">
        <f>IFERROR(VLOOKUP($A109,Price_Reference!$A$1:$D$758,4,FALSE),F108)</f>
        <v>28.9</v>
      </c>
    </row>
    <row r="110" spans="1:6" x14ac:dyDescent="0.25">
      <c r="A110" s="2">
        <f>'[1]ACCU Data'!$F1099</f>
        <v>44813</v>
      </c>
      <c r="B110">
        <f>VLOOKUP(A110,'[1]ACCU Data'!$F$990:$G$1463,2,FALSE)</f>
        <v>29.25</v>
      </c>
      <c r="C110">
        <f>IFERROR(VLOOKUP(A110,'[1]NZU Data'!$G$2:$H$1483,2,FALSE),C109)</f>
        <v>85.5</v>
      </c>
      <c r="D110">
        <f>IFERROR(VLOOKUP($A110,Price_Reference!$A$1:$C$758,2,FALSE),D109)</f>
        <v>65.72</v>
      </c>
      <c r="E110">
        <f>IFERROR(VLOOKUP($A110,Price_Reference!$A$1:$C$758,3,FALSE),E109)</f>
        <v>76.67</v>
      </c>
      <c r="F110">
        <f>IFERROR(VLOOKUP($A110,Price_Reference!$A$1:$D$758,4,FALSE),F109)</f>
        <v>29.06</v>
      </c>
    </row>
    <row r="111" spans="1:6" x14ac:dyDescent="0.25">
      <c r="A111" s="2">
        <f>'[1]ACCU Data'!$F1100</f>
        <v>44816</v>
      </c>
      <c r="B111">
        <f>VLOOKUP(A111,'[1]ACCU Data'!$F$990:$G$1463,2,FALSE)</f>
        <v>29.25</v>
      </c>
      <c r="C111">
        <f>IFERROR(VLOOKUP(A111,'[1]NZU Data'!$G$2:$H$1483,2,FALSE),C110)</f>
        <v>85</v>
      </c>
      <c r="D111">
        <f>IFERROR(VLOOKUP($A111,Price_Reference!$A$1:$C$758,2,FALSE),D110)</f>
        <v>71.439989999999995</v>
      </c>
      <c r="E111">
        <f>IFERROR(VLOOKUP($A111,Price_Reference!$A$1:$C$758,3,FALSE),E110)</f>
        <v>79.86</v>
      </c>
      <c r="F111">
        <f>IFERROR(VLOOKUP($A111,Price_Reference!$A$1:$D$758,4,FALSE),F110)</f>
        <v>29.52</v>
      </c>
    </row>
    <row r="112" spans="1:6" x14ac:dyDescent="0.25">
      <c r="A112" s="2">
        <f>'[1]ACCU Data'!$F1101</f>
        <v>44817</v>
      </c>
      <c r="B112">
        <f>VLOOKUP(A112,'[1]ACCU Data'!$F$990:$G$1463,2,FALSE)</f>
        <v>29.5</v>
      </c>
      <c r="C112">
        <f>IFERROR(VLOOKUP(A112,'[1]NZU Data'!$G$2:$H$1483,2,FALSE),C111)</f>
        <v>84</v>
      </c>
      <c r="D112">
        <f>IFERROR(VLOOKUP($A112,Price_Reference!$A$1:$C$758,2,FALSE),D111)</f>
        <v>69.36</v>
      </c>
      <c r="E112">
        <f>IFERROR(VLOOKUP($A112,Price_Reference!$A$1:$C$758,3,FALSE),E111)</f>
        <v>78.989999999999995</v>
      </c>
      <c r="F112">
        <f>IFERROR(VLOOKUP($A112,Price_Reference!$A$1:$D$758,4,FALSE),F111)</f>
        <v>29.32</v>
      </c>
    </row>
    <row r="113" spans="1:6" x14ac:dyDescent="0.25">
      <c r="A113" s="2">
        <f>'[1]ACCU Data'!$F1102</f>
        <v>44818</v>
      </c>
      <c r="B113">
        <f>VLOOKUP(A113,'[1]ACCU Data'!$F$990:$G$1463,2,FALSE)</f>
        <v>29.9</v>
      </c>
      <c r="C113">
        <f>IFERROR(VLOOKUP(A113,'[1]NZU Data'!$G$2:$H$1483,2,FALSE),C112)</f>
        <v>84</v>
      </c>
      <c r="D113">
        <f>IFERROR(VLOOKUP($A113,Price_Reference!$A$1:$C$758,2,FALSE),D112)</f>
        <v>72.14</v>
      </c>
      <c r="E113">
        <f>IFERROR(VLOOKUP($A113,Price_Reference!$A$1:$C$758,3,FALSE),E112)</f>
        <v>79.25</v>
      </c>
      <c r="F113">
        <f>IFERROR(VLOOKUP($A113,Price_Reference!$A$1:$D$758,4,FALSE),F112)</f>
        <v>29.69</v>
      </c>
    </row>
    <row r="114" spans="1:6" x14ac:dyDescent="0.25">
      <c r="A114" s="2">
        <f>'[1]ACCU Data'!$F1103</f>
        <v>44819</v>
      </c>
      <c r="B114">
        <f>VLOOKUP(A114,'[1]ACCU Data'!$F$990:$G$1463,2,FALSE)</f>
        <v>30.3</v>
      </c>
      <c r="C114">
        <f>IFERROR(VLOOKUP(A114,'[1]NZU Data'!$G$2:$H$1483,2,FALSE),C113)</f>
        <v>83</v>
      </c>
      <c r="D114">
        <f>IFERROR(VLOOKUP($A114,Price_Reference!$A$1:$C$758,2,FALSE),D113)</f>
        <v>71.45</v>
      </c>
      <c r="E114">
        <f>IFERROR(VLOOKUP($A114,Price_Reference!$A$1:$C$758,3,FALSE),E113)</f>
        <v>77.48</v>
      </c>
      <c r="F114">
        <f>IFERROR(VLOOKUP($A114,Price_Reference!$A$1:$D$758,4,FALSE),F113)</f>
        <v>30.04</v>
      </c>
    </row>
    <row r="115" spans="1:6" x14ac:dyDescent="0.25">
      <c r="A115" s="2">
        <f>'[1]ACCU Data'!$F1104</f>
        <v>44820</v>
      </c>
      <c r="B115">
        <f>VLOOKUP(A115,'[1]ACCU Data'!$F$990:$G$1463,2,FALSE)</f>
        <v>30.3</v>
      </c>
      <c r="C115">
        <f>IFERROR(VLOOKUP(A115,'[1]NZU Data'!$G$2:$H$1483,2,FALSE),C114)</f>
        <v>83.2</v>
      </c>
      <c r="D115">
        <f>IFERROR(VLOOKUP($A115,Price_Reference!$A$1:$C$758,2,FALSE),D114)</f>
        <v>72.87</v>
      </c>
      <c r="E115">
        <f>IFERROR(VLOOKUP($A115,Price_Reference!$A$1:$C$758,3,FALSE),E114)</f>
        <v>76.569999999999993</v>
      </c>
      <c r="F115">
        <f>IFERROR(VLOOKUP($A115,Price_Reference!$A$1:$D$758,4,FALSE),F114)</f>
        <v>29.79</v>
      </c>
    </row>
    <row r="116" spans="1:6" x14ac:dyDescent="0.25">
      <c r="A116" s="2">
        <f>'[1]ACCU Data'!$F1105</f>
        <v>44823</v>
      </c>
      <c r="B116">
        <f>VLOOKUP(A116,'[1]ACCU Data'!$F$990:$G$1463,2,FALSE)</f>
        <v>30.3</v>
      </c>
      <c r="C116">
        <f>IFERROR(VLOOKUP(A116,'[1]NZU Data'!$G$2:$H$1483,2,FALSE),C115)</f>
        <v>83.1</v>
      </c>
      <c r="D116">
        <f>IFERROR(VLOOKUP($A116,Price_Reference!$A$1:$C$758,2,FALSE),D115)</f>
        <v>70.709999999999994</v>
      </c>
      <c r="E116">
        <f>IFERROR(VLOOKUP($A116,Price_Reference!$A$1:$C$758,3,FALSE),E115)</f>
        <v>74.88</v>
      </c>
      <c r="F116">
        <f>IFERROR(VLOOKUP($A116,Price_Reference!$A$1:$D$758,4,FALSE),F115)</f>
        <v>29.49</v>
      </c>
    </row>
    <row r="117" spans="1:6" x14ac:dyDescent="0.25">
      <c r="A117" s="2">
        <f>'[1]ACCU Data'!$F1106</f>
        <v>44824</v>
      </c>
      <c r="B117">
        <f>VLOOKUP(A117,'[1]ACCU Data'!$F$990:$G$1463,2,FALSE)</f>
        <v>30.25</v>
      </c>
      <c r="C117">
        <f>IFERROR(VLOOKUP(A117,'[1]NZU Data'!$G$2:$H$1483,2,FALSE),C116)</f>
        <v>82.75</v>
      </c>
      <c r="D117">
        <f>IFERROR(VLOOKUP($A117,Price_Reference!$A$1:$C$758,2,FALSE),D116)</f>
        <v>70.739999999999995</v>
      </c>
      <c r="E117">
        <f>IFERROR(VLOOKUP($A117,Price_Reference!$A$1:$C$758,3,FALSE),E116)</f>
        <v>73.92</v>
      </c>
      <c r="F117">
        <f>IFERROR(VLOOKUP($A117,Price_Reference!$A$1:$D$758,4,FALSE),F116)</f>
        <v>29.2</v>
      </c>
    </row>
    <row r="118" spans="1:6" x14ac:dyDescent="0.25">
      <c r="A118" s="2">
        <f>'[1]ACCU Data'!$F1107</f>
        <v>44825</v>
      </c>
      <c r="B118">
        <f>VLOOKUP(A118,'[1]ACCU Data'!$F$990:$G$1463,2,FALSE)</f>
        <v>30.3</v>
      </c>
      <c r="C118">
        <f>IFERROR(VLOOKUP(A118,'[1]NZU Data'!$G$2:$H$1483,2,FALSE),C117)</f>
        <v>82.75</v>
      </c>
      <c r="D118">
        <f>IFERROR(VLOOKUP($A118,Price_Reference!$A$1:$C$758,2,FALSE),D117)</f>
        <v>69.400000000000006</v>
      </c>
      <c r="E118">
        <f>IFERROR(VLOOKUP($A118,Price_Reference!$A$1:$C$758,3,FALSE),E117)</f>
        <v>74.75</v>
      </c>
      <c r="F118">
        <f>IFERROR(VLOOKUP($A118,Price_Reference!$A$1:$D$758,4,FALSE),F117)</f>
        <v>28.91</v>
      </c>
    </row>
    <row r="119" spans="1:6" x14ac:dyDescent="0.25">
      <c r="A119" s="2">
        <f>'[1]ACCU Data'!$F1108</f>
        <v>44826</v>
      </c>
      <c r="B119">
        <f>VLOOKUP(A119,'[1]ACCU Data'!$F$990:$G$1463,2,FALSE)</f>
        <v>31.25</v>
      </c>
      <c r="C119">
        <f>IFERROR(VLOOKUP(A119,'[1]NZU Data'!$G$2:$H$1483,2,FALSE),C118)</f>
        <v>81.75</v>
      </c>
      <c r="D119">
        <f>IFERROR(VLOOKUP($A119,Price_Reference!$A$1:$C$758,2,FALSE),D118)</f>
        <v>70.05</v>
      </c>
      <c r="E119">
        <f>IFERROR(VLOOKUP($A119,Price_Reference!$A$1:$C$758,3,FALSE),E118)</f>
        <v>75.759990000000002</v>
      </c>
      <c r="F119">
        <f>IFERROR(VLOOKUP($A119,Price_Reference!$A$1:$D$758,4,FALSE),F118)</f>
        <v>28.84</v>
      </c>
    </row>
    <row r="120" spans="1:6" x14ac:dyDescent="0.25">
      <c r="A120" s="2">
        <f>'[1]ACCU Data'!$F1109</f>
        <v>44827</v>
      </c>
      <c r="B120">
        <f>VLOOKUP(A120,'[1]ACCU Data'!$F$990:$G$1463,2,FALSE)</f>
        <v>31.25</v>
      </c>
      <c r="C120">
        <f>IFERROR(VLOOKUP(A120,'[1]NZU Data'!$G$2:$H$1483,2,FALSE),C119)</f>
        <v>82</v>
      </c>
      <c r="D120">
        <f>IFERROR(VLOOKUP($A120,Price_Reference!$A$1:$C$758,2,FALSE),D119)</f>
        <v>65.41</v>
      </c>
      <c r="E120">
        <f>IFERROR(VLOOKUP($A120,Price_Reference!$A$1:$C$758,3,FALSE),E119)</f>
        <v>74.03</v>
      </c>
      <c r="F120">
        <f>IFERROR(VLOOKUP($A120,Price_Reference!$A$1:$D$758,4,FALSE),F119)</f>
        <v>27.89</v>
      </c>
    </row>
    <row r="121" spans="1:6" x14ac:dyDescent="0.25">
      <c r="A121" s="2">
        <f>'[1]ACCU Data'!$F1110</f>
        <v>44830</v>
      </c>
      <c r="B121">
        <f>VLOOKUP(A121,'[1]ACCU Data'!$F$990:$G$1463,2,FALSE)</f>
        <v>31.25</v>
      </c>
      <c r="C121">
        <f>IFERROR(VLOOKUP(A121,'[1]NZU Data'!$G$2:$H$1483,2,FALSE),C120)</f>
        <v>81.849999999999994</v>
      </c>
      <c r="D121">
        <f>IFERROR(VLOOKUP($A121,Price_Reference!$A$1:$C$758,2,FALSE),D120)</f>
        <v>69.97</v>
      </c>
      <c r="E121">
        <f>IFERROR(VLOOKUP($A121,Price_Reference!$A$1:$C$758,3,FALSE),E120)</f>
        <v>75.28</v>
      </c>
      <c r="F121">
        <f>IFERROR(VLOOKUP($A121,Price_Reference!$A$1:$D$758,4,FALSE),F120)</f>
        <v>27.94</v>
      </c>
    </row>
    <row r="122" spans="1:6" x14ac:dyDescent="0.25">
      <c r="A122" s="2">
        <f>'[1]ACCU Data'!$F1111</f>
        <v>44831</v>
      </c>
      <c r="B122">
        <f>VLOOKUP(A122,'[1]ACCU Data'!$F$990:$G$1463,2,FALSE)</f>
        <v>31</v>
      </c>
      <c r="C122">
        <f>IFERROR(VLOOKUP(A122,'[1]NZU Data'!$G$2:$H$1483,2,FALSE),C121)</f>
        <v>81</v>
      </c>
      <c r="D122">
        <f>IFERROR(VLOOKUP($A122,Price_Reference!$A$1:$C$758,2,FALSE),D121)</f>
        <v>67.959999999999994</v>
      </c>
      <c r="E122">
        <f>IFERROR(VLOOKUP($A122,Price_Reference!$A$1:$C$758,3,FALSE),E121)</f>
        <v>75.67</v>
      </c>
      <c r="F122">
        <f>IFERROR(VLOOKUP($A122,Price_Reference!$A$1:$D$758,4,FALSE),F121)</f>
        <v>27.92</v>
      </c>
    </row>
    <row r="123" spans="1:6" x14ac:dyDescent="0.25">
      <c r="A123" s="2">
        <f>'[1]ACCU Data'!$F1112</f>
        <v>44832</v>
      </c>
      <c r="B123">
        <f>VLOOKUP(A123,'[1]ACCU Data'!$F$990:$G$1463,2,FALSE)</f>
        <v>31</v>
      </c>
      <c r="C123">
        <f>IFERROR(VLOOKUP(A123,'[1]NZU Data'!$G$2:$H$1483,2,FALSE),C122)</f>
        <v>80</v>
      </c>
      <c r="D123">
        <f>IFERROR(VLOOKUP($A123,Price_Reference!$A$1:$C$758,2,FALSE),D122)</f>
        <v>65.150000000000006</v>
      </c>
      <c r="E123">
        <f>IFERROR(VLOOKUP($A123,Price_Reference!$A$1:$C$758,3,FALSE),E122)</f>
        <v>75.259990000000002</v>
      </c>
      <c r="F123">
        <f>IFERROR(VLOOKUP($A123,Price_Reference!$A$1:$D$758,4,FALSE),F122)</f>
        <v>28.22</v>
      </c>
    </row>
    <row r="124" spans="1:6" x14ac:dyDescent="0.25">
      <c r="A124" s="2">
        <f>'[1]ACCU Data'!$F1113</f>
        <v>44833</v>
      </c>
      <c r="B124">
        <f>VLOOKUP(A124,'[1]ACCU Data'!$F$990:$G$1463,2,FALSE)</f>
        <v>30.75</v>
      </c>
      <c r="C124">
        <f>IFERROR(VLOOKUP(A124,'[1]NZU Data'!$G$2:$H$1483,2,FALSE),C123)</f>
        <v>79</v>
      </c>
      <c r="D124">
        <f>IFERROR(VLOOKUP($A124,Price_Reference!$A$1:$C$758,2,FALSE),D123)</f>
        <v>65.73</v>
      </c>
      <c r="E124">
        <f>IFERROR(VLOOKUP($A124,Price_Reference!$A$1:$C$758,3,FALSE),E123)</f>
        <v>74.95</v>
      </c>
      <c r="F124">
        <f>IFERROR(VLOOKUP($A124,Price_Reference!$A$1:$D$758,4,FALSE),F123)</f>
        <v>28.35</v>
      </c>
    </row>
    <row r="125" spans="1:6" x14ac:dyDescent="0.25">
      <c r="A125" s="2">
        <f>'[1]ACCU Data'!$F1114</f>
        <v>44834</v>
      </c>
      <c r="B125">
        <f>VLOOKUP(A125,'[1]ACCU Data'!$F$990:$G$1463,2,FALSE)</f>
        <v>30.75</v>
      </c>
      <c r="C125">
        <f>IFERROR(VLOOKUP(A125,'[1]NZU Data'!$G$2:$H$1483,2,FALSE),C124)</f>
        <v>78</v>
      </c>
      <c r="D125">
        <f>IFERROR(VLOOKUP($A125,Price_Reference!$A$1:$C$758,2,FALSE),D124)</f>
        <v>66.73</v>
      </c>
      <c r="E125">
        <f>IFERROR(VLOOKUP($A125,Price_Reference!$A$1:$C$758,3,FALSE),E124)</f>
        <v>75.03</v>
      </c>
      <c r="F125">
        <f>IFERROR(VLOOKUP($A125,Price_Reference!$A$1:$D$758,4,FALSE),F124)</f>
        <v>28.63</v>
      </c>
    </row>
    <row r="126" spans="1:6" x14ac:dyDescent="0.25">
      <c r="A126" s="2">
        <f>'[1]ACCU Data'!$F1115</f>
        <v>44837</v>
      </c>
      <c r="B126">
        <f>VLOOKUP(A126,'[1]ACCU Data'!$F$990:$G$1463,2,FALSE)</f>
        <v>30.75</v>
      </c>
      <c r="C126">
        <f>IFERROR(VLOOKUP(A126,'[1]NZU Data'!$G$2:$H$1483,2,FALSE),C125)</f>
        <v>78</v>
      </c>
      <c r="D126">
        <f>IFERROR(VLOOKUP($A126,Price_Reference!$A$1:$C$758,2,FALSE),D125)</f>
        <v>65.939989999999995</v>
      </c>
      <c r="E126">
        <f>IFERROR(VLOOKUP($A126,Price_Reference!$A$1:$C$758,3,FALSE),E125)</f>
        <v>74.03</v>
      </c>
      <c r="F126">
        <f>IFERROR(VLOOKUP($A126,Price_Reference!$A$1:$D$758,4,FALSE),F125)</f>
        <v>29.13</v>
      </c>
    </row>
    <row r="127" spans="1:6" x14ac:dyDescent="0.25">
      <c r="A127" s="2">
        <f>'[1]ACCU Data'!$F1116</f>
        <v>44838</v>
      </c>
      <c r="B127">
        <f>VLOOKUP(A127,'[1]ACCU Data'!$F$990:$G$1463,2,FALSE)</f>
        <v>30.25</v>
      </c>
      <c r="C127">
        <f>IFERROR(VLOOKUP(A127,'[1]NZU Data'!$G$2:$H$1483,2,FALSE),C126)</f>
        <v>78.05</v>
      </c>
      <c r="D127">
        <f>IFERROR(VLOOKUP($A127,Price_Reference!$A$1:$C$758,2,FALSE),D126)</f>
        <v>66.92</v>
      </c>
      <c r="E127">
        <f>IFERROR(VLOOKUP($A127,Price_Reference!$A$1:$C$758,3,FALSE),E126)</f>
        <v>73.63</v>
      </c>
      <c r="F127">
        <f>IFERROR(VLOOKUP($A127,Price_Reference!$A$1:$D$758,4,FALSE),F126)</f>
        <v>29.46</v>
      </c>
    </row>
    <row r="128" spans="1:6" x14ac:dyDescent="0.25">
      <c r="A128" s="2">
        <f>'[1]ACCU Data'!$F1117</f>
        <v>44839</v>
      </c>
      <c r="B128">
        <f>VLOOKUP(A128,'[1]ACCU Data'!$F$990:$G$1463,2,FALSE)</f>
        <v>30.25</v>
      </c>
      <c r="C128">
        <f>IFERROR(VLOOKUP(A128,'[1]NZU Data'!$G$2:$H$1483,2,FALSE),C127)</f>
        <v>78.2</v>
      </c>
      <c r="D128">
        <f>IFERROR(VLOOKUP($A128,Price_Reference!$A$1:$C$758,2,FALSE),D127)</f>
        <v>67.069999999999993</v>
      </c>
      <c r="E128">
        <f>IFERROR(VLOOKUP($A128,Price_Reference!$A$1:$C$758,3,FALSE),E127)</f>
        <v>72.8</v>
      </c>
      <c r="F128">
        <f>IFERROR(VLOOKUP($A128,Price_Reference!$A$1:$D$758,4,FALSE),F127)</f>
        <v>29.09</v>
      </c>
    </row>
    <row r="129" spans="1:6" x14ac:dyDescent="0.25">
      <c r="A129" s="2">
        <f>'[1]ACCU Data'!$F1118</f>
        <v>44840</v>
      </c>
      <c r="B129">
        <f>VLOOKUP(A129,'[1]ACCU Data'!$F$990:$G$1463,2,FALSE)</f>
        <v>30.25</v>
      </c>
      <c r="C129">
        <f>IFERROR(VLOOKUP(A129,'[1]NZU Data'!$G$2:$H$1483,2,FALSE),C128)</f>
        <v>82.5</v>
      </c>
      <c r="D129">
        <f>IFERROR(VLOOKUP($A129,Price_Reference!$A$1:$C$758,2,FALSE),D128)</f>
        <v>68.959999999999994</v>
      </c>
      <c r="E129">
        <f>IFERROR(VLOOKUP($A129,Price_Reference!$A$1:$C$758,3,FALSE),E128)</f>
        <v>73.77</v>
      </c>
      <c r="F129">
        <f>IFERROR(VLOOKUP($A129,Price_Reference!$A$1:$D$758,4,FALSE),F128)</f>
        <v>29.7</v>
      </c>
    </row>
    <row r="130" spans="1:6" x14ac:dyDescent="0.25">
      <c r="A130" s="2">
        <f>'[1]ACCU Data'!$F1119</f>
        <v>44841</v>
      </c>
      <c r="B130">
        <f>VLOOKUP(A130,'[1]ACCU Data'!$F$990:$G$1463,2,FALSE)</f>
        <v>30.25</v>
      </c>
      <c r="C130">
        <f>IFERROR(VLOOKUP(A130,'[1]NZU Data'!$G$2:$H$1483,2,FALSE),C129)</f>
        <v>82.9</v>
      </c>
      <c r="D130">
        <f>IFERROR(VLOOKUP($A130,Price_Reference!$A$1:$C$758,2,FALSE),D129)</f>
        <v>69.849999999999994</v>
      </c>
      <c r="E130">
        <f>IFERROR(VLOOKUP($A130,Price_Reference!$A$1:$C$758,3,FALSE),E129)</f>
        <v>74.599999999999994</v>
      </c>
      <c r="F130">
        <f>IFERROR(VLOOKUP($A130,Price_Reference!$A$1:$D$758,4,FALSE),F129)</f>
        <v>29.7</v>
      </c>
    </row>
    <row r="131" spans="1:6" x14ac:dyDescent="0.25">
      <c r="A131" s="2">
        <f>'[1]ACCU Data'!$F1120</f>
        <v>44844</v>
      </c>
      <c r="B131">
        <f>VLOOKUP(A131,'[1]ACCU Data'!$F$990:$G$1463,2,FALSE)</f>
        <v>30</v>
      </c>
      <c r="C131">
        <f>IFERROR(VLOOKUP(A131,'[1]NZU Data'!$G$2:$H$1483,2,FALSE),C130)</f>
        <v>82.22</v>
      </c>
      <c r="D131">
        <f>IFERROR(VLOOKUP($A131,Price_Reference!$A$1:$C$758,2,FALSE),D130)</f>
        <v>66.77</v>
      </c>
      <c r="E131">
        <f>IFERROR(VLOOKUP($A131,Price_Reference!$A$1:$C$758,3,FALSE),E130)</f>
        <v>71.739999999999995</v>
      </c>
      <c r="F131">
        <f>IFERROR(VLOOKUP($A131,Price_Reference!$A$1:$D$758,4,FALSE),F130)</f>
        <v>29.84</v>
      </c>
    </row>
    <row r="132" spans="1:6" x14ac:dyDescent="0.25">
      <c r="A132" s="2">
        <f>'[1]ACCU Data'!$F1121</f>
        <v>44845</v>
      </c>
      <c r="B132">
        <f>VLOOKUP(A132,'[1]ACCU Data'!$F$990:$G$1463,2,FALSE)</f>
        <v>30</v>
      </c>
      <c r="C132">
        <f>IFERROR(VLOOKUP(A132,'[1]NZU Data'!$G$2:$H$1483,2,FALSE),C131)</f>
        <v>80.77</v>
      </c>
      <c r="D132">
        <f>IFERROR(VLOOKUP($A132,Price_Reference!$A$1:$C$758,2,FALSE),D131)</f>
        <v>66.34</v>
      </c>
      <c r="E132">
        <f>IFERROR(VLOOKUP($A132,Price_Reference!$A$1:$C$758,3,FALSE),E131)</f>
        <v>70.47</v>
      </c>
      <c r="F132">
        <f>IFERROR(VLOOKUP($A132,Price_Reference!$A$1:$D$758,4,FALSE),F131)</f>
        <v>30.22</v>
      </c>
    </row>
    <row r="133" spans="1:6" x14ac:dyDescent="0.25">
      <c r="A133" s="2">
        <f>'[1]ACCU Data'!$F1122</f>
        <v>44846</v>
      </c>
      <c r="B133">
        <f>VLOOKUP(A133,'[1]ACCU Data'!$F$990:$G$1463,2,FALSE)</f>
        <v>29.75</v>
      </c>
      <c r="C133">
        <f>IFERROR(VLOOKUP(A133,'[1]NZU Data'!$G$2:$H$1483,2,FALSE),C132)</f>
        <v>80.400000000000006</v>
      </c>
      <c r="D133">
        <f>IFERROR(VLOOKUP($A133,Price_Reference!$A$1:$C$758,2,FALSE),D132)</f>
        <v>66.709999999999994</v>
      </c>
      <c r="E133">
        <f>IFERROR(VLOOKUP($A133,Price_Reference!$A$1:$C$758,3,FALSE),E132)</f>
        <v>71.849999999999994</v>
      </c>
      <c r="F133">
        <f>IFERROR(VLOOKUP($A133,Price_Reference!$A$1:$D$758,4,FALSE),F132)</f>
        <v>30.33</v>
      </c>
    </row>
    <row r="134" spans="1:6" x14ac:dyDescent="0.25">
      <c r="A134" s="2">
        <f>'[1]ACCU Data'!$F1123</f>
        <v>44847</v>
      </c>
      <c r="B134">
        <f>VLOOKUP(A134,'[1]ACCU Data'!$F$990:$G$1463,2,FALSE)</f>
        <v>29.75</v>
      </c>
      <c r="C134">
        <f>IFERROR(VLOOKUP(A134,'[1]NZU Data'!$G$2:$H$1483,2,FALSE),C133)</f>
        <v>80.7</v>
      </c>
      <c r="D134">
        <f>IFERROR(VLOOKUP($A134,Price_Reference!$A$1:$C$758,2,FALSE),D133)</f>
        <v>68.84</v>
      </c>
      <c r="E134">
        <f>IFERROR(VLOOKUP($A134,Price_Reference!$A$1:$C$758,3,FALSE),E133)</f>
        <v>72.900000000000006</v>
      </c>
      <c r="F134">
        <f>IFERROR(VLOOKUP($A134,Price_Reference!$A$1:$D$758,4,FALSE),F133)</f>
        <v>30.55</v>
      </c>
    </row>
    <row r="135" spans="1:6" x14ac:dyDescent="0.25">
      <c r="A135" s="2">
        <f>'[1]ACCU Data'!$F1124</f>
        <v>44848</v>
      </c>
      <c r="B135">
        <f>VLOOKUP(A135,'[1]ACCU Data'!$F$990:$G$1463,2,FALSE)</f>
        <v>29.75</v>
      </c>
      <c r="C135">
        <f>IFERROR(VLOOKUP(A135,'[1]NZU Data'!$G$2:$H$1483,2,FALSE),C134)</f>
        <v>81</v>
      </c>
      <c r="D135">
        <f>IFERROR(VLOOKUP($A135,Price_Reference!$A$1:$C$758,2,FALSE),D134)</f>
        <v>68.02</v>
      </c>
      <c r="E135">
        <f>IFERROR(VLOOKUP($A135,Price_Reference!$A$1:$C$758,3,FALSE),E134)</f>
        <v>71.010000000000005</v>
      </c>
      <c r="F135">
        <f>IFERROR(VLOOKUP($A135,Price_Reference!$A$1:$D$758,4,FALSE),F134)</f>
        <v>30.35</v>
      </c>
    </row>
    <row r="136" spans="1:6" x14ac:dyDescent="0.25">
      <c r="A136" s="2">
        <f>'[1]ACCU Data'!$F1125</f>
        <v>44851</v>
      </c>
      <c r="B136">
        <f>VLOOKUP(A136,'[1]ACCU Data'!$F$990:$G$1463,2,FALSE)</f>
        <v>29.75</v>
      </c>
      <c r="C136">
        <f>IFERROR(VLOOKUP(A136,'[1]NZU Data'!$G$2:$H$1483,2,FALSE),C135)</f>
        <v>81</v>
      </c>
      <c r="D136">
        <f>IFERROR(VLOOKUP($A136,Price_Reference!$A$1:$C$758,2,FALSE),D135)</f>
        <v>67.510000000000005</v>
      </c>
      <c r="E136">
        <f>IFERROR(VLOOKUP($A136,Price_Reference!$A$1:$C$758,3,FALSE),E135)</f>
        <v>70.2</v>
      </c>
      <c r="F136">
        <f>IFERROR(VLOOKUP($A136,Price_Reference!$A$1:$D$758,4,FALSE),F135)</f>
        <v>30.28</v>
      </c>
    </row>
    <row r="137" spans="1:6" x14ac:dyDescent="0.25">
      <c r="A137" s="2">
        <f>'[1]ACCU Data'!$F1126</f>
        <v>44852</v>
      </c>
      <c r="B137">
        <f>VLOOKUP(A137,'[1]ACCU Data'!$F$990:$G$1463,2,FALSE)</f>
        <v>29.75</v>
      </c>
      <c r="C137">
        <f>IFERROR(VLOOKUP(A137,'[1]NZU Data'!$G$2:$H$1483,2,FALSE),C136)</f>
        <v>80.75</v>
      </c>
      <c r="D137">
        <f>IFERROR(VLOOKUP($A137,Price_Reference!$A$1:$C$758,2,FALSE),D136)</f>
        <v>67.77</v>
      </c>
      <c r="E137">
        <f>IFERROR(VLOOKUP($A137,Price_Reference!$A$1:$C$758,3,FALSE),E136)</f>
        <v>70.189989999999995</v>
      </c>
      <c r="F137">
        <f>IFERROR(VLOOKUP($A137,Price_Reference!$A$1:$D$758,4,FALSE),F136)</f>
        <v>30.06</v>
      </c>
    </row>
    <row r="138" spans="1:6" x14ac:dyDescent="0.25">
      <c r="A138" s="2">
        <f>'[1]ACCU Data'!$F1127</f>
        <v>44853</v>
      </c>
      <c r="B138">
        <f>VLOOKUP(A138,'[1]ACCU Data'!$F$990:$G$1463,2,FALSE)</f>
        <v>29.25</v>
      </c>
      <c r="C138">
        <f>IFERROR(VLOOKUP(A138,'[1]NZU Data'!$G$2:$H$1483,2,FALSE),C137)</f>
        <v>80.67</v>
      </c>
      <c r="D138">
        <f>IFERROR(VLOOKUP($A138,Price_Reference!$A$1:$C$758,2,FALSE),D137)</f>
        <v>67.290000000000006</v>
      </c>
      <c r="E138">
        <f>IFERROR(VLOOKUP($A138,Price_Reference!$A$1:$C$758,3,FALSE),E137)</f>
        <v>68.709999999999994</v>
      </c>
      <c r="F138">
        <f>IFERROR(VLOOKUP($A138,Price_Reference!$A$1:$D$758,4,FALSE),F137)</f>
        <v>29.79</v>
      </c>
    </row>
    <row r="139" spans="1:6" x14ac:dyDescent="0.25">
      <c r="A139" s="2">
        <f>'[1]ACCU Data'!$F1128</f>
        <v>44854</v>
      </c>
      <c r="B139">
        <f>VLOOKUP(A139,'[1]ACCU Data'!$F$990:$G$1463,2,FALSE)</f>
        <v>29.25</v>
      </c>
      <c r="C139">
        <f>IFERROR(VLOOKUP(A139,'[1]NZU Data'!$G$2:$H$1483,2,FALSE),C138)</f>
        <v>80.900000000000006</v>
      </c>
      <c r="D139">
        <f>IFERROR(VLOOKUP($A139,Price_Reference!$A$1:$C$758,2,FALSE),D138)</f>
        <v>66.87</v>
      </c>
      <c r="E139">
        <f>IFERROR(VLOOKUP($A139,Price_Reference!$A$1:$C$758,3,FALSE),E138)</f>
        <v>68.72</v>
      </c>
      <c r="F139">
        <f>IFERROR(VLOOKUP($A139,Price_Reference!$A$1:$D$758,4,FALSE),F138)</f>
        <v>29.76</v>
      </c>
    </row>
    <row r="140" spans="1:6" x14ac:dyDescent="0.25">
      <c r="A140" s="2">
        <f>'[1]ACCU Data'!$F1129</f>
        <v>44855</v>
      </c>
      <c r="B140">
        <f>VLOOKUP(A140,'[1]ACCU Data'!$F$990:$G$1463,2,FALSE)</f>
        <v>29.25</v>
      </c>
      <c r="C140">
        <f>IFERROR(VLOOKUP(A140,'[1]NZU Data'!$G$2:$H$1483,2,FALSE),C139)</f>
        <v>81.2</v>
      </c>
      <c r="D140">
        <f>IFERROR(VLOOKUP($A140,Price_Reference!$A$1:$C$758,2,FALSE),D139)</f>
        <v>68.72</v>
      </c>
      <c r="E140">
        <f>IFERROR(VLOOKUP($A140,Price_Reference!$A$1:$C$758,3,FALSE),E139)</f>
        <v>69.569999999999993</v>
      </c>
      <c r="F140">
        <f>IFERROR(VLOOKUP($A140,Price_Reference!$A$1:$D$758,4,FALSE),F139)</f>
        <v>29.99</v>
      </c>
    </row>
    <row r="141" spans="1:6" x14ac:dyDescent="0.25">
      <c r="A141" s="2">
        <f>'[1]ACCU Data'!$F1130</f>
        <v>44858</v>
      </c>
      <c r="B141">
        <f>VLOOKUP(A141,'[1]ACCU Data'!$F$990:$G$1463,2,FALSE)</f>
        <v>29.25</v>
      </c>
      <c r="C141">
        <f>IFERROR(VLOOKUP(A141,'[1]NZU Data'!$G$2:$H$1483,2,FALSE),C140)</f>
        <v>81.2</v>
      </c>
      <c r="D141">
        <f>IFERROR(VLOOKUP($A141,Price_Reference!$A$1:$C$758,2,FALSE),D140)</f>
        <v>72.319999999999993</v>
      </c>
      <c r="E141">
        <f>IFERROR(VLOOKUP($A141,Price_Reference!$A$1:$C$758,3,FALSE),E140)</f>
        <v>72.05</v>
      </c>
      <c r="F141">
        <f>IFERROR(VLOOKUP($A141,Price_Reference!$A$1:$D$758,4,FALSE),F140)</f>
        <v>30.24</v>
      </c>
    </row>
    <row r="142" spans="1:6" x14ac:dyDescent="0.25">
      <c r="A142" s="2">
        <f>'[1]ACCU Data'!$F1131</f>
        <v>44859</v>
      </c>
      <c r="B142">
        <f>VLOOKUP(A142,'[1]ACCU Data'!$F$990:$G$1463,2,FALSE)</f>
        <v>29.25</v>
      </c>
      <c r="C142">
        <f>IFERROR(VLOOKUP(A142,'[1]NZU Data'!$G$2:$H$1483,2,FALSE),C141)</f>
        <v>81.25</v>
      </c>
      <c r="D142">
        <f>IFERROR(VLOOKUP($A142,Price_Reference!$A$1:$C$758,2,FALSE),D141)</f>
        <v>77.11</v>
      </c>
      <c r="E142">
        <f>IFERROR(VLOOKUP($A142,Price_Reference!$A$1:$C$758,3,FALSE),E141)</f>
        <v>75.97</v>
      </c>
      <c r="F142">
        <f>IFERROR(VLOOKUP($A142,Price_Reference!$A$1:$D$758,4,FALSE),F141)</f>
        <v>30.35</v>
      </c>
    </row>
    <row r="143" spans="1:6" x14ac:dyDescent="0.25">
      <c r="A143" s="2">
        <f>'[1]ACCU Data'!$F1132</f>
        <v>44860</v>
      </c>
      <c r="B143">
        <f>VLOOKUP(A143,'[1]ACCU Data'!$F$990:$G$1463,2,FALSE)</f>
        <v>29.25</v>
      </c>
      <c r="C143">
        <f>IFERROR(VLOOKUP(A143,'[1]NZU Data'!$G$2:$H$1483,2,FALSE),C142)</f>
        <v>82</v>
      </c>
      <c r="D143">
        <f>IFERROR(VLOOKUP($A143,Price_Reference!$A$1:$C$758,2,FALSE),D142)</f>
        <v>75.790000000000006</v>
      </c>
      <c r="E143">
        <f>IFERROR(VLOOKUP($A143,Price_Reference!$A$1:$C$758,3,FALSE),E142)</f>
        <v>76</v>
      </c>
      <c r="F143">
        <f>IFERROR(VLOOKUP($A143,Price_Reference!$A$1:$D$758,4,FALSE),F142)</f>
        <v>30.49</v>
      </c>
    </row>
    <row r="144" spans="1:6" x14ac:dyDescent="0.25">
      <c r="A144" s="2">
        <f>'[1]ACCU Data'!$F1133</f>
        <v>44861</v>
      </c>
      <c r="B144">
        <f>VLOOKUP(A144,'[1]ACCU Data'!$F$990:$G$1463,2,FALSE)</f>
        <v>29.25</v>
      </c>
      <c r="C144">
        <f>IFERROR(VLOOKUP(A144,'[1]NZU Data'!$G$2:$H$1483,2,FALSE),C143)</f>
        <v>82.5</v>
      </c>
      <c r="D144">
        <f>IFERROR(VLOOKUP($A144,Price_Reference!$A$1:$C$758,2,FALSE),D143)</f>
        <v>80.209999999999994</v>
      </c>
      <c r="E144">
        <f>IFERROR(VLOOKUP($A144,Price_Reference!$A$1:$C$758,3,FALSE),E143)</f>
        <v>77.95</v>
      </c>
      <c r="F144">
        <f>IFERROR(VLOOKUP($A144,Price_Reference!$A$1:$D$758,4,FALSE),F143)</f>
        <v>30.94</v>
      </c>
    </row>
    <row r="145" spans="1:6" x14ac:dyDescent="0.25">
      <c r="A145" s="2">
        <f>'[1]ACCU Data'!$F1134</f>
        <v>44862</v>
      </c>
      <c r="B145">
        <f>VLOOKUP(A145,'[1]ACCU Data'!$F$990:$G$1463,2,FALSE)</f>
        <v>30</v>
      </c>
      <c r="C145">
        <f>IFERROR(VLOOKUP(A145,'[1]NZU Data'!$G$2:$H$1483,2,FALSE),C144)</f>
        <v>84.75</v>
      </c>
      <c r="D145">
        <f>IFERROR(VLOOKUP($A145,Price_Reference!$A$1:$C$758,2,FALSE),D144)</f>
        <v>81.209999999999994</v>
      </c>
      <c r="E145">
        <f>IFERROR(VLOOKUP($A145,Price_Reference!$A$1:$C$758,3,FALSE),E144)</f>
        <v>78.36</v>
      </c>
      <c r="F145">
        <f>IFERROR(VLOOKUP($A145,Price_Reference!$A$1:$D$758,4,FALSE),F144)</f>
        <v>31.22</v>
      </c>
    </row>
    <row r="146" spans="1:6" x14ac:dyDescent="0.25">
      <c r="A146" s="2">
        <f>'[1]ACCU Data'!$F1135</f>
        <v>44865</v>
      </c>
      <c r="B146">
        <f>VLOOKUP(A146,'[1]ACCU Data'!$F$990:$G$1463,2,FALSE)</f>
        <v>29.75</v>
      </c>
      <c r="C146">
        <f>IFERROR(VLOOKUP(A146,'[1]NZU Data'!$G$2:$H$1483,2,FALSE),C145)</f>
        <v>85</v>
      </c>
      <c r="D146">
        <f>IFERROR(VLOOKUP($A146,Price_Reference!$A$1:$C$758,2,FALSE),D145)</f>
        <v>79.97</v>
      </c>
      <c r="E146">
        <f>IFERROR(VLOOKUP($A146,Price_Reference!$A$1:$C$758,3,FALSE),E145)</f>
        <v>77.650000000000006</v>
      </c>
      <c r="F146">
        <f>IFERROR(VLOOKUP($A146,Price_Reference!$A$1:$D$758,4,FALSE),F145)</f>
        <v>31.84</v>
      </c>
    </row>
    <row r="147" spans="1:6" x14ac:dyDescent="0.25">
      <c r="A147" s="2">
        <f>'[1]ACCU Data'!$F1136</f>
        <v>44866</v>
      </c>
      <c r="B147">
        <f>VLOOKUP(A147,'[1]ACCU Data'!$F$990:$G$1463,2,FALSE)</f>
        <v>29.75</v>
      </c>
      <c r="C147">
        <f>IFERROR(VLOOKUP(A147,'[1]NZU Data'!$G$2:$H$1483,2,FALSE),C146)</f>
        <v>84.6</v>
      </c>
      <c r="D147">
        <f>IFERROR(VLOOKUP($A147,Price_Reference!$A$1:$C$758,2,FALSE),D146)</f>
        <v>76.72</v>
      </c>
      <c r="E147">
        <f>IFERROR(VLOOKUP($A147,Price_Reference!$A$1:$C$758,3,FALSE),E146)</f>
        <v>74.709999999999994</v>
      </c>
      <c r="F147">
        <f>IFERROR(VLOOKUP($A147,Price_Reference!$A$1:$D$758,4,FALSE),F146)</f>
        <v>31.4</v>
      </c>
    </row>
    <row r="148" spans="1:6" x14ac:dyDescent="0.25">
      <c r="A148" s="2">
        <f>'[1]ACCU Data'!$F1137</f>
        <v>44867</v>
      </c>
      <c r="B148">
        <f>VLOOKUP(A148,'[1]ACCU Data'!$F$990:$G$1463,2,FALSE)</f>
        <v>29.75</v>
      </c>
      <c r="C148">
        <f>IFERROR(VLOOKUP(A148,'[1]NZU Data'!$G$2:$H$1483,2,FALSE),C147)</f>
        <v>84.5</v>
      </c>
      <c r="D148">
        <f>IFERROR(VLOOKUP($A148,Price_Reference!$A$1:$C$758,2,FALSE),D147)</f>
        <v>76.7</v>
      </c>
      <c r="E148">
        <f>IFERROR(VLOOKUP($A148,Price_Reference!$A$1:$C$758,3,FALSE),E147)</f>
        <v>73.680000000000007</v>
      </c>
      <c r="F148">
        <f>IFERROR(VLOOKUP($A148,Price_Reference!$A$1:$D$758,4,FALSE),F147)</f>
        <v>30.9</v>
      </c>
    </row>
    <row r="149" spans="1:6" x14ac:dyDescent="0.25">
      <c r="A149" s="2">
        <f>'[1]ACCU Data'!$F1138</f>
        <v>44868</v>
      </c>
      <c r="B149">
        <f>VLOOKUP(A149,'[1]ACCU Data'!$F$990:$G$1463,2,FALSE)</f>
        <v>29.75</v>
      </c>
      <c r="C149">
        <f>IFERROR(VLOOKUP(A149,'[1]NZU Data'!$G$2:$H$1483,2,FALSE),C148)</f>
        <v>85</v>
      </c>
      <c r="D149">
        <f>IFERROR(VLOOKUP($A149,Price_Reference!$A$1:$C$758,2,FALSE),D148)</f>
        <v>76.28</v>
      </c>
      <c r="E149">
        <f>IFERROR(VLOOKUP($A149,Price_Reference!$A$1:$C$758,3,FALSE),E148)</f>
        <v>73.290000000000006</v>
      </c>
      <c r="F149">
        <f>IFERROR(VLOOKUP($A149,Price_Reference!$A$1:$D$758,4,FALSE),F148)</f>
        <v>30.49</v>
      </c>
    </row>
    <row r="150" spans="1:6" x14ac:dyDescent="0.25">
      <c r="A150" s="2">
        <f>'[1]ACCU Data'!$F1139</f>
        <v>44869</v>
      </c>
      <c r="B150">
        <f>VLOOKUP(A150,'[1]ACCU Data'!$F$990:$G$1463,2,FALSE)</f>
        <v>29.75</v>
      </c>
      <c r="C150">
        <f>IFERROR(VLOOKUP(A150,'[1]NZU Data'!$G$2:$H$1483,2,FALSE),C149)</f>
        <v>85</v>
      </c>
      <c r="D150">
        <f>IFERROR(VLOOKUP($A150,Price_Reference!$A$1:$C$758,2,FALSE),D149)</f>
        <v>76.36</v>
      </c>
      <c r="E150">
        <f>IFERROR(VLOOKUP($A150,Price_Reference!$A$1:$C$758,3,FALSE),E149)</f>
        <v>73.739999999999995</v>
      </c>
      <c r="F150">
        <f>IFERROR(VLOOKUP($A150,Price_Reference!$A$1:$D$758,4,FALSE),F149)</f>
        <v>30.22</v>
      </c>
    </row>
    <row r="151" spans="1:6" x14ac:dyDescent="0.25">
      <c r="A151" s="2">
        <f>'[1]ACCU Data'!$F1140</f>
        <v>44872</v>
      </c>
      <c r="B151">
        <f>VLOOKUP(A151,'[1]ACCU Data'!$F$990:$G$1463,2,FALSE)</f>
        <v>29.75</v>
      </c>
      <c r="C151">
        <f>IFERROR(VLOOKUP(A151,'[1]NZU Data'!$G$2:$H$1483,2,FALSE),C150)</f>
        <v>86.5</v>
      </c>
      <c r="D151">
        <f>IFERROR(VLOOKUP($A151,Price_Reference!$A$1:$C$758,2,FALSE),D150)</f>
        <v>77.489999999999995</v>
      </c>
      <c r="E151">
        <f>IFERROR(VLOOKUP($A151,Price_Reference!$A$1:$C$758,3,FALSE),E150)</f>
        <v>74.59</v>
      </c>
      <c r="F151">
        <f>IFERROR(VLOOKUP($A151,Price_Reference!$A$1:$D$758,4,FALSE),F150)</f>
        <v>30.09</v>
      </c>
    </row>
    <row r="152" spans="1:6" x14ac:dyDescent="0.25">
      <c r="A152" s="2">
        <f>'[1]ACCU Data'!$F1141</f>
        <v>44873</v>
      </c>
      <c r="B152">
        <f>VLOOKUP(A152,'[1]ACCU Data'!$F$990:$G$1463,2,FALSE)</f>
        <v>29.75</v>
      </c>
      <c r="C152">
        <f>IFERROR(VLOOKUP(A152,'[1]NZU Data'!$G$2:$H$1483,2,FALSE),C151)</f>
        <v>87.1</v>
      </c>
      <c r="D152">
        <f>IFERROR(VLOOKUP($A152,Price_Reference!$A$1:$C$758,2,FALSE),D151)</f>
        <v>76.06</v>
      </c>
      <c r="E152">
        <f>IFERROR(VLOOKUP($A152,Price_Reference!$A$1:$C$758,3,FALSE),E151)</f>
        <v>73.900000000000006</v>
      </c>
      <c r="F152">
        <f>IFERROR(VLOOKUP($A152,Price_Reference!$A$1:$D$758,4,FALSE),F151)</f>
        <v>30.17</v>
      </c>
    </row>
    <row r="153" spans="1:6" x14ac:dyDescent="0.25">
      <c r="A153" s="2">
        <f>'[1]ACCU Data'!$F1142</f>
        <v>44874</v>
      </c>
      <c r="B153">
        <f>VLOOKUP(A153,'[1]ACCU Data'!$F$990:$G$1463,2,FALSE)</f>
        <v>30</v>
      </c>
      <c r="C153">
        <f>IFERROR(VLOOKUP(A153,'[1]NZU Data'!$G$2:$H$1483,2,FALSE),C152)</f>
        <v>88.2</v>
      </c>
      <c r="D153">
        <f>IFERROR(VLOOKUP($A153,Price_Reference!$A$1:$C$758,2,FALSE),D152)</f>
        <v>72.760000000000005</v>
      </c>
      <c r="E153">
        <f>IFERROR(VLOOKUP($A153,Price_Reference!$A$1:$C$758,3,FALSE),E152)</f>
        <v>72.36</v>
      </c>
      <c r="F153">
        <f>IFERROR(VLOOKUP($A153,Price_Reference!$A$1:$D$758,4,FALSE),F152)</f>
        <v>29.98</v>
      </c>
    </row>
    <row r="154" spans="1:6" x14ac:dyDescent="0.25">
      <c r="A154" s="2">
        <f>'[1]ACCU Data'!$F1143</f>
        <v>44875</v>
      </c>
      <c r="B154">
        <f>VLOOKUP(A154,'[1]ACCU Data'!$F$990:$G$1463,2,FALSE)</f>
        <v>31.5</v>
      </c>
      <c r="C154">
        <f>IFERROR(VLOOKUP(A154,'[1]NZU Data'!$G$2:$H$1483,2,FALSE),C153)</f>
        <v>88.2</v>
      </c>
      <c r="D154">
        <f>IFERROR(VLOOKUP($A154,Price_Reference!$A$1:$C$758,2,FALSE),D153)</f>
        <v>73.05</v>
      </c>
      <c r="E154">
        <f>IFERROR(VLOOKUP($A154,Price_Reference!$A$1:$C$758,3,FALSE),E153)</f>
        <v>70.86</v>
      </c>
      <c r="F154">
        <f>IFERROR(VLOOKUP($A154,Price_Reference!$A$1:$D$758,4,FALSE),F153)</f>
        <v>29.84</v>
      </c>
    </row>
    <row r="155" spans="1:6" x14ac:dyDescent="0.25">
      <c r="A155" s="2">
        <f>'[1]ACCU Data'!$F1144</f>
        <v>44876</v>
      </c>
      <c r="B155">
        <f>VLOOKUP(A155,'[1]ACCU Data'!$F$990:$G$1463,2,FALSE)</f>
        <v>31.5</v>
      </c>
      <c r="C155">
        <f>IFERROR(VLOOKUP(A155,'[1]NZU Data'!$G$2:$H$1483,2,FALSE),C154)</f>
        <v>87.9</v>
      </c>
      <c r="D155">
        <f>IFERROR(VLOOKUP($A155,Price_Reference!$A$1:$C$758,2,FALSE),D154)</f>
        <v>75.84</v>
      </c>
      <c r="E155">
        <f>IFERROR(VLOOKUP($A155,Price_Reference!$A$1:$C$758,3,FALSE),E154)</f>
        <v>71.709999999999994</v>
      </c>
      <c r="F155">
        <f>IFERROR(VLOOKUP($A155,Price_Reference!$A$1:$D$758,4,FALSE),F154)</f>
        <v>29.78</v>
      </c>
    </row>
    <row r="156" spans="1:6" x14ac:dyDescent="0.25">
      <c r="A156" s="2">
        <f>'[1]ACCU Data'!$F1145</f>
        <v>44879</v>
      </c>
      <c r="B156">
        <f>VLOOKUP(A156,'[1]ACCU Data'!$F$990:$G$1463,2,FALSE)</f>
        <v>31.5</v>
      </c>
      <c r="C156">
        <f>IFERROR(VLOOKUP(A156,'[1]NZU Data'!$G$2:$H$1483,2,FALSE),C155)</f>
        <v>88.5</v>
      </c>
      <c r="D156">
        <f>IFERROR(VLOOKUP($A156,Price_Reference!$A$1:$C$758,2,FALSE),D155)</f>
        <v>75.23</v>
      </c>
      <c r="E156">
        <f>IFERROR(VLOOKUP($A156,Price_Reference!$A$1:$C$758,3,FALSE),E155)</f>
        <v>70.25</v>
      </c>
      <c r="F156">
        <f>IFERROR(VLOOKUP($A156,Price_Reference!$A$1:$D$758,4,FALSE),F155)</f>
        <v>29.59</v>
      </c>
    </row>
    <row r="157" spans="1:6" x14ac:dyDescent="0.25">
      <c r="A157" s="2">
        <f>'[1]ACCU Data'!$F1146</f>
        <v>44880</v>
      </c>
      <c r="B157">
        <f>VLOOKUP(A157,'[1]ACCU Data'!$F$990:$G$1463,2,FALSE)</f>
        <v>32</v>
      </c>
      <c r="C157">
        <f>IFERROR(VLOOKUP(A157,'[1]NZU Data'!$G$2:$H$1483,2,FALSE),C156)</f>
        <v>88.15</v>
      </c>
      <c r="D157">
        <f>IFERROR(VLOOKUP($A157,Price_Reference!$A$1:$C$758,2,FALSE),D156)</f>
        <v>76.650000000000006</v>
      </c>
      <c r="E157">
        <f>IFERROR(VLOOKUP($A157,Price_Reference!$A$1:$C$758,3,FALSE),E156)</f>
        <v>69.41</v>
      </c>
      <c r="F157">
        <f>IFERROR(VLOOKUP($A157,Price_Reference!$A$1:$D$758,4,FALSE),F156)</f>
        <v>29.61</v>
      </c>
    </row>
    <row r="158" spans="1:6" x14ac:dyDescent="0.25">
      <c r="A158" s="2">
        <f>'[1]ACCU Data'!$F1147</f>
        <v>44881</v>
      </c>
      <c r="B158">
        <f>VLOOKUP(A158,'[1]ACCU Data'!$F$990:$G$1463,2,FALSE)</f>
        <v>32</v>
      </c>
      <c r="C158">
        <f>IFERROR(VLOOKUP(A158,'[1]NZU Data'!$G$2:$H$1483,2,FALSE),C157)</f>
        <v>88.25</v>
      </c>
      <c r="D158">
        <f>IFERROR(VLOOKUP($A158,Price_Reference!$A$1:$C$758,2,FALSE),D157)</f>
        <v>73.41</v>
      </c>
      <c r="E158">
        <f>IFERROR(VLOOKUP($A158,Price_Reference!$A$1:$C$758,3,FALSE),E157)</f>
        <v>67.760000000000005</v>
      </c>
      <c r="F158">
        <f>IFERROR(VLOOKUP($A158,Price_Reference!$A$1:$D$758,4,FALSE),F157)</f>
        <v>29.98</v>
      </c>
    </row>
    <row r="159" spans="1:6" x14ac:dyDescent="0.25">
      <c r="A159" s="2">
        <f>'[1]ACCU Data'!$F1148</f>
        <v>44882</v>
      </c>
      <c r="B159">
        <f>VLOOKUP(A159,'[1]ACCU Data'!$F$990:$G$1463,2,FALSE)</f>
        <v>32</v>
      </c>
      <c r="C159">
        <f>IFERROR(VLOOKUP(A159,'[1]NZU Data'!$G$2:$H$1483,2,FALSE),C158)</f>
        <v>88.4</v>
      </c>
      <c r="D159">
        <f>IFERROR(VLOOKUP($A159,Price_Reference!$A$1:$C$758,2,FALSE),D158)</f>
        <v>72.400000000000006</v>
      </c>
      <c r="E159">
        <f>IFERROR(VLOOKUP($A159,Price_Reference!$A$1:$C$758,3,FALSE),E158)</f>
        <v>67.12</v>
      </c>
      <c r="F159">
        <f>IFERROR(VLOOKUP($A159,Price_Reference!$A$1:$D$758,4,FALSE),F158)</f>
        <v>29.96</v>
      </c>
    </row>
    <row r="160" spans="1:6" x14ac:dyDescent="0.25">
      <c r="A160" s="2">
        <f>'[1]ACCU Data'!$F1149</f>
        <v>44883</v>
      </c>
      <c r="B160">
        <f>VLOOKUP(A160,'[1]ACCU Data'!$F$990:$G$1463,2,FALSE)</f>
        <v>32</v>
      </c>
      <c r="C160">
        <f>IFERROR(VLOOKUP(A160,'[1]NZU Data'!$G$2:$H$1483,2,FALSE),C159)</f>
        <v>88.15</v>
      </c>
      <c r="D160">
        <f>IFERROR(VLOOKUP($A160,Price_Reference!$A$1:$C$758,2,FALSE),D159)</f>
        <v>72.47</v>
      </c>
      <c r="E160">
        <f>IFERROR(VLOOKUP($A160,Price_Reference!$A$1:$C$758,3,FALSE),E159)</f>
        <v>66.55</v>
      </c>
      <c r="F160">
        <f>IFERROR(VLOOKUP($A160,Price_Reference!$A$1:$D$758,4,FALSE),F159)</f>
        <v>29.64</v>
      </c>
    </row>
    <row r="161" spans="1:6" x14ac:dyDescent="0.25">
      <c r="A161" s="2">
        <f>'[1]ACCU Data'!$F1150</f>
        <v>44886</v>
      </c>
      <c r="B161">
        <f>VLOOKUP(A161,'[1]ACCU Data'!$F$990:$G$1463,2,FALSE)</f>
        <v>32</v>
      </c>
      <c r="C161">
        <f>IFERROR(VLOOKUP(A161,'[1]NZU Data'!$G$2:$H$1483,2,FALSE),C160)</f>
        <v>88</v>
      </c>
      <c r="D161">
        <f>IFERROR(VLOOKUP($A161,Price_Reference!$A$1:$C$758,2,FALSE),D160)</f>
        <v>74.61</v>
      </c>
      <c r="E161">
        <f>IFERROR(VLOOKUP($A161,Price_Reference!$A$1:$C$758,3,FALSE),E160)</f>
        <v>67.819999999999993</v>
      </c>
      <c r="F161">
        <f>IFERROR(VLOOKUP($A161,Price_Reference!$A$1:$D$758,4,FALSE),F160)</f>
        <v>29.53</v>
      </c>
    </row>
    <row r="162" spans="1:6" x14ac:dyDescent="0.25">
      <c r="A162" s="2">
        <f>'[1]ACCU Data'!$F1151</f>
        <v>44887</v>
      </c>
      <c r="B162">
        <f>VLOOKUP(A162,'[1]ACCU Data'!$F$990:$G$1463,2,FALSE)</f>
        <v>32</v>
      </c>
      <c r="C162">
        <f>IFERROR(VLOOKUP(A162,'[1]NZU Data'!$G$2:$H$1483,2,FALSE),C161)</f>
        <v>88</v>
      </c>
      <c r="D162">
        <f>IFERROR(VLOOKUP($A162,Price_Reference!$A$1:$C$758,2,FALSE),D161)</f>
        <v>73.89</v>
      </c>
      <c r="E162">
        <f>IFERROR(VLOOKUP($A162,Price_Reference!$A$1:$C$758,3,FALSE),E161)</f>
        <v>67.040000000000006</v>
      </c>
      <c r="F162">
        <f>IFERROR(VLOOKUP($A162,Price_Reference!$A$1:$D$758,4,FALSE),F161)</f>
        <v>29.57</v>
      </c>
    </row>
    <row r="163" spans="1:6" x14ac:dyDescent="0.25">
      <c r="A163" s="2">
        <f>'[1]ACCU Data'!$F1152</f>
        <v>44888</v>
      </c>
      <c r="B163">
        <f>VLOOKUP(A163,'[1]ACCU Data'!$F$990:$G$1463,2,FALSE)</f>
        <v>32</v>
      </c>
      <c r="C163">
        <f>IFERROR(VLOOKUP(A163,'[1]NZU Data'!$G$2:$H$1483,2,FALSE),C162)</f>
        <v>87.85</v>
      </c>
      <c r="D163">
        <f>IFERROR(VLOOKUP($A163,Price_Reference!$A$1:$C$758,2,FALSE),D162)</f>
        <v>75.87</v>
      </c>
      <c r="E163">
        <f>IFERROR(VLOOKUP($A163,Price_Reference!$A$1:$C$758,3,FALSE),E162)</f>
        <v>67.98</v>
      </c>
      <c r="F163">
        <f>IFERROR(VLOOKUP($A163,Price_Reference!$A$1:$D$758,4,FALSE),F162)</f>
        <v>28.81</v>
      </c>
    </row>
    <row r="164" spans="1:6" x14ac:dyDescent="0.25">
      <c r="A164" s="2">
        <f>'[1]ACCU Data'!$F1153</f>
        <v>44889</v>
      </c>
      <c r="B164">
        <f>VLOOKUP(A164,'[1]ACCU Data'!$F$990:$G$1463,2,FALSE)</f>
        <v>32</v>
      </c>
      <c r="C164">
        <f>IFERROR(VLOOKUP(A164,'[1]NZU Data'!$G$2:$H$1483,2,FALSE),C163)</f>
        <v>86.5</v>
      </c>
      <c r="D164">
        <f>IFERROR(VLOOKUP($A164,Price_Reference!$A$1:$C$758,2,FALSE),D163)</f>
        <v>78.27</v>
      </c>
      <c r="E164">
        <f>IFERROR(VLOOKUP($A164,Price_Reference!$A$1:$C$758,3,FALSE),E163)</f>
        <v>69.78</v>
      </c>
      <c r="F164">
        <f>IFERROR(VLOOKUP($A164,Price_Reference!$A$1:$D$758,4,FALSE),F163)</f>
        <v>28.81</v>
      </c>
    </row>
    <row r="165" spans="1:6" x14ac:dyDescent="0.25">
      <c r="A165" s="2">
        <f>'[1]ACCU Data'!$F1154</f>
        <v>44890</v>
      </c>
      <c r="B165">
        <f>VLOOKUP(A165,'[1]ACCU Data'!$F$990:$G$1463,2,FALSE)</f>
        <v>32</v>
      </c>
      <c r="C165">
        <f>IFERROR(VLOOKUP(A165,'[1]NZU Data'!$G$2:$H$1483,2,FALSE),C164)</f>
        <v>86.2</v>
      </c>
      <c r="D165">
        <f>IFERROR(VLOOKUP($A165,Price_Reference!$A$1:$C$758,2,FALSE),D164)</f>
        <v>78.86</v>
      </c>
      <c r="E165">
        <f>IFERROR(VLOOKUP($A165,Price_Reference!$A$1:$C$758,3,FALSE),E164)</f>
        <v>69.27</v>
      </c>
      <c r="F165">
        <f>IFERROR(VLOOKUP($A165,Price_Reference!$A$1:$D$758,4,FALSE),F164)</f>
        <v>28.72</v>
      </c>
    </row>
    <row r="166" spans="1:6" x14ac:dyDescent="0.25">
      <c r="A166" s="2">
        <f>'[1]ACCU Data'!$F1155</f>
        <v>44893</v>
      </c>
      <c r="B166">
        <f>VLOOKUP(A166,'[1]ACCU Data'!$F$990:$G$1463,2,FALSE)</f>
        <v>32</v>
      </c>
      <c r="C166">
        <f>IFERROR(VLOOKUP(A166,'[1]NZU Data'!$G$2:$H$1483,2,FALSE),C165)</f>
        <v>86</v>
      </c>
      <c r="D166">
        <f>IFERROR(VLOOKUP($A166,Price_Reference!$A$1:$C$758,2,FALSE),D165)</f>
        <v>78.81</v>
      </c>
      <c r="E166">
        <f>IFERROR(VLOOKUP($A166,Price_Reference!$A$1:$C$758,3,FALSE),E165)</f>
        <v>68.73</v>
      </c>
      <c r="F166">
        <f>IFERROR(VLOOKUP($A166,Price_Reference!$A$1:$D$758,4,FALSE),F165)</f>
        <v>27.84</v>
      </c>
    </row>
    <row r="167" spans="1:6" x14ac:dyDescent="0.25">
      <c r="A167" s="2">
        <f>'[1]ACCU Data'!$F1156</f>
        <v>44894</v>
      </c>
      <c r="B167">
        <f>VLOOKUP(A167,'[1]ACCU Data'!$F$990:$G$1463,2,FALSE)</f>
        <v>32</v>
      </c>
      <c r="C167">
        <f>IFERROR(VLOOKUP(A167,'[1]NZU Data'!$G$2:$H$1483,2,FALSE),C166)</f>
        <v>84.15</v>
      </c>
      <c r="D167">
        <f>IFERROR(VLOOKUP($A167,Price_Reference!$A$1:$C$758,2,FALSE),D166)</f>
        <v>81.25</v>
      </c>
      <c r="E167">
        <f>IFERROR(VLOOKUP($A167,Price_Reference!$A$1:$C$758,3,FALSE),E166)</f>
        <v>69.08</v>
      </c>
      <c r="F167">
        <f>IFERROR(VLOOKUP($A167,Price_Reference!$A$1:$D$758,4,FALSE),F166)</f>
        <v>27.85</v>
      </c>
    </row>
    <row r="168" spans="1:6" x14ac:dyDescent="0.25">
      <c r="A168" s="2">
        <f>'[1]ACCU Data'!$F1157</f>
        <v>44895</v>
      </c>
      <c r="B168">
        <f>VLOOKUP(A168,'[1]ACCU Data'!$F$990:$G$1463,2,FALSE)</f>
        <v>32</v>
      </c>
      <c r="C168">
        <f>IFERROR(VLOOKUP(A168,'[1]NZU Data'!$G$2:$H$1483,2,FALSE),C167)</f>
        <v>83.5</v>
      </c>
      <c r="D168">
        <f>IFERROR(VLOOKUP($A168,Price_Reference!$A$1:$C$758,2,FALSE),D167)</f>
        <v>84.689989999999995</v>
      </c>
      <c r="E168">
        <f>IFERROR(VLOOKUP($A168,Price_Reference!$A$1:$C$758,3,FALSE),E167)</f>
        <v>71.319999999999993</v>
      </c>
      <c r="F168">
        <f>IFERROR(VLOOKUP($A168,Price_Reference!$A$1:$D$758,4,FALSE),F167)</f>
        <v>28.3</v>
      </c>
    </row>
    <row r="169" spans="1:6" x14ac:dyDescent="0.25">
      <c r="A169" s="2">
        <f>'[1]ACCU Data'!$F1158</f>
        <v>44896</v>
      </c>
      <c r="B169">
        <f>VLOOKUP(A169,'[1]ACCU Data'!$F$990:$G$1463,2,FALSE)</f>
        <v>32</v>
      </c>
      <c r="C169">
        <f>IFERROR(VLOOKUP(A169,'[1]NZU Data'!$G$2:$H$1483,2,FALSE),C168)</f>
        <v>82.45</v>
      </c>
      <c r="D169">
        <f>IFERROR(VLOOKUP($A169,Price_Reference!$A$1:$C$758,2,FALSE),D168)</f>
        <v>85.22</v>
      </c>
      <c r="E169">
        <f>IFERROR(VLOOKUP($A169,Price_Reference!$A$1:$C$758,3,FALSE),E168)</f>
        <v>75.17</v>
      </c>
      <c r="F169">
        <f>IFERROR(VLOOKUP($A169,Price_Reference!$A$1:$D$758,4,FALSE),F168)</f>
        <v>28.89</v>
      </c>
    </row>
    <row r="170" spans="1:6" x14ac:dyDescent="0.25">
      <c r="A170" s="2">
        <f>'[1]ACCU Data'!$F1159</f>
        <v>44897</v>
      </c>
      <c r="B170">
        <f>VLOOKUP(A170,'[1]ACCU Data'!$F$990:$G$1463,2,FALSE)</f>
        <v>32.5</v>
      </c>
      <c r="C170">
        <f>IFERROR(VLOOKUP(A170,'[1]NZU Data'!$G$2:$H$1483,2,FALSE),C169)</f>
        <v>81</v>
      </c>
      <c r="D170">
        <f>IFERROR(VLOOKUP($A170,Price_Reference!$A$1:$C$758,2,FALSE),D169)</f>
        <v>87.67</v>
      </c>
      <c r="E170">
        <f>IFERROR(VLOOKUP($A170,Price_Reference!$A$1:$C$758,3,FALSE),E169)</f>
        <v>79.180000000000007</v>
      </c>
      <c r="F170">
        <f>IFERROR(VLOOKUP($A170,Price_Reference!$A$1:$D$758,4,FALSE),F169)</f>
        <v>28.9</v>
      </c>
    </row>
    <row r="171" spans="1:6" x14ac:dyDescent="0.25">
      <c r="A171" s="2">
        <f>'[1]ACCU Data'!$F1160</f>
        <v>44900</v>
      </c>
      <c r="B171">
        <f>VLOOKUP(A171,'[1]ACCU Data'!$F$990:$G$1463,2,FALSE)</f>
        <v>32.5</v>
      </c>
      <c r="C171">
        <f>IFERROR(VLOOKUP(A171,'[1]NZU Data'!$G$2:$H$1483,2,FALSE),C170)</f>
        <v>81</v>
      </c>
      <c r="D171">
        <f>IFERROR(VLOOKUP($A171,Price_Reference!$A$1:$C$758,2,FALSE),D170)</f>
        <v>87.31</v>
      </c>
      <c r="E171">
        <f>IFERROR(VLOOKUP($A171,Price_Reference!$A$1:$C$758,3,FALSE),E170)</f>
        <v>79.819999999999993</v>
      </c>
      <c r="F171">
        <f>IFERROR(VLOOKUP($A171,Price_Reference!$A$1:$D$758,4,FALSE),F170)</f>
        <v>29.03</v>
      </c>
    </row>
    <row r="172" spans="1:6" x14ac:dyDescent="0.25">
      <c r="A172" s="2">
        <f>'[1]ACCU Data'!$F1161</f>
        <v>44901</v>
      </c>
      <c r="B172">
        <f>VLOOKUP(A172,'[1]ACCU Data'!$F$990:$G$1463,2,FALSE)</f>
        <v>32.5</v>
      </c>
      <c r="C172">
        <f>IFERROR(VLOOKUP(A172,'[1]NZU Data'!$G$2:$H$1483,2,FALSE),C171)</f>
        <v>82</v>
      </c>
      <c r="D172">
        <f>IFERROR(VLOOKUP($A172,Price_Reference!$A$1:$C$758,2,FALSE),D171)</f>
        <v>87.689989999999995</v>
      </c>
      <c r="E172">
        <f>IFERROR(VLOOKUP($A172,Price_Reference!$A$1:$C$758,3,FALSE),E171)</f>
        <v>79.17</v>
      </c>
      <c r="F172">
        <f>IFERROR(VLOOKUP($A172,Price_Reference!$A$1:$D$758,4,FALSE),F171)</f>
        <v>29.1</v>
      </c>
    </row>
    <row r="173" spans="1:6" x14ac:dyDescent="0.25">
      <c r="A173" s="2">
        <f>'[1]ACCU Data'!$F1162</f>
        <v>44902</v>
      </c>
      <c r="B173">
        <f>VLOOKUP(A173,'[1]ACCU Data'!$F$990:$G$1463,2,FALSE)</f>
        <v>33</v>
      </c>
      <c r="C173">
        <f>IFERROR(VLOOKUP(A173,'[1]NZU Data'!$G$2:$H$1483,2,FALSE),C172)</f>
        <v>82.5</v>
      </c>
      <c r="D173">
        <f>IFERROR(VLOOKUP($A173,Price_Reference!$A$1:$C$758,2,FALSE),D172)</f>
        <v>88.07</v>
      </c>
      <c r="E173">
        <f>IFERROR(VLOOKUP($A173,Price_Reference!$A$1:$C$758,3,FALSE),E172)</f>
        <v>77.91</v>
      </c>
      <c r="F173">
        <f>IFERROR(VLOOKUP($A173,Price_Reference!$A$1:$D$758,4,FALSE),F172)</f>
        <v>29.26</v>
      </c>
    </row>
    <row r="174" spans="1:6" x14ac:dyDescent="0.25">
      <c r="A174" s="2">
        <f>'[1]ACCU Data'!$F1163</f>
        <v>44903</v>
      </c>
      <c r="B174">
        <f>VLOOKUP(A174,'[1]ACCU Data'!$F$990:$G$1463,2,FALSE)</f>
        <v>33</v>
      </c>
      <c r="C174">
        <f>IFERROR(VLOOKUP(A174,'[1]NZU Data'!$G$2:$H$1483,2,FALSE),C173)</f>
        <v>82.5</v>
      </c>
      <c r="D174">
        <f>IFERROR(VLOOKUP($A174,Price_Reference!$A$1:$C$758,2,FALSE),D173)</f>
        <v>88.67</v>
      </c>
      <c r="E174">
        <f>IFERROR(VLOOKUP($A174,Price_Reference!$A$1:$C$758,3,FALSE),E173)</f>
        <v>76.11</v>
      </c>
      <c r="F174">
        <f>IFERROR(VLOOKUP($A174,Price_Reference!$A$1:$D$758,4,FALSE),F173)</f>
        <v>29.18</v>
      </c>
    </row>
    <row r="175" spans="1:6" x14ac:dyDescent="0.25">
      <c r="A175" s="2">
        <f>'[1]ACCU Data'!$F1164</f>
        <v>44904</v>
      </c>
      <c r="B175">
        <f>VLOOKUP(A175,'[1]ACCU Data'!$F$990:$G$1463,2,FALSE)</f>
        <v>33</v>
      </c>
      <c r="C175">
        <f>IFERROR(VLOOKUP(A175,'[1]NZU Data'!$G$2:$H$1483,2,FALSE),C174)</f>
        <v>83.25</v>
      </c>
      <c r="D175">
        <f>IFERROR(VLOOKUP($A175,Price_Reference!$A$1:$C$758,2,FALSE),D174)</f>
        <v>87.84</v>
      </c>
      <c r="E175">
        <f>IFERROR(VLOOKUP($A175,Price_Reference!$A$1:$C$758,3,FALSE),E174)</f>
        <v>74.72</v>
      </c>
      <c r="F175">
        <f>IFERROR(VLOOKUP($A175,Price_Reference!$A$1:$D$758,4,FALSE),F174)</f>
        <v>29.6</v>
      </c>
    </row>
    <row r="176" spans="1:6" x14ac:dyDescent="0.25">
      <c r="A176" s="2">
        <f>'[1]ACCU Data'!$F1165</f>
        <v>44907</v>
      </c>
      <c r="B176">
        <f>VLOOKUP(A176,'[1]ACCU Data'!$F$990:$G$1463,2,FALSE)</f>
        <v>33.25</v>
      </c>
      <c r="C176">
        <f>IFERROR(VLOOKUP(A176,'[1]NZU Data'!$G$2:$H$1483,2,FALSE),C175)</f>
        <v>83.37</v>
      </c>
      <c r="D176">
        <f>IFERROR(VLOOKUP($A176,Price_Reference!$A$1:$C$758,2,FALSE),D175)</f>
        <v>90.17</v>
      </c>
      <c r="E176">
        <f>IFERROR(VLOOKUP($A176,Price_Reference!$A$1:$C$758,3,FALSE),E175)</f>
        <v>74.59</v>
      </c>
      <c r="F176">
        <f>IFERROR(VLOOKUP($A176,Price_Reference!$A$1:$D$758,4,FALSE),F175)</f>
        <v>29.89</v>
      </c>
    </row>
    <row r="177" spans="1:6" x14ac:dyDescent="0.25">
      <c r="A177" s="2">
        <f>'[1]ACCU Data'!$F1166</f>
        <v>44908</v>
      </c>
      <c r="B177">
        <f>VLOOKUP(A177,'[1]ACCU Data'!$F$990:$G$1463,2,FALSE)</f>
        <v>33.25</v>
      </c>
      <c r="C177">
        <f>IFERROR(VLOOKUP(A177,'[1]NZU Data'!$G$2:$H$1483,2,FALSE),C176)</f>
        <v>83</v>
      </c>
      <c r="D177">
        <f>IFERROR(VLOOKUP($A177,Price_Reference!$A$1:$C$758,2,FALSE),D176)</f>
        <v>88.64</v>
      </c>
      <c r="E177">
        <f>IFERROR(VLOOKUP($A177,Price_Reference!$A$1:$C$758,3,FALSE),E176)</f>
        <v>72.569999999999993</v>
      </c>
      <c r="F177">
        <f>IFERROR(VLOOKUP($A177,Price_Reference!$A$1:$D$758,4,FALSE),F176)</f>
        <v>29.87</v>
      </c>
    </row>
    <row r="178" spans="1:6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IFERROR(VLOOKUP(A178,'[1]NZU Data'!$G$2:$H$1483,2,FALSE),C177)</f>
        <v>83.5</v>
      </c>
      <c r="D178">
        <f>IFERROR(VLOOKUP($A178,Price_Reference!$A$1:$C$758,2,FALSE),D177)</f>
        <v>86.61</v>
      </c>
      <c r="E178">
        <f>IFERROR(VLOOKUP($A178,Price_Reference!$A$1:$C$758,3,FALSE),E177)</f>
        <v>70.05</v>
      </c>
      <c r="F178">
        <f>IFERROR(VLOOKUP($A178,Price_Reference!$A$1:$D$758,4,FALSE),F177)</f>
        <v>30.1</v>
      </c>
    </row>
    <row r="179" spans="1:6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IFERROR(VLOOKUP(A179,'[1]NZU Data'!$G$2:$H$1483,2,FALSE),C178)</f>
        <v>75</v>
      </c>
      <c r="D179">
        <f>IFERROR(VLOOKUP($A179,Price_Reference!$A$1:$C$758,2,FALSE),D178)</f>
        <v>85.5</v>
      </c>
      <c r="E179">
        <f>IFERROR(VLOOKUP($A179,Price_Reference!$A$1:$C$758,3,FALSE),E178)</f>
        <v>70.61</v>
      </c>
      <c r="F179">
        <f>IFERROR(VLOOKUP($A179,Price_Reference!$A$1:$D$758,4,FALSE),F178)</f>
        <v>30.22</v>
      </c>
    </row>
    <row r="180" spans="1:6" x14ac:dyDescent="0.25">
      <c r="A180" s="2">
        <f>'[1]ACCU Data'!$F1169</f>
        <v>44911</v>
      </c>
      <c r="B180">
        <f>VLOOKUP(A180,'[1]ACCU Data'!$F$990:$G$1463,2,FALSE)</f>
        <v>33.75</v>
      </c>
      <c r="C180">
        <f>IFERROR(VLOOKUP(A180,'[1]NZU Data'!$G$2:$H$1483,2,FALSE),C179)</f>
        <v>77.5</v>
      </c>
      <c r="D180">
        <f>IFERROR(VLOOKUP($A180,Price_Reference!$A$1:$C$758,2,FALSE),D179)</f>
        <v>83.82</v>
      </c>
      <c r="E180">
        <f>IFERROR(VLOOKUP($A180,Price_Reference!$A$1:$C$758,3,FALSE),E179)</f>
        <v>70.91</v>
      </c>
      <c r="F180">
        <f>IFERROR(VLOOKUP($A180,Price_Reference!$A$1:$D$758,4,FALSE),F179)</f>
        <v>30.18</v>
      </c>
    </row>
    <row r="181" spans="1:6" x14ac:dyDescent="0.25">
      <c r="A181" s="2">
        <f>'[1]ACCU Data'!$F1170</f>
        <v>44914</v>
      </c>
      <c r="B181">
        <f>VLOOKUP(A181,'[1]ACCU Data'!$F$990:$G$1463,2,FALSE)</f>
        <v>33.75</v>
      </c>
      <c r="C181">
        <f>IFERROR(VLOOKUP(A181,'[1]NZU Data'!$G$2:$H$1483,2,FALSE),C180)</f>
        <v>77.17</v>
      </c>
      <c r="D181">
        <f>IFERROR(VLOOKUP($A181,Price_Reference!$A$1:$C$758,2,FALSE),D180)</f>
        <v>84.11</v>
      </c>
      <c r="E181">
        <f>IFERROR(VLOOKUP($A181,Price_Reference!$A$1:$C$758,3,FALSE),E180)</f>
        <v>69.150000000000006</v>
      </c>
      <c r="F181">
        <f>IFERROR(VLOOKUP($A181,Price_Reference!$A$1:$D$758,4,FALSE),F180)</f>
        <v>30.22</v>
      </c>
    </row>
    <row r="182" spans="1:6" x14ac:dyDescent="0.25">
      <c r="A182" s="2">
        <f>'[1]ACCU Data'!$F1171</f>
        <v>44915</v>
      </c>
      <c r="B182">
        <f>VLOOKUP(A182,'[1]ACCU Data'!$F$990:$G$1463,2,FALSE)</f>
        <v>33.75</v>
      </c>
      <c r="C182">
        <f>IFERROR(VLOOKUP(A182,'[1]NZU Data'!$G$2:$H$1483,2,FALSE),C181)</f>
        <v>77</v>
      </c>
      <c r="D182">
        <f>IFERROR(VLOOKUP($A182,Price_Reference!$A$1:$C$758,2,FALSE),D181)</f>
        <v>87.67</v>
      </c>
      <c r="E182">
        <f>IFERROR(VLOOKUP($A182,Price_Reference!$A$1:$C$758,3,FALSE),E181)</f>
        <v>70.33</v>
      </c>
      <c r="F182">
        <f>IFERROR(VLOOKUP($A182,Price_Reference!$A$1:$D$758,4,FALSE),F181)</f>
        <v>30.38</v>
      </c>
    </row>
    <row r="183" spans="1:6" x14ac:dyDescent="0.25">
      <c r="A183" s="2">
        <f>'[1]ACCU Data'!$F1172</f>
        <v>44916</v>
      </c>
      <c r="B183">
        <f>VLOOKUP(A183,'[1]ACCU Data'!$F$990:$G$1463,2,FALSE)</f>
        <v>33.75</v>
      </c>
      <c r="C183">
        <f>IFERROR(VLOOKUP(A183,'[1]NZU Data'!$G$2:$H$1483,2,FALSE),C182)</f>
        <v>76.5</v>
      </c>
      <c r="D183">
        <f>IFERROR(VLOOKUP($A183,Price_Reference!$A$1:$C$758,2,FALSE),D182)</f>
        <v>85.35</v>
      </c>
      <c r="E183">
        <f>IFERROR(VLOOKUP($A183,Price_Reference!$A$1:$C$758,3,FALSE),E182)</f>
        <v>69.17</v>
      </c>
      <c r="F183">
        <f>IFERROR(VLOOKUP($A183,Price_Reference!$A$1:$D$758,4,FALSE),F182)</f>
        <v>30.36</v>
      </c>
    </row>
    <row r="184" spans="1:6" x14ac:dyDescent="0.25">
      <c r="A184" s="2">
        <f>'[1]ACCU Data'!$F1173</f>
        <v>44917</v>
      </c>
      <c r="B184">
        <f>VLOOKUP(A184,'[1]ACCU Data'!$F$990:$G$1463,2,FALSE)</f>
        <v>33.75</v>
      </c>
      <c r="C184">
        <f>IFERROR(VLOOKUP(A184,'[1]NZU Data'!$G$2:$H$1483,2,FALSE),C183)</f>
        <v>75</v>
      </c>
      <c r="D184">
        <f>IFERROR(VLOOKUP($A184,Price_Reference!$A$1:$C$758,2,FALSE),D183)</f>
        <v>86.72</v>
      </c>
      <c r="E184">
        <f>IFERROR(VLOOKUP($A184,Price_Reference!$A$1:$C$758,3,FALSE),E183)</f>
        <v>71.239999999999995</v>
      </c>
      <c r="F184">
        <f>IFERROR(VLOOKUP($A184,Price_Reference!$A$1:$D$758,4,FALSE),F183)</f>
        <v>30.49</v>
      </c>
    </row>
    <row r="185" spans="1:6" x14ac:dyDescent="0.25">
      <c r="A185" s="2">
        <f>'[1]ACCU Data'!$F1174</f>
        <v>44918</v>
      </c>
      <c r="B185">
        <f>VLOOKUP(A185,'[1]ACCU Data'!$F$990:$G$1463,2,FALSE)</f>
        <v>33.75</v>
      </c>
      <c r="C185">
        <f>IFERROR(VLOOKUP(A185,'[1]NZU Data'!$G$2:$H$1483,2,FALSE),C184)</f>
        <v>76.97</v>
      </c>
      <c r="D185">
        <f>IFERROR(VLOOKUP($A185,Price_Reference!$A$1:$C$758,2,FALSE),D184)</f>
        <v>86.81</v>
      </c>
      <c r="E185">
        <f>IFERROR(VLOOKUP($A185,Price_Reference!$A$1:$C$758,3,FALSE),E184)</f>
        <v>72.55</v>
      </c>
      <c r="F185">
        <f>IFERROR(VLOOKUP($A185,Price_Reference!$A$1:$D$758,4,FALSE),F184)</f>
        <v>30.49</v>
      </c>
    </row>
    <row r="186" spans="1:6" x14ac:dyDescent="0.25">
      <c r="A186" s="2">
        <f>'[1]ACCU Data'!$F1175</f>
        <v>44921</v>
      </c>
      <c r="B186">
        <f>VLOOKUP(A186,'[1]ACCU Data'!$F$990:$G$1463,2,FALSE)</f>
        <v>33.75</v>
      </c>
      <c r="C186">
        <f>IFERROR(VLOOKUP(A186,'[1]NZU Data'!$G$2:$H$1483,2,FALSE),C185)</f>
        <v>76.97</v>
      </c>
      <c r="D186">
        <f>IFERROR(VLOOKUP($A186,Price_Reference!$A$1:$C$758,2,FALSE),D185)</f>
        <v>86.81</v>
      </c>
      <c r="E186">
        <f>IFERROR(VLOOKUP($A186,Price_Reference!$A$1:$C$758,3,FALSE),E185)</f>
        <v>72.55</v>
      </c>
      <c r="F186">
        <f>IFERROR(VLOOKUP($A186,Price_Reference!$A$1:$D$758,4,FALSE),F185)</f>
        <v>30.49</v>
      </c>
    </row>
    <row r="187" spans="1:6" x14ac:dyDescent="0.25">
      <c r="A187" s="2">
        <f>'[1]ACCU Data'!$F1176</f>
        <v>44922</v>
      </c>
      <c r="B187">
        <f>VLOOKUP(A187,'[1]ACCU Data'!$F$990:$G$1463,2,FALSE)</f>
        <v>33.75</v>
      </c>
      <c r="C187">
        <f>IFERROR(VLOOKUP(A187,'[1]NZU Data'!$G$2:$H$1483,2,FALSE),C186)</f>
        <v>76.97</v>
      </c>
      <c r="D187">
        <f>IFERROR(VLOOKUP($A187,Price_Reference!$A$1:$C$758,2,FALSE),D186)</f>
        <v>85.77</v>
      </c>
      <c r="E187">
        <f>IFERROR(VLOOKUP($A187,Price_Reference!$A$1:$C$758,3,FALSE),E186)</f>
        <v>72.55</v>
      </c>
      <c r="F187">
        <f>IFERROR(VLOOKUP($A187,Price_Reference!$A$1:$D$758,4,FALSE),F186)</f>
        <v>30.86</v>
      </c>
    </row>
    <row r="188" spans="1:6" x14ac:dyDescent="0.25">
      <c r="A188" s="2">
        <f>'[1]ACCU Data'!$F1177</f>
        <v>44923</v>
      </c>
      <c r="B188">
        <f>VLOOKUP(A188,'[1]ACCU Data'!$F$990:$G$1463,2,FALSE)</f>
        <v>33.75</v>
      </c>
      <c r="C188">
        <f>IFERROR(VLOOKUP(A188,'[1]NZU Data'!$G$2:$H$1483,2,FALSE),C187)</f>
        <v>77.37</v>
      </c>
      <c r="D188">
        <f>IFERROR(VLOOKUP($A188,Price_Reference!$A$1:$C$758,2,FALSE),D187)</f>
        <v>83.54</v>
      </c>
      <c r="E188">
        <f>IFERROR(VLOOKUP($A188,Price_Reference!$A$1:$C$758,3,FALSE),E187)</f>
        <v>69.72</v>
      </c>
      <c r="F188">
        <f>IFERROR(VLOOKUP($A188,Price_Reference!$A$1:$D$758,4,FALSE),F187)</f>
        <v>30.05</v>
      </c>
    </row>
    <row r="189" spans="1:6" x14ac:dyDescent="0.25">
      <c r="A189" s="2">
        <f>'[1]ACCU Data'!$F1178</f>
        <v>44924</v>
      </c>
      <c r="B189">
        <f>VLOOKUP(A189,'[1]ACCU Data'!$F$990:$G$1463,2,FALSE)</f>
        <v>33.75</v>
      </c>
      <c r="C189">
        <f>IFERROR(VLOOKUP(A189,'[1]NZU Data'!$G$2:$H$1483,2,FALSE),C188)</f>
        <v>77</v>
      </c>
      <c r="D189">
        <f>IFERROR(VLOOKUP($A189,Price_Reference!$A$1:$C$758,2,FALSE),D188)</f>
        <v>82</v>
      </c>
      <c r="E189">
        <f>IFERROR(VLOOKUP($A189,Price_Reference!$A$1:$C$758,3,FALSE),E188)</f>
        <v>68.709999999999994</v>
      </c>
      <c r="F189">
        <f>IFERROR(VLOOKUP($A189,Price_Reference!$A$1:$D$758,4,FALSE),F188)</f>
        <v>30.3</v>
      </c>
    </row>
    <row r="190" spans="1:6" x14ac:dyDescent="0.25">
      <c r="A190" s="2">
        <f>'[1]ACCU Data'!$F1179</f>
        <v>44925</v>
      </c>
      <c r="B190">
        <f>VLOOKUP(A190,'[1]ACCU Data'!$F$990:$G$1463,2,FALSE)</f>
        <v>33.75</v>
      </c>
      <c r="C190">
        <f>IFERROR(VLOOKUP(A190,'[1]NZU Data'!$G$2:$H$1483,2,FALSE),C189)</f>
        <v>76.42</v>
      </c>
      <c r="D190">
        <f>IFERROR(VLOOKUP($A190,Price_Reference!$A$1:$C$758,2,FALSE),D189)</f>
        <v>81.489999999999995</v>
      </c>
      <c r="E190">
        <f>IFERROR(VLOOKUP($A190,Price_Reference!$A$1:$C$758,3,FALSE),E189)</f>
        <v>69.55</v>
      </c>
      <c r="F190">
        <f>IFERROR(VLOOKUP($A190,Price_Reference!$A$1:$D$758,4,FALSE),F189)</f>
        <v>30.35</v>
      </c>
    </row>
    <row r="191" spans="1:6" x14ac:dyDescent="0.25">
      <c r="A191" s="2">
        <f>'[1]ACCU Data'!$F1180</f>
        <v>44928</v>
      </c>
      <c r="B191">
        <f>VLOOKUP(A191,'[1]ACCU Data'!$F$990:$G$1463,2,FALSE)</f>
        <v>33.75</v>
      </c>
      <c r="C191">
        <f>IFERROR(VLOOKUP(A191,'[1]NZU Data'!$G$2:$H$1483,2,FALSE),C190)</f>
        <v>76.42</v>
      </c>
      <c r="D191">
        <f>IFERROR(VLOOKUP($A191,Price_Reference!$A$1:$C$758,2,FALSE),D190)</f>
        <v>83.85</v>
      </c>
      <c r="E191">
        <f>IFERROR(VLOOKUP($A191,Price_Reference!$A$1:$C$758,3,FALSE),E190)</f>
        <v>69.55</v>
      </c>
      <c r="F191">
        <f>IFERROR(VLOOKUP($A191,Price_Reference!$A$1:$D$758,4,FALSE),F190)</f>
        <v>30.35</v>
      </c>
    </row>
    <row r="192" spans="1:6" x14ac:dyDescent="0.25">
      <c r="A192" s="2">
        <f>'[1]ACCU Data'!$F1181</f>
        <v>44929</v>
      </c>
      <c r="B192">
        <f>VLOOKUP(A192,'[1]ACCU Data'!$F$990:$G$1463,2,FALSE)</f>
        <v>33.75</v>
      </c>
      <c r="C192">
        <f>IFERROR(VLOOKUP(A192,'[1]NZU Data'!$G$2:$H$1483,2,FALSE),C191)</f>
        <v>76.42</v>
      </c>
      <c r="D192">
        <f>IFERROR(VLOOKUP($A192,Price_Reference!$A$1:$C$758,2,FALSE),D191)</f>
        <v>81.13</v>
      </c>
      <c r="E192">
        <f>IFERROR(VLOOKUP($A192,Price_Reference!$A$1:$C$758,3,FALSE),E191)</f>
        <v>67.03</v>
      </c>
      <c r="F192">
        <f>IFERROR(VLOOKUP($A192,Price_Reference!$A$1:$D$758,4,FALSE),F191)</f>
        <v>29.68</v>
      </c>
    </row>
    <row r="193" spans="1:6" x14ac:dyDescent="0.25">
      <c r="A193" s="2">
        <f>'[1]ACCU Data'!$F1182</f>
        <v>44930</v>
      </c>
      <c r="B193">
        <f>VLOOKUP(A193,'[1]ACCU Data'!$F$990:$G$1463,2,FALSE)</f>
        <v>33.75</v>
      </c>
      <c r="C193">
        <f>IFERROR(VLOOKUP(A193,'[1]NZU Data'!$G$2:$H$1483,2,FALSE),C192)</f>
        <v>76</v>
      </c>
      <c r="D193">
        <f>IFERROR(VLOOKUP($A193,Price_Reference!$A$1:$C$758,2,FALSE),D192)</f>
        <v>75.48</v>
      </c>
      <c r="E193">
        <f>IFERROR(VLOOKUP($A193,Price_Reference!$A$1:$C$758,3,FALSE),E192)</f>
        <v>63.77</v>
      </c>
      <c r="F193">
        <f>IFERROR(VLOOKUP($A193,Price_Reference!$A$1:$D$758,4,FALSE),F192)</f>
        <v>29.38</v>
      </c>
    </row>
    <row r="194" spans="1:6" x14ac:dyDescent="0.25">
      <c r="A194" s="2">
        <f>'[1]ACCU Data'!$F1183</f>
        <v>44931</v>
      </c>
      <c r="B194">
        <f>VLOOKUP(A194,'[1]ACCU Data'!$F$990:$G$1463,2,FALSE)</f>
        <v>33.75</v>
      </c>
      <c r="C194">
        <f>IFERROR(VLOOKUP(A194,'[1]NZU Data'!$G$2:$H$1483,2,FALSE),C193)</f>
        <v>75</v>
      </c>
      <c r="D194">
        <f>IFERROR(VLOOKUP($A194,Price_Reference!$A$1:$C$758,2,FALSE),D193)</f>
        <v>76.59</v>
      </c>
      <c r="E194">
        <f>IFERROR(VLOOKUP($A194,Price_Reference!$A$1:$C$758,3,FALSE),E193)</f>
        <v>64.03</v>
      </c>
      <c r="F194">
        <f>IFERROR(VLOOKUP($A194,Price_Reference!$A$1:$D$758,4,FALSE),F193)</f>
        <v>29.39</v>
      </c>
    </row>
    <row r="195" spans="1:6" x14ac:dyDescent="0.25">
      <c r="A195" s="2">
        <f>'[1]ACCU Data'!$F1184</f>
        <v>44932</v>
      </c>
      <c r="B195">
        <f>VLOOKUP(A195,'[1]ACCU Data'!$F$990:$G$1463,2,FALSE)</f>
        <v>33.75</v>
      </c>
      <c r="C195">
        <f>IFERROR(VLOOKUP(A195,'[1]NZU Data'!$G$2:$H$1483,2,FALSE),C194)</f>
        <v>74.75</v>
      </c>
      <c r="D195">
        <f>IFERROR(VLOOKUP($A195,Price_Reference!$A$1:$C$758,2,FALSE),D194)</f>
        <v>75.14</v>
      </c>
      <c r="E195">
        <f>IFERROR(VLOOKUP($A195,Price_Reference!$A$1:$C$758,3,FALSE),E194)</f>
        <v>64.62</v>
      </c>
      <c r="F195">
        <f>IFERROR(VLOOKUP($A195,Price_Reference!$A$1:$D$758,4,FALSE),F194)</f>
        <v>29.54</v>
      </c>
    </row>
    <row r="196" spans="1:6" x14ac:dyDescent="0.25">
      <c r="A196" s="2">
        <f>'[1]ACCU Data'!$F1185</f>
        <v>44935</v>
      </c>
      <c r="B196">
        <f>VLOOKUP(A196,'[1]ACCU Data'!$F$990:$G$1463,2,FALSE)</f>
        <v>33.75</v>
      </c>
      <c r="C196">
        <f>IFERROR(VLOOKUP(A196,'[1]NZU Data'!$G$2:$H$1483,2,FALSE),C195)</f>
        <v>74.75</v>
      </c>
      <c r="D196">
        <f>IFERROR(VLOOKUP($A196,Price_Reference!$A$1:$C$758,2,FALSE),D195)</f>
        <v>79.14</v>
      </c>
      <c r="E196">
        <f>IFERROR(VLOOKUP($A196,Price_Reference!$A$1:$C$758,3,FALSE),E195)</f>
        <v>66.180000000000007</v>
      </c>
      <c r="F196">
        <f>IFERROR(VLOOKUP($A196,Price_Reference!$A$1:$D$758,4,FALSE),F195)</f>
        <v>29.93</v>
      </c>
    </row>
    <row r="197" spans="1:6" x14ac:dyDescent="0.25">
      <c r="A197" s="2">
        <f>'[1]ACCU Data'!$F1186</f>
        <v>44936</v>
      </c>
      <c r="B197">
        <f>VLOOKUP(A197,'[1]ACCU Data'!$F$990:$G$1463,2,FALSE)</f>
        <v>34.5</v>
      </c>
      <c r="C197">
        <f>IFERROR(VLOOKUP(A197,'[1]NZU Data'!$G$2:$H$1483,2,FALSE),C196)</f>
        <v>72.75</v>
      </c>
      <c r="D197">
        <f>IFERROR(VLOOKUP($A197,Price_Reference!$A$1:$C$758,2,FALSE),D196)</f>
        <v>78.150000000000006</v>
      </c>
      <c r="E197">
        <f>IFERROR(VLOOKUP($A197,Price_Reference!$A$1:$C$758,3,FALSE),E196)</f>
        <v>65.099999999999994</v>
      </c>
      <c r="F197">
        <f>IFERROR(VLOOKUP($A197,Price_Reference!$A$1:$D$758,4,FALSE),F196)</f>
        <v>29.82</v>
      </c>
    </row>
    <row r="198" spans="1:6" x14ac:dyDescent="0.25">
      <c r="A198" s="2">
        <f>'[1]ACCU Data'!$F1187</f>
        <v>44937</v>
      </c>
      <c r="B198">
        <f>VLOOKUP(A198,'[1]ACCU Data'!$F$990:$G$1463,2,FALSE)</f>
        <v>34.5</v>
      </c>
      <c r="C198">
        <f>IFERROR(VLOOKUP(A198,'[1]NZU Data'!$G$2:$H$1483,2,FALSE),C197)</f>
        <v>72.75</v>
      </c>
      <c r="D198">
        <f>IFERROR(VLOOKUP($A198,Price_Reference!$A$1:$C$758,2,FALSE),D197)</f>
        <v>76.56</v>
      </c>
      <c r="E198">
        <f>IFERROR(VLOOKUP($A198,Price_Reference!$A$1:$C$758,3,FALSE),E197)</f>
        <v>63.65</v>
      </c>
      <c r="F198">
        <f>IFERROR(VLOOKUP($A198,Price_Reference!$A$1:$D$758,4,FALSE),F197)</f>
        <v>29.91</v>
      </c>
    </row>
    <row r="199" spans="1:6" x14ac:dyDescent="0.25">
      <c r="A199" s="2">
        <f>'[1]ACCU Data'!$F1188</f>
        <v>44938</v>
      </c>
      <c r="B199">
        <f>VLOOKUP(A199,'[1]ACCU Data'!$F$990:$G$1463,2,FALSE)</f>
        <v>35</v>
      </c>
      <c r="C199">
        <f>IFERROR(VLOOKUP(A199,'[1]NZU Data'!$G$2:$H$1483,2,FALSE),C198)</f>
        <v>73</v>
      </c>
      <c r="D199">
        <f>IFERROR(VLOOKUP($A199,Price_Reference!$A$1:$C$758,2,FALSE),D198)</f>
        <v>77.81</v>
      </c>
      <c r="E199">
        <f>IFERROR(VLOOKUP($A199,Price_Reference!$A$1:$C$758,3,FALSE),E198)</f>
        <v>64.319999999999993</v>
      </c>
      <c r="F199">
        <f>IFERROR(VLOOKUP($A199,Price_Reference!$A$1:$D$758,4,FALSE),F198)</f>
        <v>30.2</v>
      </c>
    </row>
    <row r="200" spans="1:6" x14ac:dyDescent="0.25">
      <c r="A200" s="2">
        <f>'[1]ACCU Data'!$F1189</f>
        <v>44939</v>
      </c>
      <c r="B200">
        <f>VLOOKUP(A200,'[1]ACCU Data'!$F$990:$G$1463,2,FALSE)</f>
        <v>35.5</v>
      </c>
      <c r="C200">
        <f>IFERROR(VLOOKUP(A200,'[1]NZU Data'!$G$2:$H$1483,2,FALSE),C199)</f>
        <v>73.25</v>
      </c>
      <c r="D200">
        <f>IFERROR(VLOOKUP($A200,Price_Reference!$A$1:$C$758,2,FALSE),D199)</f>
        <v>77.439989999999995</v>
      </c>
      <c r="E200">
        <f>IFERROR(VLOOKUP($A200,Price_Reference!$A$1:$C$758,3,FALSE),E199)</f>
        <v>64.11</v>
      </c>
      <c r="F200">
        <f>IFERROR(VLOOKUP($A200,Price_Reference!$A$1:$D$758,4,FALSE),F199)</f>
        <v>30.32</v>
      </c>
    </row>
    <row r="201" spans="1:6" x14ac:dyDescent="0.25">
      <c r="A201" s="2">
        <f>'[1]ACCU Data'!$F1190</f>
        <v>44942</v>
      </c>
      <c r="B201">
        <f>VLOOKUP(A201,'[1]ACCU Data'!$F$990:$G$1463,2,FALSE)</f>
        <v>35.5</v>
      </c>
      <c r="C201">
        <f>IFERROR(VLOOKUP(A201,'[1]NZU Data'!$G$2:$H$1483,2,FALSE),C200)</f>
        <v>73.25</v>
      </c>
      <c r="D201">
        <f>IFERROR(VLOOKUP($A201,Price_Reference!$A$1:$C$758,2,FALSE),D200)</f>
        <v>75.17</v>
      </c>
      <c r="E201">
        <f>IFERROR(VLOOKUP($A201,Price_Reference!$A$1:$C$758,3,FALSE),E200)</f>
        <v>62.66</v>
      </c>
      <c r="F201">
        <f>IFERROR(VLOOKUP($A201,Price_Reference!$A$1:$D$758,4,FALSE),F200)</f>
        <v>30.32</v>
      </c>
    </row>
    <row r="202" spans="1:6" x14ac:dyDescent="0.25">
      <c r="A202" s="2">
        <f>'[1]ACCU Data'!$F1191</f>
        <v>44943</v>
      </c>
      <c r="B202">
        <f>VLOOKUP(A202,'[1]ACCU Data'!$F$990:$G$1463,2,FALSE)</f>
        <v>35.5</v>
      </c>
      <c r="C202">
        <f>IFERROR(VLOOKUP(A202,'[1]NZU Data'!$G$2:$H$1483,2,FALSE),C201)</f>
        <v>73.5</v>
      </c>
      <c r="D202">
        <f>IFERROR(VLOOKUP($A202,Price_Reference!$A$1:$C$758,2,FALSE),D201)</f>
        <v>77.16</v>
      </c>
      <c r="E202">
        <f>IFERROR(VLOOKUP($A202,Price_Reference!$A$1:$C$758,3,FALSE),E201)</f>
        <v>63.88</v>
      </c>
      <c r="F202">
        <f>IFERROR(VLOOKUP($A202,Price_Reference!$A$1:$D$758,4,FALSE),F201)</f>
        <v>30.61</v>
      </c>
    </row>
    <row r="203" spans="1:6" x14ac:dyDescent="0.25">
      <c r="A203" s="2">
        <f>'[1]ACCU Data'!$F1192</f>
        <v>44944</v>
      </c>
      <c r="B203">
        <f>VLOOKUP(A203,'[1]ACCU Data'!$F$990:$G$1463,2,FALSE)</f>
        <v>35.5</v>
      </c>
      <c r="C203">
        <f>IFERROR(VLOOKUP(A203,'[1]NZU Data'!$G$2:$H$1483,2,FALSE),C202)</f>
        <v>73.5</v>
      </c>
      <c r="D203">
        <f>IFERROR(VLOOKUP($A203,Price_Reference!$A$1:$C$758,2,FALSE),D202)</f>
        <v>80.86</v>
      </c>
      <c r="E203">
        <f>IFERROR(VLOOKUP($A203,Price_Reference!$A$1:$C$758,3,FALSE),E202)</f>
        <v>66.11</v>
      </c>
      <c r="F203">
        <f>IFERROR(VLOOKUP($A203,Price_Reference!$A$1:$D$758,4,FALSE),F202)</f>
        <v>30.39</v>
      </c>
    </row>
    <row r="204" spans="1:6" x14ac:dyDescent="0.25">
      <c r="A204" s="2">
        <f>'[1]ACCU Data'!$F1193</f>
        <v>44945</v>
      </c>
      <c r="B204">
        <f>VLOOKUP(A204,'[1]ACCU Data'!$F$990:$G$1463,2,FALSE)</f>
        <v>35.6</v>
      </c>
      <c r="C204">
        <f>IFERROR(VLOOKUP(A204,'[1]NZU Data'!$G$2:$H$1483,2,FALSE),C203)</f>
        <v>73.75</v>
      </c>
      <c r="D204">
        <f>IFERROR(VLOOKUP($A204,Price_Reference!$A$1:$C$758,2,FALSE),D203)</f>
        <v>81.47</v>
      </c>
      <c r="E204">
        <f>IFERROR(VLOOKUP($A204,Price_Reference!$A$1:$C$758,3,FALSE),E203)</f>
        <v>65.87</v>
      </c>
      <c r="F204">
        <f>IFERROR(VLOOKUP($A204,Price_Reference!$A$1:$D$758,4,FALSE),F203)</f>
        <v>30.35</v>
      </c>
    </row>
    <row r="205" spans="1:6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IFERROR(VLOOKUP(A205,'[1]NZU Data'!$G$2:$H$1483,2,FALSE),C204)</f>
        <v>73.5</v>
      </c>
      <c r="D205">
        <f>IFERROR(VLOOKUP($A205,Price_Reference!$A$1:$C$758,2,FALSE),D204)</f>
        <v>82.62</v>
      </c>
      <c r="E205">
        <f>IFERROR(VLOOKUP($A205,Price_Reference!$A$1:$C$758,3,FALSE),E204)</f>
        <v>65.209999999999994</v>
      </c>
      <c r="F205">
        <f>IFERROR(VLOOKUP($A205,Price_Reference!$A$1:$D$758,4,FALSE),F204)</f>
        <v>30.32</v>
      </c>
    </row>
    <row r="206" spans="1:6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IFERROR(VLOOKUP(A206,'[1]NZU Data'!$G$2:$H$1483,2,FALSE),C205)</f>
        <v>73</v>
      </c>
      <c r="D206">
        <f>IFERROR(VLOOKUP($A206,Price_Reference!$A$1:$C$758,2,FALSE),D205)</f>
        <v>82.7</v>
      </c>
      <c r="E206">
        <f>IFERROR(VLOOKUP($A206,Price_Reference!$A$1:$C$758,3,FALSE),E205)</f>
        <v>64.180000000000007</v>
      </c>
      <c r="F206">
        <f>IFERROR(VLOOKUP($A206,Price_Reference!$A$1:$D$758,4,FALSE),F205)</f>
        <v>30.19</v>
      </c>
    </row>
    <row r="207" spans="1:6" x14ac:dyDescent="0.25">
      <c r="A207" s="2">
        <f>'[1]ACCU Data'!$F1196</f>
        <v>44950</v>
      </c>
      <c r="B207">
        <f>VLOOKUP(A207,'[1]ACCU Data'!$F$990:$G$1463,2,FALSE)</f>
        <v>38.5</v>
      </c>
      <c r="C207">
        <f>IFERROR(VLOOKUP(A207,'[1]NZU Data'!$G$2:$H$1483,2,FALSE),C206)</f>
        <v>72.75</v>
      </c>
      <c r="D207">
        <f>IFERROR(VLOOKUP($A207,Price_Reference!$A$1:$C$758,2,FALSE),D206)</f>
        <v>79.23</v>
      </c>
      <c r="E207">
        <f>IFERROR(VLOOKUP($A207,Price_Reference!$A$1:$C$758,3,FALSE),E206)</f>
        <v>62.65</v>
      </c>
      <c r="F207">
        <f>IFERROR(VLOOKUP($A207,Price_Reference!$A$1:$D$758,4,FALSE),F206)</f>
        <v>30.15</v>
      </c>
    </row>
    <row r="208" spans="1:6" x14ac:dyDescent="0.25">
      <c r="A208" s="2">
        <f>'[1]ACCU Data'!$F1197</f>
        <v>44951</v>
      </c>
      <c r="B208">
        <f>VLOOKUP(A208,'[1]ACCU Data'!$F$990:$G$1463,2,FALSE)</f>
        <v>38.5</v>
      </c>
      <c r="C208">
        <f>IFERROR(VLOOKUP(A208,'[1]NZU Data'!$G$2:$H$1483,2,FALSE),C207)</f>
        <v>72.5</v>
      </c>
      <c r="D208">
        <f>IFERROR(VLOOKUP($A208,Price_Reference!$A$1:$C$758,2,FALSE),D207)</f>
        <v>81.77</v>
      </c>
      <c r="E208">
        <f>IFERROR(VLOOKUP($A208,Price_Reference!$A$1:$C$758,3,FALSE),E207)</f>
        <v>64.27</v>
      </c>
      <c r="F208">
        <f>IFERROR(VLOOKUP($A208,Price_Reference!$A$1:$D$758,4,FALSE),F207)</f>
        <v>29.88</v>
      </c>
    </row>
    <row r="209" spans="1:6" x14ac:dyDescent="0.25">
      <c r="A209" s="2">
        <f>'[1]ACCU Data'!$F1198</f>
        <v>44952</v>
      </c>
      <c r="B209">
        <f>VLOOKUP(A209,'[1]ACCU Data'!$F$990:$G$1463,2,FALSE)</f>
        <v>38.5</v>
      </c>
      <c r="C209">
        <f>IFERROR(VLOOKUP(A209,'[1]NZU Data'!$G$2:$H$1483,2,FALSE),C208)</f>
        <v>72.5</v>
      </c>
      <c r="D209">
        <f>IFERROR(VLOOKUP($A209,Price_Reference!$A$1:$C$758,2,FALSE),D208)</f>
        <v>86.79</v>
      </c>
      <c r="E209">
        <f>IFERROR(VLOOKUP($A209,Price_Reference!$A$1:$C$758,3,FALSE),E208)</f>
        <v>69.42</v>
      </c>
      <c r="F209">
        <f>IFERROR(VLOOKUP($A209,Price_Reference!$A$1:$D$758,4,FALSE),F208)</f>
        <v>29.94</v>
      </c>
    </row>
    <row r="210" spans="1:6" x14ac:dyDescent="0.25">
      <c r="A210" s="2">
        <f>'[1]ACCU Data'!$F1199</f>
        <v>44953</v>
      </c>
      <c r="B210">
        <f>VLOOKUP(A210,'[1]ACCU Data'!$F$990:$G$1463,2,FALSE)</f>
        <v>38.5</v>
      </c>
      <c r="C210">
        <f>IFERROR(VLOOKUP(A210,'[1]NZU Data'!$G$2:$H$1483,2,FALSE),C209)</f>
        <v>72.5</v>
      </c>
      <c r="D210">
        <f>IFERROR(VLOOKUP($A210,Price_Reference!$A$1:$C$758,2,FALSE),D209)</f>
        <v>86.509990000000002</v>
      </c>
      <c r="E210">
        <f>IFERROR(VLOOKUP($A210,Price_Reference!$A$1:$C$758,3,FALSE),E209)</f>
        <v>70.430000000000007</v>
      </c>
      <c r="F210">
        <f>IFERROR(VLOOKUP($A210,Price_Reference!$A$1:$D$758,4,FALSE),F209)</f>
        <v>29.72</v>
      </c>
    </row>
    <row r="211" spans="1:6" x14ac:dyDescent="0.25">
      <c r="A211" s="2">
        <f>'[1]ACCU Data'!$F1200</f>
        <v>44956</v>
      </c>
      <c r="B211">
        <f>VLOOKUP(A211,'[1]ACCU Data'!$F$990:$G$1463,2,FALSE)</f>
        <v>38.5</v>
      </c>
      <c r="C211">
        <f>IFERROR(VLOOKUP(A211,'[1]NZU Data'!$G$2:$H$1483,2,FALSE),C210)</f>
        <v>72.5</v>
      </c>
      <c r="D211">
        <f>IFERROR(VLOOKUP($A211,Price_Reference!$A$1:$C$758,2,FALSE),D210)</f>
        <v>86.91</v>
      </c>
      <c r="E211">
        <f>IFERROR(VLOOKUP($A211,Price_Reference!$A$1:$C$758,3,FALSE),E210)</f>
        <v>71.069999999999993</v>
      </c>
      <c r="F211">
        <f>IFERROR(VLOOKUP($A211,Price_Reference!$A$1:$D$758,4,FALSE),F210)</f>
        <v>29.48</v>
      </c>
    </row>
    <row r="212" spans="1:6" x14ac:dyDescent="0.25">
      <c r="A212" s="2">
        <f>'[1]ACCU Data'!$F1201</f>
        <v>44957</v>
      </c>
      <c r="B212">
        <f>VLOOKUP(A212,'[1]ACCU Data'!$F$990:$G$1463,2,FALSE)</f>
        <v>38.5</v>
      </c>
      <c r="C212">
        <f>IFERROR(VLOOKUP(A212,'[1]NZU Data'!$G$2:$H$1483,2,FALSE),C211)</f>
        <v>72</v>
      </c>
      <c r="D212">
        <f>IFERROR(VLOOKUP($A212,Price_Reference!$A$1:$C$758,2,FALSE),D211)</f>
        <v>90.25</v>
      </c>
      <c r="E212">
        <f>IFERROR(VLOOKUP($A212,Price_Reference!$A$1:$C$758,3,FALSE),E211)</f>
        <v>73.56</v>
      </c>
      <c r="F212">
        <f>IFERROR(VLOOKUP($A212,Price_Reference!$A$1:$D$758,4,FALSE),F211)</f>
        <v>29.31</v>
      </c>
    </row>
    <row r="213" spans="1:6" x14ac:dyDescent="0.25">
      <c r="A213" s="2">
        <f>'[1]ACCU Data'!$F1202</f>
        <v>44958</v>
      </c>
      <c r="B213">
        <f>VLOOKUP(A213,'[1]ACCU Data'!$F$990:$G$1463,2,FALSE)</f>
        <v>38.5</v>
      </c>
      <c r="C213">
        <f>IFERROR(VLOOKUP(A213,'[1]NZU Data'!$G$2:$H$1483,2,FALSE),C212)</f>
        <v>72</v>
      </c>
      <c r="D213">
        <f>IFERROR(VLOOKUP($A213,Price_Reference!$A$1:$C$758,2,FALSE),D212)</f>
        <v>92.6</v>
      </c>
      <c r="E213">
        <f>IFERROR(VLOOKUP($A213,Price_Reference!$A$1:$C$758,3,FALSE),E212)</f>
        <v>75.900000000000006</v>
      </c>
      <c r="F213">
        <f>IFERROR(VLOOKUP($A213,Price_Reference!$A$1:$D$758,4,FALSE),F212)</f>
        <v>29.35</v>
      </c>
    </row>
    <row r="214" spans="1:6" x14ac:dyDescent="0.25">
      <c r="A214" s="2">
        <f>'[1]ACCU Data'!$F1203</f>
        <v>44959</v>
      </c>
      <c r="B214">
        <f>VLOOKUP(A214,'[1]ACCU Data'!$F$990:$G$1463,2,FALSE)</f>
        <v>38.5</v>
      </c>
      <c r="C214">
        <f>IFERROR(VLOOKUP(A214,'[1]NZU Data'!$G$2:$H$1483,2,FALSE),C213)</f>
        <v>72.400000000000006</v>
      </c>
      <c r="D214">
        <f>IFERROR(VLOOKUP($A214,Price_Reference!$A$1:$C$758,2,FALSE),D213)</f>
        <v>90.189989999999995</v>
      </c>
      <c r="E214">
        <f>IFERROR(VLOOKUP($A214,Price_Reference!$A$1:$C$758,3,FALSE),E213)</f>
        <v>76.42</v>
      </c>
      <c r="F214">
        <f>IFERROR(VLOOKUP($A214,Price_Reference!$A$1:$D$758,4,FALSE),F213)</f>
        <v>29.79</v>
      </c>
    </row>
    <row r="215" spans="1:6" x14ac:dyDescent="0.25">
      <c r="A215" s="2">
        <f>'[1]ACCU Data'!$F1204</f>
        <v>44960</v>
      </c>
      <c r="B215">
        <f>VLOOKUP(A215,'[1]ACCU Data'!$F$990:$G$1463,2,FALSE)</f>
        <v>38.5</v>
      </c>
      <c r="C215">
        <f>IFERROR(VLOOKUP(A215,'[1]NZU Data'!$G$2:$H$1483,2,FALSE),C214)</f>
        <v>72.5</v>
      </c>
      <c r="D215">
        <f>IFERROR(VLOOKUP($A215,Price_Reference!$A$1:$C$758,2,FALSE),D214)</f>
        <v>90.439989999999995</v>
      </c>
      <c r="E215">
        <f>IFERROR(VLOOKUP($A215,Price_Reference!$A$1:$C$758,3,FALSE),E214)</f>
        <v>80.77</v>
      </c>
      <c r="F215">
        <f>IFERROR(VLOOKUP($A215,Price_Reference!$A$1:$D$758,4,FALSE),F214)</f>
        <v>29.94</v>
      </c>
    </row>
    <row r="216" spans="1:6" x14ac:dyDescent="0.25">
      <c r="A216" s="2">
        <f>'[1]ACCU Data'!$F1205</f>
        <v>44963</v>
      </c>
      <c r="B216">
        <f>VLOOKUP(A216,'[1]ACCU Data'!$F$990:$G$1463,2,FALSE)</f>
        <v>37</v>
      </c>
      <c r="C216">
        <f>IFERROR(VLOOKUP(A216,'[1]NZU Data'!$G$2:$H$1483,2,FALSE),C215)</f>
        <v>72.67</v>
      </c>
      <c r="D216">
        <f>IFERROR(VLOOKUP($A216,Price_Reference!$A$1:$C$758,2,FALSE),D215)</f>
        <v>88.07</v>
      </c>
      <c r="E216">
        <f>IFERROR(VLOOKUP($A216,Price_Reference!$A$1:$C$758,3,FALSE),E215)</f>
        <v>77.599999999999994</v>
      </c>
      <c r="F216">
        <f>IFERROR(VLOOKUP($A216,Price_Reference!$A$1:$D$758,4,FALSE),F215)</f>
        <v>29.76</v>
      </c>
    </row>
    <row r="217" spans="1:6" x14ac:dyDescent="0.25">
      <c r="A217" s="2">
        <f>'[1]ACCU Data'!$F1206</f>
        <v>44964</v>
      </c>
      <c r="B217">
        <f>VLOOKUP(A217,'[1]ACCU Data'!$F$990:$G$1463,2,FALSE)</f>
        <v>37</v>
      </c>
      <c r="C217">
        <f>IFERROR(VLOOKUP(A217,'[1]NZU Data'!$G$2:$H$1483,2,FALSE),C216)</f>
        <v>72.5</v>
      </c>
      <c r="D217">
        <f>IFERROR(VLOOKUP($A217,Price_Reference!$A$1:$C$758,2,FALSE),D216)</f>
        <v>87.54</v>
      </c>
      <c r="E217">
        <f>IFERROR(VLOOKUP($A217,Price_Reference!$A$1:$C$758,3,FALSE),E216)</f>
        <v>78.28</v>
      </c>
      <c r="F217">
        <f>IFERROR(VLOOKUP($A217,Price_Reference!$A$1:$D$758,4,FALSE),F216)</f>
        <v>29.62</v>
      </c>
    </row>
    <row r="218" spans="1:6" x14ac:dyDescent="0.25">
      <c r="A218" s="2">
        <f>'[1]ACCU Data'!$F1207</f>
        <v>44965</v>
      </c>
      <c r="B218">
        <f>VLOOKUP(A218,'[1]ACCU Data'!$F$990:$G$1463,2,FALSE)</f>
        <v>36</v>
      </c>
      <c r="C218">
        <f>IFERROR(VLOOKUP(A218,'[1]NZU Data'!$G$2:$H$1483,2,FALSE),C217)</f>
        <v>72.25</v>
      </c>
      <c r="D218">
        <f>IFERROR(VLOOKUP($A218,Price_Reference!$A$1:$C$758,2,FALSE),D217)</f>
        <v>87.52</v>
      </c>
      <c r="E218">
        <f>IFERROR(VLOOKUP($A218,Price_Reference!$A$1:$C$758,3,FALSE),E217)</f>
        <v>78.73</v>
      </c>
      <c r="F218">
        <f>IFERROR(VLOOKUP($A218,Price_Reference!$A$1:$D$758,4,FALSE),F217)</f>
        <v>29.6</v>
      </c>
    </row>
    <row r="219" spans="1:6" x14ac:dyDescent="0.25">
      <c r="A219" s="2">
        <f>'[1]ACCU Data'!$F1208</f>
        <v>44966</v>
      </c>
      <c r="B219">
        <f>VLOOKUP(A219,'[1]ACCU Data'!$F$990:$G$1463,2,FALSE)</f>
        <v>34.25</v>
      </c>
      <c r="C219">
        <f>IFERROR(VLOOKUP(A219,'[1]NZU Data'!$G$2:$H$1483,2,FALSE),C218)</f>
        <v>72.099999999999994</v>
      </c>
      <c r="D219">
        <f>IFERROR(VLOOKUP($A219,Price_Reference!$A$1:$C$758,2,FALSE),D218)</f>
        <v>88.22</v>
      </c>
      <c r="E219">
        <f>IFERROR(VLOOKUP($A219,Price_Reference!$A$1:$C$758,3,FALSE),E218)</f>
        <v>79.52</v>
      </c>
      <c r="F219">
        <f>IFERROR(VLOOKUP($A219,Price_Reference!$A$1:$D$758,4,FALSE),F218)</f>
        <v>29.42</v>
      </c>
    </row>
    <row r="220" spans="1:6" x14ac:dyDescent="0.25">
      <c r="A220" s="2">
        <f>'[1]ACCU Data'!$F1209</f>
        <v>44967</v>
      </c>
      <c r="B220">
        <f>VLOOKUP(A220,'[1]ACCU Data'!$F$990:$G$1463,2,FALSE)</f>
        <v>34.25</v>
      </c>
      <c r="C220">
        <f>IFERROR(VLOOKUP(A220,'[1]NZU Data'!$G$2:$H$1483,2,FALSE),C219)</f>
        <v>72.3</v>
      </c>
      <c r="D220">
        <f>IFERROR(VLOOKUP($A220,Price_Reference!$A$1:$C$758,2,FALSE),D219)</f>
        <v>90.23</v>
      </c>
      <c r="E220">
        <f>IFERROR(VLOOKUP($A220,Price_Reference!$A$1:$C$758,3,FALSE),E219)</f>
        <v>80.61</v>
      </c>
      <c r="F220">
        <f>IFERROR(VLOOKUP($A220,Price_Reference!$A$1:$D$758,4,FALSE),F219)</f>
        <v>29.43</v>
      </c>
    </row>
    <row r="221" spans="1:6" x14ac:dyDescent="0.25">
      <c r="A221" s="2">
        <f>'[1]ACCU Data'!$F1210</f>
        <v>44970</v>
      </c>
      <c r="B221">
        <f>VLOOKUP(A221,'[1]ACCU Data'!$F$990:$G$1463,2,FALSE)</f>
        <v>34.25</v>
      </c>
      <c r="C221">
        <f>IFERROR(VLOOKUP(A221,'[1]NZU Data'!$G$2:$H$1483,2,FALSE),C220)</f>
        <v>71.95</v>
      </c>
      <c r="D221">
        <f>IFERROR(VLOOKUP($A221,Price_Reference!$A$1:$C$758,2,FALSE),D220)</f>
        <v>89.43</v>
      </c>
      <c r="E221">
        <f>IFERROR(VLOOKUP($A221,Price_Reference!$A$1:$C$758,3,FALSE),E220)</f>
        <v>79.81</v>
      </c>
      <c r="F221">
        <f>IFERROR(VLOOKUP($A221,Price_Reference!$A$1:$D$758,4,FALSE),F220)</f>
        <v>29.44</v>
      </c>
    </row>
    <row r="222" spans="1:6" x14ac:dyDescent="0.25">
      <c r="A222" s="2">
        <f>'[1]ACCU Data'!$F1211</f>
        <v>44971</v>
      </c>
      <c r="B222">
        <f>VLOOKUP(A222,'[1]ACCU Data'!$F$990:$G$1463,2,FALSE)</f>
        <v>35.75</v>
      </c>
      <c r="C222">
        <f>IFERROR(VLOOKUP(A222,'[1]NZU Data'!$G$2:$H$1483,2,FALSE),C221)</f>
        <v>71.900000000000006</v>
      </c>
      <c r="D222">
        <f>IFERROR(VLOOKUP($A222,Price_Reference!$A$1:$C$758,2,FALSE),D221)</f>
        <v>89.28</v>
      </c>
      <c r="E222">
        <f>IFERROR(VLOOKUP($A222,Price_Reference!$A$1:$C$758,3,FALSE),E221)</f>
        <v>78.759990000000002</v>
      </c>
      <c r="F222">
        <f>IFERROR(VLOOKUP($A222,Price_Reference!$A$1:$D$758,4,FALSE),F221)</f>
        <v>29.45</v>
      </c>
    </row>
    <row r="223" spans="1:6" x14ac:dyDescent="0.25">
      <c r="A223" s="2">
        <f>'[1]ACCU Data'!$F1212</f>
        <v>44972</v>
      </c>
      <c r="B223">
        <f>VLOOKUP(A223,'[1]ACCU Data'!$F$990:$G$1463,2,FALSE)</f>
        <v>35.5</v>
      </c>
      <c r="C223">
        <f>IFERROR(VLOOKUP(A223,'[1]NZU Data'!$G$2:$H$1483,2,FALSE),C222)</f>
        <v>71.900000000000006</v>
      </c>
      <c r="D223">
        <f>IFERROR(VLOOKUP($A223,Price_Reference!$A$1:$C$758,2,FALSE),D222)</f>
        <v>91.5</v>
      </c>
      <c r="E223">
        <f>IFERROR(VLOOKUP($A223,Price_Reference!$A$1:$C$758,3,FALSE),E222)</f>
        <v>80.08</v>
      </c>
      <c r="F223">
        <f>IFERROR(VLOOKUP($A223,Price_Reference!$A$1:$D$758,4,FALSE),F222)</f>
        <v>29.35</v>
      </c>
    </row>
    <row r="224" spans="1:6" x14ac:dyDescent="0.25">
      <c r="A224" s="2">
        <f>'[1]ACCU Data'!$F1213</f>
        <v>44973</v>
      </c>
      <c r="B224">
        <f>VLOOKUP(A224,'[1]ACCU Data'!$F$990:$G$1463,2,FALSE)</f>
        <v>36</v>
      </c>
      <c r="C224">
        <f>IFERROR(VLOOKUP(A224,'[1]NZU Data'!$G$2:$H$1483,2,FALSE),C223)</f>
        <v>70.45</v>
      </c>
      <c r="D224">
        <f>IFERROR(VLOOKUP($A224,Price_Reference!$A$1:$C$758,2,FALSE),D223)</f>
        <v>94.61</v>
      </c>
      <c r="E224">
        <f>IFERROR(VLOOKUP($A224,Price_Reference!$A$1:$C$758,3,FALSE),E223)</f>
        <v>80.25</v>
      </c>
      <c r="F224">
        <f>IFERROR(VLOOKUP($A224,Price_Reference!$A$1:$D$758,4,FALSE),F223)</f>
        <v>29.5</v>
      </c>
    </row>
    <row r="225" spans="1:6" x14ac:dyDescent="0.25">
      <c r="A225" s="2">
        <f>'[1]ACCU Data'!$F1214</f>
        <v>44974</v>
      </c>
      <c r="B225">
        <f>VLOOKUP(A225,'[1]ACCU Data'!$F$990:$G$1463,2,FALSE)</f>
        <v>36</v>
      </c>
      <c r="C225">
        <f>IFERROR(VLOOKUP(A225,'[1]NZU Data'!$G$2:$H$1483,2,FALSE),C224)</f>
        <v>70.05</v>
      </c>
      <c r="D225">
        <f>IFERROR(VLOOKUP($A225,Price_Reference!$A$1:$C$758,2,FALSE),D224)</f>
        <v>93.34</v>
      </c>
      <c r="E225">
        <f>IFERROR(VLOOKUP($A225,Price_Reference!$A$1:$C$758,3,FALSE),E224)</f>
        <v>79.739999999999995</v>
      </c>
      <c r="F225">
        <f>IFERROR(VLOOKUP($A225,Price_Reference!$A$1:$D$758,4,FALSE),F224)</f>
        <v>29.57</v>
      </c>
    </row>
    <row r="226" spans="1:6" x14ac:dyDescent="0.25">
      <c r="A226" s="2">
        <f>'[1]ACCU Data'!$F1215</f>
        <v>44977</v>
      </c>
      <c r="B226">
        <f>VLOOKUP(A226,'[1]ACCU Data'!$F$990:$G$1463,2,FALSE)</f>
        <v>36.25</v>
      </c>
      <c r="C226">
        <f>IFERROR(VLOOKUP(A226,'[1]NZU Data'!$G$2:$H$1483,2,FALSE),C225)</f>
        <v>69.92</v>
      </c>
      <c r="D226">
        <f>IFERROR(VLOOKUP($A226,Price_Reference!$A$1:$C$758,2,FALSE),D225)</f>
        <v>95.36</v>
      </c>
      <c r="E226">
        <f>IFERROR(VLOOKUP($A226,Price_Reference!$A$1:$C$758,3,FALSE),E225)</f>
        <v>81.25</v>
      </c>
      <c r="F226">
        <f>IFERROR(VLOOKUP($A226,Price_Reference!$A$1:$D$758,4,FALSE),F225)</f>
        <v>29.57</v>
      </c>
    </row>
    <row r="227" spans="1:6" x14ac:dyDescent="0.25">
      <c r="A227" s="2">
        <f>'[1]ACCU Data'!$F1216</f>
        <v>44978</v>
      </c>
      <c r="B227">
        <f>VLOOKUP(A227,'[1]ACCU Data'!$F$990:$G$1463,2,FALSE)</f>
        <v>36.5</v>
      </c>
      <c r="C227">
        <f>IFERROR(VLOOKUP(A227,'[1]NZU Data'!$G$2:$H$1483,2,FALSE),C226)</f>
        <v>69</v>
      </c>
      <c r="D227">
        <f>IFERROR(VLOOKUP($A227,Price_Reference!$A$1:$C$758,2,FALSE),D226)</f>
        <v>97.28</v>
      </c>
      <c r="E227">
        <f>IFERROR(VLOOKUP($A227,Price_Reference!$A$1:$C$758,3,FALSE),E226)</f>
        <v>82.11</v>
      </c>
      <c r="F227">
        <f>IFERROR(VLOOKUP($A227,Price_Reference!$A$1:$D$758,4,FALSE),F226)</f>
        <v>29.45</v>
      </c>
    </row>
    <row r="228" spans="1:6" x14ac:dyDescent="0.25">
      <c r="A228" s="2">
        <f>'[1]ACCU Data'!$F1217</f>
        <v>44979</v>
      </c>
      <c r="B228">
        <f>VLOOKUP(A228,'[1]ACCU Data'!$F$990:$G$1463,2,FALSE)</f>
        <v>35.75</v>
      </c>
      <c r="C228">
        <f>IFERROR(VLOOKUP(A228,'[1]NZU Data'!$G$2:$H$1483,2,FALSE),C227)</f>
        <v>68.5</v>
      </c>
      <c r="D228">
        <f>IFERROR(VLOOKUP($A228,Price_Reference!$A$1:$C$758,2,FALSE),D227)</f>
        <v>93.77</v>
      </c>
      <c r="E228">
        <f>IFERROR(VLOOKUP($A228,Price_Reference!$A$1:$C$758,3,FALSE),E227)</f>
        <v>78.959999999999994</v>
      </c>
      <c r="F228">
        <f>IFERROR(VLOOKUP($A228,Price_Reference!$A$1:$D$758,4,FALSE),F227)</f>
        <v>29.32</v>
      </c>
    </row>
    <row r="229" spans="1:6" x14ac:dyDescent="0.25">
      <c r="A229" s="2">
        <f>'[1]ACCU Data'!$F1218</f>
        <v>44980</v>
      </c>
      <c r="B229">
        <f>VLOOKUP(A229,'[1]ACCU Data'!$F$990:$G$1463,2,FALSE)</f>
        <v>35.75</v>
      </c>
      <c r="C229">
        <f>IFERROR(VLOOKUP(A229,'[1]NZU Data'!$G$2:$H$1483,2,FALSE),C228)</f>
        <v>67</v>
      </c>
      <c r="D229">
        <f>IFERROR(VLOOKUP($A229,Price_Reference!$A$1:$C$758,2,FALSE),D228)</f>
        <v>94.53</v>
      </c>
      <c r="E229">
        <f>IFERROR(VLOOKUP($A229,Price_Reference!$A$1:$C$758,3,FALSE),E228)</f>
        <v>79.259990000000002</v>
      </c>
      <c r="F229">
        <f>IFERROR(VLOOKUP($A229,Price_Reference!$A$1:$D$758,4,FALSE),F228)</f>
        <v>29.81</v>
      </c>
    </row>
    <row r="230" spans="1:6" x14ac:dyDescent="0.25">
      <c r="A230" s="2">
        <f>'[1]ACCU Data'!$F1219</f>
        <v>44981</v>
      </c>
      <c r="B230">
        <f>VLOOKUP(A230,'[1]ACCU Data'!$F$990:$G$1463,2,FALSE)</f>
        <v>35.75</v>
      </c>
      <c r="C230">
        <f>IFERROR(VLOOKUP(A230,'[1]NZU Data'!$G$2:$H$1483,2,FALSE),C229)</f>
        <v>68</v>
      </c>
      <c r="D230">
        <f>IFERROR(VLOOKUP($A230,Price_Reference!$A$1:$C$758,2,FALSE),D229)</f>
        <v>94.31</v>
      </c>
      <c r="E230">
        <f>IFERROR(VLOOKUP($A230,Price_Reference!$A$1:$C$758,3,FALSE),E229)</f>
        <v>80.11</v>
      </c>
      <c r="F230">
        <f>IFERROR(VLOOKUP($A230,Price_Reference!$A$1:$D$758,4,FALSE),F229)</f>
        <v>29.67</v>
      </c>
    </row>
    <row r="231" spans="1:6" x14ac:dyDescent="0.25">
      <c r="A231" s="2">
        <f>'[1]ACCU Data'!$F1220</f>
        <v>44984</v>
      </c>
      <c r="B231">
        <f>VLOOKUP(A231,'[1]ACCU Data'!$F$990:$G$1463,2,FALSE)</f>
        <v>35.75</v>
      </c>
      <c r="C231">
        <f>IFERROR(VLOOKUP(A231,'[1]NZU Data'!$G$2:$H$1483,2,FALSE),C230)</f>
        <v>68</v>
      </c>
      <c r="D231">
        <f>IFERROR(VLOOKUP($A231,Price_Reference!$A$1:$C$758,2,FALSE),D230)</f>
        <v>97.05</v>
      </c>
      <c r="E231">
        <f>IFERROR(VLOOKUP($A231,Price_Reference!$A$1:$C$758,3,FALSE),E230)</f>
        <v>81.78</v>
      </c>
      <c r="F231">
        <f>IFERROR(VLOOKUP($A231,Price_Reference!$A$1:$D$758,4,FALSE),F230)</f>
        <v>29.92</v>
      </c>
    </row>
    <row r="232" spans="1:6" x14ac:dyDescent="0.25">
      <c r="A232" s="2">
        <f>'[1]ACCU Data'!$F1221</f>
        <v>44985</v>
      </c>
      <c r="B232">
        <f>VLOOKUP(A232,'[1]ACCU Data'!$F$990:$G$1463,2,FALSE)</f>
        <v>35.75</v>
      </c>
      <c r="C232">
        <f>IFERROR(VLOOKUP(A232,'[1]NZU Data'!$G$2:$H$1483,2,FALSE),C231)</f>
        <v>67</v>
      </c>
      <c r="D232">
        <f>IFERROR(VLOOKUP($A232,Price_Reference!$A$1:$C$758,2,FALSE),D231)</f>
        <v>96.579989999999995</v>
      </c>
      <c r="E232">
        <f>IFERROR(VLOOKUP($A232,Price_Reference!$A$1:$C$758,3,FALSE),E231)</f>
        <v>81.22</v>
      </c>
      <c r="F232">
        <f>IFERROR(VLOOKUP($A232,Price_Reference!$A$1:$D$758,4,FALSE),F231)</f>
        <v>29.92</v>
      </c>
    </row>
    <row r="233" spans="1:6" x14ac:dyDescent="0.25">
      <c r="A233" s="2">
        <f>'[1]ACCU Data'!$F1222</f>
        <v>44986</v>
      </c>
      <c r="B233">
        <f>VLOOKUP(A233,'[1]ACCU Data'!$F$990:$G$1463,2,FALSE)</f>
        <v>36.5</v>
      </c>
      <c r="C233">
        <f>IFERROR(VLOOKUP(A233,'[1]NZU Data'!$G$2:$H$1483,2,FALSE),C232)</f>
        <v>67</v>
      </c>
      <c r="D233">
        <f>IFERROR(VLOOKUP($A233,Price_Reference!$A$1:$C$758,2,FALSE),D232)</f>
        <v>93.72</v>
      </c>
      <c r="E233">
        <f>IFERROR(VLOOKUP($A233,Price_Reference!$A$1:$C$758,3,FALSE),E232)</f>
        <v>80</v>
      </c>
      <c r="F233">
        <f>IFERROR(VLOOKUP($A233,Price_Reference!$A$1:$D$758,4,FALSE),F232)</f>
        <v>30.44</v>
      </c>
    </row>
    <row r="234" spans="1:6" x14ac:dyDescent="0.25">
      <c r="A234" s="2">
        <f>'[1]ACCU Data'!$F1223</f>
        <v>44987</v>
      </c>
      <c r="B234">
        <f>VLOOKUP(A234,'[1]ACCU Data'!$F$990:$G$1463,2,FALSE)</f>
        <v>36.65</v>
      </c>
      <c r="C234">
        <f>IFERROR(VLOOKUP(A234,'[1]NZU Data'!$G$2:$H$1483,2,FALSE),C233)</f>
        <v>67</v>
      </c>
      <c r="D234">
        <f>IFERROR(VLOOKUP($A234,Price_Reference!$A$1:$C$758,2,FALSE),D233)</f>
        <v>90.23</v>
      </c>
      <c r="E234">
        <f>IFERROR(VLOOKUP($A234,Price_Reference!$A$1:$C$758,3,FALSE),E233)</f>
        <v>78.14</v>
      </c>
      <c r="F234">
        <f>IFERROR(VLOOKUP($A234,Price_Reference!$A$1:$D$758,4,FALSE),F233)</f>
        <v>31.13</v>
      </c>
    </row>
    <row r="235" spans="1:6" x14ac:dyDescent="0.25">
      <c r="A235" s="2">
        <f>'[1]ACCU Data'!$F1224</f>
        <v>44988</v>
      </c>
      <c r="B235">
        <f>VLOOKUP(A235,'[1]ACCU Data'!$F$990:$G$1463,2,FALSE)</f>
        <v>36.5</v>
      </c>
      <c r="C235">
        <f>IFERROR(VLOOKUP(A235,'[1]NZU Data'!$G$2:$H$1483,2,FALSE),C234)</f>
        <v>66.900000000000006</v>
      </c>
      <c r="D235">
        <f>IFERROR(VLOOKUP($A235,Price_Reference!$A$1:$C$758,2,FALSE),D234)</f>
        <v>89.07</v>
      </c>
      <c r="E235">
        <f>IFERROR(VLOOKUP($A235,Price_Reference!$A$1:$C$758,3,FALSE),E234)</f>
        <v>76.759990000000002</v>
      </c>
      <c r="F235">
        <f>IFERROR(VLOOKUP($A235,Price_Reference!$A$1:$D$758,4,FALSE),F234)</f>
        <v>31.14</v>
      </c>
    </row>
    <row r="236" spans="1:6" x14ac:dyDescent="0.25">
      <c r="A236" s="2">
        <f>'[1]ACCU Data'!$F1225</f>
        <v>44991</v>
      </c>
      <c r="B236">
        <f>VLOOKUP(A236,'[1]ACCU Data'!$F$990:$G$1463,2,FALSE)</f>
        <v>36.5</v>
      </c>
      <c r="C236">
        <f>IFERROR(VLOOKUP(A236,'[1]NZU Data'!$G$2:$H$1483,2,FALSE),C235)</f>
        <v>66</v>
      </c>
      <c r="D236">
        <f>IFERROR(VLOOKUP($A236,Price_Reference!$A$1:$C$758,2,FALSE),D235)</f>
        <v>89.9</v>
      </c>
      <c r="E236">
        <f>IFERROR(VLOOKUP($A236,Price_Reference!$A$1:$C$758,3,FALSE),E235)</f>
        <v>75.650000000000006</v>
      </c>
      <c r="F236">
        <f>IFERROR(VLOOKUP($A236,Price_Reference!$A$1:$D$758,4,FALSE),F235)</f>
        <v>30.76</v>
      </c>
    </row>
    <row r="237" spans="1:6" x14ac:dyDescent="0.25">
      <c r="A237" s="2">
        <f>'[1]ACCU Data'!$F1226</f>
        <v>44992</v>
      </c>
      <c r="B237">
        <f>VLOOKUP(A237,'[1]ACCU Data'!$F$990:$G$1463,2,FALSE)</f>
        <v>37</v>
      </c>
      <c r="C237">
        <f>IFERROR(VLOOKUP(A237,'[1]NZU Data'!$G$2:$H$1483,2,FALSE),C236)</f>
        <v>65.75</v>
      </c>
      <c r="D237">
        <f>IFERROR(VLOOKUP($A237,Price_Reference!$A$1:$C$758,2,FALSE),D236)</f>
        <v>92.59</v>
      </c>
      <c r="E237">
        <f>IFERROR(VLOOKUP($A237,Price_Reference!$A$1:$C$758,3,FALSE),E236)</f>
        <v>77.7</v>
      </c>
      <c r="F237">
        <f>IFERROR(VLOOKUP($A237,Price_Reference!$A$1:$D$758,4,FALSE),F236)</f>
        <v>30.56</v>
      </c>
    </row>
    <row r="238" spans="1:6" x14ac:dyDescent="0.25">
      <c r="A238" s="2">
        <f>'[1]ACCU Data'!$F1227</f>
        <v>44993</v>
      </c>
      <c r="B238">
        <f>VLOOKUP(A238,'[1]ACCU Data'!$F$990:$G$1463,2,FALSE)</f>
        <v>37</v>
      </c>
      <c r="C238">
        <f>IFERROR(VLOOKUP(A238,'[1]NZU Data'!$G$2:$H$1483,2,FALSE),C237)</f>
        <v>67</v>
      </c>
      <c r="D238">
        <f>IFERROR(VLOOKUP($A238,Price_Reference!$A$1:$C$758,2,FALSE),D237)</f>
        <v>94.7</v>
      </c>
      <c r="E238">
        <f>IFERROR(VLOOKUP($A238,Price_Reference!$A$1:$C$758,3,FALSE),E237)</f>
        <v>79.689989999999995</v>
      </c>
      <c r="F238">
        <f>IFERROR(VLOOKUP($A238,Price_Reference!$A$1:$D$758,4,FALSE),F237)</f>
        <v>30.74</v>
      </c>
    </row>
    <row r="239" spans="1:6" x14ac:dyDescent="0.25">
      <c r="A239" s="2">
        <f>'[1]ACCU Data'!$F1228</f>
        <v>44994</v>
      </c>
      <c r="B239">
        <f>VLOOKUP(A239,'[1]ACCU Data'!$F$990:$G$1463,2,FALSE)</f>
        <v>37</v>
      </c>
      <c r="C239">
        <f>IFERROR(VLOOKUP(A239,'[1]NZU Data'!$G$2:$H$1483,2,FALSE),C238)</f>
        <v>66.25</v>
      </c>
      <c r="D239">
        <f>IFERROR(VLOOKUP($A239,Price_Reference!$A$1:$C$758,2,FALSE),D238)</f>
        <v>95.31</v>
      </c>
      <c r="E239">
        <f>IFERROR(VLOOKUP($A239,Price_Reference!$A$1:$C$758,3,FALSE),E238)</f>
        <v>80.239999999999995</v>
      </c>
      <c r="F239">
        <f>IFERROR(VLOOKUP($A239,Price_Reference!$A$1:$D$758,4,FALSE),F238)</f>
        <v>31.22</v>
      </c>
    </row>
    <row r="240" spans="1:6" x14ac:dyDescent="0.25">
      <c r="A240" s="2">
        <f>'[1]ACCU Data'!$F1229</f>
        <v>44995</v>
      </c>
      <c r="B240">
        <f>VLOOKUP(A240,'[1]ACCU Data'!$F$990:$G$1463,2,FALSE)</f>
        <v>37</v>
      </c>
      <c r="C240">
        <f>IFERROR(VLOOKUP(A240,'[1]NZU Data'!$G$2:$H$1483,2,FALSE),C239)</f>
        <v>66</v>
      </c>
      <c r="D240">
        <f>IFERROR(VLOOKUP($A240,Price_Reference!$A$1:$C$758,2,FALSE),D239)</f>
        <v>96.72</v>
      </c>
      <c r="E240">
        <f>IFERROR(VLOOKUP($A240,Price_Reference!$A$1:$C$758,3,FALSE),E239)</f>
        <v>81.52</v>
      </c>
      <c r="F240">
        <f>IFERROR(VLOOKUP($A240,Price_Reference!$A$1:$D$758,4,FALSE),F239)</f>
        <v>30.98</v>
      </c>
    </row>
    <row r="241" spans="1:6" x14ac:dyDescent="0.25">
      <c r="A241" s="2">
        <f>'[1]ACCU Data'!$F1230</f>
        <v>44998</v>
      </c>
      <c r="B241">
        <f>VLOOKUP(A241,'[1]ACCU Data'!$F$990:$G$1463,2,FALSE)</f>
        <v>37</v>
      </c>
      <c r="C241">
        <f>IFERROR(VLOOKUP(A241,'[1]NZU Data'!$G$2:$H$1483,2,FALSE),C240)</f>
        <v>65.5</v>
      </c>
      <c r="D241">
        <f>IFERROR(VLOOKUP($A241,Price_Reference!$A$1:$C$758,2,FALSE),D240)</f>
        <v>94.259990000000002</v>
      </c>
      <c r="E241">
        <f>IFERROR(VLOOKUP($A241,Price_Reference!$A$1:$C$758,3,FALSE),E240)</f>
        <v>79.95</v>
      </c>
      <c r="F241">
        <f>IFERROR(VLOOKUP($A241,Price_Reference!$A$1:$D$758,4,FALSE),F240)</f>
        <v>30.48</v>
      </c>
    </row>
    <row r="242" spans="1:6" x14ac:dyDescent="0.25">
      <c r="A242" s="2">
        <f>'[1]ACCU Data'!$F1231</f>
        <v>44999</v>
      </c>
      <c r="B242">
        <f>VLOOKUP(A242,'[1]ACCU Data'!$F$990:$G$1463,2,FALSE)</f>
        <v>37</v>
      </c>
      <c r="C242">
        <f>IFERROR(VLOOKUP(A242,'[1]NZU Data'!$G$2:$H$1483,2,FALSE),C241)</f>
        <v>65.25</v>
      </c>
      <c r="D242">
        <f>IFERROR(VLOOKUP($A242,Price_Reference!$A$1:$C$758,2,FALSE),D241)</f>
        <v>89.8</v>
      </c>
      <c r="E242">
        <f>IFERROR(VLOOKUP($A242,Price_Reference!$A$1:$C$758,3,FALSE),E241)</f>
        <v>76.7</v>
      </c>
      <c r="F242">
        <f>IFERROR(VLOOKUP($A242,Price_Reference!$A$1:$D$758,4,FALSE),F241)</f>
        <v>30.63</v>
      </c>
    </row>
    <row r="243" spans="1:6" x14ac:dyDescent="0.25">
      <c r="A243" s="2">
        <f>'[1]ACCU Data'!$F1232</f>
        <v>45000</v>
      </c>
      <c r="B243">
        <f>VLOOKUP(A243,'[1]ACCU Data'!$F$990:$G$1463,2,FALSE)</f>
        <v>37</v>
      </c>
      <c r="C243">
        <f>IFERROR(VLOOKUP(A243,'[1]NZU Data'!$G$2:$H$1483,2,FALSE),C242)</f>
        <v>65.25</v>
      </c>
      <c r="D243">
        <f>IFERROR(VLOOKUP($A243,Price_Reference!$A$1:$C$758,2,FALSE),D242)</f>
        <v>86.6</v>
      </c>
      <c r="E243">
        <f>IFERROR(VLOOKUP($A243,Price_Reference!$A$1:$C$758,3,FALSE),E242)</f>
        <v>73.42</v>
      </c>
      <c r="F243">
        <f>IFERROR(VLOOKUP($A243,Price_Reference!$A$1:$D$758,4,FALSE),F242)</f>
        <v>30.44</v>
      </c>
    </row>
    <row r="244" spans="1:6" x14ac:dyDescent="0.25">
      <c r="A244" s="2">
        <f>'[1]ACCU Data'!$F1233</f>
        <v>45001</v>
      </c>
      <c r="B244">
        <f>VLOOKUP(A244,'[1]ACCU Data'!$F$990:$G$1463,2,FALSE)</f>
        <v>36.75</v>
      </c>
      <c r="C244">
        <f>IFERROR(VLOOKUP(A244,'[1]NZU Data'!$G$2:$H$1483,2,FALSE),C243)</f>
        <v>66.75</v>
      </c>
      <c r="D244">
        <f>IFERROR(VLOOKUP($A244,Price_Reference!$A$1:$C$758,2,FALSE),D243)</f>
        <v>84.43</v>
      </c>
      <c r="E244">
        <f>IFERROR(VLOOKUP($A244,Price_Reference!$A$1:$C$758,3,FALSE),E243)</f>
        <v>70.650000000000006</v>
      </c>
      <c r="F244">
        <f>IFERROR(VLOOKUP($A244,Price_Reference!$A$1:$D$758,4,FALSE),F243)</f>
        <v>30.35</v>
      </c>
    </row>
    <row r="245" spans="1:6" x14ac:dyDescent="0.25">
      <c r="A245" s="2">
        <f>'[1]ACCU Data'!$F1234</f>
        <v>45002</v>
      </c>
      <c r="B245">
        <f>VLOOKUP(A245,'[1]ACCU Data'!$F$990:$G$1463,2,FALSE)</f>
        <v>36.75</v>
      </c>
      <c r="C245">
        <f>IFERROR(VLOOKUP(A245,'[1]NZU Data'!$G$2:$H$1483,2,FALSE),C244)</f>
        <v>66</v>
      </c>
      <c r="D245">
        <f>IFERROR(VLOOKUP($A245,Price_Reference!$A$1:$C$758,2,FALSE),D244)</f>
        <v>84.58</v>
      </c>
      <c r="E245">
        <f>IFERROR(VLOOKUP($A245,Price_Reference!$A$1:$C$758,3,FALSE),E244)</f>
        <v>70.760000000000005</v>
      </c>
      <c r="F245">
        <f>IFERROR(VLOOKUP($A245,Price_Reference!$A$1:$D$758,4,FALSE),F244)</f>
        <v>30.13</v>
      </c>
    </row>
    <row r="246" spans="1:6" x14ac:dyDescent="0.25">
      <c r="A246" s="2">
        <f>'[1]ACCU Data'!$F1235</f>
        <v>45005</v>
      </c>
      <c r="B246">
        <f>VLOOKUP(A246,'[1]ACCU Data'!$F$990:$G$1463,2,FALSE)</f>
        <v>36.5</v>
      </c>
      <c r="C246">
        <f>IFERROR(VLOOKUP(A246,'[1]NZU Data'!$G$2:$H$1483,2,FALSE),C245)</f>
        <v>65.75</v>
      </c>
      <c r="D246">
        <f>IFERROR(VLOOKUP($A246,Price_Reference!$A$1:$C$758,2,FALSE),D245)</f>
        <v>85.11</v>
      </c>
      <c r="E246">
        <f>IFERROR(VLOOKUP($A246,Price_Reference!$A$1:$C$758,3,FALSE),E245)</f>
        <v>70.72</v>
      </c>
      <c r="F246">
        <f>IFERROR(VLOOKUP($A246,Price_Reference!$A$1:$D$758,4,FALSE),F245)</f>
        <v>30.34</v>
      </c>
    </row>
    <row r="247" spans="1:6" x14ac:dyDescent="0.25">
      <c r="A247" s="2">
        <f>'[1]ACCU Data'!$F1236</f>
        <v>45006</v>
      </c>
      <c r="B247">
        <f>VLOOKUP(A247,'[1]ACCU Data'!$F$990:$G$1463,2,FALSE)</f>
        <v>36.5</v>
      </c>
      <c r="C247">
        <f>IFERROR(VLOOKUP(A247,'[1]NZU Data'!$G$2:$H$1483,2,FALSE),C246)</f>
        <v>65</v>
      </c>
      <c r="D247">
        <f>IFERROR(VLOOKUP($A247,Price_Reference!$A$1:$C$758,2,FALSE),D246)</f>
        <v>86.88</v>
      </c>
      <c r="E247">
        <f>IFERROR(VLOOKUP($A247,Price_Reference!$A$1:$C$758,3,FALSE),E246)</f>
        <v>71.16</v>
      </c>
      <c r="F247">
        <f>IFERROR(VLOOKUP($A247,Price_Reference!$A$1:$D$758,4,FALSE),F246)</f>
        <v>30.62</v>
      </c>
    </row>
    <row r="248" spans="1:6" x14ac:dyDescent="0.25">
      <c r="A248" s="2">
        <f>'[1]ACCU Data'!$F1237</f>
        <v>45007</v>
      </c>
      <c r="B248">
        <f>VLOOKUP(A248,'[1]ACCU Data'!$F$990:$G$1463,2,FALSE)</f>
        <v>36.5</v>
      </c>
      <c r="C248">
        <f>IFERROR(VLOOKUP(A248,'[1]NZU Data'!$G$2:$H$1483,2,FALSE),C247)</f>
        <v>65</v>
      </c>
      <c r="D248">
        <f>IFERROR(VLOOKUP($A248,Price_Reference!$A$1:$C$758,2,FALSE),D247)</f>
        <v>86.77</v>
      </c>
      <c r="E248">
        <f>IFERROR(VLOOKUP($A248,Price_Reference!$A$1:$C$758,3,FALSE),E247)</f>
        <v>70.709999999999994</v>
      </c>
      <c r="F248">
        <f>IFERROR(VLOOKUP($A248,Price_Reference!$A$1:$D$758,4,FALSE),F247)</f>
        <v>30.56</v>
      </c>
    </row>
    <row r="249" spans="1:6" x14ac:dyDescent="0.25">
      <c r="A249" s="2">
        <f>'[1]ACCU Data'!$F1238</f>
        <v>45008</v>
      </c>
      <c r="B249">
        <f>VLOOKUP(A249,'[1]ACCU Data'!$F$990:$G$1463,2,FALSE)</f>
        <v>36.5</v>
      </c>
      <c r="C249">
        <f>IFERROR(VLOOKUP(A249,'[1]NZU Data'!$G$2:$H$1483,2,FALSE),C248)</f>
        <v>64.5</v>
      </c>
      <c r="D249">
        <f>IFERROR(VLOOKUP($A249,Price_Reference!$A$1:$C$758,2,FALSE),D248)</f>
        <v>89.689989999999995</v>
      </c>
      <c r="E249">
        <f>IFERROR(VLOOKUP($A249,Price_Reference!$A$1:$C$758,3,FALSE),E248)</f>
        <v>72.459999999999994</v>
      </c>
      <c r="F249">
        <f>IFERROR(VLOOKUP($A249,Price_Reference!$A$1:$D$758,4,FALSE),F248)</f>
        <v>30.7</v>
      </c>
    </row>
    <row r="250" spans="1:6" x14ac:dyDescent="0.25">
      <c r="A250" s="2">
        <f>'[1]ACCU Data'!$F1239</f>
        <v>45009</v>
      </c>
      <c r="B250">
        <f>VLOOKUP(A250,'[1]ACCU Data'!$F$990:$G$1463,2,FALSE)</f>
        <v>36.5</v>
      </c>
      <c r="C250">
        <f>IFERROR(VLOOKUP(A250,'[1]NZU Data'!$G$2:$H$1483,2,FALSE),C249)</f>
        <v>63.1</v>
      </c>
      <c r="D250">
        <f>IFERROR(VLOOKUP($A250,Price_Reference!$A$1:$C$758,2,FALSE),D249)</f>
        <v>85.1</v>
      </c>
      <c r="E250">
        <f>IFERROR(VLOOKUP($A250,Price_Reference!$A$1:$C$758,3,FALSE),E249)</f>
        <v>69.87</v>
      </c>
      <c r="F250">
        <f>IFERROR(VLOOKUP($A250,Price_Reference!$A$1:$D$758,4,FALSE),F249)</f>
        <v>30.64</v>
      </c>
    </row>
    <row r="251" spans="1:6" x14ac:dyDescent="0.25">
      <c r="A251" s="2">
        <f>'[1]ACCU Data'!$F1240</f>
        <v>45012</v>
      </c>
      <c r="B251">
        <f>VLOOKUP(A251,'[1]ACCU Data'!$F$990:$G$1463,2,FALSE)</f>
        <v>37.5</v>
      </c>
      <c r="C251">
        <f>IFERROR(VLOOKUP(A251,'[1]NZU Data'!$G$2:$H$1483,2,FALSE),C250)</f>
        <v>61.5</v>
      </c>
      <c r="D251">
        <f>IFERROR(VLOOKUP($A251,Price_Reference!$A$1:$C$758,2,FALSE),D250)</f>
        <v>84.77</v>
      </c>
      <c r="E251">
        <f>IFERROR(VLOOKUP($A251,Price_Reference!$A$1:$C$758,3,FALSE),E250)</f>
        <v>68.52</v>
      </c>
      <c r="F251">
        <f>IFERROR(VLOOKUP($A251,Price_Reference!$A$1:$D$758,4,FALSE),F250)</f>
        <v>30.7</v>
      </c>
    </row>
    <row r="252" spans="1:6" x14ac:dyDescent="0.25">
      <c r="A252" s="2">
        <f>'[1]ACCU Data'!$F1241</f>
        <v>45013</v>
      </c>
      <c r="B252">
        <f>VLOOKUP(A252,'[1]ACCU Data'!$F$990:$G$1463,2,FALSE)</f>
        <v>38.75</v>
      </c>
      <c r="C252">
        <f>IFERROR(VLOOKUP(A252,'[1]NZU Data'!$G$2:$H$1483,2,FALSE),C251)</f>
        <v>60.5</v>
      </c>
      <c r="D252">
        <f>IFERROR(VLOOKUP($A252,Price_Reference!$A$1:$C$758,2,FALSE),D251)</f>
        <v>87.47</v>
      </c>
      <c r="E252">
        <f>IFERROR(VLOOKUP($A252,Price_Reference!$A$1:$C$758,3,FALSE),E251)</f>
        <v>72.87</v>
      </c>
      <c r="F252">
        <f>IFERROR(VLOOKUP($A252,Price_Reference!$A$1:$D$758,4,FALSE),F251)</f>
        <v>30.7</v>
      </c>
    </row>
    <row r="253" spans="1:6" x14ac:dyDescent="0.25">
      <c r="A253" s="2">
        <f>'[1]ACCU Data'!$F1242</f>
        <v>45014</v>
      </c>
      <c r="B253">
        <f>VLOOKUP(A253,'[1]ACCU Data'!$F$990:$G$1463,2,FALSE)</f>
        <v>38.75</v>
      </c>
      <c r="C253">
        <f>IFERROR(VLOOKUP(A253,'[1]NZU Data'!$G$2:$H$1483,2,FALSE),C252)</f>
        <v>60</v>
      </c>
      <c r="D253">
        <f>IFERROR(VLOOKUP($A253,Price_Reference!$A$1:$C$758,2,FALSE),D252)</f>
        <v>88.4</v>
      </c>
      <c r="E253">
        <f>IFERROR(VLOOKUP($A253,Price_Reference!$A$1:$C$758,3,FALSE),E252)</f>
        <v>73.010000000000005</v>
      </c>
      <c r="F253">
        <f>IFERROR(VLOOKUP($A253,Price_Reference!$A$1:$D$758,4,FALSE),F252)</f>
        <v>30.9</v>
      </c>
    </row>
    <row r="254" spans="1:6" x14ac:dyDescent="0.25">
      <c r="A254" s="2">
        <f>'[1]ACCU Data'!$F1243</f>
        <v>45015</v>
      </c>
      <c r="B254">
        <f>VLOOKUP(A254,'[1]ACCU Data'!$F$990:$G$1463,2,FALSE)</f>
        <v>38.75</v>
      </c>
      <c r="C254">
        <f>IFERROR(VLOOKUP(A254,'[1]NZU Data'!$G$2:$H$1483,2,FALSE),C253)</f>
        <v>54</v>
      </c>
      <c r="D254">
        <f>IFERROR(VLOOKUP($A254,Price_Reference!$A$1:$C$758,2,FALSE),D253)</f>
        <v>89.1</v>
      </c>
      <c r="E254">
        <f>IFERROR(VLOOKUP($A254,Price_Reference!$A$1:$C$758,3,FALSE),E253)</f>
        <v>73.689989999999995</v>
      </c>
      <c r="F254">
        <f>IFERROR(VLOOKUP($A254,Price_Reference!$A$1:$D$758,4,FALSE),F253)</f>
        <v>30.8</v>
      </c>
    </row>
    <row r="255" spans="1:6" x14ac:dyDescent="0.25">
      <c r="A255" s="2">
        <f>'[1]ACCU Data'!$F1244</f>
        <v>45016</v>
      </c>
      <c r="B255">
        <f>VLOOKUP(A255,'[1]ACCU Data'!$F$990:$G$1463,2,FALSE)</f>
        <v>38.75</v>
      </c>
      <c r="C255">
        <f>IFERROR(VLOOKUP(A255,'[1]NZU Data'!$G$2:$H$1483,2,FALSE),C254)</f>
        <v>54.5</v>
      </c>
      <c r="D255">
        <f>IFERROR(VLOOKUP($A255,Price_Reference!$A$1:$C$758,2,FALSE),D254)</f>
        <v>90.09</v>
      </c>
      <c r="E255">
        <f>IFERROR(VLOOKUP($A255,Price_Reference!$A$1:$C$758,3,FALSE),E254)</f>
        <v>73.930000000000007</v>
      </c>
      <c r="F255">
        <f>IFERROR(VLOOKUP($A255,Price_Reference!$A$1:$D$758,4,FALSE),F254)</f>
        <v>30.89</v>
      </c>
    </row>
    <row r="256" spans="1:6" x14ac:dyDescent="0.25">
      <c r="A256" s="2">
        <f>'[1]ACCU Data'!$F1245</f>
        <v>45019</v>
      </c>
      <c r="B256">
        <f>VLOOKUP(A256,'[1]ACCU Data'!$F$990:$G$1463,2,FALSE)</f>
        <v>38.75</v>
      </c>
      <c r="C256">
        <f>IFERROR(VLOOKUP(A256,'[1]NZU Data'!$G$2:$H$1483,2,FALSE),C255)</f>
        <v>58</v>
      </c>
      <c r="D256">
        <f>IFERROR(VLOOKUP($A256,Price_Reference!$A$1:$C$758,2,FALSE),D255)</f>
        <v>93.88</v>
      </c>
      <c r="E256">
        <f>IFERROR(VLOOKUP($A256,Price_Reference!$A$1:$C$758,3,FALSE),E255)</f>
        <v>77.41</v>
      </c>
      <c r="F256">
        <f>IFERROR(VLOOKUP($A256,Price_Reference!$A$1:$D$758,4,FALSE),F255)</f>
        <v>31.03</v>
      </c>
    </row>
    <row r="257" spans="1:6" x14ac:dyDescent="0.25">
      <c r="A257" s="2">
        <f>'[1]ACCU Data'!$F1246</f>
        <v>45020</v>
      </c>
      <c r="B257">
        <f>VLOOKUP(A257,'[1]ACCU Data'!$F$990:$G$1463,2,FALSE)</f>
        <v>39</v>
      </c>
      <c r="C257">
        <f>IFERROR(VLOOKUP(A257,'[1]NZU Data'!$G$2:$H$1483,2,FALSE),C256)</f>
        <v>59</v>
      </c>
      <c r="D257">
        <f>IFERROR(VLOOKUP($A257,Price_Reference!$A$1:$C$758,2,FALSE),D256)</f>
        <v>93.07</v>
      </c>
      <c r="E257">
        <f>IFERROR(VLOOKUP($A257,Price_Reference!$A$1:$C$758,3,FALSE),E256)</f>
        <v>75.959999999999994</v>
      </c>
      <c r="F257">
        <f>IFERROR(VLOOKUP($A257,Price_Reference!$A$1:$D$758,4,FALSE),F256)</f>
        <v>30.91</v>
      </c>
    </row>
    <row r="258" spans="1:6" x14ac:dyDescent="0.25">
      <c r="A258" s="2">
        <f>'[1]ACCU Data'!$F1247</f>
        <v>45021</v>
      </c>
      <c r="B258">
        <f>VLOOKUP(A258,'[1]ACCU Data'!$F$990:$G$1463,2,FALSE)</f>
        <v>39</v>
      </c>
      <c r="C258">
        <f>IFERROR(VLOOKUP(A258,'[1]NZU Data'!$G$2:$H$1483,2,FALSE),C257)</f>
        <v>59</v>
      </c>
      <c r="D258">
        <f>IFERROR(VLOOKUP($A258,Price_Reference!$A$1:$C$758,2,FALSE),D257)</f>
        <v>94.72</v>
      </c>
      <c r="E258">
        <f>IFERROR(VLOOKUP($A258,Price_Reference!$A$1:$C$758,3,FALSE),E257)</f>
        <v>73.959999999999994</v>
      </c>
      <c r="F258">
        <f>IFERROR(VLOOKUP($A258,Price_Reference!$A$1:$D$758,4,FALSE),F257)</f>
        <v>30.71</v>
      </c>
    </row>
    <row r="259" spans="1:6" x14ac:dyDescent="0.25">
      <c r="A259" s="2">
        <f>'[1]ACCU Data'!$F1248</f>
        <v>45022</v>
      </c>
      <c r="B259">
        <f>VLOOKUP(A259,'[1]ACCU Data'!$F$990:$G$1463,2,FALSE)</f>
        <v>39</v>
      </c>
      <c r="C259">
        <f>IFERROR(VLOOKUP(A259,'[1]NZU Data'!$G$2:$H$1483,2,FALSE),C258)</f>
        <v>59</v>
      </c>
      <c r="D259">
        <f>IFERROR(VLOOKUP($A259,Price_Reference!$A$1:$C$758,2,FALSE),D258)</f>
        <v>94.74</v>
      </c>
      <c r="E259">
        <f>IFERROR(VLOOKUP($A259,Price_Reference!$A$1:$C$758,3,FALSE),E258)</f>
        <v>73.95</v>
      </c>
      <c r="F259">
        <f>IFERROR(VLOOKUP($A259,Price_Reference!$A$1:$D$758,4,FALSE),F258)</f>
        <v>30.8</v>
      </c>
    </row>
    <row r="260" spans="1:6" x14ac:dyDescent="0.25">
      <c r="A260" s="2">
        <f>'[1]ACCU Data'!$F1249</f>
        <v>45023</v>
      </c>
      <c r="B260">
        <f>VLOOKUP(A260,'[1]ACCU Data'!$F$990:$G$1463,2,FALSE)</f>
        <v>39.25</v>
      </c>
      <c r="C260">
        <f>IFERROR(VLOOKUP(A260,'[1]NZU Data'!$G$2:$H$1483,2,FALSE),C259)</f>
        <v>59.25</v>
      </c>
      <c r="D260">
        <f>IFERROR(VLOOKUP($A260,Price_Reference!$A$1:$C$758,2,FALSE),D259)</f>
        <v>94.74</v>
      </c>
      <c r="E260">
        <f>IFERROR(VLOOKUP($A260,Price_Reference!$A$1:$C$758,3,FALSE),E259)</f>
        <v>73.95</v>
      </c>
      <c r="F260">
        <f>IFERROR(VLOOKUP($A260,Price_Reference!$A$1:$D$758,4,FALSE),F259)</f>
        <v>30.8</v>
      </c>
    </row>
    <row r="261" spans="1:6" x14ac:dyDescent="0.25">
      <c r="A261" s="2">
        <f>'[1]ACCU Data'!$F1250</f>
        <v>45026</v>
      </c>
      <c r="B261">
        <f>VLOOKUP(A261,'[1]ACCU Data'!$F$990:$G$1463,2,FALSE)</f>
        <v>39.25</v>
      </c>
      <c r="C261">
        <f>IFERROR(VLOOKUP(A261,'[1]NZU Data'!$G$2:$H$1483,2,FALSE),C260)</f>
        <v>59.25</v>
      </c>
      <c r="D261">
        <f>IFERROR(VLOOKUP($A261,Price_Reference!$A$1:$C$758,2,FALSE),D260)</f>
        <v>94.74</v>
      </c>
      <c r="E261">
        <f>IFERROR(VLOOKUP($A261,Price_Reference!$A$1:$C$758,3,FALSE),E260)</f>
        <v>73.95</v>
      </c>
      <c r="F261">
        <f>IFERROR(VLOOKUP($A261,Price_Reference!$A$1:$D$758,4,FALSE),F260)</f>
        <v>30.79</v>
      </c>
    </row>
    <row r="262" spans="1:6" x14ac:dyDescent="0.25">
      <c r="A262" s="2">
        <f>'[1]ACCU Data'!$F1251</f>
        <v>45027</v>
      </c>
      <c r="B262">
        <f>VLOOKUP(A262,'[1]ACCU Data'!$F$990:$G$1463,2,FALSE)</f>
        <v>38.25</v>
      </c>
      <c r="C262">
        <f>IFERROR(VLOOKUP(A262,'[1]NZU Data'!$G$2:$H$1483,2,FALSE),C261)</f>
        <v>59.25</v>
      </c>
      <c r="D262">
        <f>IFERROR(VLOOKUP($A262,Price_Reference!$A$1:$C$758,2,FALSE),D261)</f>
        <v>95.49</v>
      </c>
      <c r="E262">
        <f>IFERROR(VLOOKUP($A262,Price_Reference!$A$1:$C$758,3,FALSE),E261)</f>
        <v>74.22</v>
      </c>
      <c r="F262">
        <f>IFERROR(VLOOKUP($A262,Price_Reference!$A$1:$D$758,4,FALSE),F261)</f>
        <v>30.87</v>
      </c>
    </row>
    <row r="263" spans="1:6" x14ac:dyDescent="0.25">
      <c r="A263" s="2">
        <f>'[1]ACCU Data'!$F1252</f>
        <v>45028</v>
      </c>
      <c r="B263">
        <f>VLOOKUP(A263,'[1]ACCU Data'!$F$990:$G$1463,2,FALSE)</f>
        <v>38.1</v>
      </c>
      <c r="C263">
        <f>IFERROR(VLOOKUP(A263,'[1]NZU Data'!$G$2:$H$1483,2,FALSE),C262)</f>
        <v>59</v>
      </c>
      <c r="D263">
        <f>IFERROR(VLOOKUP($A263,Price_Reference!$A$1:$C$758,2,FALSE),D262)</f>
        <v>93.99</v>
      </c>
      <c r="E263">
        <f>IFERROR(VLOOKUP($A263,Price_Reference!$A$1:$C$758,3,FALSE),E262)</f>
        <v>72.66</v>
      </c>
      <c r="F263">
        <f>IFERROR(VLOOKUP($A263,Price_Reference!$A$1:$D$758,4,FALSE),F262)</f>
        <v>31.06</v>
      </c>
    </row>
    <row r="264" spans="1:6" x14ac:dyDescent="0.25">
      <c r="A264" s="2">
        <f>'[1]ACCU Data'!$F1253</f>
        <v>45029</v>
      </c>
      <c r="B264">
        <f>VLOOKUP(A264,'[1]ACCU Data'!$F$990:$G$1463,2,FALSE)</f>
        <v>37.9</v>
      </c>
      <c r="C264">
        <f>IFERROR(VLOOKUP(A264,'[1]NZU Data'!$G$2:$H$1483,2,FALSE),C263)</f>
        <v>62.5</v>
      </c>
      <c r="D264">
        <f>IFERROR(VLOOKUP($A264,Price_Reference!$A$1:$C$758,2,FALSE),D263)</f>
        <v>92.55</v>
      </c>
      <c r="E264">
        <f>IFERROR(VLOOKUP($A264,Price_Reference!$A$1:$C$758,3,FALSE),E263)</f>
        <v>71.16</v>
      </c>
      <c r="F264">
        <f>IFERROR(VLOOKUP($A264,Price_Reference!$A$1:$D$758,4,FALSE),F263)</f>
        <v>31.37</v>
      </c>
    </row>
    <row r="265" spans="1:6" x14ac:dyDescent="0.25">
      <c r="A265" s="2">
        <f>'[1]ACCU Data'!$F1254</f>
        <v>45030</v>
      </c>
      <c r="B265">
        <f>VLOOKUP(A265,'[1]ACCU Data'!$F$990:$G$1463,2,FALSE)</f>
        <v>38.1</v>
      </c>
      <c r="C265">
        <f>IFERROR(VLOOKUP(A265,'[1]NZU Data'!$G$2:$H$1483,2,FALSE),C264)</f>
        <v>62.75</v>
      </c>
      <c r="D265">
        <f>IFERROR(VLOOKUP($A265,Price_Reference!$A$1:$C$758,2,FALSE),D264)</f>
        <v>91.92</v>
      </c>
      <c r="E265">
        <f>IFERROR(VLOOKUP($A265,Price_Reference!$A$1:$C$758,3,FALSE),E264)</f>
        <v>70.680000000000007</v>
      </c>
      <c r="F265">
        <f>IFERROR(VLOOKUP($A265,Price_Reference!$A$1:$D$758,4,FALSE),F264)</f>
        <v>31.58</v>
      </c>
    </row>
    <row r="266" spans="1:6" x14ac:dyDescent="0.25">
      <c r="A266" s="2">
        <f>'[1]ACCU Data'!$F1255</f>
        <v>45033</v>
      </c>
      <c r="B266">
        <f>VLOOKUP(A266,'[1]ACCU Data'!$F$990:$G$1463,2,FALSE)</f>
        <v>38.25</v>
      </c>
      <c r="C266">
        <f>IFERROR(VLOOKUP(A266,'[1]NZU Data'!$G$2:$H$1483,2,FALSE),C265)</f>
        <v>61.75</v>
      </c>
      <c r="D266">
        <f>IFERROR(VLOOKUP($A266,Price_Reference!$A$1:$C$758,2,FALSE),D265)</f>
        <v>91.11</v>
      </c>
      <c r="E266">
        <f>IFERROR(VLOOKUP($A266,Price_Reference!$A$1:$C$758,3,FALSE),E265)</f>
        <v>69.709999999999994</v>
      </c>
      <c r="F266">
        <f>IFERROR(VLOOKUP($A266,Price_Reference!$A$1:$D$758,4,FALSE),F265)</f>
        <v>31.93</v>
      </c>
    </row>
    <row r="267" spans="1:6" x14ac:dyDescent="0.25">
      <c r="A267" s="2">
        <f>'[1]ACCU Data'!$F1256</f>
        <v>45034</v>
      </c>
      <c r="B267">
        <f>VLOOKUP(A267,'[1]ACCU Data'!$F$990:$G$1463,2,FALSE)</f>
        <v>38.25</v>
      </c>
      <c r="C267">
        <f>IFERROR(VLOOKUP(A267,'[1]NZU Data'!$G$2:$H$1483,2,FALSE),C266)</f>
        <v>61.35</v>
      </c>
      <c r="D267">
        <f>IFERROR(VLOOKUP($A267,Price_Reference!$A$1:$C$758,2,FALSE),D266)</f>
        <v>93.39</v>
      </c>
      <c r="E267">
        <f>IFERROR(VLOOKUP($A267,Price_Reference!$A$1:$C$758,3,FALSE),E266)</f>
        <v>69.33</v>
      </c>
      <c r="F267">
        <f>IFERROR(VLOOKUP($A267,Price_Reference!$A$1:$D$758,4,FALSE),F266)</f>
        <v>31.94</v>
      </c>
    </row>
    <row r="268" spans="1:6" x14ac:dyDescent="0.25">
      <c r="A268" s="2">
        <f>'[1]ACCU Data'!$F1257</f>
        <v>45035</v>
      </c>
      <c r="B268">
        <f>VLOOKUP(A268,'[1]ACCU Data'!$F$990:$G$1463,2,FALSE)</f>
        <v>38.25</v>
      </c>
      <c r="C268">
        <f>IFERROR(VLOOKUP(A268,'[1]NZU Data'!$G$2:$H$1483,2,FALSE),C267)</f>
        <v>61.35</v>
      </c>
      <c r="D268">
        <f>IFERROR(VLOOKUP($A268,Price_Reference!$A$1:$C$758,2,FALSE),D267)</f>
        <v>92.53</v>
      </c>
      <c r="E268">
        <f>IFERROR(VLOOKUP($A268,Price_Reference!$A$1:$C$758,3,FALSE),E267)</f>
        <v>67.41</v>
      </c>
      <c r="F268">
        <f>IFERROR(VLOOKUP($A268,Price_Reference!$A$1:$D$758,4,FALSE),F267)</f>
        <v>31.9</v>
      </c>
    </row>
    <row r="269" spans="1:6" x14ac:dyDescent="0.25">
      <c r="A269" s="2">
        <f>'[1]ACCU Data'!$F1258</f>
        <v>45036</v>
      </c>
      <c r="B269">
        <f>VLOOKUP(A269,'[1]ACCU Data'!$F$990:$G$1463,2,FALSE)</f>
        <v>38.25</v>
      </c>
      <c r="C269">
        <f>IFERROR(VLOOKUP(A269,'[1]NZU Data'!$G$2:$H$1483,2,FALSE),C268)</f>
        <v>60.5</v>
      </c>
      <c r="D269">
        <f>IFERROR(VLOOKUP($A269,Price_Reference!$A$1:$C$758,2,FALSE),D268)</f>
        <v>90.05</v>
      </c>
      <c r="E269">
        <f>IFERROR(VLOOKUP($A269,Price_Reference!$A$1:$C$758,3,FALSE),E268)</f>
        <v>64.739999999999995</v>
      </c>
      <c r="F269">
        <f>IFERROR(VLOOKUP($A269,Price_Reference!$A$1:$D$758,4,FALSE),F268)</f>
        <v>31.86</v>
      </c>
    </row>
    <row r="270" spans="1:6" x14ac:dyDescent="0.25">
      <c r="A270" s="2">
        <f>'[1]ACCU Data'!$F1259</f>
        <v>45037</v>
      </c>
      <c r="B270">
        <f>VLOOKUP(A270,'[1]ACCU Data'!$F$990:$G$1463,2,FALSE)</f>
        <v>37.25</v>
      </c>
      <c r="C270">
        <f>IFERROR(VLOOKUP(A270,'[1]NZU Data'!$G$2:$H$1483,2,FALSE),C269)</f>
        <v>61.15</v>
      </c>
      <c r="D270">
        <f>IFERROR(VLOOKUP($A270,Price_Reference!$A$1:$C$758,2,FALSE),D269)</f>
        <v>87.83</v>
      </c>
      <c r="E270">
        <f>IFERROR(VLOOKUP($A270,Price_Reference!$A$1:$C$758,3,FALSE),E269)</f>
        <v>63.16</v>
      </c>
      <c r="F270">
        <f>IFERROR(VLOOKUP($A270,Price_Reference!$A$1:$D$758,4,FALSE),F269)</f>
        <v>31.82</v>
      </c>
    </row>
    <row r="271" spans="1:6" x14ac:dyDescent="0.25">
      <c r="A271" s="2">
        <f>'[1]ACCU Data'!$F1260</f>
        <v>45040</v>
      </c>
      <c r="B271">
        <f>VLOOKUP(A271,'[1]ACCU Data'!$F$990:$G$1463,2,FALSE)</f>
        <v>37.5</v>
      </c>
      <c r="C271">
        <f>IFERROR(VLOOKUP(A271,'[1]NZU Data'!$G$2:$H$1483,2,FALSE),C270)</f>
        <v>61</v>
      </c>
      <c r="D271">
        <f>IFERROR(VLOOKUP($A271,Price_Reference!$A$1:$C$758,2,FALSE),D270)</f>
        <v>86.53</v>
      </c>
      <c r="E271">
        <f>IFERROR(VLOOKUP($A271,Price_Reference!$A$1:$C$758,3,FALSE),E270)</f>
        <v>63.4</v>
      </c>
      <c r="F271">
        <f>IFERROR(VLOOKUP($A271,Price_Reference!$A$1:$D$758,4,FALSE),F270)</f>
        <v>31.75</v>
      </c>
    </row>
    <row r="272" spans="1:6" x14ac:dyDescent="0.25">
      <c r="A272" s="2">
        <f>'[1]ACCU Data'!$F1261</f>
        <v>45041</v>
      </c>
      <c r="B272">
        <f>VLOOKUP(A272,'[1]ACCU Data'!$F$990:$G$1463,2,FALSE)</f>
        <v>37.5</v>
      </c>
      <c r="C272">
        <f>IFERROR(VLOOKUP(A272,'[1]NZU Data'!$G$2:$H$1483,2,FALSE),C271)</f>
        <v>60.82</v>
      </c>
      <c r="D272">
        <f>IFERROR(VLOOKUP($A272,Price_Reference!$A$1:$C$758,2,FALSE),D271)</f>
        <v>85.16</v>
      </c>
      <c r="E272">
        <f>IFERROR(VLOOKUP($A272,Price_Reference!$A$1:$C$758,3,FALSE),E271)</f>
        <v>62.99</v>
      </c>
      <c r="F272">
        <f>IFERROR(VLOOKUP($A272,Price_Reference!$A$1:$D$758,4,FALSE),F271)</f>
        <v>31.67</v>
      </c>
    </row>
    <row r="273" spans="1:6" x14ac:dyDescent="0.25">
      <c r="A273" s="2">
        <f>'[1]ACCU Data'!$F1262</f>
        <v>45042</v>
      </c>
      <c r="B273">
        <f>VLOOKUP(A273,'[1]ACCU Data'!$F$990:$G$1463,2,FALSE)</f>
        <v>37.5</v>
      </c>
      <c r="C273">
        <f>IFERROR(VLOOKUP(A273,'[1]NZU Data'!$G$2:$H$1483,2,FALSE),C272)</f>
        <v>67</v>
      </c>
      <c r="D273">
        <f>IFERROR(VLOOKUP($A273,Price_Reference!$A$1:$C$758,2,FALSE),D272)</f>
        <v>83.87</v>
      </c>
      <c r="E273">
        <f>IFERROR(VLOOKUP($A273,Price_Reference!$A$1:$C$758,3,FALSE),E272)</f>
        <v>61.82</v>
      </c>
      <c r="F273">
        <f>IFERROR(VLOOKUP($A273,Price_Reference!$A$1:$D$758,4,FALSE),F272)</f>
        <v>31.74</v>
      </c>
    </row>
    <row r="274" spans="1:6" x14ac:dyDescent="0.25">
      <c r="A274" s="2">
        <f>'[1]ACCU Data'!$F1263</f>
        <v>45043</v>
      </c>
      <c r="B274">
        <f>VLOOKUP(A274,'[1]ACCU Data'!$F$990:$G$1463,2,FALSE)</f>
        <v>37.5</v>
      </c>
      <c r="C274">
        <f>IFERROR(VLOOKUP(A274,'[1]NZU Data'!$G$2:$H$1483,2,FALSE),C273)</f>
        <v>58.5</v>
      </c>
      <c r="D274">
        <f>IFERROR(VLOOKUP($A274,Price_Reference!$A$1:$C$758,2,FALSE),D273)</f>
        <v>84.3</v>
      </c>
      <c r="E274">
        <f>IFERROR(VLOOKUP($A274,Price_Reference!$A$1:$C$758,3,FALSE),E273)</f>
        <v>61.76</v>
      </c>
      <c r="F274">
        <f>IFERROR(VLOOKUP($A274,Price_Reference!$A$1:$D$758,4,FALSE),F273)</f>
        <v>32.049999999999997</v>
      </c>
    </row>
    <row r="275" spans="1:6" x14ac:dyDescent="0.25">
      <c r="A275" s="2">
        <f>'[1]ACCU Data'!$F1264</f>
        <v>45044</v>
      </c>
      <c r="B275">
        <f>VLOOKUP(A275,'[1]ACCU Data'!$F$990:$G$1463,2,FALSE)</f>
        <v>37.625</v>
      </c>
      <c r="C275">
        <f>IFERROR(VLOOKUP(A275,'[1]NZU Data'!$G$2:$H$1483,2,FALSE),C274)</f>
        <v>56</v>
      </c>
      <c r="D275">
        <f>IFERROR(VLOOKUP($A275,Price_Reference!$A$1:$C$758,2,FALSE),D274)</f>
        <v>85.63</v>
      </c>
      <c r="E275">
        <f>IFERROR(VLOOKUP($A275,Price_Reference!$A$1:$C$758,3,FALSE),E274)</f>
        <v>61.24</v>
      </c>
      <c r="F275">
        <f>IFERROR(VLOOKUP($A275,Price_Reference!$A$1:$D$758,4,FALSE),F274)</f>
        <v>31.88</v>
      </c>
    </row>
    <row r="276" spans="1:6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IFERROR(VLOOKUP(A276,'[1]NZU Data'!$G$2:$H$1483,2,FALSE),C275)</f>
        <v>56</v>
      </c>
      <c r="D276">
        <f>IFERROR(VLOOKUP($A276,Price_Reference!$A$1:$C$758,2,FALSE),D275)</f>
        <v>84.25</v>
      </c>
      <c r="E276">
        <f>IFERROR(VLOOKUP($A276,Price_Reference!$A$1:$C$758,3,FALSE),E275)</f>
        <v>61.24</v>
      </c>
      <c r="F276">
        <f>IFERROR(VLOOKUP($A276,Price_Reference!$A$1:$D$758,4,FALSE),F275)</f>
        <v>31.81</v>
      </c>
    </row>
    <row r="277" spans="1:6" x14ac:dyDescent="0.25">
      <c r="A277" s="2">
        <f>'[1]ACCU Data'!$F1266</f>
        <v>45048</v>
      </c>
      <c r="B277">
        <f>VLOOKUP(A277,'[1]ACCU Data'!$F$990:$G$1463,2,FALSE)</f>
        <v>37.875</v>
      </c>
      <c r="C277">
        <f>IFERROR(VLOOKUP(A277,'[1]NZU Data'!$G$2:$H$1483,2,FALSE),C276)</f>
        <v>54.25</v>
      </c>
      <c r="D277">
        <f>IFERROR(VLOOKUP($A277,Price_Reference!$A$1:$C$758,2,FALSE),D276)</f>
        <v>86.63</v>
      </c>
      <c r="E277">
        <f>IFERROR(VLOOKUP($A277,Price_Reference!$A$1:$C$758,3,FALSE),E276)</f>
        <v>60.4</v>
      </c>
      <c r="F277">
        <f>IFERROR(VLOOKUP($A277,Price_Reference!$A$1:$D$758,4,FALSE),F276)</f>
        <v>31.8</v>
      </c>
    </row>
    <row r="278" spans="1:6" x14ac:dyDescent="0.25">
      <c r="A278" s="2">
        <f>'[1]ACCU Data'!$F1267</f>
        <v>45049</v>
      </c>
      <c r="B278">
        <f>VLOOKUP(A278,'[1]ACCU Data'!$F$990:$G$1463,2,FALSE)</f>
        <v>37.25</v>
      </c>
      <c r="C278">
        <f>IFERROR(VLOOKUP(A278,'[1]NZU Data'!$G$2:$H$1483,2,FALSE),C277)</f>
        <v>53.25</v>
      </c>
      <c r="D278">
        <f>IFERROR(VLOOKUP($A278,Price_Reference!$A$1:$C$758,2,FALSE),D277)</f>
        <v>83.28</v>
      </c>
      <c r="E278">
        <f>IFERROR(VLOOKUP($A278,Price_Reference!$A$1:$C$758,3,FALSE),E277)</f>
        <v>58.75</v>
      </c>
      <c r="F278">
        <f>IFERROR(VLOOKUP($A278,Price_Reference!$A$1:$D$758,4,FALSE),F277)</f>
        <v>31.58</v>
      </c>
    </row>
    <row r="279" spans="1:6" x14ac:dyDescent="0.25">
      <c r="A279" s="2">
        <f>'[1]ACCU Data'!$F1268</f>
        <v>45050</v>
      </c>
      <c r="B279">
        <f>VLOOKUP(A279,'[1]ACCU Data'!$F$990:$G$1463,2,FALSE)</f>
        <v>37.25</v>
      </c>
      <c r="C279">
        <f>IFERROR(VLOOKUP(A279,'[1]NZU Data'!$G$2:$H$1483,2,FALSE),C278)</f>
        <v>54.75</v>
      </c>
      <c r="D279">
        <f>IFERROR(VLOOKUP($A279,Price_Reference!$A$1:$C$758,2,FALSE),D278)</f>
        <v>83</v>
      </c>
      <c r="E279">
        <f>IFERROR(VLOOKUP($A279,Price_Reference!$A$1:$C$758,3,FALSE),E278)</f>
        <v>59.05</v>
      </c>
      <c r="F279">
        <f>IFERROR(VLOOKUP($A279,Price_Reference!$A$1:$D$758,4,FALSE),F278)</f>
        <v>31.28</v>
      </c>
    </row>
    <row r="280" spans="1:6" x14ac:dyDescent="0.25">
      <c r="A280" s="2">
        <f>'[1]ACCU Data'!$F1269</f>
        <v>45051</v>
      </c>
      <c r="B280">
        <f>VLOOKUP(A280,'[1]ACCU Data'!$F$990:$G$1463,2,FALSE)</f>
        <v>37.25</v>
      </c>
      <c r="C280">
        <f>IFERROR(VLOOKUP(A280,'[1]NZU Data'!$G$2:$H$1483,2,FALSE),C279)</f>
        <v>54.75</v>
      </c>
      <c r="D280">
        <f>IFERROR(VLOOKUP($A280,Price_Reference!$A$1:$C$758,2,FALSE),D279)</f>
        <v>83.28</v>
      </c>
      <c r="E280">
        <f>IFERROR(VLOOKUP($A280,Price_Reference!$A$1:$C$758,3,FALSE),E279)</f>
        <v>59.98</v>
      </c>
      <c r="F280">
        <f>IFERROR(VLOOKUP($A280,Price_Reference!$A$1:$D$758,4,FALSE),F279)</f>
        <v>31.16</v>
      </c>
    </row>
    <row r="281" spans="1:6" x14ac:dyDescent="0.25">
      <c r="A281" s="2">
        <f>'[1]ACCU Data'!$F1270</f>
        <v>45054</v>
      </c>
      <c r="B281">
        <f>VLOOKUP(A281,'[1]ACCU Data'!$F$990:$G$1463,2,FALSE)</f>
        <v>37.5</v>
      </c>
      <c r="C281">
        <f>IFERROR(VLOOKUP(A281,'[1]NZU Data'!$G$2:$H$1483,2,FALSE),C280)</f>
        <v>54</v>
      </c>
      <c r="D281">
        <f>IFERROR(VLOOKUP($A281,Price_Reference!$A$1:$C$758,2,FALSE),D280)</f>
        <v>83.71</v>
      </c>
      <c r="E281">
        <f>IFERROR(VLOOKUP($A281,Price_Reference!$A$1:$C$758,3,FALSE),E280)</f>
        <v>59.98</v>
      </c>
      <c r="F281">
        <f>IFERROR(VLOOKUP($A281,Price_Reference!$A$1:$D$758,4,FALSE),F280)</f>
        <v>31.11</v>
      </c>
    </row>
    <row r="282" spans="1:6" x14ac:dyDescent="0.25">
      <c r="A282" s="2">
        <f>'[1]ACCU Data'!$F1271</f>
        <v>45055</v>
      </c>
      <c r="B282">
        <f>VLOOKUP(A282,'[1]ACCU Data'!$F$990:$G$1463,2,FALSE)</f>
        <v>37.75</v>
      </c>
      <c r="C282">
        <f>IFERROR(VLOOKUP(A282,'[1]NZU Data'!$G$2:$H$1483,2,FALSE),C281)</f>
        <v>54</v>
      </c>
      <c r="D282">
        <f>IFERROR(VLOOKUP($A282,Price_Reference!$A$1:$C$758,2,FALSE),D281)</f>
        <v>85.06</v>
      </c>
      <c r="E282">
        <f>IFERROR(VLOOKUP($A282,Price_Reference!$A$1:$C$758,3,FALSE),E281)</f>
        <v>59.22</v>
      </c>
      <c r="F282">
        <f>IFERROR(VLOOKUP($A282,Price_Reference!$A$1:$D$758,4,FALSE),F281)</f>
        <v>31.17</v>
      </c>
    </row>
    <row r="283" spans="1:6" x14ac:dyDescent="0.25">
      <c r="A283" s="2">
        <f>'[1]ACCU Data'!$F1272</f>
        <v>45056</v>
      </c>
      <c r="B283">
        <f>VLOOKUP(A283,'[1]ACCU Data'!$F$990:$G$1463,2,FALSE)</f>
        <v>37.75</v>
      </c>
      <c r="C283">
        <f>IFERROR(VLOOKUP(A283,'[1]NZU Data'!$G$2:$H$1483,2,FALSE),C282)</f>
        <v>54</v>
      </c>
      <c r="D283">
        <f>IFERROR(VLOOKUP($A283,Price_Reference!$A$1:$C$758,2,FALSE),D282)</f>
        <v>87.7</v>
      </c>
      <c r="E283">
        <f>IFERROR(VLOOKUP($A283,Price_Reference!$A$1:$C$758,3,FALSE),E282)</f>
        <v>60.81</v>
      </c>
      <c r="F283">
        <f>IFERROR(VLOOKUP($A283,Price_Reference!$A$1:$D$758,4,FALSE),F282)</f>
        <v>31.36</v>
      </c>
    </row>
    <row r="284" spans="1:6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IFERROR(VLOOKUP(A284,'[1]NZU Data'!$G$2:$H$1483,2,FALSE),C283)</f>
        <v>54</v>
      </c>
      <c r="D284">
        <f>IFERROR(VLOOKUP($A284,Price_Reference!$A$1:$C$758,2,FALSE),D283)</f>
        <v>86.59</v>
      </c>
      <c r="E284">
        <f>IFERROR(VLOOKUP($A284,Price_Reference!$A$1:$C$758,3,FALSE),E283)</f>
        <v>60.12</v>
      </c>
      <c r="F284">
        <f>IFERROR(VLOOKUP($A284,Price_Reference!$A$1:$D$758,4,FALSE),F283)</f>
        <v>31.34</v>
      </c>
    </row>
    <row r="285" spans="1:6" x14ac:dyDescent="0.25">
      <c r="A285" s="2">
        <f>'[1]ACCU Data'!$F1274</f>
        <v>45058</v>
      </c>
      <c r="B285">
        <f>VLOOKUP(A285,'[1]ACCU Data'!$F$990:$G$1463,2,FALSE)</f>
        <v>37.5</v>
      </c>
      <c r="C285">
        <f>IFERROR(VLOOKUP(A285,'[1]NZU Data'!$G$2:$H$1483,2,FALSE),C284)</f>
        <v>52.5</v>
      </c>
      <c r="D285">
        <f>IFERROR(VLOOKUP($A285,Price_Reference!$A$1:$C$758,2,FALSE),D284)</f>
        <v>86.65</v>
      </c>
      <c r="E285">
        <f>IFERROR(VLOOKUP($A285,Price_Reference!$A$1:$C$758,3,FALSE),E284)</f>
        <v>58.68</v>
      </c>
      <c r="F285">
        <f>IFERROR(VLOOKUP($A285,Price_Reference!$A$1:$D$758,4,FALSE),F284)</f>
        <v>31.29</v>
      </c>
    </row>
    <row r="286" spans="1:6" x14ac:dyDescent="0.25">
      <c r="A286" s="2">
        <f>'[1]ACCU Data'!$F1275</f>
        <v>45061</v>
      </c>
      <c r="B286">
        <f>VLOOKUP(A286,'[1]ACCU Data'!$F$990:$G$1463,2,FALSE)</f>
        <v>37.4</v>
      </c>
      <c r="C286">
        <f>IFERROR(VLOOKUP(A286,'[1]NZU Data'!$G$2:$H$1483,2,FALSE),C285)</f>
        <v>52.25</v>
      </c>
      <c r="D286">
        <f>IFERROR(VLOOKUP($A286,Price_Reference!$A$1:$C$758,2,FALSE),D285)</f>
        <v>85.2</v>
      </c>
      <c r="E286">
        <f>IFERROR(VLOOKUP($A286,Price_Reference!$A$1:$C$758,3,FALSE),E285)</f>
        <v>57.16</v>
      </c>
      <c r="F286">
        <f>IFERROR(VLOOKUP($A286,Price_Reference!$A$1:$D$758,4,FALSE),F285)</f>
        <v>31.31</v>
      </c>
    </row>
    <row r="287" spans="1:6" x14ac:dyDescent="0.25">
      <c r="A287" s="2">
        <f>'[1]ACCU Data'!$F1276</f>
        <v>45062</v>
      </c>
      <c r="B287">
        <f>VLOOKUP(A287,'[1]ACCU Data'!$F$990:$G$1463,2,FALSE)</f>
        <v>37.5</v>
      </c>
      <c r="C287">
        <f>IFERROR(VLOOKUP(A287,'[1]NZU Data'!$G$2:$H$1483,2,FALSE),C286)</f>
        <v>51.95</v>
      </c>
      <c r="D287">
        <f>IFERROR(VLOOKUP($A287,Price_Reference!$A$1:$C$758,2,FALSE),D286)</f>
        <v>86.81</v>
      </c>
      <c r="E287">
        <f>IFERROR(VLOOKUP($A287,Price_Reference!$A$1:$C$758,3,FALSE),E286)</f>
        <v>57.08</v>
      </c>
      <c r="F287">
        <f>IFERROR(VLOOKUP($A287,Price_Reference!$A$1:$D$758,4,FALSE),F286)</f>
        <v>31.22</v>
      </c>
    </row>
    <row r="288" spans="1:6" x14ac:dyDescent="0.25">
      <c r="A288" s="2">
        <f>'[1]ACCU Data'!$F1277</f>
        <v>45063</v>
      </c>
      <c r="B288">
        <f>VLOOKUP(A288,'[1]ACCU Data'!$F$990:$G$1463,2,FALSE)</f>
        <v>36.5</v>
      </c>
      <c r="C288">
        <f>IFERROR(VLOOKUP(A288,'[1]NZU Data'!$G$2:$H$1483,2,FALSE),C287)</f>
        <v>51.5</v>
      </c>
      <c r="D288">
        <f>IFERROR(VLOOKUP($A288,Price_Reference!$A$1:$C$758,2,FALSE),D287)</f>
        <v>86.41</v>
      </c>
      <c r="E288">
        <f>IFERROR(VLOOKUP($A288,Price_Reference!$A$1:$C$758,3,FALSE),E287)</f>
        <v>60.01</v>
      </c>
      <c r="F288">
        <f>IFERROR(VLOOKUP($A288,Price_Reference!$A$1:$D$758,4,FALSE),F287)</f>
        <v>31.27</v>
      </c>
    </row>
    <row r="289" spans="1:6" x14ac:dyDescent="0.25">
      <c r="A289" s="2">
        <f>'[1]ACCU Data'!$F1278</f>
        <v>45064</v>
      </c>
      <c r="B289">
        <f>VLOOKUP(A289,'[1]ACCU Data'!$F$990:$G$1463,2,FALSE)</f>
        <v>36.5</v>
      </c>
      <c r="C289">
        <f>IFERROR(VLOOKUP(A289,'[1]NZU Data'!$G$2:$H$1483,2,FALSE),C288)</f>
        <v>51.5</v>
      </c>
      <c r="D289">
        <f>IFERROR(VLOOKUP($A289,Price_Reference!$A$1:$C$758,2,FALSE),D288)</f>
        <v>88.06</v>
      </c>
      <c r="E289">
        <f>IFERROR(VLOOKUP($A289,Price_Reference!$A$1:$C$758,3,FALSE),E288)</f>
        <v>62.22</v>
      </c>
      <c r="F289">
        <f>IFERROR(VLOOKUP($A289,Price_Reference!$A$1:$D$758,4,FALSE),F288)</f>
        <v>31.5</v>
      </c>
    </row>
    <row r="290" spans="1:6" x14ac:dyDescent="0.25">
      <c r="A290" s="2">
        <f>'[1]ACCU Data'!$F1279</f>
        <v>45065</v>
      </c>
      <c r="B290">
        <f>VLOOKUP(A290,'[1]ACCU Data'!$F$990:$G$1463,2,FALSE)</f>
        <v>36.5</v>
      </c>
      <c r="C290">
        <f>IFERROR(VLOOKUP(A290,'[1]NZU Data'!$G$2:$H$1483,2,FALSE),C289)</f>
        <v>54</v>
      </c>
      <c r="D290">
        <f>IFERROR(VLOOKUP($A290,Price_Reference!$A$1:$C$758,2,FALSE),D289)</f>
        <v>88.09</v>
      </c>
      <c r="E290">
        <f>IFERROR(VLOOKUP($A290,Price_Reference!$A$1:$C$758,3,FALSE),E289)</f>
        <v>61.4</v>
      </c>
      <c r="F290">
        <f>IFERROR(VLOOKUP($A290,Price_Reference!$A$1:$D$758,4,FALSE),F289)</f>
        <v>31.52</v>
      </c>
    </row>
    <row r="291" spans="1:6" x14ac:dyDescent="0.25">
      <c r="A291" s="2">
        <f>'[1]ACCU Data'!$F1280</f>
        <v>45068</v>
      </c>
      <c r="B291">
        <f>VLOOKUP(A291,'[1]ACCU Data'!$F$990:$G$1463,2,FALSE)</f>
        <v>36.5</v>
      </c>
      <c r="C291">
        <f>IFERROR(VLOOKUP(A291,'[1]NZU Data'!$G$2:$H$1483,2,FALSE),C290)</f>
        <v>54</v>
      </c>
      <c r="D291">
        <f>IFERROR(VLOOKUP($A291,Price_Reference!$A$1:$C$758,2,FALSE),D290)</f>
        <v>85.95</v>
      </c>
      <c r="E291">
        <f>IFERROR(VLOOKUP($A291,Price_Reference!$A$1:$C$758,3,FALSE),E290)</f>
        <v>58.57</v>
      </c>
      <c r="F291">
        <f>IFERROR(VLOOKUP($A291,Price_Reference!$A$1:$D$758,4,FALSE),F290)</f>
        <v>31.58</v>
      </c>
    </row>
    <row r="292" spans="1:6" x14ac:dyDescent="0.25">
      <c r="A292" s="2">
        <f>'[1]ACCU Data'!$F1281</f>
        <v>45069</v>
      </c>
      <c r="B292">
        <f>VLOOKUP(A292,'[1]ACCU Data'!$F$990:$G$1463,2,FALSE)</f>
        <v>36.5</v>
      </c>
      <c r="C292">
        <f>IFERROR(VLOOKUP(A292,'[1]NZU Data'!$G$2:$H$1483,2,FALSE),C291)</f>
        <v>54</v>
      </c>
      <c r="D292">
        <f>IFERROR(VLOOKUP($A292,Price_Reference!$A$1:$C$758,2,FALSE),D291)</f>
        <v>83.68</v>
      </c>
      <c r="E292">
        <f>IFERROR(VLOOKUP($A292,Price_Reference!$A$1:$C$758,3,FALSE),E291)</f>
        <v>55.45</v>
      </c>
      <c r="F292">
        <f>IFERROR(VLOOKUP($A292,Price_Reference!$A$1:$D$758,4,FALSE),F291)</f>
        <v>31.42</v>
      </c>
    </row>
    <row r="293" spans="1:6" x14ac:dyDescent="0.25">
      <c r="A293" s="2">
        <f>'[1]ACCU Data'!$F1282</f>
        <v>45070</v>
      </c>
      <c r="B293">
        <f>VLOOKUP(A293,'[1]ACCU Data'!$F$990:$G$1463,2,FALSE)</f>
        <v>36.5</v>
      </c>
      <c r="C293">
        <f>IFERROR(VLOOKUP(A293,'[1]NZU Data'!$G$2:$H$1483,2,FALSE),C292)</f>
        <v>53.75</v>
      </c>
      <c r="D293">
        <f>IFERROR(VLOOKUP($A293,Price_Reference!$A$1:$C$758,2,FALSE),D292)</f>
        <v>83.35</v>
      </c>
      <c r="E293">
        <f>IFERROR(VLOOKUP($A293,Price_Reference!$A$1:$C$758,3,FALSE),E292)</f>
        <v>55.11</v>
      </c>
      <c r="F293">
        <f>IFERROR(VLOOKUP($A293,Price_Reference!$A$1:$D$758,4,FALSE),F292)</f>
        <v>31.55</v>
      </c>
    </row>
    <row r="294" spans="1:6" x14ac:dyDescent="0.25">
      <c r="A294" s="2">
        <f>'[1]ACCU Data'!$F1283</f>
        <v>45071</v>
      </c>
      <c r="B294">
        <f>VLOOKUP(A294,'[1]ACCU Data'!$F$990:$G$1463,2,FALSE)</f>
        <v>36.5</v>
      </c>
      <c r="C294">
        <f>IFERROR(VLOOKUP(A294,'[1]NZU Data'!$G$2:$H$1483,2,FALSE),C293)</f>
        <v>54</v>
      </c>
      <c r="D294">
        <f>IFERROR(VLOOKUP($A294,Price_Reference!$A$1:$C$758,2,FALSE),D293)</f>
        <v>81.23</v>
      </c>
      <c r="E294">
        <f>IFERROR(VLOOKUP($A294,Price_Reference!$A$1:$C$758,3,FALSE),E293)</f>
        <v>53.13</v>
      </c>
      <c r="F294">
        <f>IFERROR(VLOOKUP($A294,Price_Reference!$A$1:$D$758,4,FALSE),F293)</f>
        <v>31.53</v>
      </c>
    </row>
    <row r="295" spans="1:6" x14ac:dyDescent="0.25">
      <c r="A295" s="2">
        <f>'[1]ACCU Data'!$F1284</f>
        <v>45072</v>
      </c>
      <c r="B295">
        <f>VLOOKUP(A295,'[1]ACCU Data'!$F$990:$G$1463,2,FALSE)</f>
        <v>35.25</v>
      </c>
      <c r="C295">
        <f>IFERROR(VLOOKUP(A295,'[1]NZU Data'!$G$2:$H$1483,2,FALSE),C294)</f>
        <v>55</v>
      </c>
      <c r="D295">
        <f>IFERROR(VLOOKUP($A295,Price_Reference!$A$1:$C$758,2,FALSE),D294)</f>
        <v>80.56</v>
      </c>
      <c r="E295">
        <f>IFERROR(VLOOKUP($A295,Price_Reference!$A$1:$C$758,3,FALSE),E294)</f>
        <v>53.09</v>
      </c>
      <c r="F295">
        <f>IFERROR(VLOOKUP($A295,Price_Reference!$A$1:$D$758,4,FALSE),F294)</f>
        <v>31.61</v>
      </c>
    </row>
    <row r="296" spans="1:6" x14ac:dyDescent="0.25">
      <c r="A296" s="2">
        <f>'[1]ACCU Data'!$F1285</f>
        <v>45075</v>
      </c>
      <c r="B296">
        <f>VLOOKUP(A296,'[1]ACCU Data'!$F$990:$G$1463,2,FALSE)</f>
        <v>35</v>
      </c>
      <c r="C296">
        <f>IFERROR(VLOOKUP(A296,'[1]NZU Data'!$G$2:$H$1483,2,FALSE),C295)</f>
        <v>54.5</v>
      </c>
      <c r="D296">
        <f>IFERROR(VLOOKUP($A296,Price_Reference!$A$1:$C$758,2,FALSE),D295)</f>
        <v>81.13</v>
      </c>
      <c r="E296">
        <f>IFERROR(VLOOKUP($A296,Price_Reference!$A$1:$C$758,3,FALSE),E295)</f>
        <v>53.09</v>
      </c>
      <c r="F296">
        <f>IFERROR(VLOOKUP($A296,Price_Reference!$A$1:$D$758,4,FALSE),F295)</f>
        <v>31.61</v>
      </c>
    </row>
    <row r="297" spans="1:6" x14ac:dyDescent="0.25">
      <c r="A297" s="2">
        <f>'[1]ACCU Data'!$F1286</f>
        <v>45076</v>
      </c>
      <c r="B297">
        <f>VLOOKUP(A297,'[1]ACCU Data'!$F$990:$G$1463,2,FALSE)</f>
        <v>34.75</v>
      </c>
      <c r="C297">
        <f>IFERROR(VLOOKUP(A297,'[1]NZU Data'!$G$2:$H$1483,2,FALSE),C296)</f>
        <v>54.5</v>
      </c>
      <c r="D297">
        <f>IFERROR(VLOOKUP($A297,Price_Reference!$A$1:$C$758,2,FALSE),D296)</f>
        <v>78.819999999999993</v>
      </c>
      <c r="E297">
        <f>IFERROR(VLOOKUP($A297,Price_Reference!$A$1:$C$758,3,FALSE),E296)</f>
        <v>49.8</v>
      </c>
      <c r="F297">
        <f>IFERROR(VLOOKUP($A297,Price_Reference!$A$1:$D$758,4,FALSE),F296)</f>
        <v>31.75</v>
      </c>
    </row>
    <row r="298" spans="1:6" x14ac:dyDescent="0.25">
      <c r="A298" s="2">
        <f>'[1]ACCU Data'!$F1287</f>
        <v>45077</v>
      </c>
      <c r="B298">
        <f>VLOOKUP(A298,'[1]ACCU Data'!$F$990:$G$1463,2,FALSE)</f>
        <v>34.75</v>
      </c>
      <c r="C298">
        <f>IFERROR(VLOOKUP(A298,'[1]NZU Data'!$G$2:$H$1483,2,FALSE),C297)</f>
        <v>54.7</v>
      </c>
      <c r="D298">
        <f>IFERROR(VLOOKUP($A298,Price_Reference!$A$1:$C$758,2,FALSE),D297)</f>
        <v>79.38</v>
      </c>
      <c r="E298">
        <f>IFERROR(VLOOKUP($A298,Price_Reference!$A$1:$C$758,3,FALSE),E297)</f>
        <v>52.23</v>
      </c>
      <c r="F298">
        <f>IFERROR(VLOOKUP($A298,Price_Reference!$A$1:$D$758,4,FALSE),F297)</f>
        <v>31.58</v>
      </c>
    </row>
    <row r="299" spans="1:6" x14ac:dyDescent="0.25">
      <c r="A299" s="2">
        <f>'[1]ACCU Data'!$F1288</f>
        <v>45078</v>
      </c>
      <c r="B299">
        <f>VLOOKUP(A299,'[1]ACCU Data'!$F$990:$G$1463,2,FALSE)</f>
        <v>34.5</v>
      </c>
      <c r="C299">
        <f>IFERROR(VLOOKUP(A299,'[1]NZU Data'!$G$2:$H$1483,2,FALSE),C298)</f>
        <v>55</v>
      </c>
      <c r="D299">
        <f>IFERROR(VLOOKUP($A299,Price_Reference!$A$1:$C$758,2,FALSE),D298)</f>
        <v>77.11</v>
      </c>
      <c r="E299">
        <f>IFERROR(VLOOKUP($A299,Price_Reference!$A$1:$C$758,3,FALSE),E298)</f>
        <v>51.04</v>
      </c>
      <c r="F299">
        <f>IFERROR(VLOOKUP($A299,Price_Reference!$A$1:$D$758,4,FALSE),F298)</f>
        <v>31.56</v>
      </c>
    </row>
    <row r="300" spans="1:6" x14ac:dyDescent="0.25">
      <c r="A300" s="2">
        <f>'[1]ACCU Data'!$F1289</f>
        <v>45079</v>
      </c>
      <c r="B300">
        <f>VLOOKUP(A300,'[1]ACCU Data'!$F$990:$G$1463,2,FALSE)</f>
        <v>34.5</v>
      </c>
      <c r="C300">
        <f>IFERROR(VLOOKUP(A300,'[1]NZU Data'!$G$2:$H$1483,2,FALSE),C299)</f>
        <v>55.75</v>
      </c>
      <c r="D300">
        <f>IFERROR(VLOOKUP($A300,Price_Reference!$A$1:$C$758,2,FALSE),D299)</f>
        <v>77.38</v>
      </c>
      <c r="E300">
        <f>IFERROR(VLOOKUP($A300,Price_Reference!$A$1:$C$758,3,FALSE),E299)</f>
        <v>51.2</v>
      </c>
      <c r="F300">
        <f>IFERROR(VLOOKUP($A300,Price_Reference!$A$1:$D$758,4,FALSE),F299)</f>
        <v>31.51</v>
      </c>
    </row>
    <row r="301" spans="1:6" x14ac:dyDescent="0.25">
      <c r="A301" s="2">
        <f>'[1]ACCU Data'!$F1290</f>
        <v>45082</v>
      </c>
      <c r="B301">
        <f>VLOOKUP(A301,'[1]ACCU Data'!$F$990:$G$1463,2,FALSE)</f>
        <v>34.75</v>
      </c>
      <c r="C301">
        <f>IFERROR(VLOOKUP(A301,'[1]NZU Data'!$G$2:$H$1483,2,FALSE),C300)</f>
        <v>55.75</v>
      </c>
      <c r="D301">
        <f>IFERROR(VLOOKUP($A301,Price_Reference!$A$1:$C$758,2,FALSE),D300)</f>
        <v>80.88</v>
      </c>
      <c r="E301">
        <f>IFERROR(VLOOKUP($A301,Price_Reference!$A$1:$C$758,3,FALSE),E300)</f>
        <v>52</v>
      </c>
      <c r="F301">
        <f>IFERROR(VLOOKUP($A301,Price_Reference!$A$1:$D$758,4,FALSE),F300)</f>
        <v>31.37</v>
      </c>
    </row>
    <row r="302" spans="1:6" x14ac:dyDescent="0.25">
      <c r="A302" s="2">
        <f>'[1]ACCU Data'!$F1291</f>
        <v>45083</v>
      </c>
      <c r="B302">
        <f>VLOOKUP(A302,'[1]ACCU Data'!$F$990:$G$1463,2,FALSE)</f>
        <v>35</v>
      </c>
      <c r="C302">
        <f>IFERROR(VLOOKUP(A302,'[1]NZU Data'!$G$2:$H$1483,2,FALSE),C301)</f>
        <v>55.75</v>
      </c>
      <c r="D302">
        <f>IFERROR(VLOOKUP($A302,Price_Reference!$A$1:$C$758,2,FALSE),D301)</f>
        <v>80.05</v>
      </c>
      <c r="E302">
        <f>IFERROR(VLOOKUP($A302,Price_Reference!$A$1:$C$758,3,FALSE),E301)</f>
        <v>51.51</v>
      </c>
      <c r="F302">
        <f>IFERROR(VLOOKUP($A302,Price_Reference!$A$1:$D$758,4,FALSE),F301)</f>
        <v>31.48</v>
      </c>
    </row>
    <row r="303" spans="1:6" x14ac:dyDescent="0.25">
      <c r="A303" s="2">
        <f>'[1]ACCU Data'!$F1292</f>
        <v>45084</v>
      </c>
      <c r="B303">
        <f>VLOOKUP(A303,'[1]ACCU Data'!$F$990:$G$1463,2,FALSE)</f>
        <v>35.75</v>
      </c>
      <c r="C303">
        <f>IFERROR(VLOOKUP(A303,'[1]NZU Data'!$G$2:$H$1483,2,FALSE),C302)</f>
        <v>56.5</v>
      </c>
      <c r="D303">
        <f>IFERROR(VLOOKUP($A303,Price_Reference!$A$1:$C$758,2,FALSE),D302)</f>
        <v>81.92</v>
      </c>
      <c r="E303">
        <f>IFERROR(VLOOKUP($A303,Price_Reference!$A$1:$C$758,3,FALSE),E302)</f>
        <v>53.24</v>
      </c>
      <c r="F303">
        <f>IFERROR(VLOOKUP($A303,Price_Reference!$A$1:$D$758,4,FALSE),F302)</f>
        <v>31.63</v>
      </c>
    </row>
    <row r="304" spans="1:6" x14ac:dyDescent="0.25">
      <c r="A304" s="2">
        <f>'[1]ACCU Data'!$F1293</f>
        <v>45085</v>
      </c>
      <c r="B304">
        <f>VLOOKUP(A304,'[1]ACCU Data'!$F$990:$G$1463,2,FALSE)</f>
        <v>35.75</v>
      </c>
      <c r="C304">
        <f>IFERROR(VLOOKUP(A304,'[1]NZU Data'!$G$2:$H$1483,2,FALSE),C303)</f>
        <v>56.3</v>
      </c>
      <c r="D304">
        <f>IFERROR(VLOOKUP($A304,Price_Reference!$A$1:$C$758,2,FALSE),D303)</f>
        <v>82.32</v>
      </c>
      <c r="E304">
        <f>IFERROR(VLOOKUP($A304,Price_Reference!$A$1:$C$758,3,FALSE),E303)</f>
        <v>53.1</v>
      </c>
      <c r="F304">
        <f>IFERROR(VLOOKUP($A304,Price_Reference!$A$1:$D$758,4,FALSE),F303)</f>
        <v>31.72</v>
      </c>
    </row>
    <row r="305" spans="1:6" x14ac:dyDescent="0.25">
      <c r="A305" s="2">
        <f>'[1]ACCU Data'!$F1294</f>
        <v>45086</v>
      </c>
      <c r="B305">
        <f>VLOOKUP(A305,'[1]ACCU Data'!$F$990:$G$1463,2,FALSE)</f>
        <v>35.5</v>
      </c>
      <c r="C305">
        <f>IFERROR(VLOOKUP(A305,'[1]NZU Data'!$G$2:$H$1483,2,FALSE),C304)</f>
        <v>56</v>
      </c>
      <c r="D305">
        <f>IFERROR(VLOOKUP($A305,Price_Reference!$A$1:$C$758,2,FALSE),D304)</f>
        <v>85.06</v>
      </c>
      <c r="E305">
        <f>IFERROR(VLOOKUP($A305,Price_Reference!$A$1:$C$758,3,FALSE),E304)</f>
        <v>53.54</v>
      </c>
      <c r="F305">
        <f>IFERROR(VLOOKUP($A305,Price_Reference!$A$1:$D$758,4,FALSE),F304)</f>
        <v>32.11</v>
      </c>
    </row>
    <row r="306" spans="1:6" x14ac:dyDescent="0.25">
      <c r="A306" s="2">
        <f>'[1]ACCU Data'!$F1295</f>
        <v>45089</v>
      </c>
      <c r="B306">
        <f>VLOOKUP(A306,'[1]ACCU Data'!$F$990:$G$1463,2,FALSE)</f>
        <v>35.5</v>
      </c>
      <c r="C306">
        <f>IFERROR(VLOOKUP(A306,'[1]NZU Data'!$G$2:$H$1483,2,FALSE),C305)</f>
        <v>55</v>
      </c>
      <c r="D306">
        <f>IFERROR(VLOOKUP($A306,Price_Reference!$A$1:$C$758,2,FALSE),D305)</f>
        <v>86.09</v>
      </c>
      <c r="E306">
        <f>IFERROR(VLOOKUP($A306,Price_Reference!$A$1:$C$758,3,FALSE),E305)</f>
        <v>53.97</v>
      </c>
      <c r="F306">
        <f>IFERROR(VLOOKUP($A306,Price_Reference!$A$1:$D$758,4,FALSE),F305)</f>
        <v>32.42</v>
      </c>
    </row>
    <row r="307" spans="1:6" x14ac:dyDescent="0.25">
      <c r="A307" s="2">
        <f>'[1]ACCU Data'!$F1296</f>
        <v>45090</v>
      </c>
      <c r="B307">
        <f>VLOOKUP(A307,'[1]ACCU Data'!$F$990:$G$1463,2,FALSE)</f>
        <v>35.5</v>
      </c>
      <c r="C307">
        <f>IFERROR(VLOOKUP(A307,'[1]NZU Data'!$G$2:$H$1483,2,FALSE),C306)</f>
        <v>57.25</v>
      </c>
      <c r="D307">
        <f>IFERROR(VLOOKUP($A307,Price_Reference!$A$1:$C$758,2,FALSE),D306)</f>
        <v>88.12</v>
      </c>
      <c r="E307">
        <f>IFERROR(VLOOKUP($A307,Price_Reference!$A$1:$C$758,3,FALSE),E306)</f>
        <v>55.38</v>
      </c>
      <c r="F307">
        <f>IFERROR(VLOOKUP($A307,Price_Reference!$A$1:$D$758,4,FALSE),F306)</f>
        <v>32.47</v>
      </c>
    </row>
    <row r="308" spans="1:6" x14ac:dyDescent="0.25">
      <c r="A308" s="2">
        <f>'[1]ACCU Data'!$F1297</f>
        <v>45091</v>
      </c>
      <c r="B308">
        <f>VLOOKUP(A308,'[1]ACCU Data'!$F$990:$G$1463,2,FALSE)</f>
        <v>35.5</v>
      </c>
      <c r="C308">
        <f>IFERROR(VLOOKUP(A308,'[1]NZU Data'!$G$2:$H$1483,2,FALSE),C307)</f>
        <v>58</v>
      </c>
      <c r="D308">
        <f>IFERROR(VLOOKUP($A308,Price_Reference!$A$1:$C$758,2,FALSE),D307)</f>
        <v>91.52</v>
      </c>
      <c r="E308">
        <f>IFERROR(VLOOKUP($A308,Price_Reference!$A$1:$C$758,3,FALSE),E307)</f>
        <v>58.81</v>
      </c>
      <c r="F308">
        <f>IFERROR(VLOOKUP($A308,Price_Reference!$A$1:$D$758,4,FALSE),F307)</f>
        <v>32.49</v>
      </c>
    </row>
    <row r="309" spans="1:6" x14ac:dyDescent="0.25">
      <c r="A309" s="2">
        <f>'[1]ACCU Data'!$F1298</f>
        <v>45092</v>
      </c>
      <c r="B309">
        <f>VLOOKUP(A309,'[1]ACCU Data'!$F$990:$G$1463,2,FALSE)</f>
        <v>34.5</v>
      </c>
      <c r="C309">
        <f>IFERROR(VLOOKUP(A309,'[1]NZU Data'!$G$2:$H$1483,2,FALSE),C308)</f>
        <v>60</v>
      </c>
      <c r="D309">
        <f>IFERROR(VLOOKUP($A309,Price_Reference!$A$1:$C$758,2,FALSE),D308)</f>
        <v>91.41</v>
      </c>
      <c r="E309">
        <f>IFERROR(VLOOKUP($A309,Price_Reference!$A$1:$C$758,3,FALSE),E308)</f>
        <v>60.48</v>
      </c>
      <c r="F309">
        <f>IFERROR(VLOOKUP($A309,Price_Reference!$A$1:$D$758,4,FALSE),F308)</f>
        <v>32.950000000000003</v>
      </c>
    </row>
    <row r="310" spans="1:6" x14ac:dyDescent="0.25">
      <c r="A310" s="2">
        <f>'[1]ACCU Data'!$F1299</f>
        <v>45093</v>
      </c>
      <c r="B310">
        <f>VLOOKUP(A310,'[1]ACCU Data'!$F$990:$G$1463,2,FALSE)</f>
        <v>34.5</v>
      </c>
      <c r="C310">
        <f>IFERROR(VLOOKUP(A310,'[1]NZU Data'!$G$2:$H$1483,2,FALSE),C309)</f>
        <v>60</v>
      </c>
      <c r="D310">
        <f>IFERROR(VLOOKUP($A310,Price_Reference!$A$1:$C$758,2,FALSE),D309)</f>
        <v>90.509990000000002</v>
      </c>
      <c r="E310">
        <f>IFERROR(VLOOKUP($A310,Price_Reference!$A$1:$C$758,3,FALSE),E309)</f>
        <v>59.37</v>
      </c>
      <c r="F310">
        <f>IFERROR(VLOOKUP($A310,Price_Reference!$A$1:$D$758,4,FALSE),F309)</f>
        <v>32.57</v>
      </c>
    </row>
    <row r="311" spans="1:6" x14ac:dyDescent="0.25">
      <c r="A311" s="2">
        <f>'[1]ACCU Data'!$F1300</f>
        <v>45096</v>
      </c>
      <c r="B311">
        <f>VLOOKUP(A311,'[1]ACCU Data'!$F$990:$G$1463,2,FALSE)</f>
        <v>34</v>
      </c>
      <c r="C311">
        <f>IFERROR(VLOOKUP(A311,'[1]NZU Data'!$G$2:$H$1483,2,FALSE),C310)</f>
        <v>59.25</v>
      </c>
      <c r="D311">
        <f>IFERROR(VLOOKUP($A311,Price_Reference!$A$1:$C$758,2,FALSE),D310)</f>
        <v>90.25</v>
      </c>
      <c r="E311">
        <f>IFERROR(VLOOKUP($A311,Price_Reference!$A$1:$C$758,3,FALSE),E310)</f>
        <v>59.28</v>
      </c>
      <c r="F311">
        <f>IFERROR(VLOOKUP($A311,Price_Reference!$A$1:$D$758,4,FALSE),F310)</f>
        <v>32.57</v>
      </c>
    </row>
    <row r="312" spans="1:6" x14ac:dyDescent="0.25">
      <c r="A312" s="2">
        <f>'[1]ACCU Data'!$F1301</f>
        <v>45097</v>
      </c>
      <c r="B312">
        <f>VLOOKUP(A312,'[1]ACCU Data'!$F$990:$G$1463,2,FALSE)</f>
        <v>33.75</v>
      </c>
      <c r="C312">
        <f>IFERROR(VLOOKUP(A312,'[1]NZU Data'!$G$2:$H$1483,2,FALSE),C311)</f>
        <v>53.25</v>
      </c>
      <c r="D312">
        <f>IFERROR(VLOOKUP($A312,Price_Reference!$A$1:$C$758,2,FALSE),D311)</f>
        <v>92.9</v>
      </c>
      <c r="E312">
        <f>IFERROR(VLOOKUP($A312,Price_Reference!$A$1:$C$758,3,FALSE),E311)</f>
        <v>59.5</v>
      </c>
      <c r="F312">
        <f>IFERROR(VLOOKUP($A312,Price_Reference!$A$1:$D$758,4,FALSE),F311)</f>
        <v>32.65</v>
      </c>
    </row>
    <row r="313" spans="1:6" x14ac:dyDescent="0.25">
      <c r="A313" s="2">
        <f>'[1]ACCU Data'!$F1302</f>
        <v>45098</v>
      </c>
      <c r="B313">
        <f>VLOOKUP(A313,'[1]ACCU Data'!$F$990:$G$1463,2,FALSE)</f>
        <v>33.5</v>
      </c>
      <c r="C313">
        <f>IFERROR(VLOOKUP(A313,'[1]NZU Data'!$G$2:$H$1483,2,FALSE),C312)</f>
        <v>51.25</v>
      </c>
      <c r="D313">
        <f>IFERROR(VLOOKUP($A313,Price_Reference!$A$1:$C$758,2,FALSE),D312)</f>
        <v>88.59</v>
      </c>
      <c r="E313">
        <f>IFERROR(VLOOKUP($A313,Price_Reference!$A$1:$C$758,3,FALSE),E312)</f>
        <v>58.2</v>
      </c>
      <c r="F313">
        <f>IFERROR(VLOOKUP($A313,Price_Reference!$A$1:$D$758,4,FALSE),F312)</f>
        <v>32.950000000000003</v>
      </c>
    </row>
    <row r="314" spans="1:6" x14ac:dyDescent="0.25">
      <c r="A314" s="2">
        <f>'[1]ACCU Data'!$F1303</f>
        <v>45099</v>
      </c>
      <c r="B314">
        <f>VLOOKUP(A314,'[1]ACCU Data'!$F$990:$G$1463,2,FALSE)</f>
        <v>33.5</v>
      </c>
      <c r="C314">
        <f>IFERROR(VLOOKUP(A314,'[1]NZU Data'!$G$2:$H$1483,2,FALSE),C313)</f>
        <v>47.5</v>
      </c>
      <c r="D314">
        <f>IFERROR(VLOOKUP($A314,Price_Reference!$A$1:$C$758,2,FALSE),D313)</f>
        <v>88.2</v>
      </c>
      <c r="E314">
        <f>IFERROR(VLOOKUP($A314,Price_Reference!$A$1:$C$758,3,FALSE),E313)</f>
        <v>56.35</v>
      </c>
      <c r="F314">
        <f>IFERROR(VLOOKUP($A314,Price_Reference!$A$1:$D$758,4,FALSE),F313)</f>
        <v>32.89</v>
      </c>
    </row>
    <row r="315" spans="1:6" x14ac:dyDescent="0.25">
      <c r="A315" s="2">
        <f>'[1]ACCU Data'!$F1304</f>
        <v>45100</v>
      </c>
      <c r="B315">
        <f>VLOOKUP(A315,'[1]ACCU Data'!$F$990:$G$1463,2,FALSE)</f>
        <v>31.5</v>
      </c>
      <c r="C315">
        <f>IFERROR(VLOOKUP(A315,'[1]NZU Data'!$G$2:$H$1483,2,FALSE),C314)</f>
        <v>45</v>
      </c>
      <c r="D315">
        <f>IFERROR(VLOOKUP($A315,Price_Reference!$A$1:$C$758,2,FALSE),D314)</f>
        <v>85.93</v>
      </c>
      <c r="E315">
        <f>IFERROR(VLOOKUP($A315,Price_Reference!$A$1:$C$758,3,FALSE),E314)</f>
        <v>53.38</v>
      </c>
      <c r="F315">
        <f>IFERROR(VLOOKUP($A315,Price_Reference!$A$1:$D$758,4,FALSE),F314)</f>
        <v>32.85</v>
      </c>
    </row>
    <row r="316" spans="1:6" x14ac:dyDescent="0.25">
      <c r="A316" s="2">
        <f>'[1]ACCU Data'!$F1305</f>
        <v>45103</v>
      </c>
      <c r="B316">
        <f>VLOOKUP(A316,'[1]ACCU Data'!$F$990:$G$1463,2,FALSE)</f>
        <v>31.5</v>
      </c>
      <c r="C316">
        <f>IFERROR(VLOOKUP(A316,'[1]NZU Data'!$G$2:$H$1483,2,FALSE),C315)</f>
        <v>41</v>
      </c>
      <c r="D316">
        <f>IFERROR(VLOOKUP($A316,Price_Reference!$A$1:$C$758,2,FALSE),D315)</f>
        <v>84.3</v>
      </c>
      <c r="E316">
        <f>IFERROR(VLOOKUP($A316,Price_Reference!$A$1:$C$758,3,FALSE),E315)</f>
        <v>51.5</v>
      </c>
      <c r="F316">
        <f>IFERROR(VLOOKUP($A316,Price_Reference!$A$1:$D$758,4,FALSE),F315)</f>
        <v>32.75</v>
      </c>
    </row>
    <row r="317" spans="1:6" x14ac:dyDescent="0.25">
      <c r="A317" s="2">
        <f>'[1]ACCU Data'!$F1306</f>
        <v>45104</v>
      </c>
      <c r="B317">
        <f>VLOOKUP(A317,'[1]ACCU Data'!$F$990:$G$1463,2,FALSE)</f>
        <v>31.5</v>
      </c>
      <c r="C317">
        <f>IFERROR(VLOOKUP(A317,'[1]NZU Data'!$G$2:$H$1483,2,FALSE),C316)</f>
        <v>42.5</v>
      </c>
      <c r="D317">
        <f>IFERROR(VLOOKUP($A317,Price_Reference!$A$1:$C$758,2,FALSE),D316)</f>
        <v>87.85</v>
      </c>
      <c r="E317">
        <f>IFERROR(VLOOKUP($A317,Price_Reference!$A$1:$C$758,3,FALSE),E316)</f>
        <v>51.51</v>
      </c>
      <c r="F317">
        <f>IFERROR(VLOOKUP($A317,Price_Reference!$A$1:$D$758,4,FALSE),F316)</f>
        <v>32.72</v>
      </c>
    </row>
    <row r="318" spans="1:6" x14ac:dyDescent="0.25">
      <c r="A318" s="2">
        <f>'[1]ACCU Data'!$F1307</f>
        <v>45105</v>
      </c>
      <c r="B318">
        <f>VLOOKUP(A318,'[1]ACCU Data'!$F$990:$G$1463,2,FALSE)</f>
        <v>31.5</v>
      </c>
      <c r="C318">
        <f>IFERROR(VLOOKUP(A318,'[1]NZU Data'!$G$2:$H$1483,2,FALSE),C317)</f>
        <v>41</v>
      </c>
      <c r="D318">
        <f>IFERROR(VLOOKUP($A318,Price_Reference!$A$1:$C$758,2,FALSE),D317)</f>
        <v>86.72</v>
      </c>
      <c r="E318">
        <f>IFERROR(VLOOKUP($A318,Price_Reference!$A$1:$C$758,3,FALSE),E317)</f>
        <v>53.74</v>
      </c>
      <c r="F318">
        <f>IFERROR(VLOOKUP($A318,Price_Reference!$A$1:$D$758,4,FALSE),F317)</f>
        <v>32.5</v>
      </c>
    </row>
    <row r="319" spans="1:6" x14ac:dyDescent="0.25">
      <c r="A319" s="2">
        <f>'[1]ACCU Data'!$F1308</f>
        <v>45106</v>
      </c>
      <c r="B319">
        <f>VLOOKUP(A319,'[1]ACCU Data'!$F$990:$G$1463,2,FALSE)</f>
        <v>31.75</v>
      </c>
      <c r="C319">
        <f>IFERROR(VLOOKUP(A319,'[1]NZU Data'!$G$2:$H$1483,2,FALSE),C318)</f>
        <v>41</v>
      </c>
      <c r="D319">
        <f>IFERROR(VLOOKUP($A319,Price_Reference!$A$1:$C$758,2,FALSE),D318)</f>
        <v>86.9</v>
      </c>
      <c r="E319">
        <f>IFERROR(VLOOKUP($A319,Price_Reference!$A$1:$C$758,3,FALSE),E318)</f>
        <v>54.04</v>
      </c>
      <c r="F319">
        <f>IFERROR(VLOOKUP($A319,Price_Reference!$A$1:$D$758,4,FALSE),F318)</f>
        <v>32.57</v>
      </c>
    </row>
    <row r="320" spans="1:6" x14ac:dyDescent="0.25">
      <c r="A320" s="2">
        <f>'[1]ACCU Data'!$F1309</f>
        <v>45107</v>
      </c>
      <c r="B320">
        <f>VLOOKUP(A320,'[1]ACCU Data'!$F$990:$G$1463,2,FALSE)</f>
        <v>31.85</v>
      </c>
      <c r="C320">
        <f>IFERROR(VLOOKUP(A320,'[1]NZU Data'!$G$2:$H$1483,2,FALSE),C319)</f>
        <v>41.75</v>
      </c>
      <c r="D320">
        <f>IFERROR(VLOOKUP($A320,Price_Reference!$A$1:$C$758,2,FALSE),D319)</f>
        <v>88.09</v>
      </c>
      <c r="E320">
        <f>IFERROR(VLOOKUP($A320,Price_Reference!$A$1:$C$758,3,FALSE),E319)</f>
        <v>53.9</v>
      </c>
      <c r="F320">
        <f>IFERROR(VLOOKUP($A320,Price_Reference!$A$1:$D$758,4,FALSE),F319)</f>
        <v>32.729999999999997</v>
      </c>
    </row>
    <row r="321" spans="1:6" x14ac:dyDescent="0.25">
      <c r="A321" s="2">
        <f>'[1]ACCU Data'!$F1310</f>
        <v>45110</v>
      </c>
      <c r="B321">
        <f>VLOOKUP(A321,'[1]ACCU Data'!$F$990:$G$1463,2,FALSE)</f>
        <v>31.5</v>
      </c>
      <c r="C321">
        <f>IFERROR(VLOOKUP(A321,'[1]NZU Data'!$G$2:$H$1483,2,FALSE),C320)</f>
        <v>41</v>
      </c>
      <c r="D321">
        <f>IFERROR(VLOOKUP($A321,Price_Reference!$A$1:$C$758,2,FALSE),D320)</f>
        <v>86.33</v>
      </c>
      <c r="E321">
        <f>IFERROR(VLOOKUP($A321,Price_Reference!$A$1:$C$758,3,FALSE),E320)</f>
        <v>58.3</v>
      </c>
      <c r="F321">
        <f>IFERROR(VLOOKUP($A321,Price_Reference!$A$1:$D$758,4,FALSE),F320)</f>
        <v>32.75</v>
      </c>
    </row>
    <row r="322" spans="1:6" x14ac:dyDescent="0.25">
      <c r="A322" s="2">
        <f>'[1]ACCU Data'!$F1311</f>
        <v>45111</v>
      </c>
      <c r="B322">
        <f>VLOOKUP(A322,'[1]ACCU Data'!$F$990:$G$1463,2,FALSE)</f>
        <v>30.75</v>
      </c>
      <c r="C322">
        <f>IFERROR(VLOOKUP(A322,'[1]NZU Data'!$G$2:$H$1483,2,FALSE),C321)</f>
        <v>37</v>
      </c>
      <c r="D322">
        <f>IFERROR(VLOOKUP($A322,Price_Reference!$A$1:$C$758,2,FALSE),D321)</f>
        <v>86.32</v>
      </c>
      <c r="E322">
        <f>IFERROR(VLOOKUP($A322,Price_Reference!$A$1:$C$758,3,FALSE),E321)</f>
        <v>56.04</v>
      </c>
      <c r="F322">
        <f>IFERROR(VLOOKUP($A322,Price_Reference!$A$1:$D$758,4,FALSE),F321)</f>
        <v>32.75</v>
      </c>
    </row>
    <row r="323" spans="1:6" x14ac:dyDescent="0.25">
      <c r="A323" s="2">
        <f>'[1]ACCU Data'!$F1312</f>
        <v>45112</v>
      </c>
      <c r="B323">
        <f>VLOOKUP(A323,'[1]ACCU Data'!$F$990:$G$1463,2,FALSE)</f>
        <v>28.25</v>
      </c>
      <c r="C323">
        <f>IFERROR(VLOOKUP(A323,'[1]NZU Data'!$G$2:$H$1483,2,FALSE),C322)</f>
        <v>37.75</v>
      </c>
      <c r="D323">
        <f>IFERROR(VLOOKUP($A323,Price_Reference!$A$1:$C$758,2,FALSE),D322)</f>
        <v>84.91</v>
      </c>
      <c r="E323">
        <f>IFERROR(VLOOKUP($A323,Price_Reference!$A$1:$C$758,3,FALSE),E322)</f>
        <v>52.62</v>
      </c>
      <c r="F323">
        <f>IFERROR(VLOOKUP($A323,Price_Reference!$A$1:$D$758,4,FALSE),F322)</f>
        <v>32.79</v>
      </c>
    </row>
    <row r="324" spans="1:6" x14ac:dyDescent="0.25">
      <c r="A324" s="2">
        <f>'[1]ACCU Data'!$F1313</f>
        <v>45113</v>
      </c>
      <c r="B324">
        <f>VLOOKUP(A324,'[1]ACCU Data'!$F$990:$G$1463,2,FALSE)</f>
        <v>28.25</v>
      </c>
      <c r="C324">
        <f>IFERROR(VLOOKUP(A324,'[1]NZU Data'!$G$2:$H$1483,2,FALSE),C323)</f>
        <v>38</v>
      </c>
      <c r="D324">
        <f>IFERROR(VLOOKUP($A324,Price_Reference!$A$1:$C$758,2,FALSE),D323)</f>
        <v>85.05</v>
      </c>
      <c r="E324">
        <f>IFERROR(VLOOKUP($A324,Price_Reference!$A$1:$C$758,3,FALSE),E323)</f>
        <v>50.96</v>
      </c>
      <c r="F324">
        <f>IFERROR(VLOOKUP($A324,Price_Reference!$A$1:$D$758,4,FALSE),F323)</f>
        <v>32.700000000000003</v>
      </c>
    </row>
    <row r="325" spans="1:6" x14ac:dyDescent="0.25">
      <c r="A325" s="2">
        <f>'[1]ACCU Data'!$F1314</f>
        <v>45114</v>
      </c>
      <c r="B325">
        <f>VLOOKUP(A325,'[1]ACCU Data'!$F$990:$G$1463,2,FALSE)</f>
        <v>26.5</v>
      </c>
      <c r="C325">
        <f>IFERROR(VLOOKUP(A325,'[1]NZU Data'!$G$2:$H$1483,2,FALSE),C324)</f>
        <v>39.5</v>
      </c>
      <c r="D325">
        <f>IFERROR(VLOOKUP($A325,Price_Reference!$A$1:$C$758,2,FALSE),D324)</f>
        <v>85.23</v>
      </c>
      <c r="E325">
        <f>IFERROR(VLOOKUP($A325,Price_Reference!$A$1:$C$758,3,FALSE),E324)</f>
        <v>50</v>
      </c>
      <c r="F325">
        <f>IFERROR(VLOOKUP($A325,Price_Reference!$A$1:$D$758,4,FALSE),F324)</f>
        <v>32.659999999999997</v>
      </c>
    </row>
    <row r="326" spans="1:6" x14ac:dyDescent="0.25">
      <c r="A326" s="2">
        <f>'[1]ACCU Data'!$F1315</f>
        <v>45117</v>
      </c>
      <c r="B326">
        <f>VLOOKUP(A326,'[1]ACCU Data'!$F$990:$G$1463,2,FALSE)</f>
        <v>24</v>
      </c>
      <c r="C326">
        <f>IFERROR(VLOOKUP(A326,'[1]NZU Data'!$G$2:$H$1483,2,FALSE),C325)</f>
        <v>39</v>
      </c>
      <c r="D326">
        <f>IFERROR(VLOOKUP($A326,Price_Reference!$A$1:$C$758,2,FALSE),D325)</f>
        <v>85.38</v>
      </c>
      <c r="E326">
        <f>IFERROR(VLOOKUP($A326,Price_Reference!$A$1:$C$758,3,FALSE),E325)</f>
        <v>50.85</v>
      </c>
      <c r="F326">
        <f>IFERROR(VLOOKUP($A326,Price_Reference!$A$1:$D$758,4,FALSE),F325)</f>
        <v>32.700000000000003</v>
      </c>
    </row>
    <row r="327" spans="1:6" x14ac:dyDescent="0.25">
      <c r="A327" s="2">
        <f>'[1]ACCU Data'!$F1316</f>
        <v>45118</v>
      </c>
      <c r="B327">
        <f>VLOOKUP(A327,'[1]ACCU Data'!$F$990:$G$1463,2,FALSE)</f>
        <v>28.5</v>
      </c>
      <c r="C327">
        <f>IFERROR(VLOOKUP(A327,'[1]NZU Data'!$G$2:$H$1483,2,FALSE),C326)</f>
        <v>38.25</v>
      </c>
      <c r="D327">
        <f>IFERROR(VLOOKUP($A327,Price_Reference!$A$1:$C$758,2,FALSE),D326)</f>
        <v>85.81</v>
      </c>
      <c r="E327">
        <f>IFERROR(VLOOKUP($A327,Price_Reference!$A$1:$C$758,3,FALSE),E326)</f>
        <v>50.65</v>
      </c>
      <c r="F327">
        <f>IFERROR(VLOOKUP($A327,Price_Reference!$A$1:$D$758,4,FALSE),F326)</f>
        <v>32.549999999999997</v>
      </c>
    </row>
    <row r="328" spans="1:6" x14ac:dyDescent="0.25">
      <c r="A328" s="2">
        <f>'[1]ACCU Data'!$F1317</f>
        <v>45119</v>
      </c>
      <c r="B328">
        <f>VLOOKUP(A328,'[1]ACCU Data'!$F$990:$G$1463,2,FALSE)</f>
        <v>28</v>
      </c>
      <c r="C328">
        <f>IFERROR(VLOOKUP(A328,'[1]NZU Data'!$G$2:$H$1483,2,FALSE),C327)</f>
        <v>39.25</v>
      </c>
      <c r="D328">
        <f>IFERROR(VLOOKUP($A328,Price_Reference!$A$1:$C$758,2,FALSE),D327)</f>
        <v>84.88</v>
      </c>
      <c r="E328">
        <f>IFERROR(VLOOKUP($A328,Price_Reference!$A$1:$C$758,3,FALSE),E327)</f>
        <v>50.29</v>
      </c>
      <c r="F328">
        <f>IFERROR(VLOOKUP($A328,Price_Reference!$A$1:$D$758,4,FALSE),F327)</f>
        <v>32.64</v>
      </c>
    </row>
    <row r="329" spans="1:6" x14ac:dyDescent="0.25">
      <c r="A329" s="2">
        <f>'[1]ACCU Data'!$F1318</f>
        <v>45120</v>
      </c>
      <c r="B329">
        <f>VLOOKUP(A329,'[1]ACCU Data'!$F$990:$G$1463,2,FALSE)</f>
        <v>28.75</v>
      </c>
      <c r="C329">
        <f>IFERROR(VLOOKUP(A329,'[1]NZU Data'!$G$2:$H$1483,2,FALSE),C328)</f>
        <v>38</v>
      </c>
      <c r="D329">
        <f>IFERROR(VLOOKUP($A329,Price_Reference!$A$1:$C$758,2,FALSE),D328)</f>
        <v>84.91</v>
      </c>
      <c r="E329">
        <f>IFERROR(VLOOKUP($A329,Price_Reference!$A$1:$C$758,3,FALSE),E328)</f>
        <v>50.23</v>
      </c>
      <c r="F329">
        <f>IFERROR(VLOOKUP($A329,Price_Reference!$A$1:$D$758,4,FALSE),F328)</f>
        <v>33.630000000000003</v>
      </c>
    </row>
    <row r="330" spans="1:6" x14ac:dyDescent="0.25">
      <c r="A330" s="2">
        <f>'[1]ACCU Data'!$F1319</f>
        <v>45121</v>
      </c>
      <c r="B330">
        <f>VLOOKUP(A330,'[1]ACCU Data'!$F$990:$G$1463,2,FALSE)</f>
        <v>28.75</v>
      </c>
      <c r="C330">
        <f>IFERROR(VLOOKUP(A330,'[1]NZU Data'!$G$2:$H$1483,2,FALSE),C329)</f>
        <v>38</v>
      </c>
      <c r="D330">
        <f>IFERROR(VLOOKUP($A330,Price_Reference!$A$1:$C$758,2,FALSE),D329)</f>
        <v>85.11</v>
      </c>
      <c r="E330">
        <f>IFERROR(VLOOKUP($A330,Price_Reference!$A$1:$C$758,3,FALSE),E329)</f>
        <v>49.2</v>
      </c>
      <c r="F330">
        <f>IFERROR(VLOOKUP($A330,Price_Reference!$A$1:$D$758,4,FALSE),F329)</f>
        <v>33.729999999999997</v>
      </c>
    </row>
    <row r="331" spans="1:6" x14ac:dyDescent="0.25">
      <c r="A331" s="2">
        <f>'[1]ACCU Data'!$F1320</f>
        <v>45124</v>
      </c>
      <c r="B331">
        <f>VLOOKUP(A331,'[1]ACCU Data'!$F$990:$G$1463,2,FALSE)</f>
        <v>27.5</v>
      </c>
      <c r="C331">
        <f>IFERROR(VLOOKUP(A331,'[1]NZU Data'!$G$2:$H$1483,2,FALSE),C330)</f>
        <v>49.95</v>
      </c>
      <c r="D331">
        <f>IFERROR(VLOOKUP($A331,Price_Reference!$A$1:$C$758,2,FALSE),D330)</f>
        <v>85.56</v>
      </c>
      <c r="E331">
        <f>IFERROR(VLOOKUP($A331,Price_Reference!$A$1:$C$758,3,FALSE),E330)</f>
        <v>49.25</v>
      </c>
      <c r="F331">
        <f>IFERROR(VLOOKUP($A331,Price_Reference!$A$1:$D$758,4,FALSE),F330)</f>
        <v>34.21</v>
      </c>
    </row>
    <row r="332" spans="1:6" x14ac:dyDescent="0.25">
      <c r="A332" s="2">
        <f>'[1]ACCU Data'!$F1321</f>
        <v>45125</v>
      </c>
      <c r="B332">
        <f>VLOOKUP(A332,'[1]ACCU Data'!$F$990:$G$1463,2,FALSE)</f>
        <v>28</v>
      </c>
      <c r="C332">
        <f>IFERROR(VLOOKUP(A332,'[1]NZU Data'!$G$2:$H$1483,2,FALSE),C331)</f>
        <v>50</v>
      </c>
      <c r="D332">
        <f>IFERROR(VLOOKUP($A332,Price_Reference!$A$1:$C$758,2,FALSE),D331)</f>
        <v>86.42</v>
      </c>
      <c r="E332">
        <f>IFERROR(VLOOKUP($A332,Price_Reference!$A$1:$C$758,3,FALSE),E331)</f>
        <v>48.26</v>
      </c>
      <c r="F332">
        <f>IFERROR(VLOOKUP($A332,Price_Reference!$A$1:$D$758,4,FALSE),F331)</f>
        <v>34.08</v>
      </c>
    </row>
    <row r="333" spans="1:6" x14ac:dyDescent="0.25">
      <c r="A333" s="2">
        <f>'[1]ACCU Data'!$F1322</f>
        <v>45126</v>
      </c>
      <c r="B333">
        <f>VLOOKUP(A333,'[1]ACCU Data'!$F$990:$G$1463,2,FALSE)</f>
        <v>28</v>
      </c>
      <c r="C333">
        <f>IFERROR(VLOOKUP(A333,'[1]NZU Data'!$G$2:$H$1483,2,FALSE),C332)</f>
        <v>49.75</v>
      </c>
      <c r="D333">
        <f>IFERROR(VLOOKUP($A333,Price_Reference!$A$1:$C$758,2,FALSE),D332)</f>
        <v>88.25</v>
      </c>
      <c r="E333">
        <f>IFERROR(VLOOKUP($A333,Price_Reference!$A$1:$C$758,3,FALSE),E332)</f>
        <v>49.15</v>
      </c>
      <c r="F333">
        <f>IFERROR(VLOOKUP($A333,Price_Reference!$A$1:$D$758,4,FALSE),F332)</f>
        <v>34.369999999999997</v>
      </c>
    </row>
    <row r="334" spans="1:6" x14ac:dyDescent="0.25">
      <c r="A334" s="2">
        <f>'[1]ACCU Data'!$F1323</f>
        <v>45127</v>
      </c>
      <c r="B334">
        <f>VLOOKUP(A334,'[1]ACCU Data'!$F$990:$G$1463,2,FALSE)</f>
        <v>28</v>
      </c>
      <c r="C334">
        <f>IFERROR(VLOOKUP(A334,'[1]NZU Data'!$G$2:$H$1483,2,FALSE),C333)</f>
        <v>48</v>
      </c>
      <c r="D334">
        <f>IFERROR(VLOOKUP($A334,Price_Reference!$A$1:$C$758,2,FALSE),D333)</f>
        <v>89.56</v>
      </c>
      <c r="E334">
        <f>IFERROR(VLOOKUP($A334,Price_Reference!$A$1:$C$758,3,FALSE),E333)</f>
        <v>48.44</v>
      </c>
      <c r="F334">
        <f>IFERROR(VLOOKUP($A334,Price_Reference!$A$1:$D$758,4,FALSE),F333)</f>
        <v>34.28</v>
      </c>
    </row>
    <row r="335" spans="1:6" x14ac:dyDescent="0.25">
      <c r="A335" s="2">
        <f>'[1]ACCU Data'!$F1324</f>
        <v>45128</v>
      </c>
      <c r="B335">
        <f>VLOOKUP(A335,'[1]ACCU Data'!$F$990:$G$1463,2,FALSE)</f>
        <v>28.5</v>
      </c>
      <c r="C335">
        <f>IFERROR(VLOOKUP(A335,'[1]NZU Data'!$G$2:$H$1483,2,FALSE),C334)</f>
        <v>47.25</v>
      </c>
      <c r="D335">
        <f>IFERROR(VLOOKUP($A335,Price_Reference!$A$1:$C$758,2,FALSE),D334)</f>
        <v>90.43</v>
      </c>
      <c r="E335">
        <f>IFERROR(VLOOKUP($A335,Price_Reference!$A$1:$C$758,3,FALSE),E334)</f>
        <v>48.06</v>
      </c>
      <c r="F335">
        <f>IFERROR(VLOOKUP($A335,Price_Reference!$A$1:$D$758,4,FALSE),F334)</f>
        <v>34.200000000000003</v>
      </c>
    </row>
    <row r="336" spans="1:6" x14ac:dyDescent="0.25">
      <c r="A336" s="2">
        <f>'[1]ACCU Data'!$F1325</f>
        <v>45131</v>
      </c>
      <c r="B336">
        <f>VLOOKUP(A336,'[1]ACCU Data'!$F$990:$G$1463,2,FALSE)</f>
        <v>27.75</v>
      </c>
      <c r="C336">
        <f>IFERROR(VLOOKUP(A336,'[1]NZU Data'!$G$2:$H$1483,2,FALSE),C335)</f>
        <v>45</v>
      </c>
      <c r="D336">
        <f>IFERROR(VLOOKUP($A336,Price_Reference!$A$1:$C$758,2,FALSE),D335)</f>
        <v>90.09</v>
      </c>
      <c r="E336">
        <f>IFERROR(VLOOKUP($A336,Price_Reference!$A$1:$C$758,3,FALSE),E335)</f>
        <v>47.77</v>
      </c>
      <c r="F336">
        <f>IFERROR(VLOOKUP($A336,Price_Reference!$A$1:$D$758,4,FALSE),F335)</f>
        <v>33.85</v>
      </c>
    </row>
    <row r="337" spans="1:6" x14ac:dyDescent="0.25">
      <c r="A337" s="2">
        <f>'[1]ACCU Data'!$F1326</f>
        <v>45132</v>
      </c>
      <c r="B337">
        <f>VLOOKUP(A337,'[1]ACCU Data'!$F$990:$G$1463,2,FALSE)</f>
        <v>28</v>
      </c>
      <c r="C337">
        <f>IFERROR(VLOOKUP(A337,'[1]NZU Data'!$G$2:$H$1483,2,FALSE),C336)</f>
        <v>51.25</v>
      </c>
      <c r="D337">
        <f>IFERROR(VLOOKUP($A337,Price_Reference!$A$1:$C$758,2,FALSE),D336)</f>
        <v>90.89</v>
      </c>
      <c r="E337">
        <f>IFERROR(VLOOKUP($A337,Price_Reference!$A$1:$C$758,3,FALSE),E336)</f>
        <v>47.86</v>
      </c>
      <c r="F337">
        <f>IFERROR(VLOOKUP($A337,Price_Reference!$A$1:$D$758,4,FALSE),F336)</f>
        <v>33.96</v>
      </c>
    </row>
    <row r="338" spans="1:6" x14ac:dyDescent="0.25">
      <c r="A338" s="2">
        <f>'[1]ACCU Data'!$F1327</f>
        <v>45133</v>
      </c>
      <c r="B338">
        <f>VLOOKUP(A338,'[1]ACCU Data'!$F$990:$G$1463,2,FALSE)</f>
        <v>28.5</v>
      </c>
      <c r="C338">
        <f>IFERROR(VLOOKUP(A338,'[1]NZU Data'!$G$2:$H$1483,2,FALSE),C337)</f>
        <v>65.5</v>
      </c>
      <c r="D338">
        <f>IFERROR(VLOOKUP($A338,Price_Reference!$A$1:$C$758,2,FALSE),D337)</f>
        <v>89.829989999999995</v>
      </c>
      <c r="E338">
        <f>IFERROR(VLOOKUP($A338,Price_Reference!$A$1:$C$758,3,FALSE),E337)</f>
        <v>47.53</v>
      </c>
      <c r="F338">
        <f>IFERROR(VLOOKUP($A338,Price_Reference!$A$1:$D$758,4,FALSE),F337)</f>
        <v>34.71</v>
      </c>
    </row>
    <row r="339" spans="1:6" x14ac:dyDescent="0.25">
      <c r="A339" s="2">
        <f>'[1]ACCU Data'!$F1328</f>
        <v>45134</v>
      </c>
      <c r="B339">
        <f>VLOOKUP(A339,'[1]ACCU Data'!$F$990:$G$1463,2,FALSE)</f>
        <v>28.75</v>
      </c>
      <c r="C339">
        <f>IFERROR(VLOOKUP(A339,'[1]NZU Data'!$G$2:$H$1483,2,FALSE),C338)</f>
        <v>61.5</v>
      </c>
      <c r="D339">
        <f>IFERROR(VLOOKUP($A339,Price_Reference!$A$1:$C$758,2,FALSE),D338)</f>
        <v>90.03</v>
      </c>
      <c r="E339">
        <f>IFERROR(VLOOKUP($A339,Price_Reference!$A$1:$C$758,3,FALSE),E338)</f>
        <v>47.72</v>
      </c>
      <c r="F339">
        <f>IFERROR(VLOOKUP($A339,Price_Reference!$A$1:$D$758,4,FALSE),F338)</f>
        <v>36.04</v>
      </c>
    </row>
    <row r="340" spans="1:6" x14ac:dyDescent="0.25">
      <c r="A340" s="2">
        <f>'[1]ACCU Data'!$F1329</f>
        <v>45135</v>
      </c>
      <c r="B340">
        <f>VLOOKUP(A340,'[1]ACCU Data'!$F$990:$G$1463,2,FALSE)</f>
        <v>29.25</v>
      </c>
      <c r="C340">
        <f>IFERROR(VLOOKUP(A340,'[1]NZU Data'!$G$2:$H$1483,2,FALSE),C339)</f>
        <v>60</v>
      </c>
      <c r="D340">
        <f>IFERROR(VLOOKUP($A340,Price_Reference!$A$1:$C$758,2,FALSE),D339)</f>
        <v>87.68</v>
      </c>
      <c r="E340">
        <f>IFERROR(VLOOKUP($A340,Price_Reference!$A$1:$C$758,3,FALSE),E339)</f>
        <v>46.98</v>
      </c>
      <c r="F340">
        <f>IFERROR(VLOOKUP($A340,Price_Reference!$A$1:$D$758,4,FALSE),F339)</f>
        <v>36.11</v>
      </c>
    </row>
    <row r="341" spans="1:6" x14ac:dyDescent="0.25">
      <c r="A341" s="2">
        <f>'[1]ACCU Data'!$F1330</f>
        <v>45138</v>
      </c>
      <c r="B341">
        <f>VLOOKUP(A341,'[1]ACCU Data'!$F$990:$G$1463,2,FALSE)</f>
        <v>29.25</v>
      </c>
      <c r="C341">
        <f>IFERROR(VLOOKUP(A341,'[1]NZU Data'!$G$2:$H$1483,2,FALSE),C340)</f>
        <v>59.75</v>
      </c>
      <c r="D341">
        <f>IFERROR(VLOOKUP($A341,Price_Reference!$A$1:$C$758,2,FALSE),D340)</f>
        <v>85.689989999999995</v>
      </c>
      <c r="E341">
        <f>IFERROR(VLOOKUP($A341,Price_Reference!$A$1:$C$758,3,FALSE),E340)</f>
        <v>45.5</v>
      </c>
      <c r="F341">
        <f>IFERROR(VLOOKUP($A341,Price_Reference!$A$1:$D$758,4,FALSE),F340)</f>
        <v>37.29</v>
      </c>
    </row>
    <row r="342" spans="1:6" x14ac:dyDescent="0.25">
      <c r="A342" s="2">
        <f>'[1]ACCU Data'!$F1331</f>
        <v>45139</v>
      </c>
      <c r="B342">
        <f>VLOOKUP(A342,'[1]ACCU Data'!$F$990:$G$1463,2,FALSE)</f>
        <v>30.25</v>
      </c>
      <c r="C342">
        <f>IFERROR(VLOOKUP(A342,'[1]NZU Data'!$G$2:$H$1483,2,FALSE),C341)</f>
        <v>57.5</v>
      </c>
      <c r="D342">
        <f>IFERROR(VLOOKUP($A342,Price_Reference!$A$1:$C$758,2,FALSE),D341)</f>
        <v>84.16</v>
      </c>
      <c r="E342">
        <f>IFERROR(VLOOKUP($A342,Price_Reference!$A$1:$C$758,3,FALSE),E341)</f>
        <v>42.14</v>
      </c>
      <c r="F342">
        <f>IFERROR(VLOOKUP($A342,Price_Reference!$A$1:$D$758,4,FALSE),F341)</f>
        <v>36.69</v>
      </c>
    </row>
    <row r="343" spans="1:6" x14ac:dyDescent="0.25">
      <c r="A343" s="2">
        <f>'[1]ACCU Data'!$F1332</f>
        <v>45140</v>
      </c>
      <c r="B343">
        <f>VLOOKUP(A343,'[1]ACCU Data'!$F$990:$G$1463,2,FALSE)</f>
        <v>30.25</v>
      </c>
      <c r="C343">
        <f>IFERROR(VLOOKUP(A343,'[1]NZU Data'!$G$2:$H$1483,2,FALSE),C342)</f>
        <v>57</v>
      </c>
      <c r="D343">
        <f>IFERROR(VLOOKUP($A343,Price_Reference!$A$1:$C$758,2,FALSE),D342)</f>
        <v>82.53</v>
      </c>
      <c r="E343">
        <f>IFERROR(VLOOKUP($A343,Price_Reference!$A$1:$C$758,3,FALSE),E342)</f>
        <v>40.6</v>
      </c>
      <c r="F343">
        <f>IFERROR(VLOOKUP($A343,Price_Reference!$A$1:$D$758,4,FALSE),F342)</f>
        <v>35.729999999999997</v>
      </c>
    </row>
    <row r="344" spans="1:6" x14ac:dyDescent="0.25">
      <c r="A344" s="2">
        <f>'[1]ACCU Data'!$F1333</f>
        <v>45141</v>
      </c>
      <c r="B344">
        <f>VLOOKUP(A344,'[1]ACCU Data'!$F$990:$G$1463,2,FALSE)</f>
        <v>30.25</v>
      </c>
      <c r="C344">
        <f>IFERROR(VLOOKUP(A344,'[1]NZU Data'!$G$2:$H$1483,2,FALSE),C343)</f>
        <v>58</v>
      </c>
      <c r="D344">
        <f>IFERROR(VLOOKUP($A344,Price_Reference!$A$1:$C$758,2,FALSE),D343)</f>
        <v>83.86</v>
      </c>
      <c r="E344">
        <f>IFERROR(VLOOKUP($A344,Price_Reference!$A$1:$C$758,3,FALSE),E343)</f>
        <v>40.549999999999997</v>
      </c>
      <c r="F344">
        <f>IFERROR(VLOOKUP($A344,Price_Reference!$A$1:$D$758,4,FALSE),F343)</f>
        <v>35.68</v>
      </c>
    </row>
    <row r="345" spans="1:6" x14ac:dyDescent="0.25">
      <c r="A345" s="2">
        <f>'[1]ACCU Data'!$F1334</f>
        <v>45142</v>
      </c>
      <c r="B345">
        <f>VLOOKUP(A345,'[1]ACCU Data'!$F$990:$G$1463,2,FALSE)</f>
        <v>30.15</v>
      </c>
      <c r="C345">
        <f>IFERROR(VLOOKUP(A345,'[1]NZU Data'!$G$2:$H$1483,2,FALSE),C344)</f>
        <v>58</v>
      </c>
      <c r="D345">
        <f>IFERROR(VLOOKUP($A345,Price_Reference!$A$1:$C$758,2,FALSE),D344)</f>
        <v>82.73</v>
      </c>
      <c r="E345">
        <f>IFERROR(VLOOKUP($A345,Price_Reference!$A$1:$C$758,3,FALSE),E344)</f>
        <v>41.23</v>
      </c>
      <c r="F345">
        <f>IFERROR(VLOOKUP($A345,Price_Reference!$A$1:$D$758,4,FALSE),F344)</f>
        <v>36.18</v>
      </c>
    </row>
    <row r="346" spans="1:6" x14ac:dyDescent="0.25">
      <c r="A346" s="2">
        <f>'[1]ACCU Data'!$F1335</f>
        <v>45145</v>
      </c>
      <c r="B346">
        <f>VLOOKUP(A346,'[1]ACCU Data'!$F$990:$G$1463,2,FALSE)</f>
        <v>30.15</v>
      </c>
      <c r="C346">
        <f>IFERROR(VLOOKUP(A346,'[1]NZU Data'!$G$2:$H$1483,2,FALSE),C345)</f>
        <v>59.9</v>
      </c>
      <c r="D346">
        <f>IFERROR(VLOOKUP($A346,Price_Reference!$A$1:$C$758,2,FALSE),D345)</f>
        <v>81.759990000000002</v>
      </c>
      <c r="E346">
        <f>IFERROR(VLOOKUP($A346,Price_Reference!$A$1:$C$758,3,FALSE),E345)</f>
        <v>40.270000000000003</v>
      </c>
      <c r="F346">
        <f>IFERROR(VLOOKUP($A346,Price_Reference!$A$1:$D$758,4,FALSE),F345)</f>
        <v>36.729999999999997</v>
      </c>
    </row>
    <row r="347" spans="1:6" x14ac:dyDescent="0.25">
      <c r="A347" s="2">
        <f>'[1]ACCU Data'!$F1336</f>
        <v>45146</v>
      </c>
      <c r="B347">
        <f>VLOOKUP(A347,'[1]ACCU Data'!$F$990:$G$1463,2,FALSE)</f>
        <v>30.15</v>
      </c>
      <c r="C347">
        <f>IFERROR(VLOOKUP(A347,'[1]NZU Data'!$G$2:$H$1483,2,FALSE),C346)</f>
        <v>60.25</v>
      </c>
      <c r="D347">
        <f>IFERROR(VLOOKUP($A347,Price_Reference!$A$1:$C$758,2,FALSE),D346)</f>
        <v>83.439989999999995</v>
      </c>
      <c r="E347">
        <f>IFERROR(VLOOKUP($A347,Price_Reference!$A$1:$C$758,3,FALSE),E346)</f>
        <v>40.53</v>
      </c>
      <c r="F347">
        <f>IFERROR(VLOOKUP($A347,Price_Reference!$A$1:$D$758,4,FALSE),F346)</f>
        <v>36.76</v>
      </c>
    </row>
    <row r="348" spans="1:6" x14ac:dyDescent="0.25">
      <c r="A348" s="2">
        <f>'[1]ACCU Data'!$F1337</f>
        <v>45147</v>
      </c>
      <c r="B348">
        <f>VLOOKUP(A348,'[1]ACCU Data'!$F$990:$G$1463,2,FALSE)</f>
        <v>30.15</v>
      </c>
      <c r="C348">
        <f>IFERROR(VLOOKUP(A348,'[1]NZU Data'!$G$2:$H$1483,2,FALSE),C347)</f>
        <v>60.75</v>
      </c>
      <c r="D348">
        <f>IFERROR(VLOOKUP($A348,Price_Reference!$A$1:$C$758,2,FALSE),D347)</f>
        <v>83.03</v>
      </c>
      <c r="E348">
        <f>IFERROR(VLOOKUP($A348,Price_Reference!$A$1:$C$758,3,FALSE),E347)</f>
        <v>39.96</v>
      </c>
      <c r="F348">
        <f>IFERROR(VLOOKUP($A348,Price_Reference!$A$1:$D$758,4,FALSE),F347)</f>
        <v>36.61</v>
      </c>
    </row>
    <row r="349" spans="1:6" x14ac:dyDescent="0.25">
      <c r="A349" s="2">
        <f>'[1]ACCU Data'!$F1338</f>
        <v>45148</v>
      </c>
      <c r="B349">
        <f>VLOOKUP(A349,'[1]ACCU Data'!$F$990:$G$1463,2,FALSE)</f>
        <v>32</v>
      </c>
      <c r="C349">
        <f>IFERROR(VLOOKUP(A349,'[1]NZU Data'!$G$2:$H$1483,2,FALSE),C348)</f>
        <v>59.95</v>
      </c>
      <c r="D349">
        <f>IFERROR(VLOOKUP($A349,Price_Reference!$A$1:$C$758,2,FALSE),D348)</f>
        <v>83.98</v>
      </c>
      <c r="E349">
        <f>IFERROR(VLOOKUP($A349,Price_Reference!$A$1:$C$758,3,FALSE),E348)</f>
        <v>39.76</v>
      </c>
      <c r="F349">
        <f>IFERROR(VLOOKUP($A349,Price_Reference!$A$1:$D$758,4,FALSE),F348)</f>
        <v>36.42</v>
      </c>
    </row>
    <row r="350" spans="1:6" x14ac:dyDescent="0.25">
      <c r="A350" s="2">
        <f>'[1]ACCU Data'!$F1339</f>
        <v>45149</v>
      </c>
      <c r="B350">
        <f>VLOOKUP(A350,'[1]ACCU Data'!$F$990:$G$1463,2,FALSE)</f>
        <v>32</v>
      </c>
      <c r="C350">
        <f>IFERROR(VLOOKUP(A350,'[1]NZU Data'!$G$2:$H$1483,2,FALSE),C349)</f>
        <v>60.2</v>
      </c>
      <c r="D350">
        <f>IFERROR(VLOOKUP($A350,Price_Reference!$A$1:$C$758,2,FALSE),D349)</f>
        <v>85.82</v>
      </c>
      <c r="E350">
        <f>IFERROR(VLOOKUP($A350,Price_Reference!$A$1:$C$758,3,FALSE),E349)</f>
        <v>40.31</v>
      </c>
      <c r="F350">
        <f>IFERROR(VLOOKUP($A350,Price_Reference!$A$1:$D$758,4,FALSE),F349)</f>
        <v>36.090000000000003</v>
      </c>
    </row>
    <row r="351" spans="1:6" x14ac:dyDescent="0.25">
      <c r="A351" s="2">
        <f>'[1]ACCU Data'!$F1340</f>
        <v>45152</v>
      </c>
      <c r="B351">
        <f>VLOOKUP(A351,'[1]ACCU Data'!$F$990:$G$1463,2,FALSE)</f>
        <v>32</v>
      </c>
      <c r="C351">
        <f>IFERROR(VLOOKUP(A351,'[1]NZU Data'!$G$2:$H$1483,2,FALSE),C350)</f>
        <v>60.5</v>
      </c>
      <c r="D351">
        <f>IFERROR(VLOOKUP($A351,Price_Reference!$A$1:$C$758,2,FALSE),D350)</f>
        <v>86.82</v>
      </c>
      <c r="E351">
        <f>IFERROR(VLOOKUP($A351,Price_Reference!$A$1:$C$758,3,FALSE),E350)</f>
        <v>40.159999999999997</v>
      </c>
      <c r="F351">
        <f>IFERROR(VLOOKUP($A351,Price_Reference!$A$1:$D$758,4,FALSE),F350)</f>
        <v>35.85</v>
      </c>
    </row>
    <row r="352" spans="1:6" x14ac:dyDescent="0.25">
      <c r="A352" s="2">
        <f>'[1]ACCU Data'!$F1341</f>
        <v>45153</v>
      </c>
      <c r="B352">
        <f>VLOOKUP(A352,'[1]ACCU Data'!$F$990:$G$1463,2,FALSE)</f>
        <v>32.1</v>
      </c>
      <c r="C352">
        <f>IFERROR(VLOOKUP(A352,'[1]NZU Data'!$G$2:$H$1483,2,FALSE),C351)</f>
        <v>61.25</v>
      </c>
      <c r="D352">
        <f>IFERROR(VLOOKUP($A352,Price_Reference!$A$1:$C$758,2,FALSE),D351)</f>
        <v>86.189989999999995</v>
      </c>
      <c r="E352">
        <f>IFERROR(VLOOKUP($A352,Price_Reference!$A$1:$C$758,3,FALSE),E351)</f>
        <v>40.159999999999997</v>
      </c>
      <c r="F352">
        <f>IFERROR(VLOOKUP($A352,Price_Reference!$A$1:$D$758,4,FALSE),F351)</f>
        <v>35.729999999999997</v>
      </c>
    </row>
    <row r="353" spans="1:6" x14ac:dyDescent="0.25">
      <c r="A353" s="2">
        <f>'[1]ACCU Data'!$F1342</f>
        <v>45154</v>
      </c>
      <c r="B353">
        <f>VLOOKUP(A353,'[1]ACCU Data'!$F$990:$G$1463,2,FALSE)</f>
        <v>32</v>
      </c>
      <c r="C353">
        <f>IFERROR(VLOOKUP(A353,'[1]NZU Data'!$G$2:$H$1483,2,FALSE),C352)</f>
        <v>61.4</v>
      </c>
      <c r="D353">
        <f>IFERROR(VLOOKUP($A353,Price_Reference!$A$1:$C$758,2,FALSE),D352)</f>
        <v>87.52</v>
      </c>
      <c r="E353">
        <f>IFERROR(VLOOKUP($A353,Price_Reference!$A$1:$C$758,3,FALSE),E352)</f>
        <v>40.950000000000003</v>
      </c>
      <c r="F353">
        <f>IFERROR(VLOOKUP($A353,Price_Reference!$A$1:$D$758,4,FALSE),F352)</f>
        <v>35.85</v>
      </c>
    </row>
    <row r="354" spans="1:6" x14ac:dyDescent="0.25">
      <c r="A354" s="2">
        <f>'[1]ACCU Data'!$F1343</f>
        <v>45155</v>
      </c>
      <c r="B354">
        <f>VLOOKUP(A354,'[1]ACCU Data'!$F$990:$G$1463,2,FALSE)</f>
        <v>32</v>
      </c>
      <c r="C354">
        <f>IFERROR(VLOOKUP(A354,'[1]NZU Data'!$G$2:$H$1483,2,FALSE),C353)</f>
        <v>62.5</v>
      </c>
      <c r="D354">
        <f>IFERROR(VLOOKUP($A354,Price_Reference!$A$1:$C$758,2,FALSE),D353)</f>
        <v>87.88</v>
      </c>
      <c r="E354">
        <f>IFERROR(VLOOKUP($A354,Price_Reference!$A$1:$C$758,3,FALSE),E353)</f>
        <v>42.16</v>
      </c>
      <c r="F354">
        <f>IFERROR(VLOOKUP($A354,Price_Reference!$A$1:$D$758,4,FALSE),F353)</f>
        <v>35.96</v>
      </c>
    </row>
    <row r="355" spans="1:6" x14ac:dyDescent="0.25">
      <c r="A355" s="2">
        <f>'[1]ACCU Data'!$F1344</f>
        <v>45156</v>
      </c>
      <c r="B355">
        <f>VLOOKUP(A355,'[1]ACCU Data'!$F$990:$G$1463,2,FALSE)</f>
        <v>31.8</v>
      </c>
      <c r="C355">
        <f>IFERROR(VLOOKUP(A355,'[1]NZU Data'!$G$2:$H$1483,2,FALSE),C354)</f>
        <v>65</v>
      </c>
      <c r="D355">
        <f>IFERROR(VLOOKUP($A355,Price_Reference!$A$1:$C$758,2,FALSE),D354)</f>
        <v>87.07</v>
      </c>
      <c r="E355">
        <f>IFERROR(VLOOKUP($A355,Price_Reference!$A$1:$C$758,3,FALSE),E354)</f>
        <v>43.39</v>
      </c>
      <c r="F355">
        <f>IFERROR(VLOOKUP($A355,Price_Reference!$A$1:$D$758,4,FALSE),F354)</f>
        <v>35.85</v>
      </c>
    </row>
    <row r="356" spans="1:6" x14ac:dyDescent="0.25">
      <c r="A356" s="2">
        <f>'[1]ACCU Data'!$F1345</f>
        <v>45159</v>
      </c>
      <c r="B356">
        <f>VLOOKUP(A356,'[1]ACCU Data'!$F$990:$G$1463,2,FALSE)</f>
        <v>31.5</v>
      </c>
      <c r="C356">
        <f>IFERROR(VLOOKUP(A356,'[1]NZU Data'!$G$2:$H$1483,2,FALSE),C355)</f>
        <v>65.5</v>
      </c>
      <c r="D356">
        <f>IFERROR(VLOOKUP($A356,Price_Reference!$A$1:$C$758,2,FALSE),D355)</f>
        <v>86.93</v>
      </c>
      <c r="E356">
        <f>IFERROR(VLOOKUP($A356,Price_Reference!$A$1:$C$758,3,FALSE),E355)</f>
        <v>45.7</v>
      </c>
      <c r="F356">
        <f>IFERROR(VLOOKUP($A356,Price_Reference!$A$1:$D$758,4,FALSE),F355)</f>
        <v>35.81</v>
      </c>
    </row>
    <row r="357" spans="1:6" x14ac:dyDescent="0.25">
      <c r="A357" s="2"/>
    </row>
    <row r="358" spans="1:6" x14ac:dyDescent="0.25">
      <c r="A358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dimension ref="A1:D733"/>
  <sheetViews>
    <sheetView workbookViewId="0">
      <selection activeCell="H26" sqref="H2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tr">
        <f>_xll.BQL("MO1 Comdty, UKE1 Comdty, LUDA Comdty", "px_last(dates=range(-2y, 0d))","cols=4;rows=733")</f>
        <v/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74</v>
      </c>
      <c r="D2" t="s">
        <v>74</v>
      </c>
    </row>
    <row r="3" spans="1:4" x14ac:dyDescent="0.25">
      <c r="A3" s="2">
        <v>44528</v>
      </c>
      <c r="B3" t="e">
        <v>#N/A</v>
      </c>
      <c r="C3" t="e">
        <v>#N/A</v>
      </c>
      <c r="D3" t="e">
        <v>#N/A</v>
      </c>
    </row>
    <row r="4" spans="1:4" x14ac:dyDescent="0.25">
      <c r="A4" s="2">
        <v>44529</v>
      </c>
      <c r="B4">
        <v>74.209999999999994</v>
      </c>
      <c r="C4">
        <v>69.75</v>
      </c>
      <c r="D4">
        <v>35.36</v>
      </c>
    </row>
    <row r="5" spans="1:4" x14ac:dyDescent="0.25">
      <c r="A5" s="2">
        <v>44530</v>
      </c>
      <c r="B5">
        <v>75.37</v>
      </c>
      <c r="C5">
        <v>73.02</v>
      </c>
      <c r="D5">
        <v>34.67</v>
      </c>
    </row>
    <row r="6" spans="1:4" x14ac:dyDescent="0.25">
      <c r="A6" s="2">
        <v>44531</v>
      </c>
      <c r="B6">
        <v>76.81</v>
      </c>
      <c r="C6">
        <v>68.42</v>
      </c>
      <c r="D6">
        <v>33.82</v>
      </c>
    </row>
    <row r="7" spans="1:4" x14ac:dyDescent="0.25">
      <c r="A7" s="2">
        <v>44532</v>
      </c>
      <c r="B7">
        <v>79.86</v>
      </c>
      <c r="C7">
        <v>68.81</v>
      </c>
      <c r="D7">
        <v>30.47</v>
      </c>
    </row>
    <row r="8" spans="1:4" x14ac:dyDescent="0.25">
      <c r="A8" s="2">
        <v>44533</v>
      </c>
      <c r="B8">
        <v>78.25</v>
      </c>
      <c r="C8">
        <v>69</v>
      </c>
      <c r="D8">
        <v>30.88</v>
      </c>
    </row>
    <row r="9" spans="1:4" x14ac:dyDescent="0.25">
      <c r="A9" s="2">
        <v>44534</v>
      </c>
      <c r="B9" t="e">
        <v>#N/A</v>
      </c>
      <c r="C9" t="e">
        <v>#N/A</v>
      </c>
      <c r="D9" t="e">
        <v>#N/A</v>
      </c>
    </row>
    <row r="10" spans="1:4" x14ac:dyDescent="0.25">
      <c r="A10" s="2">
        <v>44535</v>
      </c>
      <c r="B10" t="e">
        <v>#N/A</v>
      </c>
      <c r="C10" t="e">
        <v>#N/A</v>
      </c>
      <c r="D10" t="e">
        <v>#N/A</v>
      </c>
    </row>
    <row r="11" spans="1:4" x14ac:dyDescent="0.25">
      <c r="A11" s="2">
        <v>44536</v>
      </c>
      <c r="B11">
        <v>81.25</v>
      </c>
      <c r="C11">
        <v>70.27</v>
      </c>
      <c r="D11">
        <v>31.98</v>
      </c>
    </row>
    <row r="12" spans="1:4" x14ac:dyDescent="0.25">
      <c r="A12" s="2">
        <v>44537</v>
      </c>
      <c r="B12">
        <v>84.91</v>
      </c>
      <c r="C12">
        <v>71.189989999999995</v>
      </c>
      <c r="D12">
        <v>33.409999999999997</v>
      </c>
    </row>
    <row r="13" spans="1:4" x14ac:dyDescent="0.25">
      <c r="A13" s="2">
        <v>44538</v>
      </c>
      <c r="B13">
        <v>88.88</v>
      </c>
      <c r="C13">
        <v>74.439989999999995</v>
      </c>
      <c r="D13">
        <v>34.869999999999997</v>
      </c>
    </row>
    <row r="14" spans="1:4" x14ac:dyDescent="0.25">
      <c r="A14" s="2">
        <v>44539</v>
      </c>
      <c r="B14">
        <v>80.2</v>
      </c>
      <c r="C14">
        <v>72.86</v>
      </c>
      <c r="D14">
        <v>33.770000000000003</v>
      </c>
    </row>
    <row r="15" spans="1:4" x14ac:dyDescent="0.25">
      <c r="A15" s="2">
        <v>44540</v>
      </c>
      <c r="B15">
        <v>83.73</v>
      </c>
      <c r="C15">
        <v>73.14</v>
      </c>
      <c r="D15">
        <v>33.520000000000003</v>
      </c>
    </row>
    <row r="16" spans="1:4" x14ac:dyDescent="0.25">
      <c r="A16" s="2">
        <v>44541</v>
      </c>
      <c r="B16" t="e">
        <v>#N/A</v>
      </c>
      <c r="C16" t="e">
        <v>#N/A</v>
      </c>
      <c r="D16" t="e">
        <v>#N/A</v>
      </c>
    </row>
    <row r="17" spans="1:4" x14ac:dyDescent="0.25">
      <c r="A17" s="2">
        <v>44542</v>
      </c>
      <c r="B17" t="e">
        <v>#N/A</v>
      </c>
      <c r="C17" t="e">
        <v>#N/A</v>
      </c>
      <c r="D17" t="e">
        <v>#N/A</v>
      </c>
    </row>
    <row r="18" spans="1:4" x14ac:dyDescent="0.25">
      <c r="A18" s="2">
        <v>44543</v>
      </c>
      <c r="B18">
        <v>82.12</v>
      </c>
      <c r="C18">
        <v>73.319999999999993</v>
      </c>
      <c r="D18">
        <v>32.369999999999997</v>
      </c>
    </row>
    <row r="19" spans="1:4" x14ac:dyDescent="0.25">
      <c r="A19" s="2">
        <v>44544</v>
      </c>
      <c r="B19">
        <v>79.48</v>
      </c>
      <c r="C19">
        <v>72.260000000000005</v>
      </c>
      <c r="D19">
        <v>31.55</v>
      </c>
    </row>
    <row r="20" spans="1:4" x14ac:dyDescent="0.25">
      <c r="A20" s="2">
        <v>44545</v>
      </c>
      <c r="B20">
        <v>80.5</v>
      </c>
      <c r="C20">
        <v>74.23</v>
      </c>
      <c r="D20">
        <v>32.799999999999997</v>
      </c>
    </row>
    <row r="21" spans="1:4" x14ac:dyDescent="0.25">
      <c r="A21" s="2">
        <v>44546</v>
      </c>
      <c r="B21">
        <v>84.77</v>
      </c>
      <c r="C21">
        <v>79.2</v>
      </c>
      <c r="D21">
        <v>32.5</v>
      </c>
    </row>
    <row r="22" spans="1:4" x14ac:dyDescent="0.25">
      <c r="A22" s="2">
        <v>44547</v>
      </c>
      <c r="B22">
        <v>73.28</v>
      </c>
      <c r="C22">
        <v>76.03</v>
      </c>
      <c r="D22">
        <v>31.97</v>
      </c>
    </row>
    <row r="23" spans="1:4" x14ac:dyDescent="0.25">
      <c r="A23" s="2">
        <v>44548</v>
      </c>
      <c r="B23" t="e">
        <v>#N/A</v>
      </c>
      <c r="C23" t="e">
        <v>#N/A</v>
      </c>
      <c r="D23" t="e">
        <v>#N/A</v>
      </c>
    </row>
    <row r="24" spans="1:4" x14ac:dyDescent="0.25">
      <c r="A24" s="2">
        <v>44549</v>
      </c>
      <c r="B24" t="e">
        <v>#N/A</v>
      </c>
      <c r="C24" t="e">
        <v>#N/A</v>
      </c>
      <c r="D24" t="e">
        <v>#N/A</v>
      </c>
    </row>
    <row r="25" spans="1:4" x14ac:dyDescent="0.25">
      <c r="A25" s="2">
        <v>44550</v>
      </c>
      <c r="B25">
        <v>79.38</v>
      </c>
      <c r="C25">
        <v>76.75</v>
      </c>
      <c r="D25">
        <v>32.020000000000003</v>
      </c>
    </row>
    <row r="26" spans="1:4" x14ac:dyDescent="0.25">
      <c r="A26" s="2">
        <v>44551</v>
      </c>
      <c r="B26">
        <v>80.489999999999995</v>
      </c>
      <c r="C26">
        <v>78.189989999999995</v>
      </c>
      <c r="D26">
        <v>32.58</v>
      </c>
    </row>
    <row r="27" spans="1:4" x14ac:dyDescent="0.25">
      <c r="A27" s="2">
        <v>44552</v>
      </c>
      <c r="B27">
        <v>76.37</v>
      </c>
      <c r="C27">
        <v>76.47</v>
      </c>
      <c r="D27">
        <v>33.159999999999997</v>
      </c>
    </row>
    <row r="28" spans="1:4" x14ac:dyDescent="0.25">
      <c r="A28" s="2">
        <v>44553</v>
      </c>
      <c r="B28">
        <v>74.040000000000006</v>
      </c>
      <c r="C28">
        <v>75.099999999999994</v>
      </c>
      <c r="D28">
        <v>33.270000000000003</v>
      </c>
    </row>
    <row r="29" spans="1:4" x14ac:dyDescent="0.25">
      <c r="A29" s="2">
        <v>44554</v>
      </c>
      <c r="B29">
        <v>75.91</v>
      </c>
      <c r="C29">
        <v>75</v>
      </c>
      <c r="D29">
        <v>33.270000000000003</v>
      </c>
    </row>
    <row r="30" spans="1:4" x14ac:dyDescent="0.25">
      <c r="A30" s="2">
        <v>44555</v>
      </c>
      <c r="B30" t="e">
        <v>#N/A</v>
      </c>
      <c r="C30" t="e">
        <v>#N/A</v>
      </c>
      <c r="D30" t="e">
        <v>#N/A</v>
      </c>
    </row>
    <row r="31" spans="1:4" x14ac:dyDescent="0.25">
      <c r="A31" s="2">
        <v>44556</v>
      </c>
      <c r="B31" t="e">
        <v>#N/A</v>
      </c>
      <c r="C31" t="e">
        <v>#N/A</v>
      </c>
      <c r="D31" t="e">
        <v>#N/A</v>
      </c>
    </row>
    <row r="32" spans="1:4" x14ac:dyDescent="0.25">
      <c r="A32" s="2">
        <v>44557</v>
      </c>
      <c r="B32">
        <v>76.55</v>
      </c>
      <c r="C32" t="e">
        <v>#N/A</v>
      </c>
      <c r="D32">
        <v>33.76</v>
      </c>
    </row>
    <row r="33" spans="1:4" x14ac:dyDescent="0.25">
      <c r="A33" s="2">
        <v>44558</v>
      </c>
      <c r="B33">
        <v>78.86</v>
      </c>
      <c r="C33">
        <v>75</v>
      </c>
      <c r="D33">
        <v>34.17</v>
      </c>
    </row>
    <row r="34" spans="1:4" x14ac:dyDescent="0.25">
      <c r="A34" s="2">
        <v>44559</v>
      </c>
      <c r="B34">
        <v>79.97</v>
      </c>
      <c r="C34">
        <v>75</v>
      </c>
      <c r="D34">
        <v>34.61</v>
      </c>
    </row>
    <row r="35" spans="1:4" x14ac:dyDescent="0.25">
      <c r="A35" s="2">
        <v>44560</v>
      </c>
      <c r="B35">
        <v>79.77</v>
      </c>
      <c r="C35">
        <v>74.5</v>
      </c>
      <c r="D35">
        <v>34.89</v>
      </c>
    </row>
    <row r="36" spans="1:4" x14ac:dyDescent="0.25">
      <c r="A36" s="2">
        <v>44561</v>
      </c>
      <c r="B36">
        <v>80.22</v>
      </c>
      <c r="C36">
        <v>73.8</v>
      </c>
      <c r="D36">
        <v>35.07</v>
      </c>
    </row>
    <row r="37" spans="1:4" x14ac:dyDescent="0.25">
      <c r="A37" s="2">
        <v>44562</v>
      </c>
      <c r="B37" t="e">
        <v>#N/A</v>
      </c>
      <c r="C37" t="e">
        <v>#N/A</v>
      </c>
      <c r="D37" t="e">
        <v>#N/A</v>
      </c>
    </row>
    <row r="38" spans="1:4" x14ac:dyDescent="0.25">
      <c r="A38" s="2">
        <v>44563</v>
      </c>
      <c r="B38" t="e">
        <v>#N/A</v>
      </c>
      <c r="C38" t="e">
        <v>#N/A</v>
      </c>
      <c r="D38" t="e">
        <v>#N/A</v>
      </c>
    </row>
    <row r="39" spans="1:4" x14ac:dyDescent="0.25">
      <c r="A39" s="2">
        <v>44564</v>
      </c>
      <c r="B39">
        <v>83.63</v>
      </c>
      <c r="C39" t="e">
        <v>#N/A</v>
      </c>
      <c r="D39">
        <v>36.049999999999997</v>
      </c>
    </row>
    <row r="40" spans="1:4" x14ac:dyDescent="0.25">
      <c r="A40" s="2">
        <v>44565</v>
      </c>
      <c r="B40">
        <v>84.55</v>
      </c>
      <c r="C40">
        <v>74.84</v>
      </c>
      <c r="D40">
        <v>35.83</v>
      </c>
    </row>
    <row r="41" spans="1:4" x14ac:dyDescent="0.25">
      <c r="A41" s="2">
        <v>44566</v>
      </c>
      <c r="B41">
        <v>87.24</v>
      </c>
      <c r="C41">
        <v>76.14</v>
      </c>
      <c r="D41">
        <v>35.729999999999997</v>
      </c>
    </row>
    <row r="42" spans="1:4" x14ac:dyDescent="0.25">
      <c r="A42" s="2">
        <v>44567</v>
      </c>
      <c r="B42">
        <v>86.4</v>
      </c>
      <c r="C42">
        <v>75.900000000000006</v>
      </c>
      <c r="D42">
        <v>34.9</v>
      </c>
    </row>
    <row r="43" spans="1:4" x14ac:dyDescent="0.25">
      <c r="A43" s="2">
        <v>44568</v>
      </c>
      <c r="B43">
        <v>85.09</v>
      </c>
      <c r="C43">
        <v>75.95</v>
      </c>
      <c r="D43">
        <v>34.56</v>
      </c>
    </row>
    <row r="44" spans="1:4" x14ac:dyDescent="0.25">
      <c r="A44" s="2">
        <v>44569</v>
      </c>
      <c r="B44" t="e">
        <v>#N/A</v>
      </c>
      <c r="C44" t="e">
        <v>#N/A</v>
      </c>
      <c r="D44" t="e">
        <v>#N/A</v>
      </c>
    </row>
    <row r="45" spans="1:4" x14ac:dyDescent="0.25">
      <c r="A45" s="2">
        <v>44570</v>
      </c>
      <c r="B45" t="e">
        <v>#N/A</v>
      </c>
      <c r="C45" t="e">
        <v>#N/A</v>
      </c>
      <c r="D45" t="e">
        <v>#N/A</v>
      </c>
    </row>
    <row r="46" spans="1:4" x14ac:dyDescent="0.25">
      <c r="A46" s="2">
        <v>44571</v>
      </c>
      <c r="B46">
        <v>79.8</v>
      </c>
      <c r="C46">
        <v>73.099999999999994</v>
      </c>
      <c r="D46">
        <v>33.56</v>
      </c>
    </row>
    <row r="47" spans="1:4" x14ac:dyDescent="0.25">
      <c r="A47" s="2">
        <v>44572</v>
      </c>
      <c r="B47">
        <v>81.03</v>
      </c>
      <c r="C47">
        <v>70.14</v>
      </c>
      <c r="D47">
        <v>32.93</v>
      </c>
    </row>
    <row r="48" spans="1:4" x14ac:dyDescent="0.25">
      <c r="A48" s="2">
        <v>44573</v>
      </c>
      <c r="B48">
        <v>79.75</v>
      </c>
      <c r="C48">
        <v>68.939989999999995</v>
      </c>
      <c r="D48">
        <v>33.11</v>
      </c>
    </row>
    <row r="49" spans="1:4" x14ac:dyDescent="0.25">
      <c r="A49" s="2">
        <v>44574</v>
      </c>
      <c r="B49">
        <v>80.3</v>
      </c>
      <c r="C49">
        <v>69.760000000000005</v>
      </c>
      <c r="D49">
        <v>33.92</v>
      </c>
    </row>
    <row r="50" spans="1:4" x14ac:dyDescent="0.25">
      <c r="A50" s="2">
        <v>44575</v>
      </c>
      <c r="B50">
        <v>81.819999999999993</v>
      </c>
      <c r="C50">
        <v>72.099999999999994</v>
      </c>
      <c r="D50">
        <v>33.71</v>
      </c>
    </row>
    <row r="51" spans="1:4" x14ac:dyDescent="0.25">
      <c r="A51" s="2">
        <v>44576</v>
      </c>
      <c r="B51" t="e">
        <v>#N/A</v>
      </c>
      <c r="C51" t="e">
        <v>#N/A</v>
      </c>
      <c r="D51" t="e">
        <v>#N/A</v>
      </c>
    </row>
    <row r="52" spans="1:4" x14ac:dyDescent="0.25">
      <c r="A52" s="2">
        <v>44577</v>
      </c>
      <c r="B52" t="e">
        <v>#N/A</v>
      </c>
      <c r="C52" t="e">
        <v>#N/A</v>
      </c>
      <c r="D52" t="e">
        <v>#N/A</v>
      </c>
    </row>
    <row r="53" spans="1:4" x14ac:dyDescent="0.25">
      <c r="A53" s="2">
        <v>44578</v>
      </c>
      <c r="B53">
        <v>80.319999999999993</v>
      </c>
      <c r="C53">
        <v>71.45</v>
      </c>
      <c r="D53">
        <v>33.71</v>
      </c>
    </row>
    <row r="54" spans="1:4" x14ac:dyDescent="0.25">
      <c r="A54" s="2">
        <v>44579</v>
      </c>
      <c r="B54">
        <v>82.38</v>
      </c>
      <c r="C54">
        <v>72.5</v>
      </c>
      <c r="D54">
        <v>33.31</v>
      </c>
    </row>
    <row r="55" spans="1:4" x14ac:dyDescent="0.25">
      <c r="A55" s="2">
        <v>44580</v>
      </c>
      <c r="B55">
        <v>81.819999999999993</v>
      </c>
      <c r="C55">
        <v>73.61</v>
      </c>
      <c r="D55">
        <v>32.75</v>
      </c>
    </row>
    <row r="56" spans="1:4" x14ac:dyDescent="0.25">
      <c r="A56" s="2">
        <v>44581</v>
      </c>
      <c r="B56">
        <v>85.32</v>
      </c>
      <c r="C56">
        <v>78</v>
      </c>
      <c r="D56">
        <v>32.65</v>
      </c>
    </row>
    <row r="57" spans="1:4" x14ac:dyDescent="0.25">
      <c r="A57" s="2">
        <v>44582</v>
      </c>
      <c r="B57">
        <v>84.17</v>
      </c>
      <c r="C57">
        <v>77.2</v>
      </c>
      <c r="D57">
        <v>31.67</v>
      </c>
    </row>
    <row r="58" spans="1:4" x14ac:dyDescent="0.25">
      <c r="A58" s="2">
        <v>44583</v>
      </c>
      <c r="B58" t="e">
        <v>#N/A</v>
      </c>
      <c r="C58" t="e">
        <v>#N/A</v>
      </c>
      <c r="D58" t="e">
        <v>#N/A</v>
      </c>
    </row>
    <row r="59" spans="1:4" x14ac:dyDescent="0.25">
      <c r="A59" s="2">
        <v>44584</v>
      </c>
      <c r="B59" t="e">
        <v>#N/A</v>
      </c>
      <c r="C59" t="e">
        <v>#N/A</v>
      </c>
      <c r="D59" t="e">
        <v>#N/A</v>
      </c>
    </row>
    <row r="60" spans="1:4" x14ac:dyDescent="0.25">
      <c r="A60" s="2">
        <v>44585</v>
      </c>
      <c r="B60">
        <v>83.72</v>
      </c>
      <c r="C60">
        <v>77.959999999999994</v>
      </c>
      <c r="D60">
        <v>30.33</v>
      </c>
    </row>
    <row r="61" spans="1:4" x14ac:dyDescent="0.25">
      <c r="A61" s="2">
        <v>44586</v>
      </c>
      <c r="B61">
        <v>87.15</v>
      </c>
      <c r="C61">
        <v>79.689989999999995</v>
      </c>
      <c r="D61">
        <v>30.72</v>
      </c>
    </row>
    <row r="62" spans="1:4" x14ac:dyDescent="0.25">
      <c r="A62" s="2">
        <v>44587</v>
      </c>
      <c r="B62">
        <v>88.36</v>
      </c>
      <c r="C62">
        <v>81.87</v>
      </c>
      <c r="D62">
        <v>30.7</v>
      </c>
    </row>
    <row r="63" spans="1:4" x14ac:dyDescent="0.25">
      <c r="A63" s="2">
        <v>44588</v>
      </c>
      <c r="B63">
        <v>89.46</v>
      </c>
      <c r="C63">
        <v>82.75</v>
      </c>
      <c r="D63">
        <v>30.87</v>
      </c>
    </row>
    <row r="64" spans="1:4" x14ac:dyDescent="0.25">
      <c r="A64" s="2">
        <v>44589</v>
      </c>
      <c r="B64">
        <v>88.9</v>
      </c>
      <c r="C64">
        <v>83</v>
      </c>
      <c r="D64">
        <v>30.62</v>
      </c>
    </row>
    <row r="65" spans="1:4" x14ac:dyDescent="0.25">
      <c r="A65" s="2">
        <v>44590</v>
      </c>
      <c r="B65" t="e">
        <v>#N/A</v>
      </c>
      <c r="C65" t="e">
        <v>#N/A</v>
      </c>
      <c r="D65" t="e">
        <v>#N/A</v>
      </c>
    </row>
    <row r="66" spans="1:4" x14ac:dyDescent="0.25">
      <c r="A66" s="2">
        <v>44591</v>
      </c>
      <c r="B66" t="e">
        <v>#N/A</v>
      </c>
      <c r="C66" t="e">
        <v>#N/A</v>
      </c>
      <c r="D66" t="e">
        <v>#N/A</v>
      </c>
    </row>
    <row r="67" spans="1:4" x14ac:dyDescent="0.25">
      <c r="A67" s="2">
        <v>44592</v>
      </c>
      <c r="B67">
        <v>88.89</v>
      </c>
      <c r="C67">
        <v>82.97</v>
      </c>
      <c r="D67">
        <v>30.53</v>
      </c>
    </row>
    <row r="68" spans="1:4" x14ac:dyDescent="0.25">
      <c r="A68" s="2">
        <v>44593</v>
      </c>
      <c r="B68">
        <v>89.18</v>
      </c>
      <c r="C68">
        <v>80.959999999999994</v>
      </c>
      <c r="D68">
        <v>30.86</v>
      </c>
    </row>
    <row r="69" spans="1:4" x14ac:dyDescent="0.25">
      <c r="A69" s="2">
        <v>44594</v>
      </c>
      <c r="B69">
        <v>93.759990000000002</v>
      </c>
      <c r="C69">
        <v>83.97</v>
      </c>
      <c r="D69">
        <v>31.43</v>
      </c>
    </row>
    <row r="70" spans="1:4" x14ac:dyDescent="0.25">
      <c r="A70" s="2">
        <v>44595</v>
      </c>
      <c r="B70">
        <v>94.38</v>
      </c>
      <c r="C70">
        <v>84.13</v>
      </c>
      <c r="D70">
        <v>30.8</v>
      </c>
    </row>
    <row r="71" spans="1:4" x14ac:dyDescent="0.25">
      <c r="A71" s="2">
        <v>44596</v>
      </c>
      <c r="B71">
        <v>96.03</v>
      </c>
      <c r="C71">
        <v>86.12</v>
      </c>
      <c r="D71">
        <v>31.43</v>
      </c>
    </row>
    <row r="72" spans="1:4" x14ac:dyDescent="0.25">
      <c r="A72" s="2">
        <v>44597</v>
      </c>
      <c r="B72" t="e">
        <v>#N/A</v>
      </c>
      <c r="C72" t="e">
        <v>#N/A</v>
      </c>
      <c r="D72" t="e">
        <v>#N/A</v>
      </c>
    </row>
    <row r="73" spans="1:4" x14ac:dyDescent="0.25">
      <c r="A73" s="2">
        <v>44598</v>
      </c>
      <c r="B73" t="e">
        <v>#N/A</v>
      </c>
      <c r="C73" t="e">
        <v>#N/A</v>
      </c>
      <c r="D73" t="e">
        <v>#N/A</v>
      </c>
    </row>
    <row r="74" spans="1:4" x14ac:dyDescent="0.25">
      <c r="A74" s="2">
        <v>44599</v>
      </c>
      <c r="B74">
        <v>96.28</v>
      </c>
      <c r="C74">
        <v>85.1</v>
      </c>
      <c r="D74">
        <v>30.6</v>
      </c>
    </row>
    <row r="75" spans="1:4" x14ac:dyDescent="0.25">
      <c r="A75" s="2">
        <v>44600</v>
      </c>
      <c r="B75">
        <v>96.48</v>
      </c>
      <c r="C75">
        <v>85.28</v>
      </c>
      <c r="D75">
        <v>30.44</v>
      </c>
    </row>
    <row r="76" spans="1:4" x14ac:dyDescent="0.25">
      <c r="A76" s="2">
        <v>44601</v>
      </c>
      <c r="B76">
        <v>90.4</v>
      </c>
      <c r="C76">
        <v>80.069999999999993</v>
      </c>
      <c r="D76">
        <v>30.37</v>
      </c>
    </row>
    <row r="77" spans="1:4" x14ac:dyDescent="0.25">
      <c r="A77" s="2">
        <v>44602</v>
      </c>
      <c r="B77">
        <v>90.41</v>
      </c>
      <c r="C77">
        <v>79.98</v>
      </c>
      <c r="D77">
        <v>30.29</v>
      </c>
    </row>
    <row r="78" spans="1:4" x14ac:dyDescent="0.25">
      <c r="A78" s="2">
        <v>44603</v>
      </c>
      <c r="B78">
        <v>92.5</v>
      </c>
      <c r="C78">
        <v>81.459999999999994</v>
      </c>
      <c r="D78">
        <v>30.08</v>
      </c>
    </row>
    <row r="79" spans="1:4" x14ac:dyDescent="0.25">
      <c r="A79" s="2">
        <v>44604</v>
      </c>
      <c r="B79" t="e">
        <v>#N/A</v>
      </c>
      <c r="C79" t="e">
        <v>#N/A</v>
      </c>
      <c r="D79" t="e">
        <v>#N/A</v>
      </c>
    </row>
    <row r="80" spans="1:4" x14ac:dyDescent="0.25">
      <c r="A80" s="2">
        <v>44605</v>
      </c>
      <c r="B80" t="e">
        <v>#N/A</v>
      </c>
      <c r="C80" t="e">
        <v>#N/A</v>
      </c>
      <c r="D80" t="e">
        <v>#N/A</v>
      </c>
    </row>
    <row r="81" spans="1:4" x14ac:dyDescent="0.25">
      <c r="A81" s="2">
        <v>44606</v>
      </c>
      <c r="B81">
        <v>91.329989999999995</v>
      </c>
      <c r="C81">
        <v>81.849999999999994</v>
      </c>
      <c r="D81">
        <v>30.05</v>
      </c>
    </row>
    <row r="82" spans="1:4" x14ac:dyDescent="0.25">
      <c r="A82" s="2">
        <v>44607</v>
      </c>
      <c r="B82">
        <v>90.71</v>
      </c>
      <c r="C82">
        <v>82.5</v>
      </c>
      <c r="D82">
        <v>29.87</v>
      </c>
    </row>
    <row r="83" spans="1:4" x14ac:dyDescent="0.25">
      <c r="A83" s="2">
        <v>44608</v>
      </c>
      <c r="B83">
        <v>89.38</v>
      </c>
      <c r="C83">
        <v>83.6</v>
      </c>
      <c r="D83">
        <v>29.83</v>
      </c>
    </row>
    <row r="84" spans="1:4" x14ac:dyDescent="0.25">
      <c r="A84" s="2">
        <v>44609</v>
      </c>
      <c r="B84">
        <v>85.98</v>
      </c>
      <c r="C84">
        <v>82.2</v>
      </c>
      <c r="D84">
        <v>30.52</v>
      </c>
    </row>
    <row r="85" spans="1:4" x14ac:dyDescent="0.25">
      <c r="A85" s="2">
        <v>44610</v>
      </c>
      <c r="B85">
        <v>89.05</v>
      </c>
      <c r="C85">
        <v>85.7</v>
      </c>
      <c r="D85">
        <v>30.05</v>
      </c>
    </row>
    <row r="86" spans="1:4" x14ac:dyDescent="0.25">
      <c r="A86" s="2">
        <v>44611</v>
      </c>
      <c r="B86" t="e">
        <v>#N/A</v>
      </c>
      <c r="C86" t="e">
        <v>#N/A</v>
      </c>
      <c r="D86" t="e">
        <v>#N/A</v>
      </c>
    </row>
    <row r="87" spans="1:4" x14ac:dyDescent="0.25">
      <c r="A87" s="2">
        <v>44612</v>
      </c>
      <c r="B87" t="e">
        <v>#N/A</v>
      </c>
      <c r="C87" t="e">
        <v>#N/A</v>
      </c>
      <c r="D87" t="e">
        <v>#N/A</v>
      </c>
    </row>
    <row r="88" spans="1:4" x14ac:dyDescent="0.25">
      <c r="A88" s="2">
        <v>44613</v>
      </c>
      <c r="B88">
        <v>89.29</v>
      </c>
      <c r="C88">
        <v>85.6</v>
      </c>
      <c r="D88">
        <v>30.05</v>
      </c>
    </row>
    <row r="89" spans="1:4" x14ac:dyDescent="0.25">
      <c r="A89" s="2">
        <v>44614</v>
      </c>
      <c r="B89">
        <v>89.39</v>
      </c>
      <c r="C89">
        <v>82.98</v>
      </c>
      <c r="D89">
        <v>30.05</v>
      </c>
    </row>
    <row r="90" spans="1:4" x14ac:dyDescent="0.25">
      <c r="A90" s="2">
        <v>44615</v>
      </c>
      <c r="B90">
        <v>94.689989999999995</v>
      </c>
      <c r="C90">
        <v>84.72</v>
      </c>
      <c r="D90">
        <v>30.21</v>
      </c>
    </row>
    <row r="91" spans="1:4" x14ac:dyDescent="0.25">
      <c r="A91" s="2">
        <v>44616</v>
      </c>
      <c r="B91">
        <v>86.66</v>
      </c>
      <c r="C91">
        <v>80.42</v>
      </c>
      <c r="D91">
        <v>31.87</v>
      </c>
    </row>
    <row r="92" spans="1:4" x14ac:dyDescent="0.25">
      <c r="A92" s="2">
        <v>44617</v>
      </c>
      <c r="B92">
        <v>87.74</v>
      </c>
      <c r="C92">
        <v>82.15</v>
      </c>
      <c r="D92">
        <v>32.1</v>
      </c>
    </row>
    <row r="93" spans="1:4" x14ac:dyDescent="0.25">
      <c r="A93" s="2">
        <v>44618</v>
      </c>
      <c r="B93" t="e">
        <v>#N/A</v>
      </c>
      <c r="C93" t="e">
        <v>#N/A</v>
      </c>
      <c r="D93" t="e">
        <v>#N/A</v>
      </c>
    </row>
    <row r="94" spans="1:4" x14ac:dyDescent="0.25">
      <c r="A94" s="2">
        <v>44619</v>
      </c>
      <c r="B94" t="e">
        <v>#N/A</v>
      </c>
      <c r="C94" t="e">
        <v>#N/A</v>
      </c>
      <c r="D94" t="e">
        <v>#N/A</v>
      </c>
    </row>
    <row r="95" spans="1:4" x14ac:dyDescent="0.25">
      <c r="A95" s="2">
        <v>44620</v>
      </c>
      <c r="B95">
        <v>81.819999999999993</v>
      </c>
      <c r="C95">
        <v>77.939989999999995</v>
      </c>
      <c r="D95">
        <v>31.36</v>
      </c>
    </row>
    <row r="96" spans="1:4" x14ac:dyDescent="0.25">
      <c r="A96" s="2">
        <v>44621</v>
      </c>
      <c r="B96">
        <v>68.53</v>
      </c>
      <c r="C96">
        <v>69.040000000000006</v>
      </c>
      <c r="D96">
        <v>29.47</v>
      </c>
    </row>
    <row r="97" spans="1:4" x14ac:dyDescent="0.25">
      <c r="A97" s="2">
        <v>44622</v>
      </c>
      <c r="B97">
        <v>68.260000000000005</v>
      </c>
      <c r="C97">
        <v>71.62</v>
      </c>
      <c r="D97">
        <v>29.28</v>
      </c>
    </row>
    <row r="98" spans="1:4" x14ac:dyDescent="0.25">
      <c r="A98" s="2">
        <v>44623</v>
      </c>
      <c r="B98">
        <v>67.09</v>
      </c>
      <c r="C98">
        <v>70.650000000000006</v>
      </c>
      <c r="D98">
        <v>28.77</v>
      </c>
    </row>
    <row r="99" spans="1:4" x14ac:dyDescent="0.25">
      <c r="A99" s="2">
        <v>44624</v>
      </c>
      <c r="B99">
        <v>64.790000000000006</v>
      </c>
      <c r="C99">
        <v>70.38</v>
      </c>
      <c r="D99">
        <v>28.33</v>
      </c>
    </row>
    <row r="100" spans="1:4" x14ac:dyDescent="0.25">
      <c r="A100" s="2">
        <v>44625</v>
      </c>
      <c r="B100" t="e">
        <v>#N/A</v>
      </c>
      <c r="C100" t="e">
        <v>#N/A</v>
      </c>
      <c r="D100" t="e">
        <v>#N/A</v>
      </c>
    </row>
    <row r="101" spans="1:4" x14ac:dyDescent="0.25">
      <c r="A101" s="2">
        <v>44626</v>
      </c>
      <c r="B101" t="e">
        <v>#N/A</v>
      </c>
      <c r="C101" t="e">
        <v>#N/A</v>
      </c>
      <c r="D101" t="e">
        <v>#N/A</v>
      </c>
    </row>
    <row r="102" spans="1:4" x14ac:dyDescent="0.25">
      <c r="A102" s="2">
        <v>44627</v>
      </c>
      <c r="B102">
        <v>57.93</v>
      </c>
      <c r="C102">
        <v>67.72</v>
      </c>
      <c r="D102">
        <v>26.05</v>
      </c>
    </row>
    <row r="103" spans="1:4" x14ac:dyDescent="0.25">
      <c r="A103" s="2">
        <v>44628</v>
      </c>
      <c r="B103">
        <v>68.12</v>
      </c>
      <c r="C103">
        <v>68.069999999999993</v>
      </c>
      <c r="D103">
        <v>26.7</v>
      </c>
    </row>
    <row r="104" spans="1:4" x14ac:dyDescent="0.25">
      <c r="A104" s="2">
        <v>44629</v>
      </c>
      <c r="B104">
        <v>72.78</v>
      </c>
      <c r="C104">
        <v>66.439989999999995</v>
      </c>
      <c r="D104">
        <v>28.72</v>
      </c>
    </row>
    <row r="105" spans="1:4" x14ac:dyDescent="0.25">
      <c r="A105" s="2">
        <v>44630</v>
      </c>
      <c r="B105">
        <v>76.03</v>
      </c>
      <c r="C105">
        <v>71.510000000000005</v>
      </c>
      <c r="D105">
        <v>28.98</v>
      </c>
    </row>
    <row r="106" spans="1:4" x14ac:dyDescent="0.25">
      <c r="A106" s="2">
        <v>44631</v>
      </c>
      <c r="B106">
        <v>76.39</v>
      </c>
      <c r="C106">
        <v>74.099999999999994</v>
      </c>
      <c r="D106">
        <v>29.52</v>
      </c>
    </row>
    <row r="107" spans="1:4" x14ac:dyDescent="0.25">
      <c r="A107" s="2">
        <v>44632</v>
      </c>
      <c r="B107" t="e">
        <v>#N/A</v>
      </c>
      <c r="C107" t="e">
        <v>#N/A</v>
      </c>
      <c r="D107" t="e">
        <v>#N/A</v>
      </c>
    </row>
    <row r="108" spans="1:4" x14ac:dyDescent="0.25">
      <c r="A108" s="2">
        <v>44633</v>
      </c>
      <c r="B108" t="e">
        <v>#N/A</v>
      </c>
      <c r="C108" t="e">
        <v>#N/A</v>
      </c>
      <c r="D108" t="e">
        <v>#N/A</v>
      </c>
    </row>
    <row r="109" spans="1:4" x14ac:dyDescent="0.25">
      <c r="A109" s="2">
        <v>44634</v>
      </c>
      <c r="B109">
        <v>77.89</v>
      </c>
      <c r="C109">
        <v>76.98</v>
      </c>
      <c r="D109">
        <v>29.46</v>
      </c>
    </row>
    <row r="110" spans="1:4" x14ac:dyDescent="0.25">
      <c r="A110" s="2">
        <v>44635</v>
      </c>
      <c r="B110">
        <v>77.040000000000006</v>
      </c>
      <c r="C110">
        <v>78.430000000000007</v>
      </c>
      <c r="D110">
        <v>29.23</v>
      </c>
    </row>
    <row r="111" spans="1:4" x14ac:dyDescent="0.25">
      <c r="A111" s="2">
        <v>44636</v>
      </c>
      <c r="B111">
        <v>77.77</v>
      </c>
      <c r="C111">
        <v>79.66</v>
      </c>
      <c r="D111">
        <v>29.73</v>
      </c>
    </row>
    <row r="112" spans="1:4" x14ac:dyDescent="0.25">
      <c r="A112" s="2">
        <v>44637</v>
      </c>
      <c r="B112">
        <v>79.53</v>
      </c>
      <c r="C112">
        <v>80.489999999999995</v>
      </c>
      <c r="D112">
        <v>29.75</v>
      </c>
    </row>
    <row r="113" spans="1:4" x14ac:dyDescent="0.25">
      <c r="A113" s="2">
        <v>44638</v>
      </c>
      <c r="B113">
        <v>78.52</v>
      </c>
      <c r="C113">
        <v>78.41</v>
      </c>
      <c r="D113">
        <v>29.58</v>
      </c>
    </row>
    <row r="114" spans="1:4" x14ac:dyDescent="0.25">
      <c r="A114" s="2">
        <v>44639</v>
      </c>
      <c r="B114" t="e">
        <v>#N/A</v>
      </c>
      <c r="C114" t="e">
        <v>#N/A</v>
      </c>
      <c r="D114" t="e">
        <v>#N/A</v>
      </c>
    </row>
    <row r="115" spans="1:4" x14ac:dyDescent="0.25">
      <c r="A115" s="2">
        <v>44640</v>
      </c>
      <c r="B115" t="e">
        <v>#N/A</v>
      </c>
      <c r="C115" t="e">
        <v>#N/A</v>
      </c>
      <c r="D115" t="e">
        <v>#N/A</v>
      </c>
    </row>
    <row r="116" spans="1:4" x14ac:dyDescent="0.25">
      <c r="A116" s="2">
        <v>44641</v>
      </c>
      <c r="B116">
        <v>78.009990000000002</v>
      </c>
      <c r="C116">
        <v>75.83</v>
      </c>
      <c r="D116">
        <v>29.13</v>
      </c>
    </row>
    <row r="117" spans="1:4" x14ac:dyDescent="0.25">
      <c r="A117" s="2">
        <v>44642</v>
      </c>
      <c r="B117">
        <v>80.290000000000006</v>
      </c>
      <c r="C117">
        <v>73.11</v>
      </c>
      <c r="D117">
        <v>29.27</v>
      </c>
    </row>
    <row r="118" spans="1:4" x14ac:dyDescent="0.25">
      <c r="A118" s="2">
        <v>44643</v>
      </c>
      <c r="B118">
        <v>76.25</v>
      </c>
      <c r="C118">
        <v>73.48</v>
      </c>
      <c r="D118">
        <v>29.55</v>
      </c>
    </row>
    <row r="119" spans="1:4" x14ac:dyDescent="0.25">
      <c r="A119" s="2">
        <v>44644</v>
      </c>
      <c r="B119">
        <v>77.939989999999995</v>
      </c>
      <c r="C119">
        <v>75.05</v>
      </c>
      <c r="D119">
        <v>29.78</v>
      </c>
    </row>
    <row r="120" spans="1:4" x14ac:dyDescent="0.25">
      <c r="A120" s="2">
        <v>44645</v>
      </c>
      <c r="B120">
        <v>78.31</v>
      </c>
      <c r="C120">
        <v>74.56</v>
      </c>
      <c r="D120">
        <v>30.39</v>
      </c>
    </row>
    <row r="121" spans="1:4" x14ac:dyDescent="0.25">
      <c r="A121" s="2">
        <v>44646</v>
      </c>
      <c r="B121" t="e">
        <v>#N/A</v>
      </c>
      <c r="C121" t="e">
        <v>#N/A</v>
      </c>
      <c r="D121" t="e">
        <v>#N/A</v>
      </c>
    </row>
    <row r="122" spans="1:4" x14ac:dyDescent="0.25">
      <c r="A122" s="2">
        <v>44647</v>
      </c>
      <c r="B122" t="e">
        <v>#N/A</v>
      </c>
      <c r="C122" t="e">
        <v>#N/A</v>
      </c>
      <c r="D122" t="e">
        <v>#N/A</v>
      </c>
    </row>
    <row r="123" spans="1:4" x14ac:dyDescent="0.25">
      <c r="A123" s="2">
        <v>44648</v>
      </c>
      <c r="B123">
        <v>80.540000000000006</v>
      </c>
      <c r="C123">
        <v>76.3</v>
      </c>
      <c r="D123">
        <v>31.8</v>
      </c>
    </row>
    <row r="124" spans="1:4" x14ac:dyDescent="0.25">
      <c r="A124" s="2">
        <v>44649</v>
      </c>
      <c r="B124">
        <v>81.540000000000006</v>
      </c>
      <c r="C124">
        <v>80.290000000000006</v>
      </c>
      <c r="D124">
        <v>33.21</v>
      </c>
    </row>
    <row r="125" spans="1:4" x14ac:dyDescent="0.25">
      <c r="A125" s="2">
        <v>44650</v>
      </c>
      <c r="B125">
        <v>78.12</v>
      </c>
      <c r="C125">
        <v>76.78</v>
      </c>
      <c r="D125">
        <v>33.049999999999997</v>
      </c>
    </row>
    <row r="126" spans="1:4" x14ac:dyDescent="0.25">
      <c r="A126" s="2">
        <v>44651</v>
      </c>
      <c r="B126">
        <v>76.319999999999993</v>
      </c>
      <c r="C126">
        <v>75.77</v>
      </c>
      <c r="D126">
        <v>32.729999999999997</v>
      </c>
    </row>
    <row r="127" spans="1:4" x14ac:dyDescent="0.25">
      <c r="A127" s="2">
        <v>44652</v>
      </c>
      <c r="B127">
        <v>78.349999999999994</v>
      </c>
      <c r="C127">
        <v>75.33</v>
      </c>
      <c r="D127">
        <v>33.29</v>
      </c>
    </row>
    <row r="128" spans="1:4" x14ac:dyDescent="0.25">
      <c r="A128" s="2">
        <v>44653</v>
      </c>
      <c r="B128" t="e">
        <v>#N/A</v>
      </c>
      <c r="C128" t="e">
        <v>#N/A</v>
      </c>
      <c r="D128" t="e">
        <v>#N/A</v>
      </c>
    </row>
    <row r="129" spans="1:4" x14ac:dyDescent="0.25">
      <c r="A129" s="2">
        <v>44654</v>
      </c>
      <c r="B129" t="e">
        <v>#N/A</v>
      </c>
      <c r="C129" t="e">
        <v>#N/A</v>
      </c>
      <c r="D129" t="e">
        <v>#N/A</v>
      </c>
    </row>
    <row r="130" spans="1:4" x14ac:dyDescent="0.25">
      <c r="A130" s="2">
        <v>44655</v>
      </c>
      <c r="B130">
        <v>78.34</v>
      </c>
      <c r="C130">
        <v>74.25</v>
      </c>
      <c r="D130">
        <v>33.74</v>
      </c>
    </row>
    <row r="131" spans="1:4" x14ac:dyDescent="0.25">
      <c r="A131" s="2">
        <v>44656</v>
      </c>
      <c r="B131">
        <v>77.89</v>
      </c>
      <c r="C131">
        <v>72.89</v>
      </c>
      <c r="D131">
        <v>33.76</v>
      </c>
    </row>
    <row r="132" spans="1:4" x14ac:dyDescent="0.25">
      <c r="A132" s="2">
        <v>44657</v>
      </c>
      <c r="B132">
        <v>77.02</v>
      </c>
      <c r="C132">
        <v>72.66</v>
      </c>
      <c r="D132">
        <v>33.68</v>
      </c>
    </row>
    <row r="133" spans="1:4" x14ac:dyDescent="0.25">
      <c r="A133" s="2">
        <v>44658</v>
      </c>
      <c r="B133">
        <v>79.78</v>
      </c>
      <c r="C133">
        <v>76.28</v>
      </c>
      <c r="D133">
        <v>33.78</v>
      </c>
    </row>
    <row r="134" spans="1:4" x14ac:dyDescent="0.25">
      <c r="A134" s="2">
        <v>44659</v>
      </c>
      <c r="B134">
        <v>79.930000000000007</v>
      </c>
      <c r="C134">
        <v>77.75</v>
      </c>
      <c r="D134">
        <v>33.97</v>
      </c>
    </row>
    <row r="135" spans="1:4" x14ac:dyDescent="0.25">
      <c r="A135" s="2">
        <v>44660</v>
      </c>
      <c r="B135" t="e">
        <v>#N/A</v>
      </c>
      <c r="C135" t="e">
        <v>#N/A</v>
      </c>
      <c r="D135" t="e">
        <v>#N/A</v>
      </c>
    </row>
    <row r="136" spans="1:4" x14ac:dyDescent="0.25">
      <c r="A136" s="2">
        <v>44661</v>
      </c>
      <c r="B136" t="e">
        <v>#N/A</v>
      </c>
      <c r="C136" t="e">
        <v>#N/A</v>
      </c>
      <c r="D136" t="e">
        <v>#N/A</v>
      </c>
    </row>
    <row r="137" spans="1:4" x14ac:dyDescent="0.25">
      <c r="A137" s="2">
        <v>44662</v>
      </c>
      <c r="B137">
        <v>77.790000000000006</v>
      </c>
      <c r="C137">
        <v>77.22</v>
      </c>
      <c r="D137">
        <v>33.69</v>
      </c>
    </row>
    <row r="138" spans="1:4" x14ac:dyDescent="0.25">
      <c r="A138" s="2">
        <v>44663</v>
      </c>
      <c r="B138">
        <v>78.84</v>
      </c>
      <c r="C138">
        <v>77.45</v>
      </c>
      <c r="D138">
        <v>33.65</v>
      </c>
    </row>
    <row r="139" spans="1:4" x14ac:dyDescent="0.25">
      <c r="A139" s="2">
        <v>44664</v>
      </c>
      <c r="B139">
        <v>77.259990000000002</v>
      </c>
      <c r="C139">
        <v>76.81</v>
      </c>
      <c r="D139">
        <v>33.74</v>
      </c>
    </row>
    <row r="140" spans="1:4" x14ac:dyDescent="0.25">
      <c r="A140" s="2">
        <v>44665</v>
      </c>
      <c r="B140">
        <v>79.78</v>
      </c>
      <c r="C140">
        <v>77.900000000000006</v>
      </c>
      <c r="D140">
        <v>33.799999999999997</v>
      </c>
    </row>
    <row r="141" spans="1:4" x14ac:dyDescent="0.25">
      <c r="A141" s="2">
        <v>44666</v>
      </c>
      <c r="B141" t="e">
        <v>#N/A</v>
      </c>
      <c r="C141" t="e">
        <v>#N/A</v>
      </c>
      <c r="D141" t="e">
        <v>#N/A</v>
      </c>
    </row>
    <row r="142" spans="1:4" x14ac:dyDescent="0.25">
      <c r="A142" s="2">
        <v>44667</v>
      </c>
      <c r="B142" t="e">
        <v>#N/A</v>
      </c>
      <c r="C142" t="e">
        <v>#N/A</v>
      </c>
      <c r="D142" t="e">
        <v>#N/A</v>
      </c>
    </row>
    <row r="143" spans="1:4" x14ac:dyDescent="0.25">
      <c r="A143" s="2">
        <v>44668</v>
      </c>
      <c r="B143" t="e">
        <v>#N/A</v>
      </c>
      <c r="C143" t="e">
        <v>#N/A</v>
      </c>
      <c r="D143" t="e">
        <v>#N/A</v>
      </c>
    </row>
    <row r="144" spans="1:4" x14ac:dyDescent="0.25">
      <c r="A144" s="2">
        <v>44669</v>
      </c>
      <c r="B144">
        <v>79.78</v>
      </c>
      <c r="C144" t="e">
        <v>#N/A</v>
      </c>
      <c r="D144">
        <v>33.64</v>
      </c>
    </row>
    <row r="145" spans="1:4" x14ac:dyDescent="0.25">
      <c r="A145" s="2">
        <v>44670</v>
      </c>
      <c r="B145">
        <v>79.98</v>
      </c>
      <c r="C145">
        <v>74.78</v>
      </c>
      <c r="D145">
        <v>33.6</v>
      </c>
    </row>
    <row r="146" spans="1:4" x14ac:dyDescent="0.25">
      <c r="A146" s="2">
        <v>44671</v>
      </c>
      <c r="B146">
        <v>87.6</v>
      </c>
      <c r="C146">
        <v>79.599999999999994</v>
      </c>
      <c r="D146">
        <v>33.46</v>
      </c>
    </row>
    <row r="147" spans="1:4" x14ac:dyDescent="0.25">
      <c r="A147" s="2">
        <v>44672</v>
      </c>
      <c r="B147">
        <v>86.189989999999995</v>
      </c>
      <c r="C147">
        <v>79.91</v>
      </c>
      <c r="D147">
        <v>33.42</v>
      </c>
    </row>
    <row r="148" spans="1:4" x14ac:dyDescent="0.25">
      <c r="A148" s="2">
        <v>44673</v>
      </c>
      <c r="B148">
        <v>88.68</v>
      </c>
      <c r="C148">
        <v>82.55</v>
      </c>
      <c r="D148">
        <v>33.24</v>
      </c>
    </row>
    <row r="149" spans="1:4" x14ac:dyDescent="0.25">
      <c r="A149" s="2">
        <v>44674</v>
      </c>
      <c r="B149" t="e">
        <v>#N/A</v>
      </c>
      <c r="C149" t="e">
        <v>#N/A</v>
      </c>
      <c r="D149" t="e">
        <v>#N/A</v>
      </c>
    </row>
    <row r="150" spans="1:4" x14ac:dyDescent="0.25">
      <c r="A150" s="2">
        <v>44675</v>
      </c>
      <c r="B150" t="e">
        <v>#N/A</v>
      </c>
      <c r="C150" t="e">
        <v>#N/A</v>
      </c>
      <c r="D150" t="e">
        <v>#N/A</v>
      </c>
    </row>
    <row r="151" spans="1:4" x14ac:dyDescent="0.25">
      <c r="A151" s="2">
        <v>44676</v>
      </c>
      <c r="B151">
        <v>83.13</v>
      </c>
      <c r="C151">
        <v>80.91</v>
      </c>
      <c r="D151">
        <v>32.6</v>
      </c>
    </row>
    <row r="152" spans="1:4" x14ac:dyDescent="0.25">
      <c r="A152" s="2">
        <v>44677</v>
      </c>
      <c r="B152">
        <v>82.35</v>
      </c>
      <c r="C152">
        <v>81.63</v>
      </c>
      <c r="D152">
        <v>32.5</v>
      </c>
    </row>
    <row r="153" spans="1:4" x14ac:dyDescent="0.25">
      <c r="A153" s="2">
        <v>44678</v>
      </c>
      <c r="B153">
        <v>80.66</v>
      </c>
      <c r="C153">
        <v>80.33</v>
      </c>
      <c r="D153">
        <v>32.270000000000003</v>
      </c>
    </row>
    <row r="154" spans="1:4" x14ac:dyDescent="0.25">
      <c r="A154" s="2">
        <v>44679</v>
      </c>
      <c r="B154">
        <v>82.31</v>
      </c>
      <c r="C154">
        <v>81.150000000000006</v>
      </c>
      <c r="D154">
        <v>32.33</v>
      </c>
    </row>
    <row r="155" spans="1:4" x14ac:dyDescent="0.25">
      <c r="A155" s="2">
        <v>44680</v>
      </c>
      <c r="B155">
        <v>84.04</v>
      </c>
      <c r="C155">
        <v>80.75</v>
      </c>
      <c r="D155">
        <v>32.19</v>
      </c>
    </row>
    <row r="156" spans="1:4" x14ac:dyDescent="0.25">
      <c r="A156" s="2">
        <v>44681</v>
      </c>
      <c r="B156" t="e">
        <v>#N/A</v>
      </c>
      <c r="C156" t="e">
        <v>#N/A</v>
      </c>
      <c r="D156" t="e">
        <v>#N/A</v>
      </c>
    </row>
    <row r="157" spans="1:4" x14ac:dyDescent="0.25">
      <c r="A157" s="2">
        <v>44682</v>
      </c>
      <c r="B157" t="e">
        <v>#N/A</v>
      </c>
      <c r="C157" t="e">
        <v>#N/A</v>
      </c>
      <c r="D157" t="e">
        <v>#N/A</v>
      </c>
    </row>
    <row r="158" spans="1:4" x14ac:dyDescent="0.25">
      <c r="A158" s="2">
        <v>44683</v>
      </c>
      <c r="B158">
        <v>82.65</v>
      </c>
      <c r="C158" t="e">
        <v>#N/A</v>
      </c>
      <c r="D158">
        <v>31.9</v>
      </c>
    </row>
    <row r="159" spans="1:4" x14ac:dyDescent="0.25">
      <c r="A159" s="2">
        <v>44684</v>
      </c>
      <c r="B159">
        <v>87.78</v>
      </c>
      <c r="C159">
        <v>82.88</v>
      </c>
      <c r="D159">
        <v>32.25</v>
      </c>
    </row>
    <row r="160" spans="1:4" x14ac:dyDescent="0.25">
      <c r="A160" s="2">
        <v>44685</v>
      </c>
      <c r="B160">
        <v>87.9</v>
      </c>
      <c r="C160">
        <v>82.64</v>
      </c>
      <c r="D160">
        <v>32.630000000000003</v>
      </c>
    </row>
    <row r="161" spans="1:4" x14ac:dyDescent="0.25">
      <c r="A161" s="2">
        <v>44686</v>
      </c>
      <c r="B161">
        <v>88.53</v>
      </c>
      <c r="C161">
        <v>84.65</v>
      </c>
      <c r="D161">
        <v>32.06</v>
      </c>
    </row>
    <row r="162" spans="1:4" x14ac:dyDescent="0.25">
      <c r="A162" s="2">
        <v>44687</v>
      </c>
      <c r="B162">
        <v>91.14</v>
      </c>
      <c r="C162">
        <v>88.8</v>
      </c>
      <c r="D162">
        <v>32.07</v>
      </c>
    </row>
    <row r="163" spans="1:4" x14ac:dyDescent="0.25">
      <c r="A163" s="2">
        <v>44688</v>
      </c>
      <c r="B163" t="e">
        <v>#N/A</v>
      </c>
      <c r="C163" t="e">
        <v>#N/A</v>
      </c>
      <c r="D163" t="e">
        <v>#N/A</v>
      </c>
    </row>
    <row r="164" spans="1:4" x14ac:dyDescent="0.25">
      <c r="A164" s="2">
        <v>44689</v>
      </c>
      <c r="B164" t="e">
        <v>#N/A</v>
      </c>
      <c r="C164" t="e">
        <v>#N/A</v>
      </c>
      <c r="D164" t="e">
        <v>#N/A</v>
      </c>
    </row>
    <row r="165" spans="1:4" x14ac:dyDescent="0.25">
      <c r="A165" s="2">
        <v>44690</v>
      </c>
      <c r="B165">
        <v>86.62</v>
      </c>
      <c r="C165">
        <v>87.25</v>
      </c>
      <c r="D165">
        <v>31.93</v>
      </c>
    </row>
    <row r="166" spans="1:4" x14ac:dyDescent="0.25">
      <c r="A166" s="2">
        <v>44691</v>
      </c>
      <c r="B166">
        <v>86.93</v>
      </c>
      <c r="C166">
        <v>87.37</v>
      </c>
      <c r="D166">
        <v>32.39</v>
      </c>
    </row>
    <row r="167" spans="1:4" x14ac:dyDescent="0.25">
      <c r="A167" s="2">
        <v>44692</v>
      </c>
      <c r="B167">
        <v>88.45</v>
      </c>
      <c r="C167">
        <v>88.97</v>
      </c>
      <c r="D167">
        <v>32.090000000000003</v>
      </c>
    </row>
    <row r="168" spans="1:4" x14ac:dyDescent="0.25">
      <c r="A168" s="2">
        <v>44693</v>
      </c>
      <c r="B168">
        <v>87.87</v>
      </c>
      <c r="C168">
        <v>85.83</v>
      </c>
      <c r="D168">
        <v>31.73</v>
      </c>
    </row>
    <row r="169" spans="1:4" x14ac:dyDescent="0.25">
      <c r="A169" s="2">
        <v>44694</v>
      </c>
      <c r="B169">
        <v>88.09</v>
      </c>
      <c r="C169">
        <v>84.1</v>
      </c>
      <c r="D169">
        <v>31.97</v>
      </c>
    </row>
    <row r="170" spans="1:4" x14ac:dyDescent="0.25">
      <c r="A170" s="2">
        <v>44695</v>
      </c>
      <c r="B170" t="e">
        <v>#N/A</v>
      </c>
      <c r="C170" t="e">
        <v>#N/A</v>
      </c>
      <c r="D170" t="e">
        <v>#N/A</v>
      </c>
    </row>
    <row r="171" spans="1:4" x14ac:dyDescent="0.25">
      <c r="A171" s="2">
        <v>44696</v>
      </c>
      <c r="B171" t="e">
        <v>#N/A</v>
      </c>
      <c r="C171" t="e">
        <v>#N/A</v>
      </c>
      <c r="D171" t="e">
        <v>#N/A</v>
      </c>
    </row>
    <row r="172" spans="1:4" x14ac:dyDescent="0.25">
      <c r="A172" s="2">
        <v>44697</v>
      </c>
      <c r="B172">
        <v>89.18</v>
      </c>
      <c r="C172">
        <v>84.72</v>
      </c>
      <c r="D172">
        <v>32.21</v>
      </c>
    </row>
    <row r="173" spans="1:4" x14ac:dyDescent="0.25">
      <c r="A173" s="2">
        <v>44698</v>
      </c>
      <c r="B173">
        <v>91.329989999999995</v>
      </c>
      <c r="C173">
        <v>85.5</v>
      </c>
      <c r="D173">
        <v>32.69</v>
      </c>
    </row>
    <row r="174" spans="1:4" x14ac:dyDescent="0.25">
      <c r="A174" s="2">
        <v>44699</v>
      </c>
      <c r="B174">
        <v>84.27</v>
      </c>
      <c r="C174">
        <v>83.07</v>
      </c>
      <c r="D174">
        <v>32.79</v>
      </c>
    </row>
    <row r="175" spans="1:4" x14ac:dyDescent="0.25">
      <c r="A175" s="2">
        <v>44700</v>
      </c>
      <c r="B175">
        <v>82.82</v>
      </c>
      <c r="C175">
        <v>83.45</v>
      </c>
      <c r="D175">
        <v>32.65</v>
      </c>
    </row>
    <row r="176" spans="1:4" x14ac:dyDescent="0.25">
      <c r="A176" s="2">
        <v>44701</v>
      </c>
      <c r="B176">
        <v>80.05</v>
      </c>
      <c r="C176">
        <v>82.37</v>
      </c>
      <c r="D176">
        <v>32.700000000000003</v>
      </c>
    </row>
    <row r="177" spans="1:4" x14ac:dyDescent="0.25">
      <c r="A177" s="2">
        <v>44702</v>
      </c>
      <c r="B177" t="e">
        <v>#N/A</v>
      </c>
      <c r="C177" t="e">
        <v>#N/A</v>
      </c>
      <c r="D177" t="e">
        <v>#N/A</v>
      </c>
    </row>
    <row r="178" spans="1:4" x14ac:dyDescent="0.25">
      <c r="A178" s="2">
        <v>44703</v>
      </c>
      <c r="B178" t="e">
        <v>#N/A</v>
      </c>
      <c r="C178" t="e">
        <v>#N/A</v>
      </c>
      <c r="D178" t="e">
        <v>#N/A</v>
      </c>
    </row>
    <row r="179" spans="1:4" x14ac:dyDescent="0.25">
      <c r="A179" s="2">
        <v>44704</v>
      </c>
      <c r="B179">
        <v>77.81</v>
      </c>
      <c r="C179">
        <v>80.099999999999994</v>
      </c>
      <c r="D179">
        <v>32.94</v>
      </c>
    </row>
    <row r="180" spans="1:4" x14ac:dyDescent="0.25">
      <c r="A180" s="2">
        <v>44705</v>
      </c>
      <c r="B180">
        <v>80.98</v>
      </c>
      <c r="C180">
        <v>80.400000000000006</v>
      </c>
      <c r="D180">
        <v>33.17</v>
      </c>
    </row>
    <row r="181" spans="1:4" x14ac:dyDescent="0.25">
      <c r="A181" s="2">
        <v>44706</v>
      </c>
      <c r="B181">
        <v>81.040000000000006</v>
      </c>
      <c r="C181">
        <v>80.31</v>
      </c>
      <c r="D181">
        <v>33.549999999999997</v>
      </c>
    </row>
    <row r="182" spans="1:4" x14ac:dyDescent="0.25">
      <c r="A182" s="2">
        <v>44707</v>
      </c>
      <c r="B182">
        <v>84.4</v>
      </c>
      <c r="C182">
        <v>82.47</v>
      </c>
      <c r="D182">
        <v>33.82</v>
      </c>
    </row>
    <row r="183" spans="1:4" x14ac:dyDescent="0.25">
      <c r="A183" s="2">
        <v>44708</v>
      </c>
      <c r="B183">
        <v>83.84</v>
      </c>
      <c r="C183">
        <v>82.189989999999995</v>
      </c>
      <c r="D183">
        <v>34.340000000000003</v>
      </c>
    </row>
    <row r="184" spans="1:4" x14ac:dyDescent="0.25">
      <c r="A184" s="2">
        <v>44709</v>
      </c>
      <c r="B184" t="e">
        <v>#N/A</v>
      </c>
      <c r="C184" t="e">
        <v>#N/A</v>
      </c>
      <c r="D184" t="e">
        <v>#N/A</v>
      </c>
    </row>
    <row r="185" spans="1:4" x14ac:dyDescent="0.25">
      <c r="A185" s="2">
        <v>44710</v>
      </c>
      <c r="B185" t="e">
        <v>#N/A</v>
      </c>
      <c r="C185" t="e">
        <v>#N/A</v>
      </c>
      <c r="D185" t="e">
        <v>#N/A</v>
      </c>
    </row>
    <row r="186" spans="1:4" x14ac:dyDescent="0.25">
      <c r="A186" s="2">
        <v>44711</v>
      </c>
      <c r="B186">
        <v>83.61</v>
      </c>
      <c r="C186">
        <v>81.17</v>
      </c>
      <c r="D186">
        <v>34.340000000000003</v>
      </c>
    </row>
    <row r="187" spans="1:4" x14ac:dyDescent="0.25">
      <c r="A187" s="2">
        <v>44712</v>
      </c>
      <c r="B187">
        <v>83.66</v>
      </c>
      <c r="C187">
        <v>82.59</v>
      </c>
      <c r="D187">
        <v>34.53</v>
      </c>
    </row>
    <row r="188" spans="1:4" x14ac:dyDescent="0.25">
      <c r="A188" s="2">
        <v>44713</v>
      </c>
      <c r="B188">
        <v>85.72</v>
      </c>
      <c r="C188">
        <v>82.66</v>
      </c>
      <c r="D188">
        <v>35.08</v>
      </c>
    </row>
    <row r="189" spans="1:4" x14ac:dyDescent="0.25">
      <c r="A189" s="2">
        <v>44714</v>
      </c>
      <c r="B189">
        <v>85.98</v>
      </c>
      <c r="C189" t="e">
        <v>#N/A</v>
      </c>
      <c r="D189">
        <v>34.700000000000003</v>
      </c>
    </row>
    <row r="190" spans="1:4" x14ac:dyDescent="0.25">
      <c r="A190" s="2">
        <v>44715</v>
      </c>
      <c r="B190">
        <v>86.5</v>
      </c>
      <c r="C190" t="e">
        <v>#N/A</v>
      </c>
      <c r="D190">
        <v>34.58</v>
      </c>
    </row>
    <row r="191" spans="1:4" x14ac:dyDescent="0.25">
      <c r="A191" s="2">
        <v>44716</v>
      </c>
      <c r="B191" t="e">
        <v>#N/A</v>
      </c>
      <c r="C191" t="e">
        <v>#N/A</v>
      </c>
      <c r="D191" t="e">
        <v>#N/A</v>
      </c>
    </row>
    <row r="192" spans="1:4" x14ac:dyDescent="0.25">
      <c r="A192" s="2">
        <v>44717</v>
      </c>
      <c r="B192" t="e">
        <v>#N/A</v>
      </c>
      <c r="C192" t="e">
        <v>#N/A</v>
      </c>
      <c r="D192" t="e">
        <v>#N/A</v>
      </c>
    </row>
    <row r="193" spans="1:4" x14ac:dyDescent="0.25">
      <c r="A193" s="2">
        <v>44718</v>
      </c>
      <c r="B193">
        <v>81.08</v>
      </c>
      <c r="C193">
        <v>81.8</v>
      </c>
      <c r="D193">
        <v>34.130000000000003</v>
      </c>
    </row>
    <row r="194" spans="1:4" x14ac:dyDescent="0.25">
      <c r="A194" s="2">
        <v>44719</v>
      </c>
      <c r="B194">
        <v>80.98</v>
      </c>
      <c r="C194">
        <v>82.56</v>
      </c>
      <c r="D194">
        <v>34.08</v>
      </c>
    </row>
    <row r="195" spans="1:4" x14ac:dyDescent="0.25">
      <c r="A195" s="2">
        <v>44720</v>
      </c>
      <c r="B195">
        <v>79.489999999999995</v>
      </c>
      <c r="C195">
        <v>81.78</v>
      </c>
      <c r="D195">
        <v>34.74</v>
      </c>
    </row>
    <row r="196" spans="1:4" x14ac:dyDescent="0.25">
      <c r="A196" s="2">
        <v>44721</v>
      </c>
      <c r="B196">
        <v>80.680000000000007</v>
      </c>
      <c r="C196">
        <v>82.24</v>
      </c>
      <c r="D196">
        <v>34.69</v>
      </c>
    </row>
    <row r="197" spans="1:4" x14ac:dyDescent="0.25">
      <c r="A197" s="2">
        <v>44722</v>
      </c>
      <c r="B197">
        <v>81.53</v>
      </c>
      <c r="C197">
        <v>81.75</v>
      </c>
      <c r="D197">
        <v>34.71</v>
      </c>
    </row>
    <row r="198" spans="1:4" x14ac:dyDescent="0.25">
      <c r="A198" s="2">
        <v>44723</v>
      </c>
      <c r="B198" t="e">
        <v>#N/A</v>
      </c>
      <c r="C198" t="e">
        <v>#N/A</v>
      </c>
      <c r="D198" t="e">
        <v>#N/A</v>
      </c>
    </row>
    <row r="199" spans="1:4" x14ac:dyDescent="0.25">
      <c r="A199" s="2">
        <v>44724</v>
      </c>
      <c r="B199" t="e">
        <v>#N/A</v>
      </c>
      <c r="C199" t="e">
        <v>#N/A</v>
      </c>
      <c r="D199" t="e">
        <v>#N/A</v>
      </c>
    </row>
    <row r="200" spans="1:4" x14ac:dyDescent="0.25">
      <c r="A200" s="2">
        <v>44725</v>
      </c>
      <c r="B200">
        <v>81.2</v>
      </c>
      <c r="C200">
        <v>81.2</v>
      </c>
      <c r="D200">
        <v>34.049999999999997</v>
      </c>
    </row>
    <row r="201" spans="1:4" x14ac:dyDescent="0.25">
      <c r="A201" s="2">
        <v>44726</v>
      </c>
      <c r="B201">
        <v>83.78</v>
      </c>
      <c r="C201">
        <v>82.11</v>
      </c>
      <c r="D201">
        <v>33.43</v>
      </c>
    </row>
    <row r="202" spans="1:4" x14ac:dyDescent="0.25">
      <c r="A202" s="2">
        <v>44727</v>
      </c>
      <c r="B202">
        <v>85.83</v>
      </c>
      <c r="C202">
        <v>82.37</v>
      </c>
      <c r="D202">
        <v>33.47</v>
      </c>
    </row>
    <row r="203" spans="1:4" x14ac:dyDescent="0.25">
      <c r="A203" s="2">
        <v>44728</v>
      </c>
      <c r="B203">
        <v>82.61</v>
      </c>
      <c r="C203">
        <v>82</v>
      </c>
      <c r="D203">
        <v>32.950000000000003</v>
      </c>
    </row>
    <row r="204" spans="1:4" x14ac:dyDescent="0.25">
      <c r="A204" s="2">
        <v>44729</v>
      </c>
      <c r="B204">
        <v>81.99</v>
      </c>
      <c r="C204">
        <v>81.349999999999994</v>
      </c>
      <c r="D204">
        <v>32.74</v>
      </c>
    </row>
    <row r="205" spans="1:4" x14ac:dyDescent="0.25">
      <c r="A205" s="2">
        <v>44730</v>
      </c>
      <c r="B205" t="e">
        <v>#N/A</v>
      </c>
      <c r="C205" t="e">
        <v>#N/A</v>
      </c>
      <c r="D205" t="e">
        <v>#N/A</v>
      </c>
    </row>
    <row r="206" spans="1:4" x14ac:dyDescent="0.25">
      <c r="A206" s="2">
        <v>44731</v>
      </c>
      <c r="B206" t="e">
        <v>#N/A</v>
      </c>
      <c r="C206" t="e">
        <v>#N/A</v>
      </c>
      <c r="D206" t="e">
        <v>#N/A</v>
      </c>
    </row>
    <row r="207" spans="1:4" x14ac:dyDescent="0.25">
      <c r="A207" s="2">
        <v>44732</v>
      </c>
      <c r="B207">
        <v>83.59</v>
      </c>
      <c r="C207">
        <v>81.98</v>
      </c>
      <c r="D207">
        <v>32.74</v>
      </c>
    </row>
    <row r="208" spans="1:4" x14ac:dyDescent="0.25">
      <c r="A208" s="2">
        <v>44733</v>
      </c>
      <c r="B208">
        <v>84.27</v>
      </c>
      <c r="C208">
        <v>81.5</v>
      </c>
      <c r="D208">
        <v>32.31</v>
      </c>
    </row>
    <row r="209" spans="1:4" x14ac:dyDescent="0.25">
      <c r="A209" s="2">
        <v>44734</v>
      </c>
      <c r="B209">
        <v>81.42</v>
      </c>
      <c r="C209">
        <v>80.38</v>
      </c>
      <c r="D209">
        <v>31.51</v>
      </c>
    </row>
    <row r="210" spans="1:4" x14ac:dyDescent="0.25">
      <c r="A210" s="2">
        <v>44735</v>
      </c>
      <c r="B210">
        <v>83.67</v>
      </c>
      <c r="C210">
        <v>80.28</v>
      </c>
      <c r="D210">
        <v>31.31</v>
      </c>
    </row>
    <row r="211" spans="1:4" x14ac:dyDescent="0.25">
      <c r="A211" s="2">
        <v>44736</v>
      </c>
      <c r="B211">
        <v>82.98</v>
      </c>
      <c r="C211">
        <v>80.98</v>
      </c>
      <c r="D211">
        <v>31.52</v>
      </c>
    </row>
    <row r="212" spans="1:4" x14ac:dyDescent="0.25">
      <c r="A212" s="2">
        <v>44737</v>
      </c>
      <c r="B212" t="e">
        <v>#N/A</v>
      </c>
      <c r="C212" t="e">
        <v>#N/A</v>
      </c>
      <c r="D212" t="e">
        <v>#N/A</v>
      </c>
    </row>
    <row r="213" spans="1:4" x14ac:dyDescent="0.25">
      <c r="A213" s="2">
        <v>44738</v>
      </c>
      <c r="B213" t="e">
        <v>#N/A</v>
      </c>
      <c r="C213" t="e">
        <v>#N/A</v>
      </c>
      <c r="D213" t="e">
        <v>#N/A</v>
      </c>
    </row>
    <row r="214" spans="1:4" x14ac:dyDescent="0.25">
      <c r="A214" s="2">
        <v>44739</v>
      </c>
      <c r="B214">
        <v>84.59</v>
      </c>
      <c r="C214">
        <v>81.239999999999995</v>
      </c>
      <c r="D214">
        <v>31.35</v>
      </c>
    </row>
    <row r="215" spans="1:4" x14ac:dyDescent="0.25">
      <c r="A215" s="2">
        <v>44740</v>
      </c>
      <c r="B215">
        <v>87.12</v>
      </c>
      <c r="C215">
        <v>82.85</v>
      </c>
      <c r="D215">
        <v>31.34</v>
      </c>
    </row>
    <row r="216" spans="1:4" x14ac:dyDescent="0.25">
      <c r="A216" s="2">
        <v>44741</v>
      </c>
      <c r="B216">
        <v>88.07</v>
      </c>
      <c r="C216">
        <v>83.46</v>
      </c>
      <c r="D216">
        <v>31.57</v>
      </c>
    </row>
    <row r="217" spans="1:4" x14ac:dyDescent="0.25">
      <c r="A217" s="2">
        <v>44742</v>
      </c>
      <c r="B217">
        <v>89.88</v>
      </c>
      <c r="C217">
        <v>84.99</v>
      </c>
      <c r="D217">
        <v>33.119999999999997</v>
      </c>
    </row>
    <row r="218" spans="1:4" x14ac:dyDescent="0.25">
      <c r="A218" s="2">
        <v>44743</v>
      </c>
      <c r="B218">
        <v>85.3</v>
      </c>
      <c r="C218">
        <v>85.49</v>
      </c>
      <c r="D218">
        <v>32.840000000000003</v>
      </c>
    </row>
    <row r="219" spans="1:4" x14ac:dyDescent="0.25">
      <c r="A219" s="2">
        <v>44744</v>
      </c>
      <c r="B219" t="e">
        <v>#N/A</v>
      </c>
      <c r="C219" t="e">
        <v>#N/A</v>
      </c>
      <c r="D219" t="e">
        <v>#N/A</v>
      </c>
    </row>
    <row r="220" spans="1:4" x14ac:dyDescent="0.25">
      <c r="A220" s="2">
        <v>44745</v>
      </c>
      <c r="B220" t="e">
        <v>#N/A</v>
      </c>
      <c r="C220" t="e">
        <v>#N/A</v>
      </c>
      <c r="D220" t="e">
        <v>#N/A</v>
      </c>
    </row>
    <row r="221" spans="1:4" x14ac:dyDescent="0.25">
      <c r="A221" s="2">
        <v>44746</v>
      </c>
      <c r="B221">
        <v>84.29</v>
      </c>
      <c r="C221">
        <v>85.38</v>
      </c>
      <c r="D221">
        <v>32.840000000000003</v>
      </c>
    </row>
    <row r="222" spans="1:4" x14ac:dyDescent="0.25">
      <c r="A222" s="2">
        <v>44747</v>
      </c>
      <c r="B222">
        <v>82.99</v>
      </c>
      <c r="C222">
        <v>84.8</v>
      </c>
      <c r="D222">
        <v>32.4</v>
      </c>
    </row>
    <row r="223" spans="1:4" x14ac:dyDescent="0.25">
      <c r="A223" s="2">
        <v>44748</v>
      </c>
      <c r="B223">
        <v>82.939989999999995</v>
      </c>
      <c r="C223">
        <v>83.009990000000002</v>
      </c>
      <c r="D223">
        <v>32.270000000000003</v>
      </c>
    </row>
    <row r="224" spans="1:4" x14ac:dyDescent="0.25">
      <c r="A224" s="2">
        <v>44749</v>
      </c>
      <c r="B224">
        <v>84.64</v>
      </c>
      <c r="C224">
        <v>81.8</v>
      </c>
      <c r="D224">
        <v>32.380000000000003</v>
      </c>
    </row>
    <row r="225" spans="1:4" x14ac:dyDescent="0.25">
      <c r="A225" s="2">
        <v>44750</v>
      </c>
      <c r="B225">
        <v>82.509990000000002</v>
      </c>
      <c r="C225">
        <v>81.5</v>
      </c>
      <c r="D225">
        <v>32.17</v>
      </c>
    </row>
    <row r="226" spans="1:4" x14ac:dyDescent="0.25">
      <c r="A226" s="2">
        <v>44751</v>
      </c>
      <c r="B226" t="e">
        <v>#N/A</v>
      </c>
      <c r="C226" t="e">
        <v>#N/A</v>
      </c>
      <c r="D226" t="e">
        <v>#N/A</v>
      </c>
    </row>
    <row r="227" spans="1:4" x14ac:dyDescent="0.25">
      <c r="A227" s="2">
        <v>44752</v>
      </c>
      <c r="B227" t="e">
        <v>#N/A</v>
      </c>
      <c r="C227" t="e">
        <v>#N/A</v>
      </c>
      <c r="D227" t="e">
        <v>#N/A</v>
      </c>
    </row>
    <row r="228" spans="1:4" x14ac:dyDescent="0.25">
      <c r="A228" s="2">
        <v>44753</v>
      </c>
      <c r="B228">
        <v>84.07</v>
      </c>
      <c r="C228">
        <v>82.35</v>
      </c>
      <c r="D228">
        <v>31.61</v>
      </c>
    </row>
    <row r="229" spans="1:4" x14ac:dyDescent="0.25">
      <c r="A229" s="2">
        <v>44754</v>
      </c>
      <c r="B229">
        <v>85.37</v>
      </c>
      <c r="C229">
        <v>82.54</v>
      </c>
      <c r="D229">
        <v>31.1</v>
      </c>
    </row>
    <row r="230" spans="1:4" x14ac:dyDescent="0.25">
      <c r="A230" s="2">
        <v>44755</v>
      </c>
      <c r="B230">
        <v>83.59</v>
      </c>
      <c r="C230">
        <v>81.349999999999994</v>
      </c>
      <c r="D230">
        <v>30.8</v>
      </c>
    </row>
    <row r="231" spans="1:4" x14ac:dyDescent="0.25">
      <c r="A231" s="2">
        <v>44756</v>
      </c>
      <c r="B231">
        <v>83.7</v>
      </c>
      <c r="C231">
        <v>81.400000000000006</v>
      </c>
      <c r="D231">
        <v>30.38</v>
      </c>
    </row>
    <row r="232" spans="1:4" x14ac:dyDescent="0.25">
      <c r="A232" s="2">
        <v>44757</v>
      </c>
      <c r="B232">
        <v>85.09</v>
      </c>
      <c r="C232">
        <v>83.37</v>
      </c>
      <c r="D232">
        <v>30.18</v>
      </c>
    </row>
    <row r="233" spans="1:4" x14ac:dyDescent="0.25">
      <c r="A233" s="2">
        <v>44758</v>
      </c>
      <c r="B233" t="e">
        <v>#N/A</v>
      </c>
      <c r="C233" t="e">
        <v>#N/A</v>
      </c>
      <c r="D233" t="e">
        <v>#N/A</v>
      </c>
    </row>
    <row r="234" spans="1:4" x14ac:dyDescent="0.25">
      <c r="A234" s="2">
        <v>44759</v>
      </c>
      <c r="B234" t="e">
        <v>#N/A</v>
      </c>
      <c r="C234" t="e">
        <v>#N/A</v>
      </c>
      <c r="D234" t="e">
        <v>#N/A</v>
      </c>
    </row>
    <row r="235" spans="1:4" x14ac:dyDescent="0.25">
      <c r="A235" s="2">
        <v>44760</v>
      </c>
      <c r="B235">
        <v>84.66</v>
      </c>
      <c r="C235">
        <v>83.95</v>
      </c>
      <c r="D235">
        <v>29.9</v>
      </c>
    </row>
    <row r="236" spans="1:4" x14ac:dyDescent="0.25">
      <c r="A236" s="2">
        <v>44761</v>
      </c>
      <c r="B236">
        <v>83.37</v>
      </c>
      <c r="C236">
        <v>83.14</v>
      </c>
      <c r="D236">
        <v>30.27</v>
      </c>
    </row>
    <row r="237" spans="1:4" x14ac:dyDescent="0.25">
      <c r="A237" s="2">
        <v>44762</v>
      </c>
      <c r="B237">
        <v>78.58</v>
      </c>
      <c r="C237">
        <v>78.63</v>
      </c>
      <c r="D237">
        <v>30.24</v>
      </c>
    </row>
    <row r="238" spans="1:4" x14ac:dyDescent="0.25">
      <c r="A238" s="2">
        <v>44763</v>
      </c>
      <c r="B238">
        <v>77.849999999999994</v>
      </c>
      <c r="C238">
        <v>78.27</v>
      </c>
      <c r="D238">
        <v>30.08</v>
      </c>
    </row>
    <row r="239" spans="1:4" x14ac:dyDescent="0.25">
      <c r="A239" s="2">
        <v>44764</v>
      </c>
      <c r="B239">
        <v>76.03</v>
      </c>
      <c r="C239">
        <v>77.03</v>
      </c>
      <c r="D239">
        <v>29.91</v>
      </c>
    </row>
    <row r="240" spans="1:4" x14ac:dyDescent="0.25">
      <c r="A240" s="2">
        <v>44765</v>
      </c>
      <c r="B240" t="e">
        <v>#N/A</v>
      </c>
      <c r="C240" t="e">
        <v>#N/A</v>
      </c>
      <c r="D240" t="e">
        <v>#N/A</v>
      </c>
    </row>
    <row r="241" spans="1:4" x14ac:dyDescent="0.25">
      <c r="A241" s="2">
        <v>44766</v>
      </c>
      <c r="B241" t="e">
        <v>#N/A</v>
      </c>
      <c r="C241" t="e">
        <v>#N/A</v>
      </c>
      <c r="D241" t="e">
        <v>#N/A</v>
      </c>
    </row>
    <row r="242" spans="1:4" x14ac:dyDescent="0.25">
      <c r="A242" s="2">
        <v>44767</v>
      </c>
      <c r="B242">
        <v>76.08</v>
      </c>
      <c r="C242">
        <v>76.25</v>
      </c>
      <c r="D242">
        <v>29.66</v>
      </c>
    </row>
    <row r="243" spans="1:4" x14ac:dyDescent="0.25">
      <c r="A243" s="2">
        <v>44768</v>
      </c>
      <c r="B243">
        <v>76.39</v>
      </c>
      <c r="C243">
        <v>76.89</v>
      </c>
      <c r="D243">
        <v>29.66</v>
      </c>
    </row>
    <row r="244" spans="1:4" x14ac:dyDescent="0.25">
      <c r="A244" s="2">
        <v>44769</v>
      </c>
      <c r="B244">
        <v>75.849999999999994</v>
      </c>
      <c r="C244">
        <v>76.11</v>
      </c>
      <c r="D244">
        <v>30.25</v>
      </c>
    </row>
    <row r="245" spans="1:4" x14ac:dyDescent="0.25">
      <c r="A245" s="2">
        <v>44770</v>
      </c>
      <c r="B245">
        <v>78.680000000000007</v>
      </c>
      <c r="C245">
        <v>77.900000000000006</v>
      </c>
      <c r="D245">
        <v>29.91</v>
      </c>
    </row>
    <row r="246" spans="1:4" x14ac:dyDescent="0.25">
      <c r="A246" s="2">
        <v>44771</v>
      </c>
      <c r="B246">
        <v>78.27</v>
      </c>
      <c r="C246">
        <v>78.33</v>
      </c>
      <c r="D246">
        <v>30.57</v>
      </c>
    </row>
    <row r="247" spans="1:4" x14ac:dyDescent="0.25">
      <c r="A247" s="2">
        <v>44772</v>
      </c>
      <c r="B247" t="e">
        <v>#N/A</v>
      </c>
      <c r="C247" t="e">
        <v>#N/A</v>
      </c>
      <c r="D247" t="e">
        <v>#N/A</v>
      </c>
    </row>
    <row r="248" spans="1:4" x14ac:dyDescent="0.25">
      <c r="A248" s="2">
        <v>44773</v>
      </c>
      <c r="B248" t="e">
        <v>#N/A</v>
      </c>
      <c r="C248" t="e">
        <v>#N/A</v>
      </c>
      <c r="D248" t="e">
        <v>#N/A</v>
      </c>
    </row>
    <row r="249" spans="1:4" x14ac:dyDescent="0.25">
      <c r="A249" s="2">
        <v>44774</v>
      </c>
      <c r="B249">
        <v>80.28</v>
      </c>
      <c r="C249">
        <v>78.78</v>
      </c>
      <c r="D249">
        <v>31.23</v>
      </c>
    </row>
    <row r="250" spans="1:4" x14ac:dyDescent="0.25">
      <c r="A250" s="2">
        <v>44775</v>
      </c>
      <c r="B250">
        <v>81.66</v>
      </c>
      <c r="C250">
        <v>79.209999999999994</v>
      </c>
      <c r="D250">
        <v>31.71</v>
      </c>
    </row>
    <row r="251" spans="1:4" x14ac:dyDescent="0.25">
      <c r="A251" s="2">
        <v>44776</v>
      </c>
      <c r="B251">
        <v>83.71</v>
      </c>
      <c r="C251">
        <v>80.52</v>
      </c>
      <c r="D251">
        <v>32.42</v>
      </c>
    </row>
    <row r="252" spans="1:4" x14ac:dyDescent="0.25">
      <c r="A252" s="2">
        <v>44777</v>
      </c>
      <c r="B252">
        <v>83.9</v>
      </c>
      <c r="C252">
        <v>80.31</v>
      </c>
      <c r="D252">
        <v>31.92</v>
      </c>
    </row>
    <row r="253" spans="1:4" x14ac:dyDescent="0.25">
      <c r="A253" s="2">
        <v>44778</v>
      </c>
      <c r="B253">
        <v>84.48</v>
      </c>
      <c r="C253">
        <v>81.31</v>
      </c>
      <c r="D253">
        <v>32.159999999999997</v>
      </c>
    </row>
    <row r="254" spans="1:4" x14ac:dyDescent="0.25">
      <c r="A254" s="2">
        <v>44779</v>
      </c>
      <c r="B254" t="e">
        <v>#N/A</v>
      </c>
      <c r="C254" t="e">
        <v>#N/A</v>
      </c>
      <c r="D254" t="e">
        <v>#N/A</v>
      </c>
    </row>
    <row r="255" spans="1:4" x14ac:dyDescent="0.25">
      <c r="A255" s="2">
        <v>44780</v>
      </c>
      <c r="B255" t="e">
        <v>#N/A</v>
      </c>
      <c r="C255" t="e">
        <v>#N/A</v>
      </c>
      <c r="D255" t="e">
        <v>#N/A</v>
      </c>
    </row>
    <row r="256" spans="1:4" x14ac:dyDescent="0.25">
      <c r="A256" s="2">
        <v>44781</v>
      </c>
      <c r="B256">
        <v>83.53</v>
      </c>
      <c r="C256">
        <v>81.39</v>
      </c>
      <c r="D256">
        <v>32.909999999999997</v>
      </c>
    </row>
    <row r="257" spans="1:4" x14ac:dyDescent="0.25">
      <c r="A257" s="2">
        <v>44782</v>
      </c>
      <c r="B257">
        <v>85.65</v>
      </c>
      <c r="C257">
        <v>82.23</v>
      </c>
      <c r="D257">
        <v>34.17</v>
      </c>
    </row>
    <row r="258" spans="1:4" x14ac:dyDescent="0.25">
      <c r="A258" s="2">
        <v>44783</v>
      </c>
      <c r="B258">
        <v>85.63</v>
      </c>
      <c r="C258">
        <v>82.3</v>
      </c>
      <c r="D258">
        <v>34.4</v>
      </c>
    </row>
    <row r="259" spans="1:4" x14ac:dyDescent="0.25">
      <c r="A259" s="2">
        <v>44784</v>
      </c>
      <c r="B259">
        <v>87.27</v>
      </c>
      <c r="C259">
        <v>84.8</v>
      </c>
      <c r="D259">
        <v>34.479999999999997</v>
      </c>
    </row>
    <row r="260" spans="1:4" x14ac:dyDescent="0.25">
      <c r="A260" s="2">
        <v>44785</v>
      </c>
      <c r="B260">
        <v>88.58</v>
      </c>
      <c r="C260">
        <v>86.81</v>
      </c>
      <c r="D260">
        <v>34.03</v>
      </c>
    </row>
    <row r="261" spans="1:4" x14ac:dyDescent="0.25">
      <c r="A261" s="2">
        <v>44786</v>
      </c>
      <c r="B261" t="e">
        <v>#N/A</v>
      </c>
      <c r="C261" t="e">
        <v>#N/A</v>
      </c>
      <c r="D261" t="e">
        <v>#N/A</v>
      </c>
    </row>
    <row r="262" spans="1:4" x14ac:dyDescent="0.25">
      <c r="A262" s="2">
        <v>44787</v>
      </c>
      <c r="B262" t="e">
        <v>#N/A</v>
      </c>
      <c r="C262" t="e">
        <v>#N/A</v>
      </c>
      <c r="D262" t="e">
        <v>#N/A</v>
      </c>
    </row>
    <row r="263" spans="1:4" x14ac:dyDescent="0.25">
      <c r="A263" s="2">
        <v>44788</v>
      </c>
      <c r="B263">
        <v>90.48</v>
      </c>
      <c r="C263">
        <v>89.939989999999995</v>
      </c>
      <c r="D263">
        <v>33.74</v>
      </c>
    </row>
    <row r="264" spans="1:4" x14ac:dyDescent="0.25">
      <c r="A264" s="2">
        <v>44789</v>
      </c>
      <c r="B264">
        <v>91.77</v>
      </c>
      <c r="C264">
        <v>92.759990000000002</v>
      </c>
      <c r="D264">
        <v>32.979999999999997</v>
      </c>
    </row>
    <row r="265" spans="1:4" x14ac:dyDescent="0.25">
      <c r="A265" s="2">
        <v>44790</v>
      </c>
      <c r="B265">
        <v>95.5</v>
      </c>
      <c r="C265">
        <v>94.38</v>
      </c>
      <c r="D265">
        <v>33.04</v>
      </c>
    </row>
    <row r="266" spans="1:4" x14ac:dyDescent="0.25">
      <c r="A266" s="2">
        <v>44791</v>
      </c>
      <c r="B266">
        <v>95.72</v>
      </c>
      <c r="C266">
        <v>94.78</v>
      </c>
      <c r="D266">
        <v>33.31</v>
      </c>
    </row>
    <row r="267" spans="1:4" x14ac:dyDescent="0.25">
      <c r="A267" s="2">
        <v>44792</v>
      </c>
      <c r="B267">
        <v>97.67</v>
      </c>
      <c r="C267">
        <v>97.75</v>
      </c>
      <c r="D267">
        <v>33.06</v>
      </c>
    </row>
    <row r="268" spans="1:4" x14ac:dyDescent="0.25">
      <c r="A268" s="2">
        <v>44793</v>
      </c>
      <c r="B268" t="e">
        <v>#N/A</v>
      </c>
      <c r="C268" t="e">
        <v>#N/A</v>
      </c>
      <c r="D268" t="e">
        <v>#N/A</v>
      </c>
    </row>
    <row r="269" spans="1:4" x14ac:dyDescent="0.25">
      <c r="A269" s="2">
        <v>44794</v>
      </c>
      <c r="B269" t="e">
        <v>#N/A</v>
      </c>
      <c r="C269" t="e">
        <v>#N/A</v>
      </c>
      <c r="D269" t="e">
        <v>#N/A</v>
      </c>
    </row>
    <row r="270" spans="1:4" x14ac:dyDescent="0.25">
      <c r="A270" s="2">
        <v>44795</v>
      </c>
      <c r="B270">
        <v>91.829989999999995</v>
      </c>
      <c r="C270">
        <v>94.92</v>
      </c>
      <c r="D270">
        <v>32.869999999999997</v>
      </c>
    </row>
    <row r="271" spans="1:4" x14ac:dyDescent="0.25">
      <c r="A271" s="2">
        <v>44796</v>
      </c>
      <c r="B271">
        <v>88.939989999999995</v>
      </c>
      <c r="C271">
        <v>93.16</v>
      </c>
      <c r="D271">
        <v>32.65</v>
      </c>
    </row>
    <row r="272" spans="1:4" x14ac:dyDescent="0.25">
      <c r="A272" s="2">
        <v>44797</v>
      </c>
      <c r="B272">
        <v>88.86</v>
      </c>
      <c r="C272">
        <v>93.14</v>
      </c>
      <c r="D272">
        <v>30.54</v>
      </c>
    </row>
    <row r="273" spans="1:4" x14ac:dyDescent="0.25">
      <c r="A273" s="2">
        <v>44798</v>
      </c>
      <c r="B273">
        <v>88.95</v>
      </c>
      <c r="C273">
        <v>95.329989999999995</v>
      </c>
      <c r="D273">
        <v>30.19</v>
      </c>
    </row>
    <row r="274" spans="1:4" x14ac:dyDescent="0.25">
      <c r="A274" s="2">
        <v>44799</v>
      </c>
      <c r="B274">
        <v>89.939989999999995</v>
      </c>
      <c r="C274">
        <v>97.3</v>
      </c>
      <c r="D274">
        <v>30.09</v>
      </c>
    </row>
    <row r="275" spans="1:4" x14ac:dyDescent="0.25">
      <c r="A275" s="2">
        <v>44800</v>
      </c>
      <c r="B275" t="e">
        <v>#N/A</v>
      </c>
      <c r="C275" t="e">
        <v>#N/A</v>
      </c>
      <c r="D275" t="e">
        <v>#N/A</v>
      </c>
    </row>
    <row r="276" spans="1:4" x14ac:dyDescent="0.25">
      <c r="A276" s="2">
        <v>44801</v>
      </c>
      <c r="B276" t="e">
        <v>#N/A</v>
      </c>
      <c r="C276" t="e">
        <v>#N/A</v>
      </c>
      <c r="D276" t="e">
        <v>#N/A</v>
      </c>
    </row>
    <row r="277" spans="1:4" x14ac:dyDescent="0.25">
      <c r="A277" s="2">
        <v>44802</v>
      </c>
      <c r="B277">
        <v>86.24</v>
      </c>
      <c r="C277" t="e">
        <v>#N/A</v>
      </c>
      <c r="D277">
        <v>29.84</v>
      </c>
    </row>
    <row r="278" spans="1:4" x14ac:dyDescent="0.25">
      <c r="A278" s="2">
        <v>44803</v>
      </c>
      <c r="B278">
        <v>80.34</v>
      </c>
      <c r="C278">
        <v>92.63</v>
      </c>
      <c r="D278">
        <v>29.18</v>
      </c>
    </row>
    <row r="279" spans="1:4" x14ac:dyDescent="0.25">
      <c r="A279" s="2">
        <v>44804</v>
      </c>
      <c r="B279">
        <v>79.61</v>
      </c>
      <c r="C279">
        <v>97.09</v>
      </c>
      <c r="D279">
        <v>28.91</v>
      </c>
    </row>
    <row r="280" spans="1:4" x14ac:dyDescent="0.25">
      <c r="A280" s="2">
        <v>44805</v>
      </c>
      <c r="B280">
        <v>80.33</v>
      </c>
      <c r="C280">
        <v>97.009990000000002</v>
      </c>
      <c r="D280">
        <v>28.62</v>
      </c>
    </row>
    <row r="281" spans="1:4" x14ac:dyDescent="0.25">
      <c r="A281" s="2">
        <v>44806</v>
      </c>
      <c r="B281">
        <v>77.45</v>
      </c>
      <c r="C281">
        <v>95.75</v>
      </c>
      <c r="D281">
        <v>29.52</v>
      </c>
    </row>
    <row r="282" spans="1:4" x14ac:dyDescent="0.25">
      <c r="A282" s="2">
        <v>44807</v>
      </c>
      <c r="B282" t="e">
        <v>#N/A</v>
      </c>
      <c r="C282" t="e">
        <v>#N/A</v>
      </c>
      <c r="D282" t="e">
        <v>#N/A</v>
      </c>
    </row>
    <row r="283" spans="1:4" x14ac:dyDescent="0.25">
      <c r="A283" s="2">
        <v>44808</v>
      </c>
      <c r="B283" t="e">
        <v>#N/A</v>
      </c>
      <c r="C283" t="e">
        <v>#N/A</v>
      </c>
      <c r="D283" t="e">
        <v>#N/A</v>
      </c>
    </row>
    <row r="284" spans="1:4" x14ac:dyDescent="0.25">
      <c r="A284" s="2">
        <v>44809</v>
      </c>
      <c r="B284">
        <v>74.05</v>
      </c>
      <c r="C284">
        <v>92.25</v>
      </c>
      <c r="D284">
        <v>29.52</v>
      </c>
    </row>
    <row r="285" spans="1:4" x14ac:dyDescent="0.25">
      <c r="A285" s="2">
        <v>44810</v>
      </c>
      <c r="B285">
        <v>69.569999999999993</v>
      </c>
      <c r="C285">
        <v>87.13</v>
      </c>
      <c r="D285">
        <v>29.5</v>
      </c>
    </row>
    <row r="286" spans="1:4" x14ac:dyDescent="0.25">
      <c r="A286" s="2">
        <v>44811</v>
      </c>
      <c r="B286">
        <v>68.709999999999994</v>
      </c>
      <c r="C286">
        <v>80</v>
      </c>
      <c r="D286">
        <v>29.29</v>
      </c>
    </row>
    <row r="287" spans="1:4" x14ac:dyDescent="0.25">
      <c r="A287" s="2">
        <v>44812</v>
      </c>
      <c r="B287">
        <v>66.930000000000007</v>
      </c>
      <c r="C287">
        <v>76.430000000000007</v>
      </c>
      <c r="D287">
        <v>28.9</v>
      </c>
    </row>
    <row r="288" spans="1:4" x14ac:dyDescent="0.25">
      <c r="A288" s="2">
        <v>44813</v>
      </c>
      <c r="B288">
        <v>65.72</v>
      </c>
      <c r="C288">
        <v>76.67</v>
      </c>
      <c r="D288">
        <v>29.06</v>
      </c>
    </row>
    <row r="289" spans="1:4" x14ac:dyDescent="0.25">
      <c r="A289" s="2">
        <v>44814</v>
      </c>
      <c r="B289" t="e">
        <v>#N/A</v>
      </c>
      <c r="C289" t="e">
        <v>#N/A</v>
      </c>
      <c r="D289" t="e">
        <v>#N/A</v>
      </c>
    </row>
    <row r="290" spans="1:4" x14ac:dyDescent="0.25">
      <c r="A290" s="2">
        <v>44815</v>
      </c>
      <c r="B290" t="e">
        <v>#N/A</v>
      </c>
      <c r="C290" t="e">
        <v>#N/A</v>
      </c>
      <c r="D290" t="e">
        <v>#N/A</v>
      </c>
    </row>
    <row r="291" spans="1:4" x14ac:dyDescent="0.25">
      <c r="A291" s="2">
        <v>44816</v>
      </c>
      <c r="B291">
        <v>71.439989999999995</v>
      </c>
      <c r="C291">
        <v>79.86</v>
      </c>
      <c r="D291">
        <v>29.52</v>
      </c>
    </row>
    <row r="292" spans="1:4" x14ac:dyDescent="0.25">
      <c r="A292" s="2">
        <v>44817</v>
      </c>
      <c r="B292">
        <v>69.36</v>
      </c>
      <c r="C292">
        <v>78.989999999999995</v>
      </c>
      <c r="D292">
        <v>29.32</v>
      </c>
    </row>
    <row r="293" spans="1:4" x14ac:dyDescent="0.25">
      <c r="A293" s="2">
        <v>44818</v>
      </c>
      <c r="B293">
        <v>72.14</v>
      </c>
      <c r="C293">
        <v>79.25</v>
      </c>
      <c r="D293">
        <v>29.69</v>
      </c>
    </row>
    <row r="294" spans="1:4" x14ac:dyDescent="0.25">
      <c r="A294" s="2">
        <v>44819</v>
      </c>
      <c r="B294">
        <v>71.45</v>
      </c>
      <c r="C294">
        <v>77.48</v>
      </c>
      <c r="D294">
        <v>30.04</v>
      </c>
    </row>
    <row r="295" spans="1:4" x14ac:dyDescent="0.25">
      <c r="A295" s="2">
        <v>44820</v>
      </c>
      <c r="B295">
        <v>72.87</v>
      </c>
      <c r="C295">
        <v>76.569999999999993</v>
      </c>
      <c r="D295">
        <v>29.79</v>
      </c>
    </row>
    <row r="296" spans="1:4" x14ac:dyDescent="0.25">
      <c r="A296" s="2">
        <v>44821</v>
      </c>
      <c r="B296" t="e">
        <v>#N/A</v>
      </c>
      <c r="C296" t="e">
        <v>#N/A</v>
      </c>
      <c r="D296" t="e">
        <v>#N/A</v>
      </c>
    </row>
    <row r="297" spans="1:4" x14ac:dyDescent="0.25">
      <c r="A297" s="2">
        <v>44822</v>
      </c>
      <c r="B297" t="e">
        <v>#N/A</v>
      </c>
      <c r="C297" t="e">
        <v>#N/A</v>
      </c>
      <c r="D297" t="e">
        <v>#N/A</v>
      </c>
    </row>
    <row r="298" spans="1:4" x14ac:dyDescent="0.25">
      <c r="A298" s="2">
        <v>44823</v>
      </c>
      <c r="B298">
        <v>70.709999999999994</v>
      </c>
      <c r="C298">
        <v>74.88</v>
      </c>
      <c r="D298">
        <v>29.49</v>
      </c>
    </row>
    <row r="299" spans="1:4" x14ac:dyDescent="0.25">
      <c r="A299" s="2">
        <v>44824</v>
      </c>
      <c r="B299">
        <v>70.739999999999995</v>
      </c>
      <c r="C299">
        <v>73.92</v>
      </c>
      <c r="D299">
        <v>29.2</v>
      </c>
    </row>
    <row r="300" spans="1:4" x14ac:dyDescent="0.25">
      <c r="A300" s="2">
        <v>44825</v>
      </c>
      <c r="B300">
        <v>69.400000000000006</v>
      </c>
      <c r="C300">
        <v>74.75</v>
      </c>
      <c r="D300">
        <v>28.91</v>
      </c>
    </row>
    <row r="301" spans="1:4" x14ac:dyDescent="0.25">
      <c r="A301" s="2">
        <v>44826</v>
      </c>
      <c r="B301">
        <v>70.05</v>
      </c>
      <c r="C301">
        <v>75.759990000000002</v>
      </c>
      <c r="D301">
        <v>28.84</v>
      </c>
    </row>
    <row r="302" spans="1:4" x14ac:dyDescent="0.25">
      <c r="A302" s="2">
        <v>44827</v>
      </c>
      <c r="B302">
        <v>65.41</v>
      </c>
      <c r="C302">
        <v>74.03</v>
      </c>
      <c r="D302">
        <v>27.89</v>
      </c>
    </row>
    <row r="303" spans="1:4" x14ac:dyDescent="0.25">
      <c r="A303" s="2">
        <v>44828</v>
      </c>
      <c r="B303" t="e">
        <v>#N/A</v>
      </c>
      <c r="C303" t="e">
        <v>#N/A</v>
      </c>
      <c r="D303" t="e">
        <v>#N/A</v>
      </c>
    </row>
    <row r="304" spans="1:4" x14ac:dyDescent="0.25">
      <c r="A304" s="2">
        <v>44829</v>
      </c>
      <c r="B304" t="e">
        <v>#N/A</v>
      </c>
      <c r="C304" t="e">
        <v>#N/A</v>
      </c>
      <c r="D304" t="e">
        <v>#N/A</v>
      </c>
    </row>
    <row r="305" spans="1:4" x14ac:dyDescent="0.25">
      <c r="A305" s="2">
        <v>44830</v>
      </c>
      <c r="B305">
        <v>69.97</v>
      </c>
      <c r="C305">
        <v>75.28</v>
      </c>
      <c r="D305">
        <v>27.94</v>
      </c>
    </row>
    <row r="306" spans="1:4" x14ac:dyDescent="0.25">
      <c r="A306" s="2">
        <v>44831</v>
      </c>
      <c r="B306">
        <v>67.959999999999994</v>
      </c>
      <c r="C306">
        <v>75.67</v>
      </c>
      <c r="D306">
        <v>27.92</v>
      </c>
    </row>
    <row r="307" spans="1:4" x14ac:dyDescent="0.25">
      <c r="A307" s="2">
        <v>44832</v>
      </c>
      <c r="B307">
        <v>65.150000000000006</v>
      </c>
      <c r="C307">
        <v>75.259990000000002</v>
      </c>
      <c r="D307">
        <v>28.22</v>
      </c>
    </row>
    <row r="308" spans="1:4" x14ac:dyDescent="0.25">
      <c r="A308" s="2">
        <v>44833</v>
      </c>
      <c r="B308">
        <v>65.73</v>
      </c>
      <c r="C308">
        <v>74.95</v>
      </c>
      <c r="D308">
        <v>28.35</v>
      </c>
    </row>
    <row r="309" spans="1:4" x14ac:dyDescent="0.25">
      <c r="A309" s="2">
        <v>44834</v>
      </c>
      <c r="B309">
        <v>66.73</v>
      </c>
      <c r="C309">
        <v>75.03</v>
      </c>
      <c r="D309">
        <v>28.63</v>
      </c>
    </row>
    <row r="310" spans="1:4" x14ac:dyDescent="0.25">
      <c r="A310" s="2">
        <v>44835</v>
      </c>
      <c r="B310" t="e">
        <v>#N/A</v>
      </c>
      <c r="C310" t="e">
        <v>#N/A</v>
      </c>
      <c r="D310" t="e">
        <v>#N/A</v>
      </c>
    </row>
    <row r="311" spans="1:4" x14ac:dyDescent="0.25">
      <c r="A311" s="2">
        <v>44836</v>
      </c>
      <c r="B311" t="e">
        <v>#N/A</v>
      </c>
      <c r="C311" t="e">
        <v>#N/A</v>
      </c>
      <c r="D311" t="e">
        <v>#N/A</v>
      </c>
    </row>
    <row r="312" spans="1:4" x14ac:dyDescent="0.25">
      <c r="A312" s="2">
        <v>44837</v>
      </c>
      <c r="B312">
        <v>65.939989999999995</v>
      </c>
      <c r="C312">
        <v>74.03</v>
      </c>
      <c r="D312">
        <v>29.13</v>
      </c>
    </row>
    <row r="313" spans="1:4" x14ac:dyDescent="0.25">
      <c r="A313" s="2">
        <v>44838</v>
      </c>
      <c r="B313">
        <v>66.92</v>
      </c>
      <c r="C313">
        <v>73.63</v>
      </c>
      <c r="D313">
        <v>29.46</v>
      </c>
    </row>
    <row r="314" spans="1:4" x14ac:dyDescent="0.25">
      <c r="A314" s="2">
        <v>44839</v>
      </c>
      <c r="B314">
        <v>67.069999999999993</v>
      </c>
      <c r="C314">
        <v>72.8</v>
      </c>
      <c r="D314">
        <v>29.09</v>
      </c>
    </row>
    <row r="315" spans="1:4" x14ac:dyDescent="0.25">
      <c r="A315" s="2">
        <v>44840</v>
      </c>
      <c r="B315">
        <v>68.959999999999994</v>
      </c>
      <c r="C315">
        <v>73.77</v>
      </c>
      <c r="D315">
        <v>29.7</v>
      </c>
    </row>
    <row r="316" spans="1:4" x14ac:dyDescent="0.25">
      <c r="A316" s="2">
        <v>44841</v>
      </c>
      <c r="B316">
        <v>69.849999999999994</v>
      </c>
      <c r="C316">
        <v>74.599999999999994</v>
      </c>
      <c r="D316">
        <v>29.7</v>
      </c>
    </row>
    <row r="317" spans="1:4" x14ac:dyDescent="0.25">
      <c r="A317" s="2">
        <v>44842</v>
      </c>
      <c r="B317" t="e">
        <v>#N/A</v>
      </c>
      <c r="C317" t="e">
        <v>#N/A</v>
      </c>
      <c r="D317" t="e">
        <v>#N/A</v>
      </c>
    </row>
    <row r="318" spans="1:4" x14ac:dyDescent="0.25">
      <c r="A318" s="2">
        <v>44843</v>
      </c>
      <c r="B318" t="e">
        <v>#N/A</v>
      </c>
      <c r="C318" t="e">
        <v>#N/A</v>
      </c>
      <c r="D318" t="e">
        <v>#N/A</v>
      </c>
    </row>
    <row r="319" spans="1:4" x14ac:dyDescent="0.25">
      <c r="A319" s="2">
        <v>44844</v>
      </c>
      <c r="B319">
        <v>66.77</v>
      </c>
      <c r="C319">
        <v>71.739999999999995</v>
      </c>
      <c r="D319">
        <v>29.84</v>
      </c>
    </row>
    <row r="320" spans="1:4" x14ac:dyDescent="0.25">
      <c r="A320" s="2">
        <v>44845</v>
      </c>
      <c r="B320">
        <v>66.34</v>
      </c>
      <c r="C320">
        <v>70.47</v>
      </c>
      <c r="D320">
        <v>30.22</v>
      </c>
    </row>
    <row r="321" spans="1:4" x14ac:dyDescent="0.25">
      <c r="A321" s="2">
        <v>44846</v>
      </c>
      <c r="B321">
        <v>66.709999999999994</v>
      </c>
      <c r="C321">
        <v>71.849999999999994</v>
      </c>
      <c r="D321">
        <v>30.33</v>
      </c>
    </row>
    <row r="322" spans="1:4" x14ac:dyDescent="0.25">
      <c r="A322" s="2">
        <v>44847</v>
      </c>
      <c r="B322">
        <v>68.84</v>
      </c>
      <c r="C322">
        <v>72.900000000000006</v>
      </c>
      <c r="D322">
        <v>30.55</v>
      </c>
    </row>
    <row r="323" spans="1:4" x14ac:dyDescent="0.25">
      <c r="A323" s="2">
        <v>44848</v>
      </c>
      <c r="B323">
        <v>68.02</v>
      </c>
      <c r="C323">
        <v>71.010000000000005</v>
      </c>
      <c r="D323">
        <v>30.35</v>
      </c>
    </row>
    <row r="324" spans="1:4" x14ac:dyDescent="0.25">
      <c r="A324" s="2">
        <v>44849</v>
      </c>
      <c r="B324" t="e">
        <v>#N/A</v>
      </c>
      <c r="C324" t="e">
        <v>#N/A</v>
      </c>
      <c r="D324" t="e">
        <v>#N/A</v>
      </c>
    </row>
    <row r="325" spans="1:4" x14ac:dyDescent="0.25">
      <c r="A325" s="2">
        <v>44850</v>
      </c>
      <c r="B325" t="e">
        <v>#N/A</v>
      </c>
      <c r="C325" t="e">
        <v>#N/A</v>
      </c>
      <c r="D325" t="e">
        <v>#N/A</v>
      </c>
    </row>
    <row r="326" spans="1:4" x14ac:dyDescent="0.25">
      <c r="A326" s="2">
        <v>44851</v>
      </c>
      <c r="B326">
        <v>67.510000000000005</v>
      </c>
      <c r="C326">
        <v>70.2</v>
      </c>
      <c r="D326">
        <v>30.28</v>
      </c>
    </row>
    <row r="327" spans="1:4" x14ac:dyDescent="0.25">
      <c r="A327" s="2">
        <v>44852</v>
      </c>
      <c r="B327">
        <v>67.77</v>
      </c>
      <c r="C327">
        <v>70.189989999999995</v>
      </c>
      <c r="D327">
        <v>30.06</v>
      </c>
    </row>
    <row r="328" spans="1:4" x14ac:dyDescent="0.25">
      <c r="A328" s="2">
        <v>44853</v>
      </c>
      <c r="B328">
        <v>67.290000000000006</v>
      </c>
      <c r="C328">
        <v>68.709999999999994</v>
      </c>
      <c r="D328">
        <v>29.79</v>
      </c>
    </row>
    <row r="329" spans="1:4" x14ac:dyDescent="0.25">
      <c r="A329" s="2">
        <v>44854</v>
      </c>
      <c r="B329">
        <v>66.87</v>
      </c>
      <c r="C329">
        <v>68.72</v>
      </c>
      <c r="D329">
        <v>29.76</v>
      </c>
    </row>
    <row r="330" spans="1:4" x14ac:dyDescent="0.25">
      <c r="A330" s="2">
        <v>44855</v>
      </c>
      <c r="B330">
        <v>68.72</v>
      </c>
      <c r="C330">
        <v>69.569999999999993</v>
      </c>
      <c r="D330">
        <v>29.99</v>
      </c>
    </row>
    <row r="331" spans="1:4" x14ac:dyDescent="0.25">
      <c r="A331" s="2">
        <v>44856</v>
      </c>
      <c r="B331" t="e">
        <v>#N/A</v>
      </c>
      <c r="C331" t="e">
        <v>#N/A</v>
      </c>
      <c r="D331" t="e">
        <v>#N/A</v>
      </c>
    </row>
    <row r="332" spans="1:4" x14ac:dyDescent="0.25">
      <c r="A332" s="2">
        <v>44857</v>
      </c>
      <c r="B332" t="e">
        <v>#N/A</v>
      </c>
      <c r="C332" t="e">
        <v>#N/A</v>
      </c>
      <c r="D332" t="e">
        <v>#N/A</v>
      </c>
    </row>
    <row r="333" spans="1:4" x14ac:dyDescent="0.25">
      <c r="A333" s="2">
        <v>44858</v>
      </c>
      <c r="B333">
        <v>72.319999999999993</v>
      </c>
      <c r="C333">
        <v>72.05</v>
      </c>
      <c r="D333">
        <v>30.24</v>
      </c>
    </row>
    <row r="334" spans="1:4" x14ac:dyDescent="0.25">
      <c r="A334" s="2">
        <v>44859</v>
      </c>
      <c r="B334">
        <v>77.11</v>
      </c>
      <c r="C334">
        <v>75.97</v>
      </c>
      <c r="D334">
        <v>30.35</v>
      </c>
    </row>
    <row r="335" spans="1:4" x14ac:dyDescent="0.25">
      <c r="A335" s="2">
        <v>44860</v>
      </c>
      <c r="B335">
        <v>75.790000000000006</v>
      </c>
      <c r="C335">
        <v>76</v>
      </c>
      <c r="D335">
        <v>30.49</v>
      </c>
    </row>
    <row r="336" spans="1:4" x14ac:dyDescent="0.25">
      <c r="A336" s="2">
        <v>44861</v>
      </c>
      <c r="B336">
        <v>80.209999999999994</v>
      </c>
      <c r="C336">
        <v>77.95</v>
      </c>
      <c r="D336">
        <v>30.94</v>
      </c>
    </row>
    <row r="337" spans="1:4" x14ac:dyDescent="0.25">
      <c r="A337" s="2">
        <v>44862</v>
      </c>
      <c r="B337">
        <v>81.209999999999994</v>
      </c>
      <c r="C337">
        <v>78.36</v>
      </c>
      <c r="D337">
        <v>31.22</v>
      </c>
    </row>
    <row r="338" spans="1:4" x14ac:dyDescent="0.25">
      <c r="A338" s="2">
        <v>44863</v>
      </c>
      <c r="B338" t="e">
        <v>#N/A</v>
      </c>
      <c r="C338" t="e">
        <v>#N/A</v>
      </c>
      <c r="D338" t="e">
        <v>#N/A</v>
      </c>
    </row>
    <row r="339" spans="1:4" x14ac:dyDescent="0.25">
      <c r="A339" s="2">
        <v>44864</v>
      </c>
      <c r="B339" t="e">
        <v>#N/A</v>
      </c>
      <c r="C339" t="e">
        <v>#N/A</v>
      </c>
      <c r="D339" t="e">
        <v>#N/A</v>
      </c>
    </row>
    <row r="340" spans="1:4" x14ac:dyDescent="0.25">
      <c r="A340" s="2">
        <v>44865</v>
      </c>
      <c r="B340">
        <v>79.97</v>
      </c>
      <c r="C340">
        <v>77.650000000000006</v>
      </c>
      <c r="D340">
        <v>31.84</v>
      </c>
    </row>
    <row r="341" spans="1:4" x14ac:dyDescent="0.25">
      <c r="A341" s="2">
        <v>44866</v>
      </c>
      <c r="B341">
        <v>76.72</v>
      </c>
      <c r="C341">
        <v>74.709999999999994</v>
      </c>
      <c r="D341">
        <v>31.4</v>
      </c>
    </row>
    <row r="342" spans="1:4" x14ac:dyDescent="0.25">
      <c r="A342" s="2">
        <v>44867</v>
      </c>
      <c r="B342">
        <v>76.7</v>
      </c>
      <c r="C342">
        <v>73.680000000000007</v>
      </c>
      <c r="D342">
        <v>30.9</v>
      </c>
    </row>
    <row r="343" spans="1:4" x14ac:dyDescent="0.25">
      <c r="A343" s="2">
        <v>44868</v>
      </c>
      <c r="B343">
        <v>76.28</v>
      </c>
      <c r="C343">
        <v>73.290000000000006</v>
      </c>
      <c r="D343">
        <v>30.49</v>
      </c>
    </row>
    <row r="344" spans="1:4" x14ac:dyDescent="0.25">
      <c r="A344" s="2">
        <v>44869</v>
      </c>
      <c r="B344">
        <v>76.36</v>
      </c>
      <c r="C344">
        <v>73.739999999999995</v>
      </c>
      <c r="D344">
        <v>30.22</v>
      </c>
    </row>
    <row r="345" spans="1:4" x14ac:dyDescent="0.25">
      <c r="A345" s="2">
        <v>44870</v>
      </c>
      <c r="B345" t="e">
        <v>#N/A</v>
      </c>
      <c r="C345" t="e">
        <v>#N/A</v>
      </c>
      <c r="D345" t="e">
        <v>#N/A</v>
      </c>
    </row>
    <row r="346" spans="1:4" x14ac:dyDescent="0.25">
      <c r="A346" s="2">
        <v>44871</v>
      </c>
      <c r="B346" t="e">
        <v>#N/A</v>
      </c>
      <c r="C346" t="e">
        <v>#N/A</v>
      </c>
      <c r="D346" t="e">
        <v>#N/A</v>
      </c>
    </row>
    <row r="347" spans="1:4" x14ac:dyDescent="0.25">
      <c r="A347" s="2">
        <v>44872</v>
      </c>
      <c r="B347">
        <v>77.489999999999995</v>
      </c>
      <c r="C347">
        <v>74.59</v>
      </c>
      <c r="D347">
        <v>30.09</v>
      </c>
    </row>
    <row r="348" spans="1:4" x14ac:dyDescent="0.25">
      <c r="A348" s="2">
        <v>44873</v>
      </c>
      <c r="B348">
        <v>76.06</v>
      </c>
      <c r="C348">
        <v>73.900000000000006</v>
      </c>
      <c r="D348">
        <v>30.17</v>
      </c>
    </row>
    <row r="349" spans="1:4" x14ac:dyDescent="0.25">
      <c r="A349" s="2">
        <v>44874</v>
      </c>
      <c r="B349">
        <v>72.760000000000005</v>
      </c>
      <c r="C349">
        <v>72.36</v>
      </c>
      <c r="D349">
        <v>29.98</v>
      </c>
    </row>
    <row r="350" spans="1:4" x14ac:dyDescent="0.25">
      <c r="A350" s="2">
        <v>44875</v>
      </c>
      <c r="B350">
        <v>73.05</v>
      </c>
      <c r="C350">
        <v>70.86</v>
      </c>
      <c r="D350">
        <v>29.84</v>
      </c>
    </row>
    <row r="351" spans="1:4" x14ac:dyDescent="0.25">
      <c r="A351" s="2">
        <v>44876</v>
      </c>
      <c r="B351">
        <v>75.84</v>
      </c>
      <c r="C351">
        <v>71.709999999999994</v>
      </c>
      <c r="D351">
        <v>29.78</v>
      </c>
    </row>
    <row r="352" spans="1:4" x14ac:dyDescent="0.25">
      <c r="A352" s="2">
        <v>44877</v>
      </c>
      <c r="B352" t="e">
        <v>#N/A</v>
      </c>
      <c r="C352" t="e">
        <v>#N/A</v>
      </c>
      <c r="D352" t="e">
        <v>#N/A</v>
      </c>
    </row>
    <row r="353" spans="1:4" x14ac:dyDescent="0.25">
      <c r="A353" s="2">
        <v>44878</v>
      </c>
      <c r="B353" t="e">
        <v>#N/A</v>
      </c>
      <c r="C353" t="e">
        <v>#N/A</v>
      </c>
      <c r="D353" t="e">
        <v>#N/A</v>
      </c>
    </row>
    <row r="354" spans="1:4" x14ac:dyDescent="0.25">
      <c r="A354" s="2">
        <v>44879</v>
      </c>
      <c r="B354">
        <v>75.23</v>
      </c>
      <c r="C354">
        <v>70.25</v>
      </c>
      <c r="D354">
        <v>29.59</v>
      </c>
    </row>
    <row r="355" spans="1:4" x14ac:dyDescent="0.25">
      <c r="A355" s="2">
        <v>44880</v>
      </c>
      <c r="B355">
        <v>76.650000000000006</v>
      </c>
      <c r="C355">
        <v>69.41</v>
      </c>
      <c r="D355">
        <v>29.61</v>
      </c>
    </row>
    <row r="356" spans="1:4" x14ac:dyDescent="0.25">
      <c r="A356" s="2">
        <v>44881</v>
      </c>
      <c r="B356">
        <v>73.41</v>
      </c>
      <c r="C356">
        <v>67.760000000000005</v>
      </c>
      <c r="D356">
        <v>29.98</v>
      </c>
    </row>
    <row r="357" spans="1:4" x14ac:dyDescent="0.25">
      <c r="A357" s="2">
        <v>44882</v>
      </c>
      <c r="B357">
        <v>72.400000000000006</v>
      </c>
      <c r="C357">
        <v>67.12</v>
      </c>
      <c r="D357">
        <v>29.96</v>
      </c>
    </row>
    <row r="358" spans="1:4" x14ac:dyDescent="0.25">
      <c r="A358" s="2">
        <v>44883</v>
      </c>
      <c r="B358">
        <v>72.47</v>
      </c>
      <c r="C358">
        <v>66.55</v>
      </c>
      <c r="D358">
        <v>29.64</v>
      </c>
    </row>
    <row r="359" spans="1:4" x14ac:dyDescent="0.25">
      <c r="A359" s="2">
        <v>44884</v>
      </c>
      <c r="B359" t="e">
        <v>#N/A</v>
      </c>
      <c r="C359" t="e">
        <v>#N/A</v>
      </c>
      <c r="D359" t="e">
        <v>#N/A</v>
      </c>
    </row>
    <row r="360" spans="1:4" x14ac:dyDescent="0.25">
      <c r="A360" s="2">
        <v>44885</v>
      </c>
      <c r="B360" t="e">
        <v>#N/A</v>
      </c>
      <c r="C360" t="e">
        <v>#N/A</v>
      </c>
      <c r="D360" t="e">
        <v>#N/A</v>
      </c>
    </row>
    <row r="361" spans="1:4" x14ac:dyDescent="0.25">
      <c r="A361" s="2">
        <v>44886</v>
      </c>
      <c r="B361">
        <v>74.61</v>
      </c>
      <c r="C361">
        <v>67.819999999999993</v>
      </c>
      <c r="D361">
        <v>29.53</v>
      </c>
    </row>
    <row r="362" spans="1:4" x14ac:dyDescent="0.25">
      <c r="A362" s="2">
        <v>44887</v>
      </c>
      <c r="B362">
        <v>73.89</v>
      </c>
      <c r="C362">
        <v>67.040000000000006</v>
      </c>
      <c r="D362">
        <v>29.57</v>
      </c>
    </row>
    <row r="363" spans="1:4" x14ac:dyDescent="0.25">
      <c r="A363" s="2">
        <v>44888</v>
      </c>
      <c r="B363">
        <v>75.87</v>
      </c>
      <c r="C363">
        <v>67.98</v>
      </c>
      <c r="D363">
        <v>28.81</v>
      </c>
    </row>
    <row r="364" spans="1:4" x14ac:dyDescent="0.25">
      <c r="A364" s="2">
        <v>44889</v>
      </c>
      <c r="B364">
        <v>78.27</v>
      </c>
      <c r="C364">
        <v>69.78</v>
      </c>
      <c r="D364">
        <v>28.81</v>
      </c>
    </row>
    <row r="365" spans="1:4" x14ac:dyDescent="0.25">
      <c r="A365" s="2">
        <v>44890</v>
      </c>
      <c r="B365">
        <v>78.86</v>
      </c>
      <c r="C365">
        <v>69.27</v>
      </c>
      <c r="D365">
        <v>28.72</v>
      </c>
    </row>
    <row r="366" spans="1:4" x14ac:dyDescent="0.25">
      <c r="A366" s="2">
        <v>44891</v>
      </c>
      <c r="B366" t="e">
        <v>#N/A</v>
      </c>
      <c r="C366" t="e">
        <v>#N/A</v>
      </c>
      <c r="D366" t="e">
        <v>#N/A</v>
      </c>
    </row>
    <row r="367" spans="1:4" x14ac:dyDescent="0.25">
      <c r="A367" s="2">
        <v>44892</v>
      </c>
      <c r="B367" t="e">
        <v>#N/A</v>
      </c>
      <c r="C367" t="e">
        <v>#N/A</v>
      </c>
      <c r="D367" t="e">
        <v>#N/A</v>
      </c>
    </row>
    <row r="368" spans="1:4" x14ac:dyDescent="0.25">
      <c r="A368" s="2">
        <v>44893</v>
      </c>
      <c r="B368">
        <v>78.81</v>
      </c>
      <c r="C368">
        <v>68.73</v>
      </c>
      <c r="D368">
        <v>27.84</v>
      </c>
    </row>
    <row r="369" spans="1:4" x14ac:dyDescent="0.25">
      <c r="A369" s="2">
        <v>44894</v>
      </c>
      <c r="B369">
        <v>81.25</v>
      </c>
      <c r="C369">
        <v>69.08</v>
      </c>
      <c r="D369">
        <v>27.85</v>
      </c>
    </row>
    <row r="370" spans="1:4" x14ac:dyDescent="0.25">
      <c r="A370" s="2">
        <v>44895</v>
      </c>
      <c r="B370">
        <v>84.689989999999995</v>
      </c>
      <c r="C370">
        <v>71.319999999999993</v>
      </c>
      <c r="D370">
        <v>28.3</v>
      </c>
    </row>
    <row r="371" spans="1:4" x14ac:dyDescent="0.25">
      <c r="A371" s="2">
        <v>44896</v>
      </c>
      <c r="B371">
        <v>85.22</v>
      </c>
      <c r="C371">
        <v>75.17</v>
      </c>
      <c r="D371">
        <v>28.89</v>
      </c>
    </row>
    <row r="372" spans="1:4" x14ac:dyDescent="0.25">
      <c r="A372" s="2">
        <v>44897</v>
      </c>
      <c r="B372">
        <v>87.67</v>
      </c>
      <c r="C372">
        <v>79.180000000000007</v>
      </c>
      <c r="D372">
        <v>28.9</v>
      </c>
    </row>
    <row r="373" spans="1:4" x14ac:dyDescent="0.25">
      <c r="A373" s="2">
        <v>44898</v>
      </c>
      <c r="B373" t="e">
        <v>#N/A</v>
      </c>
      <c r="C373" t="e">
        <v>#N/A</v>
      </c>
      <c r="D373" t="e">
        <v>#N/A</v>
      </c>
    </row>
    <row r="374" spans="1:4" x14ac:dyDescent="0.25">
      <c r="A374" s="2">
        <v>44899</v>
      </c>
      <c r="B374" t="e">
        <v>#N/A</v>
      </c>
      <c r="C374" t="e">
        <v>#N/A</v>
      </c>
      <c r="D374" t="e">
        <v>#N/A</v>
      </c>
    </row>
    <row r="375" spans="1:4" x14ac:dyDescent="0.25">
      <c r="A375" s="2">
        <v>44900</v>
      </c>
      <c r="B375">
        <v>87.31</v>
      </c>
      <c r="C375">
        <v>79.819999999999993</v>
      </c>
      <c r="D375">
        <v>29.03</v>
      </c>
    </row>
    <row r="376" spans="1:4" x14ac:dyDescent="0.25">
      <c r="A376" s="2">
        <v>44901</v>
      </c>
      <c r="B376">
        <v>87.689989999999995</v>
      </c>
      <c r="C376">
        <v>79.17</v>
      </c>
      <c r="D376">
        <v>29.1</v>
      </c>
    </row>
    <row r="377" spans="1:4" x14ac:dyDescent="0.25">
      <c r="A377" s="2">
        <v>44902</v>
      </c>
      <c r="B377">
        <v>88.07</v>
      </c>
      <c r="C377">
        <v>77.91</v>
      </c>
      <c r="D377">
        <v>29.26</v>
      </c>
    </row>
    <row r="378" spans="1:4" x14ac:dyDescent="0.25">
      <c r="A378" s="2">
        <v>44903</v>
      </c>
      <c r="B378">
        <v>88.67</v>
      </c>
      <c r="C378">
        <v>76.11</v>
      </c>
      <c r="D378">
        <v>29.18</v>
      </c>
    </row>
    <row r="379" spans="1:4" x14ac:dyDescent="0.25">
      <c r="A379" s="2">
        <v>44904</v>
      </c>
      <c r="B379">
        <v>87.84</v>
      </c>
      <c r="C379">
        <v>74.72</v>
      </c>
      <c r="D379">
        <v>29.6</v>
      </c>
    </row>
    <row r="380" spans="1:4" x14ac:dyDescent="0.25">
      <c r="A380" s="2">
        <v>44905</v>
      </c>
      <c r="B380" t="e">
        <v>#N/A</v>
      </c>
      <c r="C380" t="e">
        <v>#N/A</v>
      </c>
      <c r="D380" t="e">
        <v>#N/A</v>
      </c>
    </row>
    <row r="381" spans="1:4" x14ac:dyDescent="0.25">
      <c r="A381" s="2">
        <v>44906</v>
      </c>
      <c r="B381" t="e">
        <v>#N/A</v>
      </c>
      <c r="C381" t="e">
        <v>#N/A</v>
      </c>
      <c r="D381" t="e">
        <v>#N/A</v>
      </c>
    </row>
    <row r="382" spans="1:4" x14ac:dyDescent="0.25">
      <c r="A382" s="2">
        <v>44907</v>
      </c>
      <c r="B382">
        <v>90.17</v>
      </c>
      <c r="C382">
        <v>74.59</v>
      </c>
      <c r="D382">
        <v>29.89</v>
      </c>
    </row>
    <row r="383" spans="1:4" x14ac:dyDescent="0.25">
      <c r="A383" s="2">
        <v>44908</v>
      </c>
      <c r="B383">
        <v>88.64</v>
      </c>
      <c r="C383">
        <v>72.569999999999993</v>
      </c>
      <c r="D383">
        <v>29.87</v>
      </c>
    </row>
    <row r="384" spans="1:4" x14ac:dyDescent="0.25">
      <c r="A384" s="2">
        <v>44909</v>
      </c>
      <c r="B384">
        <v>86.61</v>
      </c>
      <c r="C384">
        <v>70.05</v>
      </c>
      <c r="D384">
        <v>30.1</v>
      </c>
    </row>
    <row r="385" spans="1:4" x14ac:dyDescent="0.25">
      <c r="A385" s="2">
        <v>44910</v>
      </c>
      <c r="B385">
        <v>85.5</v>
      </c>
      <c r="C385">
        <v>70.61</v>
      </c>
      <c r="D385">
        <v>30.22</v>
      </c>
    </row>
    <row r="386" spans="1:4" x14ac:dyDescent="0.25">
      <c r="A386" s="2">
        <v>44911</v>
      </c>
      <c r="B386">
        <v>83.82</v>
      </c>
      <c r="C386">
        <v>70.91</v>
      </c>
      <c r="D386">
        <v>30.18</v>
      </c>
    </row>
    <row r="387" spans="1:4" x14ac:dyDescent="0.25">
      <c r="A387" s="2">
        <v>44912</v>
      </c>
      <c r="B387" t="e">
        <v>#N/A</v>
      </c>
      <c r="C387" t="e">
        <v>#N/A</v>
      </c>
      <c r="D387" t="e">
        <v>#N/A</v>
      </c>
    </row>
    <row r="388" spans="1:4" x14ac:dyDescent="0.25">
      <c r="A388" s="2">
        <v>44913</v>
      </c>
      <c r="B388" t="e">
        <v>#N/A</v>
      </c>
      <c r="C388" t="e">
        <v>#N/A</v>
      </c>
      <c r="D388" t="e">
        <v>#N/A</v>
      </c>
    </row>
    <row r="389" spans="1:4" x14ac:dyDescent="0.25">
      <c r="A389" s="2">
        <v>44914</v>
      </c>
      <c r="B389">
        <v>84.11</v>
      </c>
      <c r="C389">
        <v>69.150000000000006</v>
      </c>
      <c r="D389">
        <v>30.22</v>
      </c>
    </row>
    <row r="390" spans="1:4" x14ac:dyDescent="0.25">
      <c r="A390" s="2">
        <v>44915</v>
      </c>
      <c r="B390">
        <v>87.67</v>
      </c>
      <c r="C390">
        <v>70.33</v>
      </c>
      <c r="D390">
        <v>30.38</v>
      </c>
    </row>
    <row r="391" spans="1:4" x14ac:dyDescent="0.25">
      <c r="A391" s="2">
        <v>44916</v>
      </c>
      <c r="B391">
        <v>85.35</v>
      </c>
      <c r="C391">
        <v>69.17</v>
      </c>
      <c r="D391">
        <v>30.36</v>
      </c>
    </row>
    <row r="392" spans="1:4" x14ac:dyDescent="0.25">
      <c r="A392" s="2">
        <v>44917</v>
      </c>
      <c r="B392">
        <v>86.72</v>
      </c>
      <c r="C392">
        <v>71.239999999999995</v>
      </c>
      <c r="D392">
        <v>30.49</v>
      </c>
    </row>
    <row r="393" spans="1:4" x14ac:dyDescent="0.25">
      <c r="A393" s="2">
        <v>44918</v>
      </c>
      <c r="B393">
        <v>86.81</v>
      </c>
      <c r="C393">
        <v>72.55</v>
      </c>
      <c r="D393" t="e">
        <v>#N/A</v>
      </c>
    </row>
    <row r="394" spans="1:4" x14ac:dyDescent="0.25">
      <c r="A394" s="2">
        <v>44919</v>
      </c>
      <c r="B394" t="e">
        <v>#N/A</v>
      </c>
      <c r="C394" t="e">
        <v>#N/A</v>
      </c>
      <c r="D394" t="e">
        <v>#N/A</v>
      </c>
    </row>
    <row r="395" spans="1:4" x14ac:dyDescent="0.25">
      <c r="A395" s="2">
        <v>44920</v>
      </c>
      <c r="B395" t="e">
        <v>#N/A</v>
      </c>
      <c r="C395" t="e">
        <v>#N/A</v>
      </c>
      <c r="D395" t="e">
        <v>#N/A</v>
      </c>
    </row>
    <row r="396" spans="1:4" x14ac:dyDescent="0.25">
      <c r="A396" s="2">
        <v>44921</v>
      </c>
      <c r="B396" t="e">
        <v>#N/A</v>
      </c>
      <c r="C396" t="e">
        <v>#N/A</v>
      </c>
      <c r="D396" t="e">
        <v>#N/A</v>
      </c>
    </row>
    <row r="397" spans="1:4" x14ac:dyDescent="0.25">
      <c r="A397" s="2">
        <v>44922</v>
      </c>
      <c r="B397">
        <v>85.77</v>
      </c>
      <c r="C397" t="e">
        <v>#N/A</v>
      </c>
      <c r="D397">
        <v>30.86</v>
      </c>
    </row>
    <row r="398" spans="1:4" x14ac:dyDescent="0.25">
      <c r="A398" s="2">
        <v>44923</v>
      </c>
      <c r="B398">
        <v>83.54</v>
      </c>
      <c r="C398">
        <v>69.72</v>
      </c>
      <c r="D398">
        <v>30.05</v>
      </c>
    </row>
    <row r="399" spans="1:4" x14ac:dyDescent="0.25">
      <c r="A399" s="2">
        <v>44924</v>
      </c>
      <c r="B399">
        <v>82</v>
      </c>
      <c r="C399">
        <v>68.709999999999994</v>
      </c>
      <c r="D399">
        <v>30.3</v>
      </c>
    </row>
    <row r="400" spans="1:4" x14ac:dyDescent="0.25">
      <c r="A400" s="2">
        <v>44925</v>
      </c>
      <c r="B400">
        <v>81.489999999999995</v>
      </c>
      <c r="C400">
        <v>69.55</v>
      </c>
      <c r="D400">
        <v>30.35</v>
      </c>
    </row>
    <row r="401" spans="1:4" x14ac:dyDescent="0.25">
      <c r="A401" s="2">
        <v>44926</v>
      </c>
      <c r="B401" t="e">
        <v>#N/A</v>
      </c>
      <c r="C401" t="e">
        <v>#N/A</v>
      </c>
      <c r="D401" t="e">
        <v>#N/A</v>
      </c>
    </row>
    <row r="402" spans="1:4" x14ac:dyDescent="0.25">
      <c r="A402" s="2">
        <v>44927</v>
      </c>
      <c r="B402" t="e">
        <v>#N/A</v>
      </c>
      <c r="C402" t="e">
        <v>#N/A</v>
      </c>
      <c r="D402" t="e">
        <v>#N/A</v>
      </c>
    </row>
    <row r="403" spans="1:4" x14ac:dyDescent="0.25">
      <c r="A403" s="2">
        <v>44928</v>
      </c>
      <c r="B403">
        <v>83.85</v>
      </c>
      <c r="C403" t="e">
        <v>#N/A</v>
      </c>
      <c r="D403">
        <v>30.35</v>
      </c>
    </row>
    <row r="404" spans="1:4" x14ac:dyDescent="0.25">
      <c r="A404" s="2">
        <v>44929</v>
      </c>
      <c r="B404">
        <v>81.13</v>
      </c>
      <c r="C404">
        <v>67.03</v>
      </c>
      <c r="D404">
        <v>29.68</v>
      </c>
    </row>
    <row r="405" spans="1:4" x14ac:dyDescent="0.25">
      <c r="A405" s="2">
        <v>44930</v>
      </c>
      <c r="B405">
        <v>75.48</v>
      </c>
      <c r="C405">
        <v>63.77</v>
      </c>
      <c r="D405">
        <v>29.38</v>
      </c>
    </row>
    <row r="406" spans="1:4" x14ac:dyDescent="0.25">
      <c r="A406" s="2">
        <v>44931</v>
      </c>
      <c r="B406">
        <v>76.59</v>
      </c>
      <c r="C406">
        <v>64.03</v>
      </c>
      <c r="D406">
        <v>29.39</v>
      </c>
    </row>
    <row r="407" spans="1:4" x14ac:dyDescent="0.25">
      <c r="A407" s="2">
        <v>44932</v>
      </c>
      <c r="B407">
        <v>75.14</v>
      </c>
      <c r="C407">
        <v>64.62</v>
      </c>
      <c r="D407">
        <v>29.54</v>
      </c>
    </row>
    <row r="408" spans="1:4" x14ac:dyDescent="0.25">
      <c r="A408" s="2">
        <v>44933</v>
      </c>
      <c r="B408" t="e">
        <v>#N/A</v>
      </c>
      <c r="C408" t="e">
        <v>#N/A</v>
      </c>
      <c r="D408" t="e">
        <v>#N/A</v>
      </c>
    </row>
    <row r="409" spans="1:4" x14ac:dyDescent="0.25">
      <c r="A409" s="2">
        <v>44934</v>
      </c>
      <c r="B409" t="e">
        <v>#N/A</v>
      </c>
      <c r="C409" t="e">
        <v>#N/A</v>
      </c>
      <c r="D409" t="e">
        <v>#N/A</v>
      </c>
    </row>
    <row r="410" spans="1:4" x14ac:dyDescent="0.25">
      <c r="A410" s="2">
        <v>44935</v>
      </c>
      <c r="B410">
        <v>79.14</v>
      </c>
      <c r="C410">
        <v>66.180000000000007</v>
      </c>
      <c r="D410">
        <v>29.93</v>
      </c>
    </row>
    <row r="411" spans="1:4" x14ac:dyDescent="0.25">
      <c r="A411" s="2">
        <v>44936</v>
      </c>
      <c r="B411">
        <v>78.150000000000006</v>
      </c>
      <c r="C411">
        <v>65.099999999999994</v>
      </c>
      <c r="D411">
        <v>29.82</v>
      </c>
    </row>
    <row r="412" spans="1:4" x14ac:dyDescent="0.25">
      <c r="A412" s="2">
        <v>44937</v>
      </c>
      <c r="B412">
        <v>76.56</v>
      </c>
      <c r="C412">
        <v>63.65</v>
      </c>
      <c r="D412">
        <v>29.91</v>
      </c>
    </row>
    <row r="413" spans="1:4" x14ac:dyDescent="0.25">
      <c r="A413" s="2">
        <v>44938</v>
      </c>
      <c r="B413">
        <v>77.81</v>
      </c>
      <c r="C413">
        <v>64.319999999999993</v>
      </c>
      <c r="D413">
        <v>30.2</v>
      </c>
    </row>
    <row r="414" spans="1:4" x14ac:dyDescent="0.25">
      <c r="A414" s="2">
        <v>44939</v>
      </c>
      <c r="B414">
        <v>77.439989999999995</v>
      </c>
      <c r="C414">
        <v>64.11</v>
      </c>
      <c r="D414">
        <v>30.32</v>
      </c>
    </row>
    <row r="415" spans="1:4" x14ac:dyDescent="0.25">
      <c r="A415" s="2">
        <v>44940</v>
      </c>
      <c r="B415" t="e">
        <v>#N/A</v>
      </c>
      <c r="C415" t="e">
        <v>#N/A</v>
      </c>
      <c r="D415" t="e">
        <v>#N/A</v>
      </c>
    </row>
    <row r="416" spans="1:4" x14ac:dyDescent="0.25">
      <c r="A416" s="2">
        <v>44941</v>
      </c>
      <c r="B416" t="e">
        <v>#N/A</v>
      </c>
      <c r="C416" t="e">
        <v>#N/A</v>
      </c>
      <c r="D416" t="e">
        <v>#N/A</v>
      </c>
    </row>
    <row r="417" spans="1:4" x14ac:dyDescent="0.25">
      <c r="A417" s="2">
        <v>44942</v>
      </c>
      <c r="B417">
        <v>75.17</v>
      </c>
      <c r="C417">
        <v>62.66</v>
      </c>
      <c r="D417">
        <v>30.32</v>
      </c>
    </row>
    <row r="418" spans="1:4" x14ac:dyDescent="0.25">
      <c r="A418" s="2">
        <v>44943</v>
      </c>
      <c r="B418">
        <v>77.16</v>
      </c>
      <c r="C418">
        <v>63.88</v>
      </c>
      <c r="D418">
        <v>30.61</v>
      </c>
    </row>
    <row r="419" spans="1:4" x14ac:dyDescent="0.25">
      <c r="A419" s="2">
        <v>44944</v>
      </c>
      <c r="B419">
        <v>80.86</v>
      </c>
      <c r="C419">
        <v>66.11</v>
      </c>
      <c r="D419">
        <v>30.39</v>
      </c>
    </row>
    <row r="420" spans="1:4" x14ac:dyDescent="0.25">
      <c r="A420" s="2">
        <v>44945</v>
      </c>
      <c r="B420">
        <v>81.47</v>
      </c>
      <c r="C420">
        <v>65.87</v>
      </c>
      <c r="D420">
        <v>30.35</v>
      </c>
    </row>
    <row r="421" spans="1:4" x14ac:dyDescent="0.25">
      <c r="A421" s="2">
        <v>44946</v>
      </c>
      <c r="B421">
        <v>82.62</v>
      </c>
      <c r="C421">
        <v>65.209999999999994</v>
      </c>
      <c r="D421">
        <v>30.32</v>
      </c>
    </row>
    <row r="422" spans="1:4" x14ac:dyDescent="0.25">
      <c r="A422" s="2">
        <v>44947</v>
      </c>
      <c r="B422" t="e">
        <v>#N/A</v>
      </c>
      <c r="C422" t="e">
        <v>#N/A</v>
      </c>
      <c r="D422" t="e">
        <v>#N/A</v>
      </c>
    </row>
    <row r="423" spans="1:4" x14ac:dyDescent="0.25">
      <c r="A423" s="2">
        <v>44948</v>
      </c>
      <c r="B423" t="e">
        <v>#N/A</v>
      </c>
      <c r="C423" t="e">
        <v>#N/A</v>
      </c>
      <c r="D423" t="e">
        <v>#N/A</v>
      </c>
    </row>
    <row r="424" spans="1:4" x14ac:dyDescent="0.25">
      <c r="A424" s="2">
        <v>44949</v>
      </c>
      <c r="B424">
        <v>82.7</v>
      </c>
      <c r="C424">
        <v>64.180000000000007</v>
      </c>
      <c r="D424">
        <v>30.19</v>
      </c>
    </row>
    <row r="425" spans="1:4" x14ac:dyDescent="0.25">
      <c r="A425" s="2">
        <v>44950</v>
      </c>
      <c r="B425">
        <v>79.23</v>
      </c>
      <c r="C425">
        <v>62.65</v>
      </c>
      <c r="D425">
        <v>30.15</v>
      </c>
    </row>
    <row r="426" spans="1:4" x14ac:dyDescent="0.25">
      <c r="A426" s="2">
        <v>44951</v>
      </c>
      <c r="B426">
        <v>81.77</v>
      </c>
      <c r="C426">
        <v>64.27</v>
      </c>
      <c r="D426">
        <v>29.88</v>
      </c>
    </row>
    <row r="427" spans="1:4" x14ac:dyDescent="0.25">
      <c r="A427" s="2">
        <v>44952</v>
      </c>
      <c r="B427">
        <v>86.79</v>
      </c>
      <c r="C427">
        <v>69.42</v>
      </c>
      <c r="D427">
        <v>29.94</v>
      </c>
    </row>
    <row r="428" spans="1:4" x14ac:dyDescent="0.25">
      <c r="A428" s="2">
        <v>44953</v>
      </c>
      <c r="B428">
        <v>86.509990000000002</v>
      </c>
      <c r="C428">
        <v>70.430000000000007</v>
      </c>
      <c r="D428">
        <v>29.72</v>
      </c>
    </row>
    <row r="429" spans="1:4" x14ac:dyDescent="0.25">
      <c r="A429" s="2">
        <v>44954</v>
      </c>
      <c r="B429" t="e">
        <v>#N/A</v>
      </c>
      <c r="C429" t="e">
        <v>#N/A</v>
      </c>
      <c r="D429" t="e">
        <v>#N/A</v>
      </c>
    </row>
    <row r="430" spans="1:4" x14ac:dyDescent="0.25">
      <c r="A430" s="2">
        <v>44955</v>
      </c>
      <c r="B430" t="e">
        <v>#N/A</v>
      </c>
      <c r="C430" t="e">
        <v>#N/A</v>
      </c>
      <c r="D430" t="e">
        <v>#N/A</v>
      </c>
    </row>
    <row r="431" spans="1:4" x14ac:dyDescent="0.25">
      <c r="A431" s="2">
        <v>44956</v>
      </c>
      <c r="B431">
        <v>86.91</v>
      </c>
      <c r="C431">
        <v>71.069999999999993</v>
      </c>
      <c r="D431">
        <v>29.48</v>
      </c>
    </row>
    <row r="432" spans="1:4" x14ac:dyDescent="0.25">
      <c r="A432" s="2">
        <v>44957</v>
      </c>
      <c r="B432">
        <v>90.25</v>
      </c>
      <c r="C432">
        <v>73.56</v>
      </c>
      <c r="D432">
        <v>29.31</v>
      </c>
    </row>
    <row r="433" spans="1:4" x14ac:dyDescent="0.25">
      <c r="A433" s="2">
        <v>44958</v>
      </c>
      <c r="B433">
        <v>92.6</v>
      </c>
      <c r="C433">
        <v>75.900000000000006</v>
      </c>
      <c r="D433">
        <v>29.35</v>
      </c>
    </row>
    <row r="434" spans="1:4" x14ac:dyDescent="0.25">
      <c r="A434" s="2">
        <v>44959</v>
      </c>
      <c r="B434">
        <v>90.189989999999995</v>
      </c>
      <c r="C434">
        <v>76.42</v>
      </c>
      <c r="D434">
        <v>29.79</v>
      </c>
    </row>
    <row r="435" spans="1:4" x14ac:dyDescent="0.25">
      <c r="A435" s="2">
        <v>44960</v>
      </c>
      <c r="B435">
        <v>90.439989999999995</v>
      </c>
      <c r="C435">
        <v>80.77</v>
      </c>
      <c r="D435">
        <v>29.94</v>
      </c>
    </row>
    <row r="436" spans="1:4" x14ac:dyDescent="0.25">
      <c r="A436" s="2">
        <v>44961</v>
      </c>
      <c r="B436" t="e">
        <v>#N/A</v>
      </c>
      <c r="C436" t="e">
        <v>#N/A</v>
      </c>
      <c r="D436" t="e">
        <v>#N/A</v>
      </c>
    </row>
    <row r="437" spans="1:4" x14ac:dyDescent="0.25">
      <c r="A437" s="2">
        <v>44962</v>
      </c>
      <c r="B437" t="e">
        <v>#N/A</v>
      </c>
      <c r="C437" t="e">
        <v>#N/A</v>
      </c>
      <c r="D437" t="e">
        <v>#N/A</v>
      </c>
    </row>
    <row r="438" spans="1:4" x14ac:dyDescent="0.25">
      <c r="A438" s="2">
        <v>44963</v>
      </c>
      <c r="B438">
        <v>88.07</v>
      </c>
      <c r="C438">
        <v>77.599999999999994</v>
      </c>
      <c r="D438">
        <v>29.76</v>
      </c>
    </row>
    <row r="439" spans="1:4" x14ac:dyDescent="0.25">
      <c r="A439" s="2">
        <v>44964</v>
      </c>
      <c r="B439">
        <v>87.54</v>
      </c>
      <c r="C439">
        <v>78.28</v>
      </c>
      <c r="D439">
        <v>29.62</v>
      </c>
    </row>
    <row r="440" spans="1:4" x14ac:dyDescent="0.25">
      <c r="A440" s="2">
        <v>44965</v>
      </c>
      <c r="B440">
        <v>87.52</v>
      </c>
      <c r="C440">
        <v>78.73</v>
      </c>
      <c r="D440">
        <v>29.6</v>
      </c>
    </row>
    <row r="441" spans="1:4" x14ac:dyDescent="0.25">
      <c r="A441" s="2">
        <v>44966</v>
      </c>
      <c r="B441">
        <v>88.22</v>
      </c>
      <c r="C441">
        <v>79.52</v>
      </c>
      <c r="D441">
        <v>29.42</v>
      </c>
    </row>
    <row r="442" spans="1:4" x14ac:dyDescent="0.25">
      <c r="A442" s="2">
        <v>44967</v>
      </c>
      <c r="B442">
        <v>90.23</v>
      </c>
      <c r="C442">
        <v>80.61</v>
      </c>
      <c r="D442">
        <v>29.43</v>
      </c>
    </row>
    <row r="443" spans="1:4" x14ac:dyDescent="0.25">
      <c r="A443" s="2">
        <v>44968</v>
      </c>
      <c r="B443" t="e">
        <v>#N/A</v>
      </c>
      <c r="C443" t="e">
        <v>#N/A</v>
      </c>
      <c r="D443" t="e">
        <v>#N/A</v>
      </c>
    </row>
    <row r="444" spans="1:4" x14ac:dyDescent="0.25">
      <c r="A444" s="2">
        <v>44969</v>
      </c>
      <c r="B444" t="e">
        <v>#N/A</v>
      </c>
      <c r="C444" t="e">
        <v>#N/A</v>
      </c>
      <c r="D444" t="e">
        <v>#N/A</v>
      </c>
    </row>
    <row r="445" spans="1:4" x14ac:dyDescent="0.25">
      <c r="A445" s="2">
        <v>44970</v>
      </c>
      <c r="B445">
        <v>89.43</v>
      </c>
      <c r="C445">
        <v>79.81</v>
      </c>
      <c r="D445">
        <v>29.44</v>
      </c>
    </row>
    <row r="446" spans="1:4" x14ac:dyDescent="0.25">
      <c r="A446" s="2">
        <v>44971</v>
      </c>
      <c r="B446">
        <v>89.28</v>
      </c>
      <c r="C446">
        <v>78.759990000000002</v>
      </c>
      <c r="D446">
        <v>29.45</v>
      </c>
    </row>
    <row r="447" spans="1:4" x14ac:dyDescent="0.25">
      <c r="A447" s="2">
        <v>44972</v>
      </c>
      <c r="B447">
        <v>91.5</v>
      </c>
      <c r="C447">
        <v>80.08</v>
      </c>
      <c r="D447">
        <v>29.35</v>
      </c>
    </row>
    <row r="448" spans="1:4" x14ac:dyDescent="0.25">
      <c r="A448" s="2">
        <v>44973</v>
      </c>
      <c r="B448">
        <v>94.61</v>
      </c>
      <c r="C448">
        <v>80.25</v>
      </c>
      <c r="D448">
        <v>29.5</v>
      </c>
    </row>
    <row r="449" spans="1:4" x14ac:dyDescent="0.25">
      <c r="A449" s="2">
        <v>44974</v>
      </c>
      <c r="B449">
        <v>93.34</v>
      </c>
      <c r="C449">
        <v>79.739999999999995</v>
      </c>
      <c r="D449">
        <v>29.57</v>
      </c>
    </row>
    <row r="450" spans="1:4" x14ac:dyDescent="0.25">
      <c r="A450" s="2">
        <v>44975</v>
      </c>
      <c r="B450" t="e">
        <v>#N/A</v>
      </c>
      <c r="C450" t="e">
        <v>#N/A</v>
      </c>
      <c r="D450" t="e">
        <v>#N/A</v>
      </c>
    </row>
    <row r="451" spans="1:4" x14ac:dyDescent="0.25">
      <c r="A451" s="2">
        <v>44976</v>
      </c>
      <c r="B451" t="e">
        <v>#N/A</v>
      </c>
      <c r="C451" t="e">
        <v>#N/A</v>
      </c>
      <c r="D451" t="e">
        <v>#N/A</v>
      </c>
    </row>
    <row r="452" spans="1:4" x14ac:dyDescent="0.25">
      <c r="A452" s="2">
        <v>44977</v>
      </c>
      <c r="B452">
        <v>95.36</v>
      </c>
      <c r="C452">
        <v>81.25</v>
      </c>
      <c r="D452">
        <v>29.57</v>
      </c>
    </row>
    <row r="453" spans="1:4" x14ac:dyDescent="0.25">
      <c r="A453" s="2">
        <v>44978</v>
      </c>
      <c r="B453">
        <v>97.28</v>
      </c>
      <c r="C453">
        <v>82.11</v>
      </c>
      <c r="D453">
        <v>29.45</v>
      </c>
    </row>
    <row r="454" spans="1:4" x14ac:dyDescent="0.25">
      <c r="A454" s="2">
        <v>44979</v>
      </c>
      <c r="B454">
        <v>93.77</v>
      </c>
      <c r="C454">
        <v>78.959999999999994</v>
      </c>
      <c r="D454">
        <v>29.32</v>
      </c>
    </row>
    <row r="455" spans="1:4" x14ac:dyDescent="0.25">
      <c r="A455" s="2">
        <v>44980</v>
      </c>
      <c r="B455">
        <v>94.53</v>
      </c>
      <c r="C455">
        <v>79.259990000000002</v>
      </c>
      <c r="D455">
        <v>29.81</v>
      </c>
    </row>
    <row r="456" spans="1:4" x14ac:dyDescent="0.25">
      <c r="A456" s="2">
        <v>44981</v>
      </c>
      <c r="B456">
        <v>94.31</v>
      </c>
      <c r="C456">
        <v>80.11</v>
      </c>
      <c r="D456">
        <v>29.67</v>
      </c>
    </row>
    <row r="457" spans="1:4" x14ac:dyDescent="0.25">
      <c r="A457" s="2">
        <v>44982</v>
      </c>
      <c r="B457" t="e">
        <v>#N/A</v>
      </c>
      <c r="C457" t="e">
        <v>#N/A</v>
      </c>
      <c r="D457" t="e">
        <v>#N/A</v>
      </c>
    </row>
    <row r="458" spans="1:4" x14ac:dyDescent="0.25">
      <c r="A458" s="2">
        <v>44983</v>
      </c>
      <c r="B458" t="e">
        <v>#N/A</v>
      </c>
      <c r="C458" t="e">
        <v>#N/A</v>
      </c>
      <c r="D458" t="e">
        <v>#N/A</v>
      </c>
    </row>
    <row r="459" spans="1:4" x14ac:dyDescent="0.25">
      <c r="A459" s="2">
        <v>44984</v>
      </c>
      <c r="B459">
        <v>97.05</v>
      </c>
      <c r="C459">
        <v>81.78</v>
      </c>
      <c r="D459">
        <v>29.92</v>
      </c>
    </row>
    <row r="460" spans="1:4" x14ac:dyDescent="0.25">
      <c r="A460" s="2">
        <v>44985</v>
      </c>
      <c r="B460">
        <v>96.579989999999995</v>
      </c>
      <c r="C460">
        <v>81.22</v>
      </c>
      <c r="D460">
        <v>29.92</v>
      </c>
    </row>
    <row r="461" spans="1:4" x14ac:dyDescent="0.25">
      <c r="A461" s="2">
        <v>44986</v>
      </c>
      <c r="B461">
        <v>93.72</v>
      </c>
      <c r="C461">
        <v>80</v>
      </c>
      <c r="D461">
        <v>30.44</v>
      </c>
    </row>
    <row r="462" spans="1:4" x14ac:dyDescent="0.25">
      <c r="A462" s="2">
        <v>44987</v>
      </c>
      <c r="B462">
        <v>90.23</v>
      </c>
      <c r="C462">
        <v>78.14</v>
      </c>
      <c r="D462">
        <v>31.13</v>
      </c>
    </row>
    <row r="463" spans="1:4" x14ac:dyDescent="0.25">
      <c r="A463" s="2">
        <v>44988</v>
      </c>
      <c r="B463">
        <v>89.07</v>
      </c>
      <c r="C463">
        <v>76.759990000000002</v>
      </c>
      <c r="D463">
        <v>31.14</v>
      </c>
    </row>
    <row r="464" spans="1:4" x14ac:dyDescent="0.25">
      <c r="A464" s="2">
        <v>44989</v>
      </c>
      <c r="B464" t="e">
        <v>#N/A</v>
      </c>
      <c r="C464" t="e">
        <v>#N/A</v>
      </c>
      <c r="D464" t="e">
        <v>#N/A</v>
      </c>
    </row>
    <row r="465" spans="1:4" x14ac:dyDescent="0.25">
      <c r="A465" s="2">
        <v>44990</v>
      </c>
      <c r="B465" t="e">
        <v>#N/A</v>
      </c>
      <c r="C465" t="e">
        <v>#N/A</v>
      </c>
      <c r="D465" t="e">
        <v>#N/A</v>
      </c>
    </row>
    <row r="466" spans="1:4" x14ac:dyDescent="0.25">
      <c r="A466" s="2">
        <v>44991</v>
      </c>
      <c r="B466">
        <v>89.9</v>
      </c>
      <c r="C466">
        <v>75.650000000000006</v>
      </c>
      <c r="D466">
        <v>30.76</v>
      </c>
    </row>
    <row r="467" spans="1:4" x14ac:dyDescent="0.25">
      <c r="A467" s="2">
        <v>44992</v>
      </c>
      <c r="B467">
        <v>92.59</v>
      </c>
      <c r="C467">
        <v>77.7</v>
      </c>
      <c r="D467">
        <v>30.56</v>
      </c>
    </row>
    <row r="468" spans="1:4" x14ac:dyDescent="0.25">
      <c r="A468" s="2">
        <v>44993</v>
      </c>
      <c r="B468">
        <v>94.7</v>
      </c>
      <c r="C468">
        <v>79.689989999999995</v>
      </c>
      <c r="D468">
        <v>30.74</v>
      </c>
    </row>
    <row r="469" spans="1:4" x14ac:dyDescent="0.25">
      <c r="A469" s="2">
        <v>44994</v>
      </c>
      <c r="B469">
        <v>95.31</v>
      </c>
      <c r="C469">
        <v>80.239999999999995</v>
      </c>
      <c r="D469">
        <v>31.22</v>
      </c>
    </row>
    <row r="470" spans="1:4" x14ac:dyDescent="0.25">
      <c r="A470" s="2">
        <v>44995</v>
      </c>
      <c r="B470">
        <v>96.72</v>
      </c>
      <c r="C470">
        <v>81.52</v>
      </c>
      <c r="D470">
        <v>30.98</v>
      </c>
    </row>
    <row r="471" spans="1:4" x14ac:dyDescent="0.25">
      <c r="A471" s="2">
        <v>44996</v>
      </c>
      <c r="B471" t="e">
        <v>#N/A</v>
      </c>
      <c r="C471" t="e">
        <v>#N/A</v>
      </c>
      <c r="D471" t="e">
        <v>#N/A</v>
      </c>
    </row>
    <row r="472" spans="1:4" x14ac:dyDescent="0.25">
      <c r="A472" s="2">
        <v>44997</v>
      </c>
      <c r="B472" t="e">
        <v>#N/A</v>
      </c>
      <c r="C472" t="e">
        <v>#N/A</v>
      </c>
      <c r="D472" t="e">
        <v>#N/A</v>
      </c>
    </row>
    <row r="473" spans="1:4" x14ac:dyDescent="0.25">
      <c r="A473" s="2">
        <v>44998</v>
      </c>
      <c r="B473">
        <v>94.259990000000002</v>
      </c>
      <c r="C473">
        <v>79.95</v>
      </c>
      <c r="D473">
        <v>30.48</v>
      </c>
    </row>
    <row r="474" spans="1:4" x14ac:dyDescent="0.25">
      <c r="A474" s="2">
        <v>44999</v>
      </c>
      <c r="B474">
        <v>89.8</v>
      </c>
      <c r="C474">
        <v>76.7</v>
      </c>
      <c r="D474">
        <v>30.63</v>
      </c>
    </row>
    <row r="475" spans="1:4" x14ac:dyDescent="0.25">
      <c r="A475" s="2">
        <v>45000</v>
      </c>
      <c r="B475">
        <v>86.6</v>
      </c>
      <c r="C475">
        <v>73.42</v>
      </c>
      <c r="D475">
        <v>30.44</v>
      </c>
    </row>
    <row r="476" spans="1:4" x14ac:dyDescent="0.25">
      <c r="A476" s="2">
        <v>45001</v>
      </c>
      <c r="B476">
        <v>84.43</v>
      </c>
      <c r="C476">
        <v>70.650000000000006</v>
      </c>
      <c r="D476">
        <v>30.35</v>
      </c>
    </row>
    <row r="477" spans="1:4" x14ac:dyDescent="0.25">
      <c r="A477" s="2">
        <v>45002</v>
      </c>
      <c r="B477">
        <v>84.58</v>
      </c>
      <c r="C477">
        <v>70.760000000000005</v>
      </c>
      <c r="D477">
        <v>30.13</v>
      </c>
    </row>
    <row r="478" spans="1:4" x14ac:dyDescent="0.25">
      <c r="A478" s="2">
        <v>45003</v>
      </c>
      <c r="B478" t="e">
        <v>#N/A</v>
      </c>
      <c r="C478" t="e">
        <v>#N/A</v>
      </c>
      <c r="D478" t="e">
        <v>#N/A</v>
      </c>
    </row>
    <row r="479" spans="1:4" x14ac:dyDescent="0.25">
      <c r="A479" s="2">
        <v>45004</v>
      </c>
      <c r="B479" t="e">
        <v>#N/A</v>
      </c>
      <c r="C479" t="e">
        <v>#N/A</v>
      </c>
      <c r="D479" t="e">
        <v>#N/A</v>
      </c>
    </row>
    <row r="480" spans="1:4" x14ac:dyDescent="0.25">
      <c r="A480" s="2">
        <v>45005</v>
      </c>
      <c r="B480">
        <v>85.11</v>
      </c>
      <c r="C480">
        <v>70.72</v>
      </c>
      <c r="D480">
        <v>30.34</v>
      </c>
    </row>
    <row r="481" spans="1:4" x14ac:dyDescent="0.25">
      <c r="A481" s="2">
        <v>45006</v>
      </c>
      <c r="B481">
        <v>86.88</v>
      </c>
      <c r="C481">
        <v>71.16</v>
      </c>
      <c r="D481">
        <v>30.62</v>
      </c>
    </row>
    <row r="482" spans="1:4" x14ac:dyDescent="0.25">
      <c r="A482" s="2">
        <v>45007</v>
      </c>
      <c r="B482">
        <v>86.77</v>
      </c>
      <c r="C482">
        <v>70.709999999999994</v>
      </c>
      <c r="D482">
        <v>30.56</v>
      </c>
    </row>
    <row r="483" spans="1:4" x14ac:dyDescent="0.25">
      <c r="A483" s="2">
        <v>45008</v>
      </c>
      <c r="B483">
        <v>89.689989999999995</v>
      </c>
      <c r="C483">
        <v>72.459999999999994</v>
      </c>
      <c r="D483">
        <v>30.7</v>
      </c>
    </row>
    <row r="484" spans="1:4" x14ac:dyDescent="0.25">
      <c r="A484" s="2">
        <v>45009</v>
      </c>
      <c r="B484">
        <v>85.1</v>
      </c>
      <c r="C484">
        <v>69.87</v>
      </c>
      <c r="D484">
        <v>30.64</v>
      </c>
    </row>
    <row r="485" spans="1:4" x14ac:dyDescent="0.25">
      <c r="A485" s="2">
        <v>45010</v>
      </c>
      <c r="B485" t="e">
        <v>#N/A</v>
      </c>
      <c r="C485" t="e">
        <v>#N/A</v>
      </c>
      <c r="D485" t="e">
        <v>#N/A</v>
      </c>
    </row>
    <row r="486" spans="1:4" x14ac:dyDescent="0.25">
      <c r="A486" s="2">
        <v>45011</v>
      </c>
      <c r="B486" t="e">
        <v>#N/A</v>
      </c>
      <c r="C486" t="e">
        <v>#N/A</v>
      </c>
      <c r="D486" t="e">
        <v>#N/A</v>
      </c>
    </row>
    <row r="487" spans="1:4" x14ac:dyDescent="0.25">
      <c r="A487" s="2">
        <v>45012</v>
      </c>
      <c r="B487">
        <v>84.77</v>
      </c>
      <c r="C487">
        <v>68.52</v>
      </c>
      <c r="D487">
        <v>30.7</v>
      </c>
    </row>
    <row r="488" spans="1:4" x14ac:dyDescent="0.25">
      <c r="A488" s="2">
        <v>45013</v>
      </c>
      <c r="B488">
        <v>87.47</v>
      </c>
      <c r="C488">
        <v>72.87</v>
      </c>
      <c r="D488">
        <v>30.7</v>
      </c>
    </row>
    <row r="489" spans="1:4" x14ac:dyDescent="0.25">
      <c r="A489" s="2">
        <v>45014</v>
      </c>
      <c r="B489">
        <v>88.4</v>
      </c>
      <c r="C489">
        <v>73.010000000000005</v>
      </c>
      <c r="D489">
        <v>30.9</v>
      </c>
    </row>
    <row r="490" spans="1:4" x14ac:dyDescent="0.25">
      <c r="A490" s="2">
        <v>45015</v>
      </c>
      <c r="B490">
        <v>89.1</v>
      </c>
      <c r="C490">
        <v>73.689989999999995</v>
      </c>
      <c r="D490">
        <v>30.8</v>
      </c>
    </row>
    <row r="491" spans="1:4" x14ac:dyDescent="0.25">
      <c r="A491" s="2">
        <v>45016</v>
      </c>
      <c r="B491">
        <v>90.09</v>
      </c>
      <c r="C491">
        <v>73.930000000000007</v>
      </c>
      <c r="D491">
        <v>30.89</v>
      </c>
    </row>
    <row r="492" spans="1:4" x14ac:dyDescent="0.25">
      <c r="A492" s="2">
        <v>45017</v>
      </c>
      <c r="B492" t="e">
        <v>#N/A</v>
      </c>
      <c r="C492" t="e">
        <v>#N/A</v>
      </c>
      <c r="D492" t="e">
        <v>#N/A</v>
      </c>
    </row>
    <row r="493" spans="1:4" x14ac:dyDescent="0.25">
      <c r="A493" s="2">
        <v>45018</v>
      </c>
      <c r="B493" t="e">
        <v>#N/A</v>
      </c>
      <c r="C493" t="e">
        <v>#N/A</v>
      </c>
      <c r="D493" t="e">
        <v>#N/A</v>
      </c>
    </row>
    <row r="494" spans="1:4" x14ac:dyDescent="0.25">
      <c r="A494" s="2">
        <v>45019</v>
      </c>
      <c r="B494">
        <v>93.88</v>
      </c>
      <c r="C494">
        <v>77.41</v>
      </c>
      <c r="D494">
        <v>31.03</v>
      </c>
    </row>
    <row r="495" spans="1:4" x14ac:dyDescent="0.25">
      <c r="A495" s="2">
        <v>45020</v>
      </c>
      <c r="B495">
        <v>93.07</v>
      </c>
      <c r="C495">
        <v>75.959999999999994</v>
      </c>
      <c r="D495">
        <v>30.91</v>
      </c>
    </row>
    <row r="496" spans="1:4" x14ac:dyDescent="0.25">
      <c r="A496" s="2">
        <v>45021</v>
      </c>
      <c r="B496">
        <v>94.72</v>
      </c>
      <c r="C496">
        <v>73.959999999999994</v>
      </c>
      <c r="D496">
        <v>30.71</v>
      </c>
    </row>
    <row r="497" spans="1:4" x14ac:dyDescent="0.25">
      <c r="A497" s="2">
        <v>45022</v>
      </c>
      <c r="B497">
        <v>94.74</v>
      </c>
      <c r="C497">
        <v>73.95</v>
      </c>
      <c r="D497">
        <v>30.8</v>
      </c>
    </row>
    <row r="498" spans="1:4" x14ac:dyDescent="0.25">
      <c r="A498" s="2">
        <v>45023</v>
      </c>
      <c r="B498" t="e">
        <v>#N/A</v>
      </c>
      <c r="C498" t="e">
        <v>#N/A</v>
      </c>
      <c r="D498" t="e">
        <v>#N/A</v>
      </c>
    </row>
    <row r="499" spans="1:4" x14ac:dyDescent="0.25">
      <c r="A499" s="2">
        <v>45024</v>
      </c>
      <c r="B499" t="e">
        <v>#N/A</v>
      </c>
      <c r="C499" t="e">
        <v>#N/A</v>
      </c>
      <c r="D499" t="e">
        <v>#N/A</v>
      </c>
    </row>
    <row r="500" spans="1:4" x14ac:dyDescent="0.25">
      <c r="A500" s="2">
        <v>45025</v>
      </c>
      <c r="B500" t="e">
        <v>#N/A</v>
      </c>
      <c r="C500" t="e">
        <v>#N/A</v>
      </c>
      <c r="D500" t="e">
        <v>#N/A</v>
      </c>
    </row>
    <row r="501" spans="1:4" x14ac:dyDescent="0.25">
      <c r="A501" s="2">
        <v>45026</v>
      </c>
      <c r="B501">
        <v>94.74</v>
      </c>
      <c r="C501" t="e">
        <v>#N/A</v>
      </c>
      <c r="D501">
        <v>30.79</v>
      </c>
    </row>
    <row r="502" spans="1:4" x14ac:dyDescent="0.25">
      <c r="A502" s="2">
        <v>45027</v>
      </c>
      <c r="B502">
        <v>95.49</v>
      </c>
      <c r="C502">
        <v>74.22</v>
      </c>
      <c r="D502">
        <v>30.87</v>
      </c>
    </row>
    <row r="503" spans="1:4" x14ac:dyDescent="0.25">
      <c r="A503" s="2">
        <v>45028</v>
      </c>
      <c r="B503">
        <v>93.99</v>
      </c>
      <c r="C503">
        <v>72.66</v>
      </c>
      <c r="D503">
        <v>31.06</v>
      </c>
    </row>
    <row r="504" spans="1:4" x14ac:dyDescent="0.25">
      <c r="A504" s="2">
        <v>45029</v>
      </c>
      <c r="B504">
        <v>92.55</v>
      </c>
      <c r="C504">
        <v>71.16</v>
      </c>
      <c r="D504">
        <v>31.37</v>
      </c>
    </row>
    <row r="505" spans="1:4" x14ac:dyDescent="0.25">
      <c r="A505" s="2">
        <v>45030</v>
      </c>
      <c r="B505">
        <v>91.92</v>
      </c>
      <c r="C505">
        <v>70.680000000000007</v>
      </c>
      <c r="D505">
        <v>31.58</v>
      </c>
    </row>
    <row r="506" spans="1:4" x14ac:dyDescent="0.25">
      <c r="A506" s="2">
        <v>45031</v>
      </c>
      <c r="B506" t="e">
        <v>#N/A</v>
      </c>
      <c r="C506" t="e">
        <v>#N/A</v>
      </c>
      <c r="D506" t="e">
        <v>#N/A</v>
      </c>
    </row>
    <row r="507" spans="1:4" x14ac:dyDescent="0.25">
      <c r="A507" s="2">
        <v>45032</v>
      </c>
      <c r="B507" t="e">
        <v>#N/A</v>
      </c>
      <c r="C507" t="e">
        <v>#N/A</v>
      </c>
      <c r="D507" t="e">
        <v>#N/A</v>
      </c>
    </row>
    <row r="508" spans="1:4" x14ac:dyDescent="0.25">
      <c r="A508" s="2">
        <v>45033</v>
      </c>
      <c r="B508">
        <v>91.11</v>
      </c>
      <c r="C508">
        <v>69.709999999999994</v>
      </c>
      <c r="D508">
        <v>31.93</v>
      </c>
    </row>
    <row r="509" spans="1:4" x14ac:dyDescent="0.25">
      <c r="A509" s="2">
        <v>45034</v>
      </c>
      <c r="B509">
        <v>93.39</v>
      </c>
      <c r="C509">
        <v>69.33</v>
      </c>
      <c r="D509">
        <v>31.94</v>
      </c>
    </row>
    <row r="510" spans="1:4" x14ac:dyDescent="0.25">
      <c r="A510" s="2">
        <v>45035</v>
      </c>
      <c r="B510">
        <v>92.53</v>
      </c>
      <c r="C510">
        <v>67.41</v>
      </c>
      <c r="D510">
        <v>31.9</v>
      </c>
    </row>
    <row r="511" spans="1:4" x14ac:dyDescent="0.25">
      <c r="A511" s="2">
        <v>45036</v>
      </c>
      <c r="B511">
        <v>90.05</v>
      </c>
      <c r="C511">
        <v>64.739999999999995</v>
      </c>
      <c r="D511">
        <v>31.86</v>
      </c>
    </row>
    <row r="512" spans="1:4" x14ac:dyDescent="0.25">
      <c r="A512" s="2">
        <v>45037</v>
      </c>
      <c r="B512">
        <v>87.83</v>
      </c>
      <c r="C512">
        <v>63.16</v>
      </c>
      <c r="D512">
        <v>31.82</v>
      </c>
    </row>
    <row r="513" spans="1:4" x14ac:dyDescent="0.25">
      <c r="A513" s="2">
        <v>45038</v>
      </c>
      <c r="B513" t="e">
        <v>#N/A</v>
      </c>
      <c r="C513" t="e">
        <v>#N/A</v>
      </c>
      <c r="D513" t="e">
        <v>#N/A</v>
      </c>
    </row>
    <row r="514" spans="1:4" x14ac:dyDescent="0.25">
      <c r="A514" s="2">
        <v>45039</v>
      </c>
      <c r="B514" t="e">
        <v>#N/A</v>
      </c>
      <c r="C514" t="e">
        <v>#N/A</v>
      </c>
      <c r="D514" t="e">
        <v>#N/A</v>
      </c>
    </row>
    <row r="515" spans="1:4" x14ac:dyDescent="0.25">
      <c r="A515" s="2">
        <v>45040</v>
      </c>
      <c r="B515">
        <v>86.53</v>
      </c>
      <c r="C515">
        <v>63.4</v>
      </c>
      <c r="D515">
        <v>31.75</v>
      </c>
    </row>
    <row r="516" spans="1:4" x14ac:dyDescent="0.25">
      <c r="A516" s="2">
        <v>45041</v>
      </c>
      <c r="B516">
        <v>85.16</v>
      </c>
      <c r="C516">
        <v>62.99</v>
      </c>
      <c r="D516">
        <v>31.67</v>
      </c>
    </row>
    <row r="517" spans="1:4" x14ac:dyDescent="0.25">
      <c r="A517" s="2">
        <v>45042</v>
      </c>
      <c r="B517">
        <v>83.87</v>
      </c>
      <c r="C517">
        <v>61.82</v>
      </c>
      <c r="D517">
        <v>31.74</v>
      </c>
    </row>
    <row r="518" spans="1:4" x14ac:dyDescent="0.25">
      <c r="A518" s="2">
        <v>45043</v>
      </c>
      <c r="B518">
        <v>84.3</v>
      </c>
      <c r="C518">
        <v>61.76</v>
      </c>
      <c r="D518">
        <v>32.049999999999997</v>
      </c>
    </row>
    <row r="519" spans="1:4" x14ac:dyDescent="0.25">
      <c r="A519" s="2">
        <v>45044</v>
      </c>
      <c r="B519">
        <v>85.63</v>
      </c>
      <c r="C519">
        <v>61.24</v>
      </c>
      <c r="D519">
        <v>31.88</v>
      </c>
    </row>
    <row r="520" spans="1:4" x14ac:dyDescent="0.25">
      <c r="A520" s="2">
        <v>45045</v>
      </c>
      <c r="B520" t="e">
        <v>#N/A</v>
      </c>
      <c r="C520" t="e">
        <v>#N/A</v>
      </c>
      <c r="D520" t="e">
        <v>#N/A</v>
      </c>
    </row>
    <row r="521" spans="1:4" x14ac:dyDescent="0.25">
      <c r="A521" s="2">
        <v>45046</v>
      </c>
      <c r="B521" t="e">
        <v>#N/A</v>
      </c>
      <c r="C521" t="e">
        <v>#N/A</v>
      </c>
      <c r="D521" t="e">
        <v>#N/A</v>
      </c>
    </row>
    <row r="522" spans="1:4" x14ac:dyDescent="0.25">
      <c r="A522" s="2">
        <v>45047</v>
      </c>
      <c r="B522">
        <v>84.25</v>
      </c>
      <c r="C522" t="e">
        <v>#N/A</v>
      </c>
      <c r="D522">
        <v>31.81</v>
      </c>
    </row>
    <row r="523" spans="1:4" x14ac:dyDescent="0.25">
      <c r="A523" s="2">
        <v>45048</v>
      </c>
      <c r="B523">
        <v>86.63</v>
      </c>
      <c r="C523">
        <v>60.4</v>
      </c>
      <c r="D523">
        <v>31.8</v>
      </c>
    </row>
    <row r="524" spans="1:4" x14ac:dyDescent="0.25">
      <c r="A524" s="2">
        <v>45049</v>
      </c>
      <c r="B524">
        <v>83.28</v>
      </c>
      <c r="C524">
        <v>58.75</v>
      </c>
      <c r="D524">
        <v>31.58</v>
      </c>
    </row>
    <row r="525" spans="1:4" x14ac:dyDescent="0.25">
      <c r="A525" s="2">
        <v>45050</v>
      </c>
      <c r="B525">
        <v>83</v>
      </c>
      <c r="C525">
        <v>59.05</v>
      </c>
      <c r="D525">
        <v>31.28</v>
      </c>
    </row>
    <row r="526" spans="1:4" x14ac:dyDescent="0.25">
      <c r="A526" s="2">
        <v>45051</v>
      </c>
      <c r="B526">
        <v>83.28</v>
      </c>
      <c r="C526">
        <v>59.98</v>
      </c>
      <c r="D526">
        <v>31.16</v>
      </c>
    </row>
    <row r="527" spans="1:4" x14ac:dyDescent="0.25">
      <c r="A527" s="2">
        <v>45052</v>
      </c>
      <c r="B527" t="e">
        <v>#N/A</v>
      </c>
      <c r="C527" t="e">
        <v>#N/A</v>
      </c>
      <c r="D527" t="e">
        <v>#N/A</v>
      </c>
    </row>
    <row r="528" spans="1:4" x14ac:dyDescent="0.25">
      <c r="A528" s="2">
        <v>45053</v>
      </c>
      <c r="B528" t="e">
        <v>#N/A</v>
      </c>
      <c r="C528" t="e">
        <v>#N/A</v>
      </c>
      <c r="D528" t="e">
        <v>#N/A</v>
      </c>
    </row>
    <row r="529" spans="1:4" x14ac:dyDescent="0.25">
      <c r="A529" s="2">
        <v>45054</v>
      </c>
      <c r="B529">
        <v>83.71</v>
      </c>
      <c r="C529" t="e">
        <v>#N/A</v>
      </c>
      <c r="D529">
        <v>31.11</v>
      </c>
    </row>
    <row r="530" spans="1:4" x14ac:dyDescent="0.25">
      <c r="A530" s="2">
        <v>45055</v>
      </c>
      <c r="B530">
        <v>85.06</v>
      </c>
      <c r="C530">
        <v>59.22</v>
      </c>
      <c r="D530">
        <v>31.17</v>
      </c>
    </row>
    <row r="531" spans="1:4" x14ac:dyDescent="0.25">
      <c r="A531" s="2">
        <v>45056</v>
      </c>
      <c r="B531">
        <v>87.7</v>
      </c>
      <c r="C531">
        <v>60.81</v>
      </c>
      <c r="D531">
        <v>31.36</v>
      </c>
    </row>
    <row r="532" spans="1:4" x14ac:dyDescent="0.25">
      <c r="A532" s="2">
        <v>45057</v>
      </c>
      <c r="B532">
        <v>86.59</v>
      </c>
      <c r="C532">
        <v>60.12</v>
      </c>
      <c r="D532">
        <v>31.34</v>
      </c>
    </row>
    <row r="533" spans="1:4" x14ac:dyDescent="0.25">
      <c r="A533" s="2">
        <v>45058</v>
      </c>
      <c r="B533">
        <v>86.65</v>
      </c>
      <c r="C533">
        <v>58.68</v>
      </c>
      <c r="D533">
        <v>31.29</v>
      </c>
    </row>
    <row r="534" spans="1:4" x14ac:dyDescent="0.25">
      <c r="A534" s="2">
        <v>45059</v>
      </c>
      <c r="B534" t="e">
        <v>#N/A</v>
      </c>
      <c r="C534" t="e">
        <v>#N/A</v>
      </c>
      <c r="D534" t="e">
        <v>#N/A</v>
      </c>
    </row>
    <row r="535" spans="1:4" x14ac:dyDescent="0.25">
      <c r="A535" s="2">
        <v>45060</v>
      </c>
      <c r="B535" t="e">
        <v>#N/A</v>
      </c>
      <c r="C535" t="e">
        <v>#N/A</v>
      </c>
      <c r="D535" t="e">
        <v>#N/A</v>
      </c>
    </row>
    <row r="536" spans="1:4" x14ac:dyDescent="0.25">
      <c r="A536" s="2">
        <v>45061</v>
      </c>
      <c r="B536">
        <v>85.2</v>
      </c>
      <c r="C536">
        <v>57.16</v>
      </c>
      <c r="D536">
        <v>31.31</v>
      </c>
    </row>
    <row r="537" spans="1:4" x14ac:dyDescent="0.25">
      <c r="A537" s="2">
        <v>45062</v>
      </c>
      <c r="B537">
        <v>86.81</v>
      </c>
      <c r="C537">
        <v>57.08</v>
      </c>
      <c r="D537">
        <v>31.22</v>
      </c>
    </row>
    <row r="538" spans="1:4" x14ac:dyDescent="0.25">
      <c r="A538" s="2">
        <v>45063</v>
      </c>
      <c r="B538">
        <v>86.41</v>
      </c>
      <c r="C538">
        <v>60.01</v>
      </c>
      <c r="D538">
        <v>31.27</v>
      </c>
    </row>
    <row r="539" spans="1:4" x14ac:dyDescent="0.25">
      <c r="A539" s="2">
        <v>45064</v>
      </c>
      <c r="B539">
        <v>88.06</v>
      </c>
      <c r="C539">
        <v>62.22</v>
      </c>
      <c r="D539">
        <v>31.5</v>
      </c>
    </row>
    <row r="540" spans="1:4" x14ac:dyDescent="0.25">
      <c r="A540" s="2">
        <v>45065</v>
      </c>
      <c r="B540">
        <v>88.09</v>
      </c>
      <c r="C540">
        <v>61.4</v>
      </c>
      <c r="D540">
        <v>31.52</v>
      </c>
    </row>
    <row r="541" spans="1:4" x14ac:dyDescent="0.25">
      <c r="A541" s="2">
        <v>45066</v>
      </c>
      <c r="B541" t="e">
        <v>#N/A</v>
      </c>
      <c r="C541" t="e">
        <v>#N/A</v>
      </c>
      <c r="D541" t="e">
        <v>#N/A</v>
      </c>
    </row>
    <row r="542" spans="1:4" x14ac:dyDescent="0.25">
      <c r="A542" s="2">
        <v>45067</v>
      </c>
      <c r="B542" t="e">
        <v>#N/A</v>
      </c>
      <c r="C542" t="e">
        <v>#N/A</v>
      </c>
      <c r="D542" t="e">
        <v>#N/A</v>
      </c>
    </row>
    <row r="543" spans="1:4" x14ac:dyDescent="0.25">
      <c r="A543" s="2">
        <v>45068</v>
      </c>
      <c r="B543">
        <v>85.95</v>
      </c>
      <c r="C543">
        <v>58.57</v>
      </c>
      <c r="D543">
        <v>31.58</v>
      </c>
    </row>
    <row r="544" spans="1:4" x14ac:dyDescent="0.25">
      <c r="A544" s="2">
        <v>45069</v>
      </c>
      <c r="B544">
        <v>83.68</v>
      </c>
      <c r="C544">
        <v>55.45</v>
      </c>
      <c r="D544">
        <v>31.42</v>
      </c>
    </row>
    <row r="545" spans="1:4" x14ac:dyDescent="0.25">
      <c r="A545" s="2">
        <v>45070</v>
      </c>
      <c r="B545">
        <v>83.35</v>
      </c>
      <c r="C545">
        <v>55.11</v>
      </c>
      <c r="D545">
        <v>31.55</v>
      </c>
    </row>
    <row r="546" spans="1:4" x14ac:dyDescent="0.25">
      <c r="A546" s="2">
        <v>45071</v>
      </c>
      <c r="B546">
        <v>81.23</v>
      </c>
      <c r="C546">
        <v>53.13</v>
      </c>
      <c r="D546">
        <v>31.53</v>
      </c>
    </row>
    <row r="547" spans="1:4" x14ac:dyDescent="0.25">
      <c r="A547" s="2">
        <v>45072</v>
      </c>
      <c r="B547">
        <v>80.56</v>
      </c>
      <c r="C547">
        <v>53.09</v>
      </c>
      <c r="D547">
        <v>31.61</v>
      </c>
    </row>
    <row r="548" spans="1:4" x14ac:dyDescent="0.25">
      <c r="A548" s="2">
        <v>45073</v>
      </c>
      <c r="B548" t="e">
        <v>#N/A</v>
      </c>
      <c r="C548" t="e">
        <v>#N/A</v>
      </c>
      <c r="D548" t="e">
        <v>#N/A</v>
      </c>
    </row>
    <row r="549" spans="1:4" x14ac:dyDescent="0.25">
      <c r="A549" s="2">
        <v>45074</v>
      </c>
      <c r="B549" t="e">
        <v>#N/A</v>
      </c>
      <c r="C549" t="e">
        <v>#N/A</v>
      </c>
      <c r="D549" t="e">
        <v>#N/A</v>
      </c>
    </row>
    <row r="550" spans="1:4" x14ac:dyDescent="0.25">
      <c r="A550" s="2">
        <v>45075</v>
      </c>
      <c r="B550">
        <v>81.13</v>
      </c>
      <c r="C550" t="e">
        <v>#N/A</v>
      </c>
      <c r="D550">
        <v>31.61</v>
      </c>
    </row>
    <row r="551" spans="1:4" x14ac:dyDescent="0.25">
      <c r="A551" s="2">
        <v>45076</v>
      </c>
      <c r="B551">
        <v>78.819999999999993</v>
      </c>
      <c r="C551">
        <v>49.8</v>
      </c>
      <c r="D551">
        <v>31.75</v>
      </c>
    </row>
    <row r="552" spans="1:4" x14ac:dyDescent="0.25">
      <c r="A552" s="2">
        <v>45077</v>
      </c>
      <c r="B552">
        <v>79.38</v>
      </c>
      <c r="C552">
        <v>52.23</v>
      </c>
      <c r="D552">
        <v>31.58</v>
      </c>
    </row>
    <row r="553" spans="1:4" x14ac:dyDescent="0.25">
      <c r="A553" s="2">
        <v>45078</v>
      </c>
      <c r="B553">
        <v>77.11</v>
      </c>
      <c r="C553">
        <v>51.04</v>
      </c>
      <c r="D553">
        <v>31.56</v>
      </c>
    </row>
    <row r="554" spans="1:4" x14ac:dyDescent="0.25">
      <c r="A554" s="2">
        <v>45079</v>
      </c>
      <c r="B554">
        <v>77.38</v>
      </c>
      <c r="C554">
        <v>51.2</v>
      </c>
      <c r="D554">
        <v>31.51</v>
      </c>
    </row>
    <row r="555" spans="1:4" x14ac:dyDescent="0.25">
      <c r="A555" s="2">
        <v>45080</v>
      </c>
      <c r="B555" t="e">
        <v>#N/A</v>
      </c>
      <c r="C555" t="e">
        <v>#N/A</v>
      </c>
      <c r="D555" t="e">
        <v>#N/A</v>
      </c>
    </row>
    <row r="556" spans="1:4" x14ac:dyDescent="0.25">
      <c r="A556" s="2">
        <v>45081</v>
      </c>
      <c r="B556" t="e">
        <v>#N/A</v>
      </c>
      <c r="C556" t="e">
        <v>#N/A</v>
      </c>
      <c r="D556" t="e">
        <v>#N/A</v>
      </c>
    </row>
    <row r="557" spans="1:4" x14ac:dyDescent="0.25">
      <c r="A557" s="2">
        <v>45082</v>
      </c>
      <c r="B557">
        <v>80.88</v>
      </c>
      <c r="C557">
        <v>52</v>
      </c>
      <c r="D557">
        <v>31.37</v>
      </c>
    </row>
    <row r="558" spans="1:4" x14ac:dyDescent="0.25">
      <c r="A558" s="2">
        <v>45083</v>
      </c>
      <c r="B558">
        <v>80.05</v>
      </c>
      <c r="C558">
        <v>51.51</v>
      </c>
      <c r="D558">
        <v>31.48</v>
      </c>
    </row>
    <row r="559" spans="1:4" x14ac:dyDescent="0.25">
      <c r="A559" s="2">
        <v>45084</v>
      </c>
      <c r="B559">
        <v>81.92</v>
      </c>
      <c r="C559">
        <v>53.24</v>
      </c>
      <c r="D559">
        <v>31.63</v>
      </c>
    </row>
    <row r="560" spans="1:4" x14ac:dyDescent="0.25">
      <c r="A560" s="2">
        <v>45085</v>
      </c>
      <c r="B560">
        <v>82.32</v>
      </c>
      <c r="C560">
        <v>53.1</v>
      </c>
      <c r="D560">
        <v>31.72</v>
      </c>
    </row>
    <row r="561" spans="1:4" x14ac:dyDescent="0.25">
      <c r="A561" s="2">
        <v>45086</v>
      </c>
      <c r="B561">
        <v>85.06</v>
      </c>
      <c r="C561">
        <v>53.54</v>
      </c>
      <c r="D561">
        <v>32.11</v>
      </c>
    </row>
    <row r="562" spans="1:4" x14ac:dyDescent="0.25">
      <c r="A562" s="2">
        <v>45087</v>
      </c>
      <c r="B562" t="e">
        <v>#N/A</v>
      </c>
      <c r="C562" t="e">
        <v>#N/A</v>
      </c>
      <c r="D562" t="e">
        <v>#N/A</v>
      </c>
    </row>
    <row r="563" spans="1:4" x14ac:dyDescent="0.25">
      <c r="A563" s="2">
        <v>45088</v>
      </c>
      <c r="B563" t="e">
        <v>#N/A</v>
      </c>
      <c r="C563" t="e">
        <v>#N/A</v>
      </c>
      <c r="D563" t="e">
        <v>#N/A</v>
      </c>
    </row>
    <row r="564" spans="1:4" x14ac:dyDescent="0.25">
      <c r="A564" s="2">
        <v>45089</v>
      </c>
      <c r="B564">
        <v>86.09</v>
      </c>
      <c r="C564">
        <v>53.97</v>
      </c>
      <c r="D564">
        <v>32.42</v>
      </c>
    </row>
    <row r="565" spans="1:4" x14ac:dyDescent="0.25">
      <c r="A565" s="2">
        <v>45090</v>
      </c>
      <c r="B565">
        <v>88.12</v>
      </c>
      <c r="C565">
        <v>55.38</v>
      </c>
      <c r="D565">
        <v>32.47</v>
      </c>
    </row>
    <row r="566" spans="1:4" x14ac:dyDescent="0.25">
      <c r="A566" s="2">
        <v>45091</v>
      </c>
      <c r="B566">
        <v>91.52</v>
      </c>
      <c r="C566">
        <v>58.81</v>
      </c>
      <c r="D566">
        <v>32.49</v>
      </c>
    </row>
    <row r="567" spans="1:4" x14ac:dyDescent="0.25">
      <c r="A567" s="2">
        <v>45092</v>
      </c>
      <c r="B567">
        <v>91.41</v>
      </c>
      <c r="C567">
        <v>60.48</v>
      </c>
      <c r="D567">
        <v>32.950000000000003</v>
      </c>
    </row>
    <row r="568" spans="1:4" x14ac:dyDescent="0.25">
      <c r="A568" s="2">
        <v>45093</v>
      </c>
      <c r="B568">
        <v>90.509990000000002</v>
      </c>
      <c r="C568">
        <v>59.37</v>
      </c>
      <c r="D568">
        <v>32.57</v>
      </c>
    </row>
    <row r="569" spans="1:4" x14ac:dyDescent="0.25">
      <c r="A569" s="2">
        <v>45094</v>
      </c>
      <c r="B569" t="e">
        <v>#N/A</v>
      </c>
      <c r="C569" t="e">
        <v>#N/A</v>
      </c>
      <c r="D569" t="e">
        <v>#N/A</v>
      </c>
    </row>
    <row r="570" spans="1:4" x14ac:dyDescent="0.25">
      <c r="A570" s="2">
        <v>45095</v>
      </c>
      <c r="B570" t="e">
        <v>#N/A</v>
      </c>
      <c r="C570" t="e">
        <v>#N/A</v>
      </c>
      <c r="D570" t="e">
        <v>#N/A</v>
      </c>
    </row>
    <row r="571" spans="1:4" x14ac:dyDescent="0.25">
      <c r="A571" s="2">
        <v>45096</v>
      </c>
      <c r="B571">
        <v>90.25</v>
      </c>
      <c r="C571">
        <v>59.28</v>
      </c>
      <c r="D571">
        <v>32.57</v>
      </c>
    </row>
    <row r="572" spans="1:4" x14ac:dyDescent="0.25">
      <c r="A572" s="2">
        <v>45097</v>
      </c>
      <c r="B572">
        <v>92.9</v>
      </c>
      <c r="C572">
        <v>59.5</v>
      </c>
      <c r="D572">
        <v>32.65</v>
      </c>
    </row>
    <row r="573" spans="1:4" x14ac:dyDescent="0.25">
      <c r="A573" s="2">
        <v>45098</v>
      </c>
      <c r="B573">
        <v>88.59</v>
      </c>
      <c r="C573">
        <v>58.2</v>
      </c>
      <c r="D573">
        <v>32.950000000000003</v>
      </c>
    </row>
    <row r="574" spans="1:4" x14ac:dyDescent="0.25">
      <c r="A574" s="2">
        <v>45099</v>
      </c>
      <c r="B574">
        <v>88.2</v>
      </c>
      <c r="C574">
        <v>56.35</v>
      </c>
      <c r="D574">
        <v>32.89</v>
      </c>
    </row>
    <row r="575" spans="1:4" x14ac:dyDescent="0.25">
      <c r="A575" s="2">
        <v>45100</v>
      </c>
      <c r="B575">
        <v>85.93</v>
      </c>
      <c r="C575">
        <v>53.38</v>
      </c>
      <c r="D575">
        <v>32.85</v>
      </c>
    </row>
    <row r="576" spans="1:4" x14ac:dyDescent="0.25">
      <c r="A576" s="2">
        <v>45101</v>
      </c>
      <c r="B576" t="e">
        <v>#N/A</v>
      </c>
      <c r="C576" t="e">
        <v>#N/A</v>
      </c>
      <c r="D576" t="e">
        <v>#N/A</v>
      </c>
    </row>
    <row r="577" spans="1:4" x14ac:dyDescent="0.25">
      <c r="A577" s="2">
        <v>45102</v>
      </c>
      <c r="B577" t="e">
        <v>#N/A</v>
      </c>
      <c r="C577" t="e">
        <v>#N/A</v>
      </c>
      <c r="D577" t="e">
        <v>#N/A</v>
      </c>
    </row>
    <row r="578" spans="1:4" x14ac:dyDescent="0.25">
      <c r="A578" s="2">
        <v>45103</v>
      </c>
      <c r="B578">
        <v>84.3</v>
      </c>
      <c r="C578">
        <v>51.5</v>
      </c>
      <c r="D578">
        <v>32.75</v>
      </c>
    </row>
    <row r="579" spans="1:4" x14ac:dyDescent="0.25">
      <c r="A579" s="2">
        <v>45104</v>
      </c>
      <c r="B579">
        <v>87.85</v>
      </c>
      <c r="C579">
        <v>51.51</v>
      </c>
      <c r="D579">
        <v>32.72</v>
      </c>
    </row>
    <row r="580" spans="1:4" x14ac:dyDescent="0.25">
      <c r="A580" s="2">
        <v>45105</v>
      </c>
      <c r="B580">
        <v>86.72</v>
      </c>
      <c r="C580">
        <v>53.74</v>
      </c>
      <c r="D580">
        <v>32.5</v>
      </c>
    </row>
    <row r="581" spans="1:4" x14ac:dyDescent="0.25">
      <c r="A581" s="2">
        <v>45106</v>
      </c>
      <c r="B581">
        <v>86.9</v>
      </c>
      <c r="C581">
        <v>54.04</v>
      </c>
      <c r="D581">
        <v>32.57</v>
      </c>
    </row>
    <row r="582" spans="1:4" x14ac:dyDescent="0.25">
      <c r="A582" s="2">
        <v>45107</v>
      </c>
      <c r="B582">
        <v>88.09</v>
      </c>
      <c r="C582">
        <v>53.9</v>
      </c>
      <c r="D582">
        <v>32.729999999999997</v>
      </c>
    </row>
    <row r="583" spans="1:4" x14ac:dyDescent="0.25">
      <c r="A583" s="2">
        <v>45108</v>
      </c>
      <c r="B583" t="e">
        <v>#N/A</v>
      </c>
      <c r="C583" t="e">
        <v>#N/A</v>
      </c>
      <c r="D583" t="e">
        <v>#N/A</v>
      </c>
    </row>
    <row r="584" spans="1:4" x14ac:dyDescent="0.25">
      <c r="A584" s="2">
        <v>45109</v>
      </c>
      <c r="B584" t="e">
        <v>#N/A</v>
      </c>
      <c r="C584" t="e">
        <v>#N/A</v>
      </c>
      <c r="D584" t="e">
        <v>#N/A</v>
      </c>
    </row>
    <row r="585" spans="1:4" x14ac:dyDescent="0.25">
      <c r="A585" s="2">
        <v>45110</v>
      </c>
      <c r="B585">
        <v>86.33</v>
      </c>
      <c r="C585">
        <v>58.3</v>
      </c>
      <c r="D585">
        <v>32.75</v>
      </c>
    </row>
    <row r="586" spans="1:4" x14ac:dyDescent="0.25">
      <c r="A586" s="2">
        <v>45111</v>
      </c>
      <c r="B586">
        <v>86.32</v>
      </c>
      <c r="C586">
        <v>56.04</v>
      </c>
      <c r="D586">
        <v>32.75</v>
      </c>
    </row>
    <row r="587" spans="1:4" x14ac:dyDescent="0.25">
      <c r="A587" s="2">
        <v>45112</v>
      </c>
      <c r="B587">
        <v>84.91</v>
      </c>
      <c r="C587">
        <v>52.62</v>
      </c>
      <c r="D587">
        <v>32.79</v>
      </c>
    </row>
    <row r="588" spans="1:4" x14ac:dyDescent="0.25">
      <c r="A588" s="2">
        <v>45113</v>
      </c>
      <c r="B588">
        <v>85.05</v>
      </c>
      <c r="C588">
        <v>50.96</v>
      </c>
      <c r="D588">
        <v>32.700000000000003</v>
      </c>
    </row>
    <row r="589" spans="1:4" x14ac:dyDescent="0.25">
      <c r="A589" s="2">
        <v>45114</v>
      </c>
      <c r="B589">
        <v>85.23</v>
      </c>
      <c r="C589">
        <v>50</v>
      </c>
      <c r="D589">
        <v>32.659999999999997</v>
      </c>
    </row>
    <row r="590" spans="1:4" x14ac:dyDescent="0.25">
      <c r="A590" s="2">
        <v>45115</v>
      </c>
      <c r="B590" t="e">
        <v>#N/A</v>
      </c>
      <c r="C590" t="e">
        <v>#N/A</v>
      </c>
      <c r="D590" t="e">
        <v>#N/A</v>
      </c>
    </row>
    <row r="591" spans="1:4" x14ac:dyDescent="0.25">
      <c r="A591" s="2">
        <v>45116</v>
      </c>
      <c r="B591" t="e">
        <v>#N/A</v>
      </c>
      <c r="C591" t="e">
        <v>#N/A</v>
      </c>
      <c r="D591" t="e">
        <v>#N/A</v>
      </c>
    </row>
    <row r="592" spans="1:4" x14ac:dyDescent="0.25">
      <c r="A592" s="2">
        <v>45117</v>
      </c>
      <c r="B592">
        <v>85.38</v>
      </c>
      <c r="C592">
        <v>50.85</v>
      </c>
      <c r="D592">
        <v>32.700000000000003</v>
      </c>
    </row>
    <row r="593" spans="1:4" x14ac:dyDescent="0.25">
      <c r="A593" s="2">
        <v>45118</v>
      </c>
      <c r="B593">
        <v>85.81</v>
      </c>
      <c r="C593">
        <v>50.65</v>
      </c>
      <c r="D593">
        <v>32.549999999999997</v>
      </c>
    </row>
    <row r="594" spans="1:4" x14ac:dyDescent="0.25">
      <c r="A594" s="2">
        <v>45119</v>
      </c>
      <c r="B594">
        <v>84.88</v>
      </c>
      <c r="C594">
        <v>50.29</v>
      </c>
      <c r="D594">
        <v>32.64</v>
      </c>
    </row>
    <row r="595" spans="1:4" x14ac:dyDescent="0.25">
      <c r="A595" s="2">
        <v>45120</v>
      </c>
      <c r="B595">
        <v>84.91</v>
      </c>
      <c r="C595">
        <v>50.23</v>
      </c>
      <c r="D595">
        <v>33.630000000000003</v>
      </c>
    </row>
    <row r="596" spans="1:4" x14ac:dyDescent="0.25">
      <c r="A596" s="2">
        <v>45121</v>
      </c>
      <c r="B596">
        <v>85.11</v>
      </c>
      <c r="C596">
        <v>49.2</v>
      </c>
      <c r="D596">
        <v>33.729999999999997</v>
      </c>
    </row>
    <row r="597" spans="1:4" x14ac:dyDescent="0.25">
      <c r="A597" s="2">
        <v>45122</v>
      </c>
      <c r="B597" t="e">
        <v>#N/A</v>
      </c>
      <c r="C597" t="e">
        <v>#N/A</v>
      </c>
      <c r="D597" t="e">
        <v>#N/A</v>
      </c>
    </row>
    <row r="598" spans="1:4" x14ac:dyDescent="0.25">
      <c r="A598" s="2">
        <v>45123</v>
      </c>
      <c r="B598" t="e">
        <v>#N/A</v>
      </c>
      <c r="C598" t="e">
        <v>#N/A</v>
      </c>
      <c r="D598" t="e">
        <v>#N/A</v>
      </c>
    </row>
    <row r="599" spans="1:4" x14ac:dyDescent="0.25">
      <c r="A599" s="2">
        <v>45124</v>
      </c>
      <c r="B599">
        <v>85.56</v>
      </c>
      <c r="C599">
        <v>49.25</v>
      </c>
      <c r="D599">
        <v>34.21</v>
      </c>
    </row>
    <row r="600" spans="1:4" x14ac:dyDescent="0.25">
      <c r="A600" s="2">
        <v>45125</v>
      </c>
      <c r="B600">
        <v>86.42</v>
      </c>
      <c r="C600">
        <v>48.26</v>
      </c>
      <c r="D600">
        <v>34.08</v>
      </c>
    </row>
    <row r="601" spans="1:4" x14ac:dyDescent="0.25">
      <c r="A601" s="2">
        <v>45126</v>
      </c>
      <c r="B601">
        <v>88.25</v>
      </c>
      <c r="C601">
        <v>49.15</v>
      </c>
      <c r="D601">
        <v>34.369999999999997</v>
      </c>
    </row>
    <row r="602" spans="1:4" x14ac:dyDescent="0.25">
      <c r="A602" s="2">
        <v>45127</v>
      </c>
      <c r="B602">
        <v>89.56</v>
      </c>
      <c r="C602">
        <v>48.44</v>
      </c>
      <c r="D602">
        <v>34.28</v>
      </c>
    </row>
    <row r="603" spans="1:4" x14ac:dyDescent="0.25">
      <c r="A603" s="2">
        <v>45128</v>
      </c>
      <c r="B603">
        <v>90.43</v>
      </c>
      <c r="C603">
        <v>48.06</v>
      </c>
      <c r="D603">
        <v>34.200000000000003</v>
      </c>
    </row>
    <row r="604" spans="1:4" x14ac:dyDescent="0.25">
      <c r="A604" s="2">
        <v>45129</v>
      </c>
      <c r="B604" t="e">
        <v>#N/A</v>
      </c>
      <c r="C604" t="e">
        <v>#N/A</v>
      </c>
      <c r="D604" t="e">
        <v>#N/A</v>
      </c>
    </row>
    <row r="605" spans="1:4" x14ac:dyDescent="0.25">
      <c r="A605" s="2">
        <v>45130</v>
      </c>
      <c r="B605" t="e">
        <v>#N/A</v>
      </c>
      <c r="C605" t="e">
        <v>#N/A</v>
      </c>
      <c r="D605" t="e">
        <v>#N/A</v>
      </c>
    </row>
    <row r="606" spans="1:4" x14ac:dyDescent="0.25">
      <c r="A606" s="2">
        <v>45131</v>
      </c>
      <c r="B606">
        <v>90.09</v>
      </c>
      <c r="C606">
        <v>47.77</v>
      </c>
      <c r="D606">
        <v>33.85</v>
      </c>
    </row>
    <row r="607" spans="1:4" x14ac:dyDescent="0.25">
      <c r="A607" s="2">
        <v>45132</v>
      </c>
      <c r="B607">
        <v>90.89</v>
      </c>
      <c r="C607">
        <v>47.86</v>
      </c>
      <c r="D607">
        <v>33.96</v>
      </c>
    </row>
    <row r="608" spans="1:4" x14ac:dyDescent="0.25">
      <c r="A608" s="2">
        <v>45133</v>
      </c>
      <c r="B608">
        <v>89.829989999999995</v>
      </c>
      <c r="C608">
        <v>47.53</v>
      </c>
      <c r="D608">
        <v>34.71</v>
      </c>
    </row>
    <row r="609" spans="1:4" x14ac:dyDescent="0.25">
      <c r="A609" s="2">
        <v>45134</v>
      </c>
      <c r="B609">
        <v>90.03</v>
      </c>
      <c r="C609">
        <v>47.72</v>
      </c>
      <c r="D609">
        <v>36.04</v>
      </c>
    </row>
    <row r="610" spans="1:4" x14ac:dyDescent="0.25">
      <c r="A610" s="2">
        <v>45135</v>
      </c>
      <c r="B610">
        <v>87.68</v>
      </c>
      <c r="C610">
        <v>46.98</v>
      </c>
      <c r="D610">
        <v>36.11</v>
      </c>
    </row>
    <row r="611" spans="1:4" x14ac:dyDescent="0.25">
      <c r="A611" s="2">
        <v>45136</v>
      </c>
      <c r="B611" t="e">
        <v>#N/A</v>
      </c>
      <c r="C611" t="e">
        <v>#N/A</v>
      </c>
      <c r="D611" t="e">
        <v>#N/A</v>
      </c>
    </row>
    <row r="612" spans="1:4" x14ac:dyDescent="0.25">
      <c r="A612" s="2">
        <v>45137</v>
      </c>
      <c r="B612" t="e">
        <v>#N/A</v>
      </c>
      <c r="C612" t="e">
        <v>#N/A</v>
      </c>
      <c r="D612" t="e">
        <v>#N/A</v>
      </c>
    </row>
    <row r="613" spans="1:4" x14ac:dyDescent="0.25">
      <c r="A613" s="2">
        <v>45138</v>
      </c>
      <c r="B613">
        <v>85.689989999999995</v>
      </c>
      <c r="C613">
        <v>45.5</v>
      </c>
      <c r="D613">
        <v>37.29</v>
      </c>
    </row>
    <row r="614" spans="1:4" x14ac:dyDescent="0.25">
      <c r="A614" s="2">
        <v>45139</v>
      </c>
      <c r="B614">
        <v>84.16</v>
      </c>
      <c r="C614">
        <v>42.14</v>
      </c>
      <c r="D614">
        <v>36.69</v>
      </c>
    </row>
    <row r="615" spans="1:4" x14ac:dyDescent="0.25">
      <c r="A615" s="2">
        <v>45140</v>
      </c>
      <c r="B615">
        <v>82.53</v>
      </c>
      <c r="C615">
        <v>40.6</v>
      </c>
      <c r="D615">
        <v>35.729999999999997</v>
      </c>
    </row>
    <row r="616" spans="1:4" x14ac:dyDescent="0.25">
      <c r="A616" s="2">
        <v>45141</v>
      </c>
      <c r="B616">
        <v>83.86</v>
      </c>
      <c r="C616">
        <v>40.549999999999997</v>
      </c>
      <c r="D616">
        <v>35.68</v>
      </c>
    </row>
    <row r="617" spans="1:4" x14ac:dyDescent="0.25">
      <c r="A617" s="2">
        <v>45142</v>
      </c>
      <c r="B617">
        <v>82.73</v>
      </c>
      <c r="C617">
        <v>41.23</v>
      </c>
      <c r="D617">
        <v>36.18</v>
      </c>
    </row>
    <row r="618" spans="1:4" x14ac:dyDescent="0.25">
      <c r="A618" s="2">
        <v>45143</v>
      </c>
      <c r="B618" t="e">
        <v>#N/A</v>
      </c>
      <c r="C618" t="e">
        <v>#N/A</v>
      </c>
      <c r="D618" t="e">
        <v>#N/A</v>
      </c>
    </row>
    <row r="619" spans="1:4" x14ac:dyDescent="0.25">
      <c r="A619" s="2">
        <v>45144</v>
      </c>
      <c r="B619" t="e">
        <v>#N/A</v>
      </c>
      <c r="C619" t="e">
        <v>#N/A</v>
      </c>
      <c r="D619" t="e">
        <v>#N/A</v>
      </c>
    </row>
    <row r="620" spans="1:4" x14ac:dyDescent="0.25">
      <c r="A620" s="2">
        <v>45145</v>
      </c>
      <c r="B620">
        <v>81.759990000000002</v>
      </c>
      <c r="C620">
        <v>40.270000000000003</v>
      </c>
      <c r="D620">
        <v>36.729999999999997</v>
      </c>
    </row>
    <row r="621" spans="1:4" x14ac:dyDescent="0.25">
      <c r="A621" s="2">
        <v>45146</v>
      </c>
      <c r="B621">
        <v>83.439989999999995</v>
      </c>
      <c r="C621">
        <v>40.53</v>
      </c>
      <c r="D621">
        <v>36.76</v>
      </c>
    </row>
    <row r="622" spans="1:4" x14ac:dyDescent="0.25">
      <c r="A622" s="2">
        <v>45147</v>
      </c>
      <c r="B622">
        <v>83.03</v>
      </c>
      <c r="C622">
        <v>39.96</v>
      </c>
      <c r="D622">
        <v>36.61</v>
      </c>
    </row>
    <row r="623" spans="1:4" x14ac:dyDescent="0.25">
      <c r="A623" s="2">
        <v>45148</v>
      </c>
      <c r="B623">
        <v>83.98</v>
      </c>
      <c r="C623">
        <v>39.76</v>
      </c>
      <c r="D623">
        <v>36.42</v>
      </c>
    </row>
    <row r="624" spans="1:4" x14ac:dyDescent="0.25">
      <c r="A624" s="2">
        <v>45149</v>
      </c>
      <c r="B624">
        <v>85.82</v>
      </c>
      <c r="C624">
        <v>40.31</v>
      </c>
      <c r="D624">
        <v>36.090000000000003</v>
      </c>
    </row>
    <row r="625" spans="1:4" x14ac:dyDescent="0.25">
      <c r="A625" s="2">
        <v>45150</v>
      </c>
      <c r="B625" t="e">
        <v>#N/A</v>
      </c>
      <c r="C625" t="e">
        <v>#N/A</v>
      </c>
      <c r="D625" t="e">
        <v>#N/A</v>
      </c>
    </row>
    <row r="626" spans="1:4" x14ac:dyDescent="0.25">
      <c r="A626" s="2">
        <v>45151</v>
      </c>
      <c r="B626" t="e">
        <v>#N/A</v>
      </c>
      <c r="C626" t="e">
        <v>#N/A</v>
      </c>
      <c r="D626" t="e">
        <v>#N/A</v>
      </c>
    </row>
    <row r="627" spans="1:4" x14ac:dyDescent="0.25">
      <c r="A627" s="2">
        <v>45152</v>
      </c>
      <c r="B627">
        <v>86.82</v>
      </c>
      <c r="C627">
        <v>40.159999999999997</v>
      </c>
      <c r="D627">
        <v>35.85</v>
      </c>
    </row>
    <row r="628" spans="1:4" x14ac:dyDescent="0.25">
      <c r="A628" s="2">
        <v>45153</v>
      </c>
      <c r="B628">
        <v>86.189989999999995</v>
      </c>
      <c r="C628">
        <v>40.159999999999997</v>
      </c>
      <c r="D628">
        <v>35.729999999999997</v>
      </c>
    </row>
    <row r="629" spans="1:4" x14ac:dyDescent="0.25">
      <c r="A629" s="2">
        <v>45154</v>
      </c>
      <c r="B629">
        <v>87.52</v>
      </c>
      <c r="C629">
        <v>40.950000000000003</v>
      </c>
      <c r="D629">
        <v>35.85</v>
      </c>
    </row>
    <row r="630" spans="1:4" x14ac:dyDescent="0.25">
      <c r="A630" s="2">
        <v>45155</v>
      </c>
      <c r="B630">
        <v>87.88</v>
      </c>
      <c r="C630">
        <v>42.16</v>
      </c>
      <c r="D630">
        <v>35.96</v>
      </c>
    </row>
    <row r="631" spans="1:4" x14ac:dyDescent="0.25">
      <c r="A631" s="2">
        <v>45156</v>
      </c>
      <c r="B631">
        <v>87.07</v>
      </c>
      <c r="C631">
        <v>43.39</v>
      </c>
      <c r="D631">
        <v>35.85</v>
      </c>
    </row>
    <row r="632" spans="1:4" x14ac:dyDescent="0.25">
      <c r="A632" s="2">
        <v>45157</v>
      </c>
      <c r="B632" t="e">
        <v>#N/A</v>
      </c>
      <c r="C632" t="e">
        <v>#N/A</v>
      </c>
      <c r="D632" t="e">
        <v>#N/A</v>
      </c>
    </row>
    <row r="633" spans="1:4" x14ac:dyDescent="0.25">
      <c r="A633" s="2">
        <v>45158</v>
      </c>
      <c r="B633" t="e">
        <v>#N/A</v>
      </c>
      <c r="C633" t="e">
        <v>#N/A</v>
      </c>
      <c r="D633" t="e">
        <v>#N/A</v>
      </c>
    </row>
    <row r="634" spans="1:4" x14ac:dyDescent="0.25">
      <c r="A634" s="2">
        <v>45159</v>
      </c>
      <c r="B634">
        <v>86.93</v>
      </c>
      <c r="C634">
        <v>45.7</v>
      </c>
      <c r="D634">
        <v>35.81</v>
      </c>
    </row>
    <row r="635" spans="1:4" x14ac:dyDescent="0.25">
      <c r="A635" s="2">
        <v>45160</v>
      </c>
      <c r="B635">
        <v>88.92</v>
      </c>
      <c r="C635">
        <v>50.31</v>
      </c>
      <c r="D635">
        <v>35.81</v>
      </c>
    </row>
    <row r="636" spans="1:4" x14ac:dyDescent="0.25">
      <c r="A636" s="2">
        <v>45161</v>
      </c>
      <c r="B636">
        <v>87.31</v>
      </c>
      <c r="C636">
        <v>49.88</v>
      </c>
      <c r="D636">
        <v>36.72</v>
      </c>
    </row>
    <row r="637" spans="1:4" x14ac:dyDescent="0.25">
      <c r="A637" s="2">
        <v>45162</v>
      </c>
      <c r="B637">
        <v>84.939989999999995</v>
      </c>
      <c r="C637">
        <v>47.32</v>
      </c>
      <c r="D637">
        <v>36.44</v>
      </c>
    </row>
    <row r="638" spans="1:4" x14ac:dyDescent="0.25">
      <c r="A638" s="2">
        <v>45163</v>
      </c>
      <c r="B638">
        <v>84.5</v>
      </c>
      <c r="C638">
        <v>48.03</v>
      </c>
      <c r="D638">
        <v>36.31</v>
      </c>
    </row>
    <row r="639" spans="1:4" x14ac:dyDescent="0.25">
      <c r="A639" s="2">
        <v>45164</v>
      </c>
      <c r="B639" t="e">
        <v>#N/A</v>
      </c>
      <c r="C639" t="e">
        <v>#N/A</v>
      </c>
      <c r="D639" t="e">
        <v>#N/A</v>
      </c>
    </row>
    <row r="640" spans="1:4" x14ac:dyDescent="0.25">
      <c r="A640" s="2">
        <v>45165</v>
      </c>
      <c r="B640" t="e">
        <v>#N/A</v>
      </c>
      <c r="C640" t="e">
        <v>#N/A</v>
      </c>
      <c r="D640" t="e">
        <v>#N/A</v>
      </c>
    </row>
    <row r="641" spans="1:4" x14ac:dyDescent="0.25">
      <c r="A641" s="2">
        <v>45166</v>
      </c>
      <c r="B641">
        <v>84.79</v>
      </c>
      <c r="C641" t="e">
        <v>#N/A</v>
      </c>
      <c r="D641">
        <v>36.07</v>
      </c>
    </row>
    <row r="642" spans="1:4" x14ac:dyDescent="0.25">
      <c r="A642" s="2">
        <v>45167</v>
      </c>
      <c r="B642">
        <v>83.88</v>
      </c>
      <c r="C642">
        <v>47.29</v>
      </c>
      <c r="D642">
        <v>36.380000000000003</v>
      </c>
    </row>
    <row r="643" spans="1:4" x14ac:dyDescent="0.25">
      <c r="A643" s="2">
        <v>45168</v>
      </c>
      <c r="B643">
        <v>85.35</v>
      </c>
      <c r="C643">
        <v>47.21</v>
      </c>
      <c r="D643">
        <v>36.69</v>
      </c>
    </row>
    <row r="644" spans="1:4" x14ac:dyDescent="0.25">
      <c r="A644" s="2">
        <v>45169</v>
      </c>
      <c r="B644">
        <v>84.86</v>
      </c>
      <c r="C644">
        <v>47.26</v>
      </c>
      <c r="D644">
        <v>36.81</v>
      </c>
    </row>
    <row r="645" spans="1:4" x14ac:dyDescent="0.25">
      <c r="A645" s="2">
        <v>45170</v>
      </c>
      <c r="B645">
        <v>84.37</v>
      </c>
      <c r="C645">
        <v>45.21</v>
      </c>
      <c r="D645">
        <v>36.71</v>
      </c>
    </row>
    <row r="646" spans="1:4" x14ac:dyDescent="0.25">
      <c r="A646" s="2">
        <v>45171</v>
      </c>
      <c r="B646" t="e">
        <v>#N/A</v>
      </c>
      <c r="C646" t="e">
        <v>#N/A</v>
      </c>
      <c r="D646" t="e">
        <v>#N/A</v>
      </c>
    </row>
    <row r="647" spans="1:4" x14ac:dyDescent="0.25">
      <c r="A647" s="2">
        <v>45172</v>
      </c>
      <c r="B647" t="e">
        <v>#N/A</v>
      </c>
      <c r="C647" t="e">
        <v>#N/A</v>
      </c>
      <c r="D647" t="e">
        <v>#N/A</v>
      </c>
    </row>
    <row r="648" spans="1:4" x14ac:dyDescent="0.25">
      <c r="A648" s="2">
        <v>45173</v>
      </c>
      <c r="B648">
        <v>83.259990000000002</v>
      </c>
      <c r="C648">
        <v>44.59</v>
      </c>
      <c r="D648">
        <v>36.71</v>
      </c>
    </row>
    <row r="649" spans="1:4" x14ac:dyDescent="0.25">
      <c r="A649" s="2">
        <v>45174</v>
      </c>
      <c r="B649">
        <v>82.95</v>
      </c>
      <c r="C649">
        <v>44.04</v>
      </c>
      <c r="D649">
        <v>36.94</v>
      </c>
    </row>
    <row r="650" spans="1:4" x14ac:dyDescent="0.25">
      <c r="A650" s="2">
        <v>45175</v>
      </c>
      <c r="B650">
        <v>82.79</v>
      </c>
      <c r="C650">
        <v>43.62</v>
      </c>
      <c r="D650">
        <v>36.99</v>
      </c>
    </row>
    <row r="651" spans="1:4" x14ac:dyDescent="0.25">
      <c r="A651" s="2">
        <v>45176</v>
      </c>
      <c r="B651">
        <v>82.05</v>
      </c>
      <c r="C651">
        <v>42.91</v>
      </c>
      <c r="D651">
        <v>37.049999999999997</v>
      </c>
    </row>
    <row r="652" spans="1:4" x14ac:dyDescent="0.25">
      <c r="A652" s="2">
        <v>45177</v>
      </c>
      <c r="B652">
        <v>80.650000000000006</v>
      </c>
      <c r="C652">
        <v>42.21</v>
      </c>
      <c r="D652">
        <v>37.090000000000003</v>
      </c>
    </row>
    <row r="653" spans="1:4" x14ac:dyDescent="0.25">
      <c r="A653" s="2">
        <v>45178</v>
      </c>
      <c r="B653" t="e">
        <v>#N/A</v>
      </c>
      <c r="C653" t="e">
        <v>#N/A</v>
      </c>
      <c r="D653" t="e">
        <v>#N/A</v>
      </c>
    </row>
    <row r="654" spans="1:4" x14ac:dyDescent="0.25">
      <c r="A654" s="2">
        <v>45179</v>
      </c>
      <c r="B654" t="e">
        <v>#N/A</v>
      </c>
      <c r="C654" t="e">
        <v>#N/A</v>
      </c>
      <c r="D654" t="e">
        <v>#N/A</v>
      </c>
    </row>
    <row r="655" spans="1:4" x14ac:dyDescent="0.25">
      <c r="A655" s="2">
        <v>45180</v>
      </c>
      <c r="B655">
        <v>80.8</v>
      </c>
      <c r="C655">
        <v>40.450000000000003</v>
      </c>
      <c r="D655">
        <v>37.340000000000003</v>
      </c>
    </row>
    <row r="656" spans="1:4" x14ac:dyDescent="0.25">
      <c r="A656" s="2">
        <v>45181</v>
      </c>
      <c r="B656">
        <v>80.23</v>
      </c>
      <c r="C656">
        <v>39.35</v>
      </c>
      <c r="D656">
        <v>37.47</v>
      </c>
    </row>
    <row r="657" spans="1:4" x14ac:dyDescent="0.25">
      <c r="A657" s="2">
        <v>45182</v>
      </c>
      <c r="B657">
        <v>82.15</v>
      </c>
      <c r="C657">
        <v>39.03</v>
      </c>
      <c r="D657">
        <v>37.44</v>
      </c>
    </row>
    <row r="658" spans="1:4" x14ac:dyDescent="0.25">
      <c r="A658" s="2">
        <v>45183</v>
      </c>
      <c r="B658">
        <v>82.23</v>
      </c>
      <c r="C658">
        <v>39.01</v>
      </c>
      <c r="D658">
        <v>37.5</v>
      </c>
    </row>
    <row r="659" spans="1:4" x14ac:dyDescent="0.25">
      <c r="A659" s="2">
        <v>45184</v>
      </c>
      <c r="B659">
        <v>81.439989999999995</v>
      </c>
      <c r="C659">
        <v>38.32</v>
      </c>
      <c r="D659">
        <v>37.299999999999997</v>
      </c>
    </row>
    <row r="660" spans="1:4" x14ac:dyDescent="0.25">
      <c r="A660" s="2">
        <v>45185</v>
      </c>
      <c r="B660" t="e">
        <v>#N/A</v>
      </c>
      <c r="C660" t="e">
        <v>#N/A</v>
      </c>
      <c r="D660" t="e">
        <v>#N/A</v>
      </c>
    </row>
    <row r="661" spans="1:4" x14ac:dyDescent="0.25">
      <c r="A661" s="2">
        <v>45186</v>
      </c>
      <c r="B661" t="e">
        <v>#N/A</v>
      </c>
      <c r="C661" t="e">
        <v>#N/A</v>
      </c>
      <c r="D661" t="e">
        <v>#N/A</v>
      </c>
    </row>
    <row r="662" spans="1:4" x14ac:dyDescent="0.25">
      <c r="A662" s="2">
        <v>45187</v>
      </c>
      <c r="B662">
        <v>79.989999999999995</v>
      </c>
      <c r="C662">
        <v>36.619999999999997</v>
      </c>
      <c r="D662">
        <v>37.020000000000003</v>
      </c>
    </row>
    <row r="663" spans="1:4" x14ac:dyDescent="0.25">
      <c r="A663" s="2">
        <v>45188</v>
      </c>
      <c r="B663">
        <v>80.36</v>
      </c>
      <c r="C663">
        <v>36.57</v>
      </c>
      <c r="D663">
        <v>37.130000000000003</v>
      </c>
    </row>
    <row r="664" spans="1:4" x14ac:dyDescent="0.25">
      <c r="A664" s="2">
        <v>45189</v>
      </c>
      <c r="B664">
        <v>81.92</v>
      </c>
      <c r="C664">
        <v>35.68</v>
      </c>
      <c r="D664">
        <v>37.21</v>
      </c>
    </row>
    <row r="665" spans="1:4" x14ac:dyDescent="0.25">
      <c r="A665" s="2">
        <v>45190</v>
      </c>
      <c r="B665">
        <v>83.23</v>
      </c>
      <c r="C665">
        <v>34.229999999999997</v>
      </c>
      <c r="D665">
        <v>37.130000000000003</v>
      </c>
    </row>
    <row r="666" spans="1:4" x14ac:dyDescent="0.25">
      <c r="A666" s="2">
        <v>45191</v>
      </c>
      <c r="B666">
        <v>84.56</v>
      </c>
      <c r="C666">
        <v>36.619999999999997</v>
      </c>
      <c r="D666">
        <v>37.229999999999997</v>
      </c>
    </row>
    <row r="667" spans="1:4" x14ac:dyDescent="0.25">
      <c r="A667" s="2">
        <v>45192</v>
      </c>
      <c r="B667" t="e">
        <v>#N/A</v>
      </c>
      <c r="C667" t="e">
        <v>#N/A</v>
      </c>
      <c r="D667" t="e">
        <v>#N/A</v>
      </c>
    </row>
    <row r="668" spans="1:4" x14ac:dyDescent="0.25">
      <c r="A668" s="2">
        <v>45193</v>
      </c>
      <c r="B668" t="e">
        <v>#N/A</v>
      </c>
      <c r="C668" t="e">
        <v>#N/A</v>
      </c>
      <c r="D668" t="e">
        <v>#N/A</v>
      </c>
    </row>
    <row r="669" spans="1:4" x14ac:dyDescent="0.25">
      <c r="A669" s="2">
        <v>45194</v>
      </c>
      <c r="B669">
        <v>84.37</v>
      </c>
      <c r="C669">
        <v>35.869999999999997</v>
      </c>
      <c r="D669">
        <v>36.97</v>
      </c>
    </row>
    <row r="670" spans="1:4" x14ac:dyDescent="0.25">
      <c r="A670" s="2">
        <v>45195</v>
      </c>
      <c r="B670">
        <v>82.92</v>
      </c>
      <c r="C670">
        <v>35.700000000000003</v>
      </c>
      <c r="D670">
        <v>36.76</v>
      </c>
    </row>
    <row r="671" spans="1:4" x14ac:dyDescent="0.25">
      <c r="A671" s="2">
        <v>45196</v>
      </c>
      <c r="B671">
        <v>82.29</v>
      </c>
      <c r="C671">
        <v>36.270000000000003</v>
      </c>
      <c r="D671">
        <v>36.61</v>
      </c>
    </row>
    <row r="672" spans="1:4" x14ac:dyDescent="0.25">
      <c r="A672" s="2">
        <v>45197</v>
      </c>
      <c r="B672">
        <v>82.71</v>
      </c>
      <c r="C672">
        <v>36.78</v>
      </c>
      <c r="D672">
        <v>36.380000000000003</v>
      </c>
    </row>
    <row r="673" spans="1:4" x14ac:dyDescent="0.25">
      <c r="A673" s="2">
        <v>45198</v>
      </c>
      <c r="B673">
        <v>81.67</v>
      </c>
      <c r="C673">
        <v>39.200000000000003</v>
      </c>
      <c r="D673">
        <v>36.520000000000003</v>
      </c>
    </row>
    <row r="674" spans="1:4" x14ac:dyDescent="0.25">
      <c r="A674" s="2">
        <v>45199</v>
      </c>
      <c r="B674" t="e">
        <v>#N/A</v>
      </c>
      <c r="C674" t="e">
        <v>#N/A</v>
      </c>
      <c r="D674" t="e">
        <v>#N/A</v>
      </c>
    </row>
    <row r="675" spans="1:4" x14ac:dyDescent="0.25">
      <c r="A675" s="2">
        <v>45200</v>
      </c>
      <c r="B675" t="e">
        <v>#N/A</v>
      </c>
      <c r="C675" t="e">
        <v>#N/A</v>
      </c>
      <c r="D675" t="e">
        <v>#N/A</v>
      </c>
    </row>
    <row r="676" spans="1:4" x14ac:dyDescent="0.25">
      <c r="A676" s="2">
        <v>45201</v>
      </c>
      <c r="B676">
        <v>80.8</v>
      </c>
      <c r="C676">
        <v>39.64</v>
      </c>
      <c r="D676">
        <v>36.590000000000003</v>
      </c>
    </row>
    <row r="677" spans="1:4" x14ac:dyDescent="0.25">
      <c r="A677" s="2">
        <v>45202</v>
      </c>
      <c r="B677">
        <v>79.650000000000006</v>
      </c>
      <c r="C677">
        <v>41.51</v>
      </c>
      <c r="D677">
        <v>36.68</v>
      </c>
    </row>
    <row r="678" spans="1:4" x14ac:dyDescent="0.25">
      <c r="A678" s="2">
        <v>45203</v>
      </c>
      <c r="B678">
        <v>81.67</v>
      </c>
      <c r="C678">
        <v>41.18</v>
      </c>
      <c r="D678">
        <v>36.409999999999997</v>
      </c>
    </row>
    <row r="679" spans="1:4" x14ac:dyDescent="0.25">
      <c r="A679" s="2">
        <v>45204</v>
      </c>
      <c r="B679">
        <v>80.509990000000002</v>
      </c>
      <c r="C679">
        <v>41.67</v>
      </c>
      <c r="D679">
        <v>36.49</v>
      </c>
    </row>
    <row r="680" spans="1:4" x14ac:dyDescent="0.25">
      <c r="A680" s="2">
        <v>45205</v>
      </c>
      <c r="B680">
        <v>80.459999999999994</v>
      </c>
      <c r="C680">
        <v>43.83</v>
      </c>
      <c r="D680">
        <v>36.590000000000003</v>
      </c>
    </row>
    <row r="681" spans="1:4" x14ac:dyDescent="0.25">
      <c r="A681" s="2">
        <v>45206</v>
      </c>
      <c r="B681" t="e">
        <v>#N/A</v>
      </c>
      <c r="C681" t="e">
        <v>#N/A</v>
      </c>
      <c r="D681" t="e">
        <v>#N/A</v>
      </c>
    </row>
    <row r="682" spans="1:4" x14ac:dyDescent="0.25">
      <c r="A682" s="2">
        <v>45207</v>
      </c>
      <c r="B682" t="e">
        <v>#N/A</v>
      </c>
      <c r="C682" t="e">
        <v>#N/A</v>
      </c>
      <c r="D682" t="e">
        <v>#N/A</v>
      </c>
    </row>
    <row r="683" spans="1:4" x14ac:dyDescent="0.25">
      <c r="A683" s="2">
        <v>45208</v>
      </c>
      <c r="B683">
        <v>81.75</v>
      </c>
      <c r="C683">
        <v>44.37</v>
      </c>
      <c r="D683">
        <v>36.47</v>
      </c>
    </row>
    <row r="684" spans="1:4" x14ac:dyDescent="0.25">
      <c r="A684" s="2">
        <v>45209</v>
      </c>
      <c r="B684">
        <v>84.82</v>
      </c>
      <c r="C684">
        <v>48.46</v>
      </c>
      <c r="D684">
        <v>36.19</v>
      </c>
    </row>
    <row r="685" spans="1:4" x14ac:dyDescent="0.25">
      <c r="A685" s="2">
        <v>45210</v>
      </c>
      <c r="B685">
        <v>84.12</v>
      </c>
      <c r="C685">
        <v>49.5</v>
      </c>
      <c r="D685">
        <v>36.159999999999997</v>
      </c>
    </row>
    <row r="686" spans="1:4" x14ac:dyDescent="0.25">
      <c r="A686" s="2">
        <v>45211</v>
      </c>
      <c r="B686">
        <v>85.23</v>
      </c>
      <c r="C686">
        <v>49.64</v>
      </c>
      <c r="D686">
        <v>36.119999999999997</v>
      </c>
    </row>
    <row r="687" spans="1:4" x14ac:dyDescent="0.25">
      <c r="A687" s="2">
        <v>45212</v>
      </c>
      <c r="B687">
        <v>85.95</v>
      </c>
      <c r="C687">
        <v>51.89</v>
      </c>
      <c r="D687">
        <v>36.090000000000003</v>
      </c>
    </row>
    <row r="688" spans="1:4" x14ac:dyDescent="0.25">
      <c r="A688" s="2">
        <v>45213</v>
      </c>
      <c r="B688" t="e">
        <v>#N/A</v>
      </c>
      <c r="C688" t="e">
        <v>#N/A</v>
      </c>
      <c r="D688" t="e">
        <v>#N/A</v>
      </c>
    </row>
    <row r="689" spans="1:4" x14ac:dyDescent="0.25">
      <c r="A689" s="2">
        <v>45214</v>
      </c>
      <c r="B689" t="e">
        <v>#N/A</v>
      </c>
      <c r="C689" t="e">
        <v>#N/A</v>
      </c>
      <c r="D689" t="e">
        <v>#N/A</v>
      </c>
    </row>
    <row r="690" spans="1:4" x14ac:dyDescent="0.25">
      <c r="A690" s="2">
        <v>45215</v>
      </c>
      <c r="B690">
        <v>83.35</v>
      </c>
      <c r="C690">
        <v>51.08</v>
      </c>
      <c r="D690">
        <v>36.08</v>
      </c>
    </row>
    <row r="691" spans="1:4" x14ac:dyDescent="0.25">
      <c r="A691" s="2">
        <v>45216</v>
      </c>
      <c r="B691">
        <v>82.55</v>
      </c>
      <c r="C691">
        <v>48.71</v>
      </c>
      <c r="D691">
        <v>36.01</v>
      </c>
    </row>
    <row r="692" spans="1:4" x14ac:dyDescent="0.25">
      <c r="A692" s="2">
        <v>45217</v>
      </c>
      <c r="B692">
        <v>81.86</v>
      </c>
      <c r="C692">
        <v>45.43</v>
      </c>
      <c r="D692">
        <v>36.11</v>
      </c>
    </row>
    <row r="693" spans="1:4" x14ac:dyDescent="0.25">
      <c r="A693" s="2">
        <v>45218</v>
      </c>
      <c r="B693">
        <v>81.759990000000002</v>
      </c>
      <c r="C693">
        <v>42.96</v>
      </c>
      <c r="D693">
        <v>36.36</v>
      </c>
    </row>
    <row r="694" spans="1:4" x14ac:dyDescent="0.25">
      <c r="A694" s="2">
        <v>45219</v>
      </c>
      <c r="B694">
        <v>81.41</v>
      </c>
      <c r="C694">
        <v>42.68</v>
      </c>
      <c r="D694">
        <v>36.56</v>
      </c>
    </row>
    <row r="695" spans="1:4" x14ac:dyDescent="0.25">
      <c r="A695" s="2">
        <v>45220</v>
      </c>
      <c r="B695" t="e">
        <v>#N/A</v>
      </c>
      <c r="C695" t="e">
        <v>#N/A</v>
      </c>
      <c r="D695" t="e">
        <v>#N/A</v>
      </c>
    </row>
    <row r="696" spans="1:4" x14ac:dyDescent="0.25">
      <c r="A696" s="2">
        <v>45221</v>
      </c>
      <c r="B696" t="e">
        <v>#N/A</v>
      </c>
      <c r="C696" t="e">
        <v>#N/A</v>
      </c>
      <c r="D696" t="e">
        <v>#N/A</v>
      </c>
    </row>
    <row r="697" spans="1:4" x14ac:dyDescent="0.25">
      <c r="A697" s="2">
        <v>45222</v>
      </c>
      <c r="B697">
        <v>80.5</v>
      </c>
      <c r="C697">
        <v>41.47</v>
      </c>
      <c r="D697">
        <v>36.61</v>
      </c>
    </row>
    <row r="698" spans="1:4" x14ac:dyDescent="0.25">
      <c r="A698" s="2">
        <v>45223</v>
      </c>
      <c r="B698">
        <v>80.58</v>
      </c>
      <c r="C698">
        <v>40.57</v>
      </c>
      <c r="D698">
        <v>36.78</v>
      </c>
    </row>
    <row r="699" spans="1:4" x14ac:dyDescent="0.25">
      <c r="A699" s="2">
        <v>45224</v>
      </c>
      <c r="B699">
        <v>79.92</v>
      </c>
      <c r="C699">
        <v>39.14</v>
      </c>
      <c r="D699">
        <v>37.340000000000003</v>
      </c>
    </row>
    <row r="700" spans="1:4" x14ac:dyDescent="0.25">
      <c r="A700" s="2">
        <v>45225</v>
      </c>
      <c r="B700">
        <v>79.650000000000006</v>
      </c>
      <c r="C700">
        <v>38.6</v>
      </c>
      <c r="D700">
        <v>37.57</v>
      </c>
    </row>
    <row r="701" spans="1:4" x14ac:dyDescent="0.25">
      <c r="A701" s="2">
        <v>45226</v>
      </c>
      <c r="B701">
        <v>79.349999999999994</v>
      </c>
      <c r="C701">
        <v>37.53</v>
      </c>
      <c r="D701">
        <v>37.58</v>
      </c>
    </row>
    <row r="702" spans="1:4" x14ac:dyDescent="0.25">
      <c r="A702" s="2">
        <v>45227</v>
      </c>
      <c r="B702" t="e">
        <v>#N/A</v>
      </c>
      <c r="C702" t="e">
        <v>#N/A</v>
      </c>
      <c r="D702" t="e">
        <v>#N/A</v>
      </c>
    </row>
    <row r="703" spans="1:4" x14ac:dyDescent="0.25">
      <c r="A703" s="2">
        <v>45228</v>
      </c>
      <c r="B703" t="e">
        <v>#N/A</v>
      </c>
      <c r="C703" t="e">
        <v>#N/A</v>
      </c>
      <c r="D703" t="e">
        <v>#N/A</v>
      </c>
    </row>
    <row r="704" spans="1:4" x14ac:dyDescent="0.25">
      <c r="A704" s="2">
        <v>45229</v>
      </c>
      <c r="B704">
        <v>78.72</v>
      </c>
      <c r="C704">
        <v>37.549999999999997</v>
      </c>
      <c r="D704">
        <v>37.86</v>
      </c>
    </row>
    <row r="705" spans="1:4" x14ac:dyDescent="0.25">
      <c r="A705" s="2">
        <v>45230</v>
      </c>
      <c r="B705">
        <v>79.05</v>
      </c>
      <c r="C705">
        <v>39.1</v>
      </c>
      <c r="D705">
        <v>37.74</v>
      </c>
    </row>
    <row r="706" spans="1:4" x14ac:dyDescent="0.25">
      <c r="A706" s="2">
        <v>45231</v>
      </c>
      <c r="B706">
        <v>78.540000000000006</v>
      </c>
      <c r="C706">
        <v>38.75</v>
      </c>
      <c r="D706">
        <v>37.79</v>
      </c>
    </row>
    <row r="707" spans="1:4" x14ac:dyDescent="0.25">
      <c r="A707" s="2">
        <v>45232</v>
      </c>
      <c r="B707">
        <v>78.61</v>
      </c>
      <c r="C707">
        <v>36.99</v>
      </c>
      <c r="D707">
        <v>38.25</v>
      </c>
    </row>
    <row r="708" spans="1:4" x14ac:dyDescent="0.25">
      <c r="A708" s="2">
        <v>45233</v>
      </c>
      <c r="B708">
        <v>77.64</v>
      </c>
      <c r="C708">
        <v>37.69</v>
      </c>
      <c r="D708">
        <v>38.520000000000003</v>
      </c>
    </row>
    <row r="709" spans="1:4" x14ac:dyDescent="0.25">
      <c r="A709" s="2">
        <v>45234</v>
      </c>
      <c r="B709" t="e">
        <v>#N/A</v>
      </c>
      <c r="C709" t="e">
        <v>#N/A</v>
      </c>
      <c r="D709" t="e">
        <v>#N/A</v>
      </c>
    </row>
    <row r="710" spans="1:4" x14ac:dyDescent="0.25">
      <c r="A710" s="2">
        <v>45235</v>
      </c>
      <c r="B710" t="e">
        <v>#N/A</v>
      </c>
      <c r="C710" t="e">
        <v>#N/A</v>
      </c>
      <c r="D710" t="e">
        <v>#N/A</v>
      </c>
    </row>
    <row r="711" spans="1:4" x14ac:dyDescent="0.25">
      <c r="A711" s="2">
        <v>45236</v>
      </c>
      <c r="B711">
        <v>75.84</v>
      </c>
      <c r="C711">
        <v>38.479999999999997</v>
      </c>
      <c r="D711">
        <v>38.42</v>
      </c>
    </row>
    <row r="712" spans="1:4" x14ac:dyDescent="0.25">
      <c r="A712" s="2">
        <v>45237</v>
      </c>
      <c r="B712">
        <v>75.25</v>
      </c>
      <c r="C712">
        <v>41.15</v>
      </c>
      <c r="D712">
        <v>38.25</v>
      </c>
    </row>
    <row r="713" spans="1:4" x14ac:dyDescent="0.25">
      <c r="A713" s="2">
        <v>45238</v>
      </c>
      <c r="B713">
        <v>75.7</v>
      </c>
      <c r="C713">
        <v>42.95</v>
      </c>
      <c r="D713">
        <v>38.130000000000003</v>
      </c>
    </row>
    <row r="714" spans="1:4" x14ac:dyDescent="0.25">
      <c r="A714" s="2">
        <v>45239</v>
      </c>
      <c r="B714">
        <v>77.38</v>
      </c>
      <c r="C714">
        <v>44.02</v>
      </c>
      <c r="D714">
        <v>38.06</v>
      </c>
    </row>
    <row r="715" spans="1:4" x14ac:dyDescent="0.25">
      <c r="A715" s="2">
        <v>45240</v>
      </c>
      <c r="B715">
        <v>78.7</v>
      </c>
      <c r="C715">
        <v>44.62</v>
      </c>
      <c r="D715">
        <v>38.11</v>
      </c>
    </row>
    <row r="716" spans="1:4" x14ac:dyDescent="0.25">
      <c r="A716" s="2">
        <v>45241</v>
      </c>
      <c r="B716" t="e">
        <v>#N/A</v>
      </c>
      <c r="C716" t="e">
        <v>#N/A</v>
      </c>
      <c r="D716" t="e">
        <v>#N/A</v>
      </c>
    </row>
    <row r="717" spans="1:4" x14ac:dyDescent="0.25">
      <c r="A717" s="2">
        <v>45242</v>
      </c>
      <c r="B717" t="e">
        <v>#N/A</v>
      </c>
      <c r="C717" t="e">
        <v>#N/A</v>
      </c>
      <c r="D717" t="e">
        <v>#N/A</v>
      </c>
    </row>
    <row r="718" spans="1:4" x14ac:dyDescent="0.25">
      <c r="A718" s="2">
        <v>45243</v>
      </c>
      <c r="B718">
        <v>77.48</v>
      </c>
      <c r="C718">
        <v>40.85</v>
      </c>
      <c r="D718">
        <v>38.159999999999997</v>
      </c>
    </row>
    <row r="719" spans="1:4" x14ac:dyDescent="0.25">
      <c r="A719" s="2">
        <v>45244</v>
      </c>
      <c r="B719">
        <v>78.63</v>
      </c>
      <c r="C719">
        <v>41.29</v>
      </c>
      <c r="D719">
        <v>38.26</v>
      </c>
    </row>
    <row r="720" spans="1:4" x14ac:dyDescent="0.25">
      <c r="A720" s="2">
        <v>45245</v>
      </c>
      <c r="B720">
        <v>79.739999999999995</v>
      </c>
      <c r="C720">
        <v>42</v>
      </c>
      <c r="D720">
        <v>38.46</v>
      </c>
    </row>
    <row r="721" spans="1:4" x14ac:dyDescent="0.25">
      <c r="A721" s="2">
        <v>45246</v>
      </c>
      <c r="B721">
        <v>77.009990000000002</v>
      </c>
      <c r="C721">
        <v>41.51</v>
      </c>
      <c r="D721">
        <v>38.880000000000003</v>
      </c>
    </row>
    <row r="722" spans="1:4" x14ac:dyDescent="0.25">
      <c r="A722" s="2">
        <v>45247</v>
      </c>
      <c r="B722">
        <v>76.55</v>
      </c>
      <c r="C722">
        <v>42.27</v>
      </c>
      <c r="D722">
        <v>38.869999999999997</v>
      </c>
    </row>
    <row r="723" spans="1:4" x14ac:dyDescent="0.25">
      <c r="A723" s="2">
        <v>45248</v>
      </c>
      <c r="B723" t="e">
        <v>#N/A</v>
      </c>
      <c r="C723" t="e">
        <v>#N/A</v>
      </c>
      <c r="D723" t="e">
        <v>#N/A</v>
      </c>
    </row>
    <row r="724" spans="1:4" x14ac:dyDescent="0.25">
      <c r="A724" s="2">
        <v>45249</v>
      </c>
      <c r="B724" t="e">
        <v>#N/A</v>
      </c>
      <c r="C724" t="e">
        <v>#N/A</v>
      </c>
      <c r="D724" t="e">
        <v>#N/A</v>
      </c>
    </row>
    <row r="725" spans="1:4" x14ac:dyDescent="0.25">
      <c r="A725" s="2">
        <v>45250</v>
      </c>
      <c r="B725">
        <v>76.61</v>
      </c>
      <c r="C725">
        <v>42.28</v>
      </c>
      <c r="D725">
        <v>38.479999999999997</v>
      </c>
    </row>
    <row r="726" spans="1:4" x14ac:dyDescent="0.25">
      <c r="A726" s="2">
        <v>45251</v>
      </c>
      <c r="B726">
        <v>75.37</v>
      </c>
      <c r="C726">
        <v>43.67</v>
      </c>
      <c r="D726">
        <v>38.42</v>
      </c>
    </row>
    <row r="727" spans="1:4" x14ac:dyDescent="0.25">
      <c r="A727" s="2">
        <v>45252</v>
      </c>
      <c r="B727">
        <v>75.189989999999995</v>
      </c>
      <c r="C727">
        <v>43.65</v>
      </c>
      <c r="D727">
        <v>38.840000000000003</v>
      </c>
    </row>
    <row r="728" spans="1:4" x14ac:dyDescent="0.25">
      <c r="A728" s="2">
        <v>45253</v>
      </c>
      <c r="B728">
        <v>76.59</v>
      </c>
      <c r="C728">
        <v>45.26</v>
      </c>
      <c r="D728">
        <v>38.840000000000003</v>
      </c>
    </row>
    <row r="729" spans="1:4" x14ac:dyDescent="0.25">
      <c r="A729" s="2">
        <v>45254</v>
      </c>
      <c r="B729">
        <v>76.599999999999994</v>
      </c>
      <c r="C729">
        <v>46.06</v>
      </c>
      <c r="D729">
        <v>38.71</v>
      </c>
    </row>
    <row r="730" spans="1:4" x14ac:dyDescent="0.25">
      <c r="A730" s="2">
        <v>45255</v>
      </c>
      <c r="B730" t="e">
        <v>#N/A</v>
      </c>
      <c r="C730" t="e">
        <v>#N/A</v>
      </c>
      <c r="D730" t="e">
        <v>#N/A</v>
      </c>
    </row>
    <row r="731" spans="1:4" x14ac:dyDescent="0.25">
      <c r="A731" s="2">
        <v>45256</v>
      </c>
      <c r="B731" t="e">
        <v>#N/A</v>
      </c>
      <c r="C731" t="e">
        <v>#N/A</v>
      </c>
      <c r="D731" t="e">
        <v>#N/A</v>
      </c>
    </row>
    <row r="732" spans="1:4" x14ac:dyDescent="0.25">
      <c r="A732" s="2">
        <v>45257</v>
      </c>
      <c r="B732">
        <v>73.629997253417969</v>
      </c>
      <c r="C732">
        <v>43.040000915527344</v>
      </c>
      <c r="D732" t="e">
        <v>#N/A</v>
      </c>
    </row>
    <row r="733" spans="1:4" x14ac:dyDescent="0.25">
      <c r="A733" s="2">
        <v>45258</v>
      </c>
      <c r="B733" t="e">
        <v>#N/A</v>
      </c>
      <c r="C733" t="e">
        <v>#N/A</v>
      </c>
      <c r="D7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ACCU</vt:lpstr>
      <vt:lpstr>LGC</vt:lpstr>
      <vt:lpstr>NZU</vt:lpstr>
      <vt:lpstr>EUA</vt:lpstr>
      <vt:lpstr>UKA</vt:lpstr>
      <vt:lpstr>CCA</vt:lpstr>
      <vt:lpstr>VCM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2023-11-29T02:13:53Z</dcterms:modified>
</cp:coreProperties>
</file>