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E6B19977-7092-4F2D-A4A0-43FF318690BA}" xr6:coauthVersionLast="36" xr6:coauthVersionMax="36" xr10:uidLastSave="{00000000-0000-0000-0000-000000000000}"/>
  <bookViews>
    <workbookView xWindow="0" yWindow="0" windowWidth="22260" windowHeight="12645" firstSheet="7" activeTab="12" xr2:uid="{00000000-000D-0000-FFFF-FFFF00000000}"/>
  </bookViews>
  <sheets>
    <sheet name="Summary" sheetId="3" r:id="rId1"/>
    <sheet name="pd_Alu" sheetId="8" r:id="rId2"/>
    <sheet name="pd_Copper" sheetId="10" r:id="rId3"/>
    <sheet name="pd_Wood" sheetId="12" r:id="rId4"/>
    <sheet name="pd_IronSteel" sheetId="9" r:id="rId5"/>
    <sheet name="pd_Cement" sheetId="11" r:id="rId6"/>
    <sheet name="pd_Plastics" sheetId="14" r:id="rId7"/>
    <sheet name="Copper" sheetId="7" r:id="rId8"/>
    <sheet name="Alu" sheetId="6" r:id="rId9"/>
    <sheet name="IronSteel" sheetId="4" r:id="rId10"/>
    <sheet name="Cement" sheetId="2" r:id="rId11"/>
    <sheet name="Plastics" sheetId="13" r:id="rId12"/>
    <sheet name="Wood" sheetId="5" r:id="rId13"/>
    <sheet name="Paper" sheetId="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B4" i="14"/>
  <c r="C4" i="14"/>
  <c r="D4" i="14"/>
  <c r="E4" i="14"/>
  <c r="F4" i="14"/>
  <c r="G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F2" i="14"/>
  <c r="B2" i="14"/>
  <c r="K1" i="14" l="1"/>
  <c r="K1" i="8"/>
  <c r="I17" i="8"/>
  <c r="J17" i="8"/>
  <c r="K17" i="8"/>
  <c r="L17" i="8"/>
  <c r="M17" i="8"/>
  <c r="N17" i="8"/>
  <c r="O17" i="8"/>
  <c r="I18" i="8"/>
  <c r="J18" i="8"/>
  <c r="K18" i="8"/>
  <c r="L18" i="8"/>
  <c r="M18" i="8"/>
  <c r="N18" i="8"/>
  <c r="O18" i="8"/>
  <c r="I19" i="8"/>
  <c r="J19" i="8"/>
  <c r="K19" i="8"/>
  <c r="L19" i="8"/>
  <c r="M19" i="8"/>
  <c r="N19" i="8"/>
  <c r="O19" i="8"/>
  <c r="I20" i="8"/>
  <c r="J20" i="8"/>
  <c r="K20" i="8"/>
  <c r="L20" i="8"/>
  <c r="M20" i="8"/>
  <c r="N20" i="8"/>
  <c r="O20" i="8"/>
  <c r="I21" i="8"/>
  <c r="J21" i="8"/>
  <c r="K21" i="8"/>
  <c r="L21" i="8"/>
  <c r="M21" i="8"/>
  <c r="N21" i="8"/>
  <c r="O21" i="8"/>
  <c r="I22" i="8"/>
  <c r="J22" i="8"/>
  <c r="K22" i="8"/>
  <c r="L22" i="8"/>
  <c r="M22" i="8"/>
  <c r="N22" i="8"/>
  <c r="O22" i="8"/>
  <c r="I23" i="8"/>
  <c r="J23" i="8"/>
  <c r="K23" i="8"/>
  <c r="L23" i="8"/>
  <c r="M23" i="8"/>
  <c r="N23" i="8"/>
  <c r="O23" i="8"/>
  <c r="I24" i="8"/>
  <c r="J24" i="8"/>
  <c r="K24" i="8"/>
  <c r="L24" i="8"/>
  <c r="M24" i="8"/>
  <c r="N24" i="8"/>
  <c r="O24" i="8"/>
  <c r="I25" i="8"/>
  <c r="J25" i="8"/>
  <c r="K25" i="8"/>
  <c r="L25" i="8"/>
  <c r="M25" i="8"/>
  <c r="N25" i="8"/>
  <c r="O25" i="8"/>
  <c r="I26" i="8"/>
  <c r="J26" i="8"/>
  <c r="K26" i="8"/>
  <c r="L26" i="8"/>
  <c r="M26" i="8"/>
  <c r="N26" i="8"/>
  <c r="O26" i="8"/>
  <c r="I27" i="8"/>
  <c r="J27" i="8"/>
  <c r="K27" i="8"/>
  <c r="L27" i="8"/>
  <c r="M27" i="8"/>
  <c r="N27" i="8"/>
  <c r="O27" i="8"/>
  <c r="I28" i="8"/>
  <c r="J28" i="8"/>
  <c r="K28" i="8"/>
  <c r="L28" i="8"/>
  <c r="M28" i="8"/>
  <c r="N28" i="8"/>
  <c r="O28" i="8"/>
  <c r="I29" i="8"/>
  <c r="J29" i="8"/>
  <c r="K29" i="8"/>
  <c r="L29" i="8"/>
  <c r="M29" i="8"/>
  <c r="N29" i="8"/>
  <c r="O29" i="8"/>
  <c r="I30" i="8"/>
  <c r="J30" i="8"/>
  <c r="K30" i="8"/>
  <c r="L30" i="8"/>
  <c r="M30" i="8"/>
  <c r="N30" i="8"/>
  <c r="O30" i="8"/>
  <c r="I31" i="8"/>
  <c r="J31" i="8"/>
  <c r="K31" i="8"/>
  <c r="L31" i="8"/>
  <c r="M31" i="8"/>
  <c r="N31" i="8"/>
  <c r="O31" i="8"/>
  <c r="I32" i="8"/>
  <c r="J32" i="8"/>
  <c r="K32" i="8"/>
  <c r="L32" i="8"/>
  <c r="M32" i="8"/>
  <c r="N32" i="8"/>
  <c r="O32" i="8"/>
  <c r="I33" i="8"/>
  <c r="J33" i="8"/>
  <c r="K33" i="8"/>
  <c r="L33" i="8"/>
  <c r="M33" i="8"/>
  <c r="N33" i="8"/>
  <c r="O33" i="8"/>
  <c r="I34" i="8"/>
  <c r="J34" i="8"/>
  <c r="K34" i="8"/>
  <c r="L34" i="8"/>
  <c r="M34" i="8"/>
  <c r="N34" i="8"/>
  <c r="O34" i="8"/>
  <c r="I35" i="8"/>
  <c r="J35" i="8"/>
  <c r="K35" i="8"/>
  <c r="L35" i="8"/>
  <c r="M35" i="8"/>
  <c r="N35" i="8"/>
  <c r="O35" i="8"/>
  <c r="I36" i="8"/>
  <c r="J36" i="8"/>
  <c r="K36" i="8"/>
  <c r="L36" i="8"/>
  <c r="M36" i="8"/>
  <c r="N36" i="8"/>
  <c r="O36" i="8"/>
  <c r="I37" i="8"/>
  <c r="J37" i="8"/>
  <c r="K37" i="8"/>
  <c r="L37" i="8"/>
  <c r="M37" i="8"/>
  <c r="N37" i="8"/>
  <c r="O37" i="8"/>
  <c r="I38" i="8"/>
  <c r="J38" i="8"/>
  <c r="K38" i="8"/>
  <c r="L38" i="8"/>
  <c r="M38" i="8"/>
  <c r="N38" i="8"/>
  <c r="O38" i="8"/>
  <c r="I39" i="8"/>
  <c r="J39" i="8"/>
  <c r="K39" i="8"/>
  <c r="L39" i="8"/>
  <c r="M39" i="8"/>
  <c r="N39" i="8"/>
  <c r="O39" i="8"/>
  <c r="I40" i="8"/>
  <c r="J40" i="8"/>
  <c r="K40" i="8"/>
  <c r="L40" i="8"/>
  <c r="M40" i="8"/>
  <c r="N40" i="8"/>
  <c r="O40" i="8"/>
  <c r="I41" i="8"/>
  <c r="J41" i="8"/>
  <c r="K41" i="8"/>
  <c r="L41" i="8"/>
  <c r="M41" i="8"/>
  <c r="N41" i="8"/>
  <c r="O41" i="8"/>
  <c r="I42" i="8"/>
  <c r="J42" i="8"/>
  <c r="K42" i="8"/>
  <c r="L42" i="8"/>
  <c r="M42" i="8"/>
  <c r="N42" i="8"/>
  <c r="O42" i="8"/>
  <c r="I43" i="8"/>
  <c r="J43" i="8"/>
  <c r="K43" i="8"/>
  <c r="L43" i="8"/>
  <c r="M43" i="8"/>
  <c r="N43" i="8"/>
  <c r="O43" i="8"/>
  <c r="I44" i="8"/>
  <c r="J44" i="8"/>
  <c r="K44" i="8"/>
  <c r="L44" i="8"/>
  <c r="M44" i="8"/>
  <c r="N44" i="8"/>
  <c r="O44" i="8"/>
  <c r="I45" i="8"/>
  <c r="J45" i="8"/>
  <c r="K45" i="8"/>
  <c r="L45" i="8"/>
  <c r="M45" i="8"/>
  <c r="N45" i="8"/>
  <c r="O45" i="8"/>
  <c r="I46" i="8"/>
  <c r="J46" i="8"/>
  <c r="K46" i="8"/>
  <c r="L46" i="8"/>
  <c r="M46" i="8"/>
  <c r="N46" i="8"/>
  <c r="O46" i="8"/>
  <c r="I47" i="8"/>
  <c r="J47" i="8"/>
  <c r="K47" i="8"/>
  <c r="L47" i="8"/>
  <c r="M47" i="8"/>
  <c r="N47" i="8"/>
  <c r="O47" i="8"/>
  <c r="I48" i="8"/>
  <c r="J48" i="8"/>
  <c r="K48" i="8"/>
  <c r="L48" i="8"/>
  <c r="M48" i="8"/>
  <c r="N48" i="8"/>
  <c r="O48" i="8"/>
  <c r="I2" i="8"/>
  <c r="J2" i="8"/>
  <c r="K2" i="8"/>
  <c r="L2" i="8"/>
  <c r="M2" i="8"/>
  <c r="N2" i="8"/>
  <c r="O2" i="8"/>
  <c r="I3" i="8"/>
  <c r="J3" i="8"/>
  <c r="K3" i="8"/>
  <c r="L3" i="8"/>
  <c r="M3" i="8"/>
  <c r="N3" i="8"/>
  <c r="O3" i="8"/>
  <c r="I4" i="8"/>
  <c r="J4" i="8"/>
  <c r="K4" i="8"/>
  <c r="L4" i="8"/>
  <c r="M4" i="8"/>
  <c r="N4" i="8"/>
  <c r="O4" i="8"/>
  <c r="I5" i="8"/>
  <c r="J5" i="8"/>
  <c r="K5" i="8"/>
  <c r="L5" i="8"/>
  <c r="M5" i="8"/>
  <c r="N5" i="8"/>
  <c r="O5" i="8"/>
  <c r="I6" i="8"/>
  <c r="J6" i="8"/>
  <c r="K6" i="8"/>
  <c r="L6" i="8"/>
  <c r="M6" i="8"/>
  <c r="N6" i="8"/>
  <c r="O6" i="8"/>
  <c r="I7" i="8"/>
  <c r="J7" i="8"/>
  <c r="K7" i="8"/>
  <c r="L7" i="8"/>
  <c r="M7" i="8"/>
  <c r="N7" i="8"/>
  <c r="O7" i="8"/>
  <c r="I8" i="8"/>
  <c r="J8" i="8"/>
  <c r="K8" i="8"/>
  <c r="L8" i="8"/>
  <c r="M8" i="8"/>
  <c r="N8" i="8"/>
  <c r="O8" i="8"/>
  <c r="I9" i="8"/>
  <c r="J9" i="8"/>
  <c r="K9" i="8"/>
  <c r="L9" i="8"/>
  <c r="M9" i="8"/>
  <c r="N9" i="8"/>
  <c r="O9" i="8"/>
  <c r="I10" i="8"/>
  <c r="J10" i="8"/>
  <c r="K10" i="8"/>
  <c r="L10" i="8"/>
  <c r="M10" i="8"/>
  <c r="N10" i="8"/>
  <c r="O10" i="8"/>
  <c r="I11" i="8"/>
  <c r="J11" i="8"/>
  <c r="K11" i="8"/>
  <c r="L11" i="8"/>
  <c r="M11" i="8"/>
  <c r="N11" i="8"/>
  <c r="O11" i="8"/>
  <c r="I12" i="8"/>
  <c r="J12" i="8"/>
  <c r="K12" i="8"/>
  <c r="L12" i="8"/>
  <c r="M12" i="8"/>
  <c r="N12" i="8"/>
  <c r="O12" i="8"/>
  <c r="I13" i="8"/>
  <c r="J13" i="8"/>
  <c r="K13" i="8"/>
  <c r="L13" i="8"/>
  <c r="M13" i="8"/>
  <c r="N13" i="8"/>
  <c r="O13" i="8"/>
  <c r="I14" i="8"/>
  <c r="J14" i="8"/>
  <c r="K14" i="8"/>
  <c r="L14" i="8"/>
  <c r="M14" i="8"/>
  <c r="N14" i="8"/>
  <c r="O14" i="8"/>
  <c r="I15" i="8"/>
  <c r="J15" i="8"/>
  <c r="K15" i="8"/>
  <c r="L15" i="8"/>
  <c r="M15" i="8"/>
  <c r="N15" i="8"/>
  <c r="O15" i="8"/>
  <c r="I16" i="8"/>
  <c r="J16" i="8"/>
  <c r="K16" i="8"/>
  <c r="L16" i="8"/>
  <c r="M16" i="8"/>
  <c r="N16" i="8"/>
  <c r="O16" i="8"/>
  <c r="J1" i="8"/>
  <c r="L1" i="8"/>
  <c r="M1" i="8"/>
  <c r="N1" i="8"/>
  <c r="O1" i="8"/>
  <c r="I1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1" i="8"/>
  <c r="B1" i="8"/>
  <c r="B166" i="6"/>
  <c r="C166" i="6"/>
  <c r="D166" i="6"/>
  <c r="E166" i="6"/>
  <c r="F166" i="6"/>
  <c r="G166" i="6"/>
  <c r="H166" i="6"/>
  <c r="I166" i="6"/>
  <c r="K166" i="6"/>
  <c r="B167" i="6"/>
  <c r="C167" i="6"/>
  <c r="D167" i="6"/>
  <c r="E167" i="6"/>
  <c r="F167" i="6"/>
  <c r="G167" i="6"/>
  <c r="H167" i="6"/>
  <c r="I167" i="6"/>
  <c r="K167" i="6"/>
  <c r="B168" i="6"/>
  <c r="C168" i="6"/>
  <c r="D168" i="6"/>
  <c r="E168" i="6"/>
  <c r="F168" i="6"/>
  <c r="G168" i="6"/>
  <c r="H168" i="6"/>
  <c r="I168" i="6"/>
  <c r="K168" i="6"/>
  <c r="B169" i="6"/>
  <c r="C169" i="6"/>
  <c r="D169" i="6"/>
  <c r="E169" i="6"/>
  <c r="F169" i="6"/>
  <c r="G169" i="6"/>
  <c r="H169" i="6"/>
  <c r="I169" i="6"/>
  <c r="K169" i="6"/>
  <c r="B170" i="6"/>
  <c r="C170" i="6"/>
  <c r="D170" i="6"/>
  <c r="E170" i="6"/>
  <c r="F170" i="6"/>
  <c r="G170" i="6"/>
  <c r="H170" i="6"/>
  <c r="I170" i="6"/>
  <c r="K170" i="6"/>
  <c r="B171" i="6"/>
  <c r="C171" i="6"/>
  <c r="D171" i="6"/>
  <c r="E171" i="6"/>
  <c r="F171" i="6"/>
  <c r="G171" i="6"/>
  <c r="H171" i="6"/>
  <c r="I171" i="6"/>
  <c r="K171" i="6"/>
  <c r="B172" i="6"/>
  <c r="C172" i="6"/>
  <c r="D172" i="6"/>
  <c r="E172" i="6"/>
  <c r="F172" i="6"/>
  <c r="G172" i="6"/>
  <c r="H172" i="6"/>
  <c r="I172" i="6"/>
  <c r="K172" i="6"/>
  <c r="B173" i="6"/>
  <c r="C173" i="6"/>
  <c r="D173" i="6"/>
  <c r="E173" i="6"/>
  <c r="F173" i="6"/>
  <c r="G173" i="6"/>
  <c r="H173" i="6"/>
  <c r="I173" i="6"/>
  <c r="K173" i="6"/>
  <c r="B174" i="6"/>
  <c r="C174" i="6"/>
  <c r="D174" i="6"/>
  <c r="E174" i="6"/>
  <c r="F174" i="6"/>
  <c r="G174" i="6"/>
  <c r="H174" i="6"/>
  <c r="I174" i="6"/>
  <c r="K174" i="6"/>
  <c r="B175" i="6"/>
  <c r="C175" i="6"/>
  <c r="D175" i="6"/>
  <c r="E175" i="6"/>
  <c r="F175" i="6"/>
  <c r="G175" i="6"/>
  <c r="H175" i="6"/>
  <c r="I175" i="6"/>
  <c r="K175" i="6"/>
  <c r="B176" i="6"/>
  <c r="C176" i="6"/>
  <c r="D176" i="6"/>
  <c r="E176" i="6"/>
  <c r="F176" i="6"/>
  <c r="G176" i="6"/>
  <c r="H176" i="6"/>
  <c r="I176" i="6"/>
  <c r="K176" i="6"/>
  <c r="B177" i="6"/>
  <c r="C177" i="6"/>
  <c r="D177" i="6"/>
  <c r="E177" i="6"/>
  <c r="F177" i="6"/>
  <c r="G177" i="6"/>
  <c r="H177" i="6"/>
  <c r="I177" i="6"/>
  <c r="K177" i="6"/>
  <c r="B178" i="6"/>
  <c r="C178" i="6"/>
  <c r="D178" i="6"/>
  <c r="E178" i="6"/>
  <c r="F178" i="6"/>
  <c r="G178" i="6"/>
  <c r="H178" i="6"/>
  <c r="I178" i="6"/>
  <c r="K178" i="6"/>
  <c r="B179" i="6"/>
  <c r="C179" i="6"/>
  <c r="D179" i="6"/>
  <c r="E179" i="6"/>
  <c r="F179" i="6"/>
  <c r="G179" i="6"/>
  <c r="H179" i="6"/>
  <c r="I179" i="6"/>
  <c r="K179" i="6"/>
  <c r="B180" i="6"/>
  <c r="C180" i="6"/>
  <c r="D180" i="6"/>
  <c r="E180" i="6"/>
  <c r="F180" i="6"/>
  <c r="G180" i="6"/>
  <c r="H180" i="6"/>
  <c r="I180" i="6"/>
  <c r="K180" i="6"/>
  <c r="B181" i="6"/>
  <c r="C181" i="6"/>
  <c r="D181" i="6"/>
  <c r="E181" i="6"/>
  <c r="F181" i="6"/>
  <c r="G181" i="6"/>
  <c r="H181" i="6"/>
  <c r="I181" i="6"/>
  <c r="K181" i="6"/>
  <c r="B182" i="6"/>
  <c r="C182" i="6"/>
  <c r="D182" i="6"/>
  <c r="E182" i="6"/>
  <c r="F182" i="6"/>
  <c r="G182" i="6"/>
  <c r="H182" i="6"/>
  <c r="I182" i="6"/>
  <c r="K182" i="6"/>
  <c r="B183" i="6"/>
  <c r="C183" i="6"/>
  <c r="D183" i="6"/>
  <c r="E183" i="6"/>
  <c r="F183" i="6"/>
  <c r="G183" i="6"/>
  <c r="H183" i="6"/>
  <c r="I183" i="6"/>
  <c r="K183" i="6"/>
  <c r="B184" i="6"/>
  <c r="C184" i="6"/>
  <c r="D184" i="6"/>
  <c r="E184" i="6"/>
  <c r="F184" i="6"/>
  <c r="G184" i="6"/>
  <c r="H184" i="6"/>
  <c r="I184" i="6"/>
  <c r="K184" i="6"/>
  <c r="B185" i="6"/>
  <c r="C185" i="6"/>
  <c r="D185" i="6"/>
  <c r="E185" i="6"/>
  <c r="F185" i="6"/>
  <c r="G185" i="6"/>
  <c r="H185" i="6"/>
  <c r="I185" i="6"/>
  <c r="K185" i="6"/>
  <c r="B186" i="6"/>
  <c r="C186" i="6"/>
  <c r="D186" i="6"/>
  <c r="E186" i="6"/>
  <c r="F186" i="6"/>
  <c r="G186" i="6"/>
  <c r="H186" i="6"/>
  <c r="I186" i="6"/>
  <c r="K186" i="6"/>
  <c r="B187" i="6"/>
  <c r="C187" i="6"/>
  <c r="D187" i="6"/>
  <c r="E187" i="6"/>
  <c r="F187" i="6"/>
  <c r="G187" i="6"/>
  <c r="H187" i="6"/>
  <c r="I187" i="6"/>
  <c r="K187" i="6"/>
  <c r="B188" i="6"/>
  <c r="C188" i="6"/>
  <c r="D188" i="6"/>
  <c r="E188" i="6"/>
  <c r="F188" i="6"/>
  <c r="G188" i="6"/>
  <c r="H188" i="6"/>
  <c r="I188" i="6"/>
  <c r="K188" i="6"/>
  <c r="B189" i="6"/>
  <c r="C189" i="6"/>
  <c r="D189" i="6"/>
  <c r="E189" i="6"/>
  <c r="F189" i="6"/>
  <c r="G189" i="6"/>
  <c r="H189" i="6"/>
  <c r="I189" i="6"/>
  <c r="K189" i="6"/>
  <c r="B190" i="6"/>
  <c r="C190" i="6"/>
  <c r="D190" i="6"/>
  <c r="E190" i="6"/>
  <c r="F190" i="6"/>
  <c r="G190" i="6"/>
  <c r="H190" i="6"/>
  <c r="I190" i="6"/>
  <c r="K190" i="6"/>
  <c r="B191" i="6"/>
  <c r="C191" i="6"/>
  <c r="D191" i="6"/>
  <c r="E191" i="6"/>
  <c r="F191" i="6"/>
  <c r="G191" i="6"/>
  <c r="H191" i="6"/>
  <c r="I191" i="6"/>
  <c r="K191" i="6"/>
  <c r="B192" i="6"/>
  <c r="C192" i="6"/>
  <c r="D192" i="6"/>
  <c r="E192" i="6"/>
  <c r="F192" i="6"/>
  <c r="G192" i="6"/>
  <c r="H192" i="6"/>
  <c r="I192" i="6"/>
  <c r="K192" i="6"/>
  <c r="B193" i="6"/>
  <c r="C193" i="6"/>
  <c r="D193" i="6"/>
  <c r="E193" i="6"/>
  <c r="F193" i="6"/>
  <c r="G193" i="6"/>
  <c r="H193" i="6"/>
  <c r="I193" i="6"/>
  <c r="K193" i="6"/>
  <c r="B194" i="6"/>
  <c r="C194" i="6"/>
  <c r="D194" i="6"/>
  <c r="E194" i="6"/>
  <c r="F194" i="6"/>
  <c r="G194" i="6"/>
  <c r="H194" i="6"/>
  <c r="I194" i="6"/>
  <c r="K194" i="6"/>
  <c r="B195" i="6"/>
  <c r="C195" i="6"/>
  <c r="D195" i="6"/>
  <c r="E195" i="6"/>
  <c r="F195" i="6"/>
  <c r="G195" i="6"/>
  <c r="H195" i="6"/>
  <c r="I195" i="6"/>
  <c r="K195" i="6"/>
  <c r="B196" i="6"/>
  <c r="C196" i="6"/>
  <c r="D196" i="6"/>
  <c r="E196" i="6"/>
  <c r="F196" i="6"/>
  <c r="G196" i="6"/>
  <c r="H196" i="6"/>
  <c r="I196" i="6"/>
  <c r="K196" i="6"/>
  <c r="B197" i="6"/>
  <c r="C197" i="6"/>
  <c r="D197" i="6"/>
  <c r="E197" i="6"/>
  <c r="F197" i="6"/>
  <c r="G197" i="6"/>
  <c r="H197" i="6"/>
  <c r="I197" i="6"/>
  <c r="K197" i="6"/>
  <c r="B198" i="6"/>
  <c r="C198" i="6"/>
  <c r="D198" i="6"/>
  <c r="E198" i="6"/>
  <c r="F198" i="6"/>
  <c r="G198" i="6"/>
  <c r="H198" i="6"/>
  <c r="I198" i="6"/>
  <c r="K198" i="6"/>
  <c r="B199" i="6"/>
  <c r="C199" i="6"/>
  <c r="D199" i="6"/>
  <c r="E199" i="6"/>
  <c r="F199" i="6"/>
  <c r="G199" i="6"/>
  <c r="H199" i="6"/>
  <c r="I199" i="6"/>
  <c r="K199" i="6"/>
  <c r="B200" i="6"/>
  <c r="C200" i="6"/>
  <c r="D200" i="6"/>
  <c r="E200" i="6"/>
  <c r="F200" i="6"/>
  <c r="G200" i="6"/>
  <c r="H200" i="6"/>
  <c r="I200" i="6"/>
  <c r="K200" i="6"/>
  <c r="B201" i="6"/>
  <c r="C201" i="6"/>
  <c r="D201" i="6"/>
  <c r="E201" i="6"/>
  <c r="F201" i="6"/>
  <c r="G201" i="6"/>
  <c r="H201" i="6"/>
  <c r="I201" i="6"/>
  <c r="K201" i="6"/>
  <c r="B202" i="6"/>
  <c r="C202" i="6"/>
  <c r="D202" i="6"/>
  <c r="E202" i="6"/>
  <c r="F202" i="6"/>
  <c r="G202" i="6"/>
  <c r="H202" i="6"/>
  <c r="I202" i="6"/>
  <c r="K202" i="6"/>
  <c r="B203" i="6"/>
  <c r="C203" i="6"/>
  <c r="D203" i="6"/>
  <c r="E203" i="6"/>
  <c r="F203" i="6"/>
  <c r="G203" i="6"/>
  <c r="H203" i="6"/>
  <c r="I203" i="6"/>
  <c r="K203" i="6"/>
  <c r="B204" i="6"/>
  <c r="C204" i="6"/>
  <c r="D204" i="6"/>
  <c r="E204" i="6"/>
  <c r="F204" i="6"/>
  <c r="G204" i="6"/>
  <c r="H204" i="6"/>
  <c r="I204" i="6"/>
  <c r="K204" i="6"/>
  <c r="B205" i="6"/>
  <c r="C205" i="6"/>
  <c r="D205" i="6"/>
  <c r="E205" i="6"/>
  <c r="F205" i="6"/>
  <c r="G205" i="6"/>
  <c r="H205" i="6"/>
  <c r="I205" i="6"/>
  <c r="K205" i="6"/>
  <c r="B206" i="6"/>
  <c r="C206" i="6"/>
  <c r="D206" i="6"/>
  <c r="E206" i="6"/>
  <c r="F206" i="6"/>
  <c r="G206" i="6"/>
  <c r="H206" i="6"/>
  <c r="I206" i="6"/>
  <c r="K206" i="6"/>
  <c r="B207" i="6"/>
  <c r="C207" i="6"/>
  <c r="D207" i="6"/>
  <c r="E207" i="6"/>
  <c r="F207" i="6"/>
  <c r="G207" i="6"/>
  <c r="H207" i="6"/>
  <c r="I207" i="6"/>
  <c r="K207" i="6"/>
  <c r="B208" i="6"/>
  <c r="C208" i="6"/>
  <c r="D208" i="6"/>
  <c r="E208" i="6"/>
  <c r="F208" i="6"/>
  <c r="G208" i="6"/>
  <c r="H208" i="6"/>
  <c r="I208" i="6"/>
  <c r="K208" i="6"/>
  <c r="B209" i="6"/>
  <c r="C209" i="6"/>
  <c r="D209" i="6"/>
  <c r="E209" i="6"/>
  <c r="F209" i="6"/>
  <c r="G209" i="6"/>
  <c r="H209" i="6"/>
  <c r="I209" i="6"/>
  <c r="K209" i="6"/>
  <c r="B210" i="6"/>
  <c r="C210" i="6"/>
  <c r="D210" i="6"/>
  <c r="E210" i="6"/>
  <c r="F210" i="6"/>
  <c r="G210" i="6"/>
  <c r="H210" i="6"/>
  <c r="I210" i="6"/>
  <c r="K210" i="6"/>
  <c r="B211" i="6"/>
  <c r="C211" i="6"/>
  <c r="D211" i="6"/>
  <c r="E211" i="6"/>
  <c r="F211" i="6"/>
  <c r="G211" i="6"/>
  <c r="H211" i="6"/>
  <c r="I211" i="6"/>
  <c r="K211" i="6"/>
  <c r="B212" i="6"/>
  <c r="C212" i="6"/>
  <c r="D212" i="6"/>
  <c r="E212" i="6"/>
  <c r="F212" i="6"/>
  <c r="G212" i="6"/>
  <c r="H212" i="6"/>
  <c r="I212" i="6"/>
  <c r="K212" i="6"/>
  <c r="K165" i="6"/>
  <c r="R20" i="5" l="1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R19" i="5"/>
  <c r="R18" i="5"/>
  <c r="R17" i="5"/>
  <c r="B2" i="12" l="1"/>
  <c r="AZ45" i="2" l="1"/>
  <c r="F17" i="2"/>
  <c r="AN45" i="2"/>
  <c r="AM25" i="2"/>
  <c r="B1" i="11"/>
  <c r="B1" i="10"/>
  <c r="AL45" i="2" l="1"/>
  <c r="AL25" i="2"/>
  <c r="AK25" i="2"/>
  <c r="AJ25" i="2"/>
  <c r="BI46" i="2"/>
  <c r="BI47" i="2"/>
  <c r="BI48" i="2"/>
  <c r="BI49" i="2"/>
  <c r="BI50" i="2"/>
  <c r="BI45" i="2"/>
  <c r="AA45" i="2"/>
  <c r="Z45" i="2"/>
  <c r="Y45" i="2"/>
  <c r="X45" i="2"/>
  <c r="AU25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26" i="2"/>
  <c r="Y40" i="13" l="1"/>
  <c r="Y41" i="13"/>
  <c r="Y31" i="13"/>
  <c r="Y32" i="13"/>
  <c r="Y33" i="13"/>
  <c r="Y34" i="13"/>
  <c r="Y35" i="13"/>
  <c r="Y36" i="13"/>
  <c r="Y37" i="13"/>
  <c r="Y38" i="13"/>
  <c r="Y39" i="13"/>
  <c r="Y30" i="13"/>
  <c r="L100" i="4" l="1"/>
  <c r="L99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73" i="4"/>
  <c r="C73" i="4"/>
  <c r="P13" i="11" l="1"/>
  <c r="P16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K1" i="11"/>
  <c r="AL1" i="11"/>
  <c r="AI1" i="11"/>
  <c r="AJ1" i="11"/>
  <c r="AH1" i="11"/>
  <c r="T1" i="11"/>
  <c r="V1" i="11"/>
  <c r="W1" i="11"/>
  <c r="X1" i="11"/>
  <c r="Y1" i="11"/>
  <c r="Z1" i="11"/>
  <c r="AA1" i="11"/>
  <c r="AB1" i="11"/>
  <c r="AC1" i="11"/>
  <c r="AE1" i="11"/>
  <c r="AF1" i="11"/>
  <c r="AG1" i="11"/>
  <c r="Q1" i="11"/>
  <c r="R1" i="11"/>
  <c r="S1" i="11"/>
  <c r="BB45" i="2"/>
  <c r="BC45" i="2"/>
  <c r="BD45" i="2"/>
  <c r="BE45" i="2"/>
  <c r="BF45" i="2"/>
  <c r="BB46" i="2"/>
  <c r="BC46" i="2"/>
  <c r="BD46" i="2"/>
  <c r="BE46" i="2"/>
  <c r="BF46" i="2"/>
  <c r="BB47" i="2"/>
  <c r="BC47" i="2"/>
  <c r="BD47" i="2"/>
  <c r="BE47" i="2"/>
  <c r="BF47" i="2"/>
  <c r="BB48" i="2"/>
  <c r="BC48" i="2"/>
  <c r="BD48" i="2"/>
  <c r="BE48" i="2"/>
  <c r="BF48" i="2"/>
  <c r="BB49" i="2"/>
  <c r="BC49" i="2"/>
  <c r="BD49" i="2"/>
  <c r="BE49" i="2"/>
  <c r="BF49" i="2"/>
  <c r="AK45" i="2"/>
  <c r="AM45" i="2"/>
  <c r="AO45" i="2"/>
  <c r="AP45" i="2"/>
  <c r="AQ45" i="2"/>
  <c r="AR45" i="2"/>
  <c r="AS45" i="2"/>
  <c r="AT45" i="2"/>
  <c r="AU45" i="2"/>
  <c r="AV45" i="2"/>
  <c r="AW45" i="2"/>
  <c r="AX45" i="2"/>
  <c r="AY45" i="2"/>
  <c r="BA45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J46" i="2"/>
  <c r="AJ47" i="2"/>
  <c r="AJ48" i="2"/>
  <c r="AJ49" i="2"/>
  <c r="AJ45" i="2"/>
  <c r="AN25" i="2"/>
  <c r="U1" i="11" s="1"/>
  <c r="AO25" i="2"/>
  <c r="AP25" i="2"/>
  <c r="AQ25" i="2"/>
  <c r="AR25" i="2"/>
  <c r="AS25" i="2"/>
  <c r="AT25" i="2"/>
  <c r="AV25" i="2"/>
  <c r="AW25" i="2"/>
  <c r="AD1" i="11" s="1"/>
  <c r="AX25" i="2"/>
  <c r="AY25" i="2"/>
  <c r="AZ25" i="2"/>
  <c r="BA25" i="2"/>
  <c r="BB25" i="2"/>
  <c r="BC25" i="2"/>
  <c r="BD25" i="2"/>
  <c r="BE25" i="2"/>
  <c r="BF25" i="2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B1" i="9"/>
  <c r="AC1" i="9"/>
  <c r="S1" i="9"/>
  <c r="T1" i="9"/>
  <c r="U1" i="9"/>
  <c r="V1" i="9"/>
  <c r="W1" i="9"/>
  <c r="X1" i="9"/>
  <c r="Y1" i="9"/>
  <c r="Z1" i="9"/>
  <c r="AA1" i="9"/>
  <c r="P1" i="9"/>
  <c r="Q1" i="9"/>
  <c r="R1" i="9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Q155" i="4"/>
  <c r="Q113" i="4"/>
  <c r="AM96" i="4"/>
  <c r="Y97" i="4" s="1"/>
  <c r="AB97" i="4" l="1"/>
  <c r="AI97" i="4"/>
  <c r="AH97" i="4"/>
  <c r="AG97" i="4"/>
  <c r="AF97" i="4"/>
  <c r="AE97" i="4"/>
  <c r="AD97" i="4"/>
  <c r="X97" i="4"/>
  <c r="AK97" i="4"/>
  <c r="AC97" i="4"/>
  <c r="AJ97" i="4"/>
  <c r="AA97" i="4"/>
  <c r="Z97" i="4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G39" i="10"/>
  <c r="H39" i="10"/>
  <c r="I39" i="10"/>
  <c r="J39" i="10"/>
  <c r="K39" i="10"/>
  <c r="G40" i="10"/>
  <c r="H40" i="10"/>
  <c r="I40" i="10"/>
  <c r="J40" i="10"/>
  <c r="K40" i="10"/>
  <c r="G41" i="10"/>
  <c r="H41" i="10"/>
  <c r="I41" i="10"/>
  <c r="J41" i="10"/>
  <c r="K41" i="10"/>
  <c r="G42" i="10"/>
  <c r="H42" i="10"/>
  <c r="I42" i="10"/>
  <c r="J42" i="10"/>
  <c r="K42" i="10"/>
  <c r="G43" i="10"/>
  <c r="H43" i="10"/>
  <c r="I43" i="10"/>
  <c r="J43" i="10"/>
  <c r="K43" i="10"/>
  <c r="G44" i="10"/>
  <c r="H44" i="10"/>
  <c r="I44" i="10"/>
  <c r="J44" i="10"/>
  <c r="K44" i="10"/>
  <c r="G45" i="10"/>
  <c r="H45" i="10"/>
  <c r="I45" i="10"/>
  <c r="J45" i="10"/>
  <c r="K45" i="10"/>
  <c r="B2" i="10"/>
  <c r="C2" i="10"/>
  <c r="D2" i="10"/>
  <c r="E2" i="10"/>
  <c r="F2" i="10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B7" i="10"/>
  <c r="C7" i="10"/>
  <c r="D7" i="10"/>
  <c r="E7" i="10"/>
  <c r="F7" i="10"/>
  <c r="B8" i="10"/>
  <c r="C8" i="10"/>
  <c r="D8" i="10"/>
  <c r="E8" i="10"/>
  <c r="F8" i="10"/>
  <c r="B9" i="10"/>
  <c r="C9" i="10"/>
  <c r="D9" i="10"/>
  <c r="E9" i="10"/>
  <c r="F9" i="10"/>
  <c r="B10" i="10"/>
  <c r="C10" i="10"/>
  <c r="D10" i="10"/>
  <c r="E10" i="10"/>
  <c r="F10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B19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B23" i="10"/>
  <c r="C23" i="10"/>
  <c r="D23" i="10"/>
  <c r="E23" i="10"/>
  <c r="F23" i="10"/>
  <c r="B24" i="10"/>
  <c r="C24" i="10"/>
  <c r="D24" i="10"/>
  <c r="E24" i="10"/>
  <c r="F24" i="10"/>
  <c r="B25" i="10"/>
  <c r="C25" i="10"/>
  <c r="D25" i="10"/>
  <c r="E25" i="10"/>
  <c r="F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G31" i="10"/>
  <c r="H31" i="10"/>
  <c r="I31" i="10"/>
  <c r="J31" i="10"/>
  <c r="K31" i="10"/>
  <c r="G32" i="10"/>
  <c r="H32" i="10"/>
  <c r="I32" i="10"/>
  <c r="J32" i="10"/>
  <c r="K32" i="10"/>
  <c r="G33" i="10"/>
  <c r="H33" i="10"/>
  <c r="I33" i="10"/>
  <c r="J33" i="10"/>
  <c r="K33" i="10"/>
  <c r="G34" i="10"/>
  <c r="H34" i="10"/>
  <c r="I34" i="10"/>
  <c r="J34" i="10"/>
  <c r="K34" i="10"/>
  <c r="G35" i="10"/>
  <c r="H35" i="10"/>
  <c r="I35" i="10"/>
  <c r="J35" i="10"/>
  <c r="K35" i="10"/>
  <c r="G36" i="10"/>
  <c r="H36" i="10"/>
  <c r="I36" i="10"/>
  <c r="J36" i="10"/>
  <c r="K36" i="10"/>
  <c r="G37" i="10"/>
  <c r="H37" i="10"/>
  <c r="I37" i="10"/>
  <c r="J37" i="10"/>
  <c r="K37" i="10"/>
  <c r="G38" i="10"/>
  <c r="H38" i="10"/>
  <c r="I38" i="10"/>
  <c r="J38" i="10"/>
  <c r="K38" i="10"/>
  <c r="C1" i="10"/>
  <c r="D1" i="10"/>
  <c r="E1" i="10"/>
  <c r="F1" i="10"/>
  <c r="G1" i="10"/>
  <c r="H1" i="10"/>
  <c r="I1" i="10"/>
  <c r="J1" i="10"/>
  <c r="K1" i="10"/>
  <c r="A1" i="10"/>
  <c r="H234" i="7"/>
  <c r="I234" i="7"/>
  <c r="J234" i="7"/>
  <c r="K234" i="7"/>
  <c r="L234" i="7"/>
  <c r="H235" i="7"/>
  <c r="I235" i="7"/>
  <c r="J235" i="7"/>
  <c r="K235" i="7"/>
  <c r="L235" i="7"/>
  <c r="H236" i="7"/>
  <c r="I236" i="7"/>
  <c r="J236" i="7"/>
  <c r="K236" i="7"/>
  <c r="L236" i="7"/>
  <c r="H237" i="7"/>
  <c r="I237" i="7"/>
  <c r="J237" i="7"/>
  <c r="K237" i="7"/>
  <c r="L237" i="7"/>
  <c r="H238" i="7"/>
  <c r="I238" i="7"/>
  <c r="J238" i="7"/>
  <c r="K238" i="7"/>
  <c r="L238" i="7"/>
  <c r="H239" i="7"/>
  <c r="I239" i="7"/>
  <c r="J239" i="7"/>
  <c r="K239" i="7"/>
  <c r="L239" i="7"/>
  <c r="H240" i="7"/>
  <c r="I240" i="7"/>
  <c r="J240" i="7"/>
  <c r="K240" i="7"/>
  <c r="L240" i="7"/>
  <c r="H241" i="7"/>
  <c r="I241" i="7"/>
  <c r="J241" i="7"/>
  <c r="K241" i="7"/>
  <c r="L241" i="7"/>
  <c r="H242" i="7"/>
  <c r="I242" i="7"/>
  <c r="J242" i="7"/>
  <c r="K242" i="7"/>
  <c r="L242" i="7"/>
  <c r="H243" i="7"/>
  <c r="I243" i="7"/>
  <c r="J243" i="7"/>
  <c r="K243" i="7"/>
  <c r="L243" i="7"/>
  <c r="H244" i="7"/>
  <c r="I244" i="7"/>
  <c r="J244" i="7"/>
  <c r="K244" i="7"/>
  <c r="L244" i="7"/>
  <c r="H245" i="7"/>
  <c r="I245" i="7"/>
  <c r="J245" i="7"/>
  <c r="K245" i="7"/>
  <c r="L245" i="7"/>
  <c r="H246" i="7"/>
  <c r="I246" i="7"/>
  <c r="J246" i="7"/>
  <c r="K246" i="7"/>
  <c r="L246" i="7"/>
  <c r="H247" i="7"/>
  <c r="I247" i="7"/>
  <c r="J247" i="7"/>
  <c r="K247" i="7"/>
  <c r="L247" i="7"/>
  <c r="H248" i="7"/>
  <c r="I248" i="7"/>
  <c r="J248" i="7"/>
  <c r="K248" i="7"/>
  <c r="L248" i="7"/>
  <c r="H249" i="7"/>
  <c r="I249" i="7"/>
  <c r="J249" i="7"/>
  <c r="K249" i="7"/>
  <c r="L249" i="7"/>
  <c r="H250" i="7"/>
  <c r="I250" i="7"/>
  <c r="J250" i="7"/>
  <c r="K250" i="7"/>
  <c r="L250" i="7"/>
  <c r="H251" i="7"/>
  <c r="I251" i="7"/>
  <c r="J251" i="7"/>
  <c r="K251" i="7"/>
  <c r="L251" i="7"/>
  <c r="H252" i="7"/>
  <c r="I252" i="7"/>
  <c r="J252" i="7"/>
  <c r="K252" i="7"/>
  <c r="L252" i="7"/>
  <c r="I233" i="7"/>
  <c r="J233" i="7"/>
  <c r="K233" i="7"/>
  <c r="L233" i="7"/>
  <c r="H233" i="7"/>
  <c r="C210" i="7"/>
  <c r="D210" i="7"/>
  <c r="E210" i="7"/>
  <c r="F210" i="7"/>
  <c r="G210" i="7"/>
  <c r="C211" i="7"/>
  <c r="D211" i="7"/>
  <c r="E211" i="7"/>
  <c r="F211" i="7"/>
  <c r="G211" i="7"/>
  <c r="C212" i="7"/>
  <c r="D212" i="7"/>
  <c r="E212" i="7"/>
  <c r="F212" i="7"/>
  <c r="G212" i="7"/>
  <c r="C213" i="7"/>
  <c r="D213" i="7"/>
  <c r="E213" i="7"/>
  <c r="F213" i="7"/>
  <c r="G213" i="7"/>
  <c r="C214" i="7"/>
  <c r="D214" i="7"/>
  <c r="E214" i="7"/>
  <c r="F214" i="7"/>
  <c r="G214" i="7"/>
  <c r="C215" i="7"/>
  <c r="D215" i="7"/>
  <c r="E215" i="7"/>
  <c r="F215" i="7"/>
  <c r="G215" i="7"/>
  <c r="C216" i="7"/>
  <c r="D216" i="7"/>
  <c r="E216" i="7"/>
  <c r="F216" i="7"/>
  <c r="G216" i="7"/>
  <c r="C217" i="7"/>
  <c r="D217" i="7"/>
  <c r="E217" i="7"/>
  <c r="F217" i="7"/>
  <c r="G217" i="7"/>
  <c r="C218" i="7"/>
  <c r="D218" i="7"/>
  <c r="E218" i="7"/>
  <c r="F218" i="7"/>
  <c r="G218" i="7"/>
  <c r="C219" i="7"/>
  <c r="D219" i="7"/>
  <c r="E219" i="7"/>
  <c r="F219" i="7"/>
  <c r="G219" i="7"/>
  <c r="C220" i="7"/>
  <c r="D220" i="7"/>
  <c r="E220" i="7"/>
  <c r="F220" i="7"/>
  <c r="G220" i="7"/>
  <c r="C221" i="7"/>
  <c r="D221" i="7"/>
  <c r="E221" i="7"/>
  <c r="F221" i="7"/>
  <c r="G221" i="7"/>
  <c r="C222" i="7"/>
  <c r="D222" i="7"/>
  <c r="E222" i="7"/>
  <c r="F222" i="7"/>
  <c r="G222" i="7"/>
  <c r="C223" i="7"/>
  <c r="D223" i="7"/>
  <c r="E223" i="7"/>
  <c r="F223" i="7"/>
  <c r="G223" i="7"/>
  <c r="C224" i="7"/>
  <c r="D224" i="7"/>
  <c r="E224" i="7"/>
  <c r="F224" i="7"/>
  <c r="G224" i="7"/>
  <c r="C225" i="7"/>
  <c r="D225" i="7"/>
  <c r="E225" i="7"/>
  <c r="F225" i="7"/>
  <c r="G225" i="7"/>
  <c r="C226" i="7"/>
  <c r="D226" i="7"/>
  <c r="E226" i="7"/>
  <c r="F226" i="7"/>
  <c r="G226" i="7"/>
  <c r="C227" i="7"/>
  <c r="D227" i="7"/>
  <c r="E227" i="7"/>
  <c r="F227" i="7"/>
  <c r="G227" i="7"/>
  <c r="C228" i="7"/>
  <c r="D228" i="7"/>
  <c r="E228" i="7"/>
  <c r="F228" i="7"/>
  <c r="G228" i="7"/>
  <c r="C229" i="7"/>
  <c r="D229" i="7"/>
  <c r="E229" i="7"/>
  <c r="F229" i="7"/>
  <c r="G229" i="7"/>
  <c r="C230" i="7"/>
  <c r="D230" i="7"/>
  <c r="E230" i="7"/>
  <c r="F230" i="7"/>
  <c r="G230" i="7"/>
  <c r="C231" i="7"/>
  <c r="D231" i="7"/>
  <c r="E231" i="7"/>
  <c r="F231" i="7"/>
  <c r="G231" i="7"/>
  <c r="C232" i="7"/>
  <c r="D232" i="7"/>
  <c r="E232" i="7"/>
  <c r="F232" i="7"/>
  <c r="G232" i="7"/>
  <c r="C233" i="7"/>
  <c r="D233" i="7"/>
  <c r="E233" i="7"/>
  <c r="F233" i="7"/>
  <c r="G233" i="7"/>
  <c r="C234" i="7"/>
  <c r="D234" i="7"/>
  <c r="E234" i="7"/>
  <c r="F234" i="7"/>
  <c r="G234" i="7"/>
  <c r="C235" i="7"/>
  <c r="D235" i="7"/>
  <c r="E235" i="7"/>
  <c r="F235" i="7"/>
  <c r="G235" i="7"/>
  <c r="C236" i="7"/>
  <c r="D236" i="7"/>
  <c r="E236" i="7"/>
  <c r="F236" i="7"/>
  <c r="G236" i="7"/>
  <c r="C237" i="7"/>
  <c r="D237" i="7"/>
  <c r="E237" i="7"/>
  <c r="F237" i="7"/>
  <c r="G237" i="7"/>
  <c r="D209" i="7"/>
  <c r="E209" i="7"/>
  <c r="F209" i="7"/>
  <c r="G209" i="7"/>
  <c r="C209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E163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E158" i="7"/>
  <c r="E159" i="7"/>
  <c r="E160" i="7"/>
  <c r="E161" i="7"/>
  <c r="E157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E154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E152" i="7"/>
  <c r="E151" i="7"/>
  <c r="E150" i="7"/>
  <c r="E149" i="7"/>
  <c r="E148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E141" i="7"/>
  <c r="E142" i="7"/>
  <c r="E143" i="7"/>
  <c r="E144" i="7"/>
  <c r="E140" i="7"/>
  <c r="E130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63" i="7"/>
  <c r="R64" i="7"/>
  <c r="S64" i="7"/>
  <c r="T64" i="7"/>
  <c r="U64" i="7"/>
  <c r="V64" i="7"/>
  <c r="R65" i="7"/>
  <c r="S65" i="7"/>
  <c r="T65" i="7"/>
  <c r="U65" i="7"/>
  <c r="V65" i="7"/>
  <c r="R66" i="7"/>
  <c r="S66" i="7"/>
  <c r="T66" i="7"/>
  <c r="U66" i="7"/>
  <c r="V66" i="7"/>
  <c r="R67" i="7"/>
  <c r="S67" i="7"/>
  <c r="T67" i="7"/>
  <c r="U67" i="7"/>
  <c r="V67" i="7"/>
  <c r="R68" i="7"/>
  <c r="S68" i="7"/>
  <c r="T68" i="7"/>
  <c r="U68" i="7"/>
  <c r="V68" i="7"/>
  <c r="R69" i="7"/>
  <c r="S69" i="7"/>
  <c r="T69" i="7"/>
  <c r="U69" i="7"/>
  <c r="V69" i="7"/>
  <c r="R70" i="7"/>
  <c r="S70" i="7"/>
  <c r="T70" i="7"/>
  <c r="U70" i="7"/>
  <c r="V70" i="7"/>
  <c r="R71" i="7"/>
  <c r="S71" i="7"/>
  <c r="T71" i="7"/>
  <c r="U71" i="7"/>
  <c r="V71" i="7"/>
  <c r="R72" i="7"/>
  <c r="S72" i="7"/>
  <c r="T72" i="7"/>
  <c r="U72" i="7"/>
  <c r="V72" i="7"/>
  <c r="R73" i="7"/>
  <c r="S73" i="7"/>
  <c r="T73" i="7"/>
  <c r="U73" i="7"/>
  <c r="V73" i="7"/>
  <c r="R74" i="7"/>
  <c r="S74" i="7"/>
  <c r="T74" i="7"/>
  <c r="U74" i="7"/>
  <c r="V74" i="7"/>
  <c r="R75" i="7"/>
  <c r="S75" i="7"/>
  <c r="T75" i="7"/>
  <c r="U75" i="7"/>
  <c r="V75" i="7"/>
  <c r="R76" i="7"/>
  <c r="S76" i="7"/>
  <c r="T76" i="7"/>
  <c r="U76" i="7"/>
  <c r="V76" i="7"/>
  <c r="R77" i="7"/>
  <c r="S77" i="7"/>
  <c r="T77" i="7"/>
  <c r="U77" i="7"/>
  <c r="V77" i="7"/>
  <c r="R78" i="7"/>
  <c r="S78" i="7"/>
  <c r="T78" i="7"/>
  <c r="U78" i="7"/>
  <c r="V78" i="7"/>
  <c r="R79" i="7"/>
  <c r="S79" i="7"/>
  <c r="T79" i="7"/>
  <c r="U79" i="7"/>
  <c r="V79" i="7"/>
  <c r="R80" i="7"/>
  <c r="S80" i="7"/>
  <c r="T80" i="7"/>
  <c r="U80" i="7"/>
  <c r="V80" i="7"/>
  <c r="R81" i="7"/>
  <c r="S81" i="7"/>
  <c r="T81" i="7"/>
  <c r="U81" i="7"/>
  <c r="V81" i="7"/>
  <c r="R82" i="7"/>
  <c r="S82" i="7"/>
  <c r="T82" i="7"/>
  <c r="U82" i="7"/>
  <c r="V82" i="7"/>
  <c r="R83" i="7"/>
  <c r="S83" i="7"/>
  <c r="T83" i="7"/>
  <c r="U83" i="7"/>
  <c r="V83" i="7"/>
  <c r="R84" i="7"/>
  <c r="S84" i="7"/>
  <c r="T84" i="7"/>
  <c r="U84" i="7"/>
  <c r="V84" i="7"/>
  <c r="R85" i="7"/>
  <c r="S85" i="7"/>
  <c r="T85" i="7"/>
  <c r="U85" i="7"/>
  <c r="V85" i="7"/>
  <c r="R86" i="7"/>
  <c r="S86" i="7"/>
  <c r="T86" i="7"/>
  <c r="U86" i="7"/>
  <c r="V86" i="7"/>
  <c r="R87" i="7"/>
  <c r="S87" i="7"/>
  <c r="T87" i="7"/>
  <c r="U87" i="7"/>
  <c r="V87" i="7"/>
  <c r="R88" i="7"/>
  <c r="S88" i="7"/>
  <c r="T88" i="7"/>
  <c r="U88" i="7"/>
  <c r="V88" i="7"/>
  <c r="R89" i="7"/>
  <c r="S89" i="7"/>
  <c r="T89" i="7"/>
  <c r="U89" i="7"/>
  <c r="V89" i="7"/>
  <c r="R90" i="7"/>
  <c r="S90" i="7"/>
  <c r="T90" i="7"/>
  <c r="U90" i="7"/>
  <c r="V90" i="7"/>
  <c r="R91" i="7"/>
  <c r="S91" i="7"/>
  <c r="T91" i="7"/>
  <c r="U91" i="7"/>
  <c r="V91" i="7"/>
  <c r="S63" i="7"/>
  <c r="T63" i="7"/>
  <c r="U63" i="7"/>
  <c r="V63" i="7"/>
  <c r="I91" i="7"/>
  <c r="J91" i="7"/>
  <c r="K91" i="7"/>
  <c r="L91" i="7"/>
  <c r="M91" i="7"/>
  <c r="N91" i="7"/>
  <c r="O91" i="7" s="1"/>
  <c r="R63" i="7"/>
  <c r="N66" i="7"/>
  <c r="N74" i="7"/>
  <c r="N82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63" i="7"/>
  <c r="L64" i="7"/>
  <c r="L65" i="7"/>
  <c r="L66" i="7"/>
  <c r="L67" i="7"/>
  <c r="L68" i="7"/>
  <c r="L69" i="7"/>
  <c r="L70" i="7"/>
  <c r="N70" i="7" s="1"/>
  <c r="L71" i="7"/>
  <c r="L72" i="7"/>
  <c r="L73" i="7"/>
  <c r="L74" i="7"/>
  <c r="L75" i="7"/>
  <c r="L76" i="7"/>
  <c r="L77" i="7"/>
  <c r="L78" i="7"/>
  <c r="N78" i="7" s="1"/>
  <c r="L79" i="7"/>
  <c r="L80" i="7"/>
  <c r="L81" i="7"/>
  <c r="L82" i="7"/>
  <c r="L83" i="7"/>
  <c r="L84" i="7"/>
  <c r="L85" i="7"/>
  <c r="L86" i="7"/>
  <c r="N86" i="7" s="1"/>
  <c r="L87" i="7"/>
  <c r="L88" i="7"/>
  <c r="L89" i="7"/>
  <c r="L90" i="7"/>
  <c r="L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63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I64" i="7"/>
  <c r="N64" i="7" s="1"/>
  <c r="I65" i="7"/>
  <c r="N65" i="7" s="1"/>
  <c r="I66" i="7"/>
  <c r="I67" i="7"/>
  <c r="N67" i="7" s="1"/>
  <c r="I68" i="7"/>
  <c r="N68" i="7" s="1"/>
  <c r="I69" i="7"/>
  <c r="N69" i="7" s="1"/>
  <c r="I70" i="7"/>
  <c r="I71" i="7"/>
  <c r="N71" i="7" s="1"/>
  <c r="I72" i="7"/>
  <c r="N72" i="7" s="1"/>
  <c r="I73" i="7"/>
  <c r="N73" i="7" s="1"/>
  <c r="I74" i="7"/>
  <c r="I75" i="7"/>
  <c r="N75" i="7" s="1"/>
  <c r="I76" i="7"/>
  <c r="N76" i="7" s="1"/>
  <c r="I77" i="7"/>
  <c r="N77" i="7" s="1"/>
  <c r="I78" i="7"/>
  <c r="I79" i="7"/>
  <c r="N79" i="7" s="1"/>
  <c r="I80" i="7"/>
  <c r="N80" i="7" s="1"/>
  <c r="I81" i="7"/>
  <c r="N81" i="7" s="1"/>
  <c r="I82" i="7"/>
  <c r="I83" i="7"/>
  <c r="N83" i="7" s="1"/>
  <c r="I84" i="7"/>
  <c r="N84" i="7" s="1"/>
  <c r="I85" i="7"/>
  <c r="N85" i="7" s="1"/>
  <c r="I86" i="7"/>
  <c r="I87" i="7"/>
  <c r="N87" i="7" s="1"/>
  <c r="I88" i="7"/>
  <c r="N88" i="7" s="1"/>
  <c r="I89" i="7"/>
  <c r="N89" i="7" s="1"/>
  <c r="I90" i="7"/>
  <c r="N90" i="7" s="1"/>
  <c r="I63" i="7"/>
  <c r="N63" i="7" s="1"/>
  <c r="B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AW38" i="7"/>
  <c r="AX38" i="7"/>
  <c r="AY38" i="7"/>
  <c r="AZ38" i="7"/>
  <c r="BA38" i="7"/>
  <c r="BB38" i="7"/>
  <c r="BC38" i="7"/>
  <c r="BD38" i="7"/>
  <c r="BE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B38" i="7"/>
  <c r="AC38" i="7"/>
  <c r="AD38" i="7"/>
  <c r="AE38" i="7"/>
  <c r="AF38" i="7"/>
  <c r="AG38" i="7"/>
  <c r="AH38" i="7"/>
  <c r="AI38" i="7"/>
  <c r="AA38" i="7"/>
  <c r="G39" i="7"/>
  <c r="H39" i="7"/>
  <c r="I39" i="7"/>
  <c r="J39" i="7"/>
  <c r="K39" i="7"/>
  <c r="L39" i="7"/>
  <c r="M39" i="7"/>
  <c r="N39" i="7"/>
  <c r="O39" i="7"/>
  <c r="P39" i="7"/>
  <c r="G40" i="7"/>
  <c r="H40" i="7"/>
  <c r="I40" i="7"/>
  <c r="J40" i="7"/>
  <c r="K40" i="7"/>
  <c r="L40" i="7"/>
  <c r="M40" i="7"/>
  <c r="N40" i="7"/>
  <c r="O40" i="7"/>
  <c r="P40" i="7"/>
  <c r="G41" i="7"/>
  <c r="H41" i="7"/>
  <c r="I41" i="7"/>
  <c r="J41" i="7"/>
  <c r="K41" i="7"/>
  <c r="L41" i="7"/>
  <c r="M41" i="7"/>
  <c r="N41" i="7"/>
  <c r="O41" i="7"/>
  <c r="P41" i="7"/>
  <c r="G42" i="7"/>
  <c r="H42" i="7"/>
  <c r="I42" i="7"/>
  <c r="J42" i="7"/>
  <c r="K42" i="7"/>
  <c r="L42" i="7"/>
  <c r="M42" i="7"/>
  <c r="N42" i="7"/>
  <c r="O42" i="7"/>
  <c r="P42" i="7"/>
  <c r="G43" i="7"/>
  <c r="H43" i="7"/>
  <c r="I43" i="7"/>
  <c r="J43" i="7"/>
  <c r="K43" i="7"/>
  <c r="L43" i="7"/>
  <c r="M43" i="7"/>
  <c r="N43" i="7"/>
  <c r="O43" i="7"/>
  <c r="P43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A40" i="7"/>
  <c r="A41" i="7"/>
  <c r="A42" i="7"/>
  <c r="A43" i="7"/>
  <c r="A39" i="7"/>
  <c r="C1" i="8"/>
  <c r="D1" i="8"/>
  <c r="E1" i="8"/>
  <c r="F1" i="8"/>
  <c r="G1" i="8"/>
  <c r="H1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E35" i="8"/>
  <c r="F35" i="8"/>
  <c r="G35" i="8"/>
  <c r="H35" i="8"/>
  <c r="B36" i="8"/>
  <c r="C36" i="8"/>
  <c r="D36" i="8"/>
  <c r="E36" i="8"/>
  <c r="F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E39" i="8"/>
  <c r="F39" i="8"/>
  <c r="G39" i="8"/>
  <c r="H39" i="8"/>
  <c r="B40" i="8"/>
  <c r="C40" i="8"/>
  <c r="D40" i="8"/>
  <c r="E40" i="8"/>
  <c r="F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E43" i="8"/>
  <c r="F43" i="8"/>
  <c r="G43" i="8"/>
  <c r="H43" i="8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25" i="6"/>
  <c r="M126" i="6"/>
  <c r="N126" i="6"/>
  <c r="O126" i="6"/>
  <c r="P126" i="6"/>
  <c r="Q126" i="6"/>
  <c r="R126" i="6"/>
  <c r="S126" i="6"/>
  <c r="M127" i="6"/>
  <c r="N127" i="6"/>
  <c r="O127" i="6"/>
  <c r="P127" i="6"/>
  <c r="Q127" i="6"/>
  <c r="R127" i="6"/>
  <c r="S127" i="6"/>
  <c r="M128" i="6"/>
  <c r="N128" i="6"/>
  <c r="O128" i="6"/>
  <c r="P128" i="6"/>
  <c r="Q128" i="6"/>
  <c r="R128" i="6"/>
  <c r="S128" i="6"/>
  <c r="M129" i="6"/>
  <c r="N129" i="6"/>
  <c r="O129" i="6"/>
  <c r="P129" i="6"/>
  <c r="Q129" i="6"/>
  <c r="R129" i="6"/>
  <c r="S129" i="6"/>
  <c r="M130" i="6"/>
  <c r="N130" i="6"/>
  <c r="O130" i="6"/>
  <c r="P130" i="6"/>
  <c r="Q130" i="6"/>
  <c r="R130" i="6"/>
  <c r="S130" i="6"/>
  <c r="M131" i="6"/>
  <c r="N131" i="6"/>
  <c r="O131" i="6"/>
  <c r="P131" i="6"/>
  <c r="Q131" i="6"/>
  <c r="R131" i="6"/>
  <c r="S131" i="6"/>
  <c r="M132" i="6"/>
  <c r="N132" i="6"/>
  <c r="O132" i="6"/>
  <c r="P132" i="6"/>
  <c r="Q132" i="6"/>
  <c r="R132" i="6"/>
  <c r="S132" i="6"/>
  <c r="M133" i="6"/>
  <c r="N133" i="6"/>
  <c r="O133" i="6"/>
  <c r="P133" i="6"/>
  <c r="Q133" i="6"/>
  <c r="R133" i="6"/>
  <c r="S133" i="6"/>
  <c r="M134" i="6"/>
  <c r="N134" i="6"/>
  <c r="O134" i="6"/>
  <c r="P134" i="6"/>
  <c r="Q134" i="6"/>
  <c r="R134" i="6"/>
  <c r="S134" i="6"/>
  <c r="M135" i="6"/>
  <c r="N135" i="6"/>
  <c r="O135" i="6"/>
  <c r="P135" i="6"/>
  <c r="Q135" i="6"/>
  <c r="R135" i="6"/>
  <c r="S135" i="6"/>
  <c r="M136" i="6"/>
  <c r="N136" i="6"/>
  <c r="O136" i="6"/>
  <c r="P136" i="6"/>
  <c r="Q136" i="6"/>
  <c r="R136" i="6"/>
  <c r="S136" i="6"/>
  <c r="M137" i="6"/>
  <c r="N137" i="6"/>
  <c r="O137" i="6"/>
  <c r="P137" i="6"/>
  <c r="Q137" i="6"/>
  <c r="R137" i="6"/>
  <c r="S137" i="6"/>
  <c r="M138" i="6"/>
  <c r="N138" i="6"/>
  <c r="O138" i="6"/>
  <c r="P138" i="6"/>
  <c r="Q138" i="6"/>
  <c r="R138" i="6"/>
  <c r="S138" i="6"/>
  <c r="M139" i="6"/>
  <c r="N139" i="6"/>
  <c r="O139" i="6"/>
  <c r="P139" i="6"/>
  <c r="Q139" i="6"/>
  <c r="R139" i="6"/>
  <c r="S139" i="6"/>
  <c r="M140" i="6"/>
  <c r="N140" i="6"/>
  <c r="O140" i="6"/>
  <c r="P140" i="6"/>
  <c r="Q140" i="6"/>
  <c r="R140" i="6"/>
  <c r="S140" i="6"/>
  <c r="M141" i="6"/>
  <c r="N141" i="6"/>
  <c r="O141" i="6"/>
  <c r="P141" i="6"/>
  <c r="Q141" i="6"/>
  <c r="R141" i="6"/>
  <c r="S141" i="6"/>
  <c r="M142" i="6"/>
  <c r="N142" i="6"/>
  <c r="O142" i="6"/>
  <c r="P142" i="6"/>
  <c r="Q142" i="6"/>
  <c r="R142" i="6"/>
  <c r="S142" i="6"/>
  <c r="M143" i="6"/>
  <c r="N143" i="6"/>
  <c r="O143" i="6"/>
  <c r="P143" i="6"/>
  <c r="Q143" i="6"/>
  <c r="R143" i="6"/>
  <c r="S143" i="6"/>
  <c r="M144" i="6"/>
  <c r="N144" i="6"/>
  <c r="O144" i="6"/>
  <c r="P144" i="6"/>
  <c r="Q144" i="6"/>
  <c r="R144" i="6"/>
  <c r="S144" i="6"/>
  <c r="M145" i="6"/>
  <c r="N145" i="6"/>
  <c r="O145" i="6"/>
  <c r="P145" i="6"/>
  <c r="Q145" i="6"/>
  <c r="R145" i="6"/>
  <c r="S145" i="6"/>
  <c r="M146" i="6"/>
  <c r="N146" i="6"/>
  <c r="O146" i="6"/>
  <c r="P146" i="6"/>
  <c r="Q146" i="6"/>
  <c r="R146" i="6"/>
  <c r="S146" i="6"/>
  <c r="M147" i="6"/>
  <c r="N147" i="6"/>
  <c r="O147" i="6"/>
  <c r="P147" i="6"/>
  <c r="Q147" i="6"/>
  <c r="R147" i="6"/>
  <c r="S147" i="6"/>
  <c r="M148" i="6"/>
  <c r="N148" i="6"/>
  <c r="O148" i="6"/>
  <c r="P148" i="6"/>
  <c r="Q148" i="6"/>
  <c r="R148" i="6"/>
  <c r="S148" i="6"/>
  <c r="M149" i="6"/>
  <c r="N149" i="6"/>
  <c r="O149" i="6"/>
  <c r="P149" i="6"/>
  <c r="Q149" i="6"/>
  <c r="R149" i="6"/>
  <c r="S149" i="6"/>
  <c r="M150" i="6"/>
  <c r="N150" i="6"/>
  <c r="O150" i="6"/>
  <c r="P150" i="6"/>
  <c r="Q150" i="6"/>
  <c r="R150" i="6"/>
  <c r="S150" i="6"/>
  <c r="M151" i="6"/>
  <c r="N151" i="6"/>
  <c r="O151" i="6"/>
  <c r="P151" i="6"/>
  <c r="Q151" i="6"/>
  <c r="R151" i="6"/>
  <c r="S151" i="6"/>
  <c r="M152" i="6"/>
  <c r="N152" i="6"/>
  <c r="O152" i="6"/>
  <c r="P152" i="6"/>
  <c r="Q152" i="6"/>
  <c r="R152" i="6"/>
  <c r="S152" i="6"/>
  <c r="M153" i="6"/>
  <c r="N153" i="6"/>
  <c r="O153" i="6"/>
  <c r="P153" i="6"/>
  <c r="Q153" i="6"/>
  <c r="R153" i="6"/>
  <c r="S153" i="6"/>
  <c r="N125" i="6"/>
  <c r="O125" i="6"/>
  <c r="P125" i="6"/>
  <c r="Q125" i="6"/>
  <c r="R125" i="6"/>
  <c r="S125" i="6"/>
  <c r="M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25" i="6"/>
  <c r="C125" i="6"/>
  <c r="D125" i="6"/>
  <c r="E125" i="6"/>
  <c r="F125" i="6"/>
  <c r="G125" i="6"/>
  <c r="H125" i="6"/>
  <c r="C126" i="6"/>
  <c r="D126" i="6"/>
  <c r="E126" i="6"/>
  <c r="F126" i="6"/>
  <c r="G126" i="6"/>
  <c r="H126" i="6"/>
  <c r="C127" i="6"/>
  <c r="D127" i="6"/>
  <c r="E127" i="6"/>
  <c r="F127" i="6"/>
  <c r="G127" i="6"/>
  <c r="H127" i="6"/>
  <c r="C128" i="6"/>
  <c r="D128" i="6"/>
  <c r="E128" i="6"/>
  <c r="F128" i="6"/>
  <c r="G128" i="6"/>
  <c r="H128" i="6"/>
  <c r="C129" i="6"/>
  <c r="D129" i="6"/>
  <c r="E129" i="6"/>
  <c r="F129" i="6"/>
  <c r="G129" i="6"/>
  <c r="H129" i="6"/>
  <c r="C130" i="6"/>
  <c r="D130" i="6"/>
  <c r="E130" i="6"/>
  <c r="F130" i="6"/>
  <c r="G130" i="6"/>
  <c r="H130" i="6"/>
  <c r="C131" i="6"/>
  <c r="D131" i="6"/>
  <c r="E131" i="6"/>
  <c r="F131" i="6"/>
  <c r="G131" i="6"/>
  <c r="H131" i="6"/>
  <c r="C132" i="6"/>
  <c r="D132" i="6"/>
  <c r="E132" i="6"/>
  <c r="F132" i="6"/>
  <c r="G132" i="6"/>
  <c r="H132" i="6"/>
  <c r="C133" i="6"/>
  <c r="D133" i="6"/>
  <c r="E133" i="6"/>
  <c r="F133" i="6"/>
  <c r="G133" i="6"/>
  <c r="H133" i="6"/>
  <c r="C134" i="6"/>
  <c r="D134" i="6"/>
  <c r="E134" i="6"/>
  <c r="F134" i="6"/>
  <c r="G134" i="6"/>
  <c r="H134" i="6"/>
  <c r="C135" i="6"/>
  <c r="D135" i="6"/>
  <c r="E135" i="6"/>
  <c r="F135" i="6"/>
  <c r="G135" i="6"/>
  <c r="H135" i="6"/>
  <c r="C136" i="6"/>
  <c r="D136" i="6"/>
  <c r="E136" i="6"/>
  <c r="F136" i="6"/>
  <c r="G136" i="6"/>
  <c r="H136" i="6"/>
  <c r="C137" i="6"/>
  <c r="D137" i="6"/>
  <c r="E137" i="6"/>
  <c r="F137" i="6"/>
  <c r="G137" i="6"/>
  <c r="H137" i="6"/>
  <c r="C138" i="6"/>
  <c r="D138" i="6"/>
  <c r="E138" i="6"/>
  <c r="F138" i="6"/>
  <c r="G138" i="6"/>
  <c r="H138" i="6"/>
  <c r="C139" i="6"/>
  <c r="D139" i="6"/>
  <c r="E139" i="6"/>
  <c r="F139" i="6"/>
  <c r="G139" i="6"/>
  <c r="H139" i="6"/>
  <c r="C140" i="6"/>
  <c r="D140" i="6"/>
  <c r="E140" i="6"/>
  <c r="F140" i="6"/>
  <c r="G140" i="6"/>
  <c r="H140" i="6"/>
  <c r="C141" i="6"/>
  <c r="D141" i="6"/>
  <c r="E141" i="6"/>
  <c r="F141" i="6"/>
  <c r="G141" i="6"/>
  <c r="H141" i="6"/>
  <c r="C142" i="6"/>
  <c r="D142" i="6"/>
  <c r="E142" i="6"/>
  <c r="F142" i="6"/>
  <c r="G142" i="6"/>
  <c r="H142" i="6"/>
  <c r="C143" i="6"/>
  <c r="D143" i="6"/>
  <c r="E143" i="6"/>
  <c r="F143" i="6"/>
  <c r="G143" i="6"/>
  <c r="H143" i="6"/>
  <c r="C144" i="6"/>
  <c r="D144" i="6"/>
  <c r="E144" i="6"/>
  <c r="F144" i="6"/>
  <c r="G144" i="6"/>
  <c r="H144" i="6"/>
  <c r="C145" i="6"/>
  <c r="D145" i="6"/>
  <c r="E145" i="6"/>
  <c r="F145" i="6"/>
  <c r="G145" i="6"/>
  <c r="H145" i="6"/>
  <c r="C146" i="6"/>
  <c r="D146" i="6"/>
  <c r="E146" i="6"/>
  <c r="F146" i="6"/>
  <c r="G146" i="6"/>
  <c r="H146" i="6"/>
  <c r="C147" i="6"/>
  <c r="D147" i="6"/>
  <c r="E147" i="6"/>
  <c r="F147" i="6"/>
  <c r="G147" i="6"/>
  <c r="H147" i="6"/>
  <c r="C148" i="6"/>
  <c r="D148" i="6"/>
  <c r="E148" i="6"/>
  <c r="F148" i="6"/>
  <c r="G148" i="6"/>
  <c r="H148" i="6"/>
  <c r="C149" i="6"/>
  <c r="D149" i="6"/>
  <c r="E149" i="6"/>
  <c r="F149" i="6"/>
  <c r="G149" i="6"/>
  <c r="H149" i="6"/>
  <c r="C150" i="6"/>
  <c r="D150" i="6"/>
  <c r="E150" i="6"/>
  <c r="F150" i="6"/>
  <c r="G150" i="6"/>
  <c r="H150" i="6"/>
  <c r="C151" i="6"/>
  <c r="D151" i="6"/>
  <c r="E151" i="6"/>
  <c r="F151" i="6"/>
  <c r="G151" i="6"/>
  <c r="H151" i="6"/>
  <c r="C152" i="6"/>
  <c r="D152" i="6"/>
  <c r="E152" i="6"/>
  <c r="F152" i="6"/>
  <c r="G152" i="6"/>
  <c r="H152" i="6"/>
  <c r="C153" i="6"/>
  <c r="D153" i="6"/>
  <c r="E153" i="6"/>
  <c r="F153" i="6"/>
  <c r="G153" i="6"/>
  <c r="H153" i="6"/>
  <c r="B153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25" i="6"/>
  <c r="BA44" i="6"/>
  <c r="BB44" i="6"/>
  <c r="BC44" i="6"/>
  <c r="BD44" i="6"/>
  <c r="BE44" i="6"/>
  <c r="BF44" i="6"/>
  <c r="BA45" i="6"/>
  <c r="BB45" i="6"/>
  <c r="BC45" i="6"/>
  <c r="BD45" i="6"/>
  <c r="BE45" i="6"/>
  <c r="BF45" i="6"/>
  <c r="BA46" i="6"/>
  <c r="BB46" i="6"/>
  <c r="BC46" i="6"/>
  <c r="BD46" i="6"/>
  <c r="BE46" i="6"/>
  <c r="BF46" i="6"/>
  <c r="BA47" i="6"/>
  <c r="BB47" i="6"/>
  <c r="BC47" i="6"/>
  <c r="BD47" i="6"/>
  <c r="BE47" i="6"/>
  <c r="BF47" i="6"/>
  <c r="BA48" i="6"/>
  <c r="BB48" i="6"/>
  <c r="BC48" i="6"/>
  <c r="BD48" i="6"/>
  <c r="BE48" i="6"/>
  <c r="BF48" i="6"/>
  <c r="BA49" i="6"/>
  <c r="BB49" i="6"/>
  <c r="BC49" i="6"/>
  <c r="BD49" i="6"/>
  <c r="BE49" i="6"/>
  <c r="BF49" i="6"/>
  <c r="BA50" i="6"/>
  <c r="BB50" i="6"/>
  <c r="BC50" i="6"/>
  <c r="BD50" i="6"/>
  <c r="BE50" i="6"/>
  <c r="BF50" i="6"/>
  <c r="BA51" i="6"/>
  <c r="BB51" i="6"/>
  <c r="BC51" i="6"/>
  <c r="BD51" i="6"/>
  <c r="BE51" i="6"/>
  <c r="BF51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51" i="6"/>
  <c r="A45" i="6"/>
  <c r="A46" i="6"/>
  <c r="A47" i="6"/>
  <c r="A48" i="6"/>
  <c r="A49" i="6"/>
  <c r="A50" i="6"/>
  <c r="C1" i="9"/>
  <c r="L1" i="9"/>
  <c r="L39" i="9"/>
  <c r="D130" i="4"/>
  <c r="E130" i="4"/>
  <c r="F130" i="4"/>
  <c r="G130" i="4"/>
  <c r="H130" i="4"/>
  <c r="D131" i="4"/>
  <c r="E131" i="4"/>
  <c r="F131" i="4"/>
  <c r="G131" i="4"/>
  <c r="H131" i="4"/>
  <c r="D132" i="4"/>
  <c r="E132" i="4"/>
  <c r="F132" i="4"/>
  <c r="G132" i="4"/>
  <c r="H132" i="4"/>
  <c r="D133" i="4"/>
  <c r="E133" i="4"/>
  <c r="F133" i="4"/>
  <c r="G133" i="4"/>
  <c r="H133" i="4"/>
  <c r="D134" i="4"/>
  <c r="E134" i="4"/>
  <c r="F134" i="4"/>
  <c r="G134" i="4"/>
  <c r="H134" i="4"/>
  <c r="D135" i="4"/>
  <c r="E135" i="4"/>
  <c r="F135" i="4"/>
  <c r="G135" i="4"/>
  <c r="H135" i="4"/>
  <c r="D136" i="4"/>
  <c r="E136" i="4"/>
  <c r="F136" i="4"/>
  <c r="G136" i="4"/>
  <c r="H136" i="4"/>
  <c r="D137" i="4"/>
  <c r="E137" i="4"/>
  <c r="F137" i="4"/>
  <c r="G137" i="4"/>
  <c r="H137" i="4"/>
  <c r="D138" i="4"/>
  <c r="E138" i="4"/>
  <c r="F138" i="4"/>
  <c r="G138" i="4"/>
  <c r="H138" i="4"/>
  <c r="D139" i="4"/>
  <c r="E139" i="4"/>
  <c r="F139" i="4"/>
  <c r="G139" i="4"/>
  <c r="H139" i="4"/>
  <c r="D140" i="4"/>
  <c r="E140" i="4"/>
  <c r="F140" i="4"/>
  <c r="G140" i="4"/>
  <c r="H140" i="4"/>
  <c r="D141" i="4"/>
  <c r="E141" i="4"/>
  <c r="F141" i="4"/>
  <c r="G141" i="4"/>
  <c r="H141" i="4"/>
  <c r="D142" i="4"/>
  <c r="E142" i="4"/>
  <c r="F142" i="4"/>
  <c r="G142" i="4"/>
  <c r="H142" i="4"/>
  <c r="D143" i="4"/>
  <c r="E143" i="4"/>
  <c r="F143" i="4"/>
  <c r="G143" i="4"/>
  <c r="H143" i="4"/>
  <c r="D144" i="4"/>
  <c r="E144" i="4"/>
  <c r="F144" i="4"/>
  <c r="G144" i="4"/>
  <c r="H144" i="4"/>
  <c r="D145" i="4"/>
  <c r="E145" i="4"/>
  <c r="F145" i="4"/>
  <c r="G145" i="4"/>
  <c r="H145" i="4"/>
  <c r="D146" i="4"/>
  <c r="E146" i="4"/>
  <c r="F146" i="4"/>
  <c r="G146" i="4"/>
  <c r="H146" i="4"/>
  <c r="D147" i="4"/>
  <c r="E147" i="4"/>
  <c r="F147" i="4"/>
  <c r="G147" i="4"/>
  <c r="H147" i="4"/>
  <c r="D148" i="4"/>
  <c r="E148" i="4"/>
  <c r="F148" i="4"/>
  <c r="G148" i="4"/>
  <c r="H148" i="4"/>
  <c r="D149" i="4"/>
  <c r="E149" i="4"/>
  <c r="F149" i="4"/>
  <c r="G149" i="4"/>
  <c r="H149" i="4"/>
  <c r="D150" i="4"/>
  <c r="E150" i="4"/>
  <c r="F150" i="4"/>
  <c r="G150" i="4"/>
  <c r="H150" i="4"/>
  <c r="D151" i="4"/>
  <c r="E151" i="4"/>
  <c r="F151" i="4"/>
  <c r="G151" i="4"/>
  <c r="H151" i="4"/>
  <c r="D152" i="4"/>
  <c r="E152" i="4"/>
  <c r="F152" i="4"/>
  <c r="G152" i="4"/>
  <c r="H152" i="4"/>
  <c r="D153" i="4"/>
  <c r="E153" i="4"/>
  <c r="F153" i="4"/>
  <c r="G153" i="4"/>
  <c r="H153" i="4"/>
  <c r="D154" i="4"/>
  <c r="E154" i="4"/>
  <c r="F154" i="4"/>
  <c r="G154" i="4"/>
  <c r="H154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30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73" i="4"/>
  <c r="B12" i="4"/>
  <c r="B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44" i="4"/>
  <c r="G45" i="4"/>
  <c r="G46" i="4"/>
  <c r="G47" i="4"/>
  <c r="G48" i="4"/>
  <c r="S48" i="4" s="1"/>
  <c r="G49" i="4"/>
  <c r="G50" i="4"/>
  <c r="G51" i="4"/>
  <c r="G52" i="4"/>
  <c r="G53" i="4"/>
  <c r="G54" i="4"/>
  <c r="G55" i="4"/>
  <c r="G56" i="4"/>
  <c r="S56" i="4" s="1"/>
  <c r="G57" i="4"/>
  <c r="G58" i="4"/>
  <c r="G59" i="4"/>
  <c r="G60" i="4"/>
  <c r="G61" i="4"/>
  <c r="G62" i="4"/>
  <c r="G63" i="4"/>
  <c r="G64" i="4"/>
  <c r="S64" i="4" s="1"/>
  <c r="G65" i="4"/>
  <c r="G66" i="4"/>
  <c r="G67" i="4"/>
  <c r="G68" i="4"/>
  <c r="G44" i="4"/>
  <c r="F45" i="4"/>
  <c r="F46" i="4"/>
  <c r="F47" i="4"/>
  <c r="F48" i="4"/>
  <c r="F49" i="4"/>
  <c r="F50" i="4"/>
  <c r="F51" i="4"/>
  <c r="J51" i="4" s="1"/>
  <c r="R51" i="4" s="1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44" i="4"/>
  <c r="E68" i="4"/>
  <c r="E44" i="4"/>
  <c r="E45" i="4"/>
  <c r="E46" i="4"/>
  <c r="E47" i="4"/>
  <c r="E48" i="4"/>
  <c r="E49" i="4"/>
  <c r="E50" i="4"/>
  <c r="E51" i="4"/>
  <c r="Q51" i="4" s="1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C44" i="4"/>
  <c r="C45" i="4"/>
  <c r="C46" i="4"/>
  <c r="J46" i="4" s="1"/>
  <c r="C47" i="4"/>
  <c r="C48" i="4"/>
  <c r="J48" i="4" s="1"/>
  <c r="T48" i="4" s="1"/>
  <c r="C49" i="4"/>
  <c r="C50" i="4"/>
  <c r="C51" i="4"/>
  <c r="C52" i="4"/>
  <c r="J52" i="4" s="1"/>
  <c r="T52" i="4" s="1"/>
  <c r="C53" i="4"/>
  <c r="C54" i="4"/>
  <c r="J54" i="4" s="1"/>
  <c r="C55" i="4"/>
  <c r="C56" i="4"/>
  <c r="J56" i="4" s="1"/>
  <c r="T56" i="4" s="1"/>
  <c r="C57" i="4"/>
  <c r="C58" i="4"/>
  <c r="C59" i="4"/>
  <c r="C60" i="4"/>
  <c r="J60" i="4" s="1"/>
  <c r="T60" i="4" s="1"/>
  <c r="C61" i="4"/>
  <c r="C62" i="4"/>
  <c r="C63" i="4"/>
  <c r="C64" i="4"/>
  <c r="J64" i="4" s="1"/>
  <c r="T64" i="4" s="1"/>
  <c r="C65" i="4"/>
  <c r="C66" i="4"/>
  <c r="C67" i="4"/>
  <c r="J67" i="4" s="1"/>
  <c r="R67" i="4" s="1"/>
  <c r="C68" i="4"/>
  <c r="J68" i="4" s="1"/>
  <c r="T68" i="4" s="1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B41" i="4"/>
  <c r="B42" i="4" s="1"/>
  <c r="B43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J63" i="4" l="1"/>
  <c r="J55" i="4"/>
  <c r="J47" i="4"/>
  <c r="S67" i="4"/>
  <c r="S51" i="4"/>
  <c r="Q48" i="4"/>
  <c r="S50" i="4"/>
  <c r="J61" i="4"/>
  <c r="P61" i="4" s="1"/>
  <c r="J53" i="4"/>
  <c r="P53" i="4" s="1"/>
  <c r="J45" i="4"/>
  <c r="S45" i="4" s="1"/>
  <c r="Q56" i="4"/>
  <c r="J44" i="4"/>
  <c r="R44" i="4" s="1"/>
  <c r="Q60" i="4"/>
  <c r="Q52" i="4"/>
  <c r="Q64" i="4"/>
  <c r="O51" i="4"/>
  <c r="J59" i="4"/>
  <c r="R59" i="4" s="1"/>
  <c r="J66" i="4"/>
  <c r="S66" i="4" s="1"/>
  <c r="J58" i="4"/>
  <c r="O58" i="4" s="1"/>
  <c r="J50" i="4"/>
  <c r="Q67" i="4"/>
  <c r="O67" i="4"/>
  <c r="P54" i="4"/>
  <c r="K54" i="4"/>
  <c r="R54" i="4"/>
  <c r="T54" i="4"/>
  <c r="K53" i="4"/>
  <c r="R63" i="4"/>
  <c r="K63" i="4"/>
  <c r="Q63" i="4"/>
  <c r="T63" i="4"/>
  <c r="P63" i="4"/>
  <c r="S63" i="4"/>
  <c r="S55" i="4"/>
  <c r="S47" i="4"/>
  <c r="R55" i="4"/>
  <c r="K55" i="4"/>
  <c r="Q55" i="4"/>
  <c r="T55" i="4"/>
  <c r="P55" i="4"/>
  <c r="Q46" i="4"/>
  <c r="R61" i="4"/>
  <c r="K61" i="4"/>
  <c r="T61" i="4"/>
  <c r="Q53" i="4"/>
  <c r="P50" i="4"/>
  <c r="O50" i="4"/>
  <c r="R50" i="4"/>
  <c r="T50" i="4"/>
  <c r="K50" i="4"/>
  <c r="Q50" i="4"/>
  <c r="S54" i="4"/>
  <c r="S46" i="4"/>
  <c r="Q47" i="4"/>
  <c r="R47" i="4"/>
  <c r="K47" i="4"/>
  <c r="T47" i="4"/>
  <c r="P47" i="4"/>
  <c r="P46" i="4"/>
  <c r="K46" i="4"/>
  <c r="R46" i="4"/>
  <c r="T46" i="4"/>
  <c r="Q54" i="4"/>
  <c r="Q61" i="4"/>
  <c r="R66" i="4"/>
  <c r="T66" i="4"/>
  <c r="K66" i="4"/>
  <c r="S61" i="4"/>
  <c r="S53" i="4"/>
  <c r="K45" i="4"/>
  <c r="R45" i="4"/>
  <c r="T45" i="4"/>
  <c r="P58" i="4"/>
  <c r="S68" i="4"/>
  <c r="O54" i="4"/>
  <c r="O46" i="4"/>
  <c r="K60" i="4"/>
  <c r="R68" i="4"/>
  <c r="R64" i="4"/>
  <c r="R52" i="4"/>
  <c r="R48" i="4"/>
  <c r="K67" i="4"/>
  <c r="K59" i="4"/>
  <c r="K51" i="4"/>
  <c r="Q68" i="4"/>
  <c r="O63" i="4"/>
  <c r="O55" i="4"/>
  <c r="O47" i="4"/>
  <c r="S60" i="4"/>
  <c r="K68" i="4"/>
  <c r="K52" i="4"/>
  <c r="P67" i="4"/>
  <c r="R60" i="4"/>
  <c r="R56" i="4"/>
  <c r="P51" i="4"/>
  <c r="J65" i="4"/>
  <c r="S65" i="4" s="1"/>
  <c r="J57" i="4"/>
  <c r="S57" i="4" s="1"/>
  <c r="J49" i="4"/>
  <c r="P68" i="4"/>
  <c r="P64" i="4"/>
  <c r="P60" i="4"/>
  <c r="P56" i="4"/>
  <c r="P52" i="4"/>
  <c r="P48" i="4"/>
  <c r="S52" i="4"/>
  <c r="K64" i="4"/>
  <c r="K56" i="4"/>
  <c r="K48" i="4"/>
  <c r="T67" i="4"/>
  <c r="T51" i="4"/>
  <c r="O60" i="4"/>
  <c r="O56" i="4"/>
  <c r="V56" i="4" s="1"/>
  <c r="O48" i="4"/>
  <c r="J62" i="4"/>
  <c r="O61" i="4"/>
  <c r="O53" i="4"/>
  <c r="O45" i="4"/>
  <c r="O68" i="4"/>
  <c r="O64" i="4"/>
  <c r="O52" i="4"/>
  <c r="V52" i="4" s="1"/>
  <c r="BG9" i="4"/>
  <c r="BH9" i="4"/>
  <c r="BI9" i="4"/>
  <c r="BJ9" i="4"/>
  <c r="BK9" i="4"/>
  <c r="BL9" i="4"/>
  <c r="BM9" i="4"/>
  <c r="BN9" i="4"/>
  <c r="BO9" i="4"/>
  <c r="BP9" i="4"/>
  <c r="BQ9" i="4"/>
  <c r="BG10" i="4"/>
  <c r="BH10" i="4"/>
  <c r="BI10" i="4"/>
  <c r="BJ10" i="4"/>
  <c r="BK10" i="4"/>
  <c r="BL10" i="4"/>
  <c r="BM10" i="4"/>
  <c r="BN10" i="4"/>
  <c r="BO10" i="4"/>
  <c r="BP10" i="4"/>
  <c r="BQ10" i="4"/>
  <c r="BG11" i="4"/>
  <c r="BH11" i="4"/>
  <c r="BI11" i="4"/>
  <c r="BJ11" i="4"/>
  <c r="BK11" i="4"/>
  <c r="BL11" i="4"/>
  <c r="BM11" i="4"/>
  <c r="BN11" i="4"/>
  <c r="BO11" i="4"/>
  <c r="BP11" i="4"/>
  <c r="BQ11" i="4"/>
  <c r="BG12" i="4"/>
  <c r="BH12" i="4"/>
  <c r="BI12" i="4"/>
  <c r="BJ12" i="4"/>
  <c r="BK12" i="4"/>
  <c r="BL12" i="4"/>
  <c r="BM12" i="4"/>
  <c r="BN12" i="4"/>
  <c r="BO12" i="4"/>
  <c r="BP12" i="4"/>
  <c r="BQ12" i="4"/>
  <c r="BG13" i="4"/>
  <c r="BH13" i="4"/>
  <c r="BI13" i="4"/>
  <c r="BJ13" i="4"/>
  <c r="BK13" i="4"/>
  <c r="BL13" i="4"/>
  <c r="BM13" i="4"/>
  <c r="BN13" i="4"/>
  <c r="BO13" i="4"/>
  <c r="BP13" i="4"/>
  <c r="BQ13" i="4"/>
  <c r="BG14" i="4"/>
  <c r="BH14" i="4"/>
  <c r="BI14" i="4"/>
  <c r="BJ14" i="4"/>
  <c r="BK14" i="4"/>
  <c r="BL14" i="4"/>
  <c r="BM14" i="4"/>
  <c r="BN14" i="4"/>
  <c r="BO14" i="4"/>
  <c r="BP14" i="4"/>
  <c r="BQ14" i="4"/>
  <c r="BG15" i="4"/>
  <c r="BH15" i="4"/>
  <c r="BI15" i="4"/>
  <c r="BJ15" i="4"/>
  <c r="BK15" i="4"/>
  <c r="BL15" i="4"/>
  <c r="BM15" i="4"/>
  <c r="BN15" i="4"/>
  <c r="BO15" i="4"/>
  <c r="BP15" i="4"/>
  <c r="BQ15" i="4"/>
  <c r="BG16" i="4"/>
  <c r="BH16" i="4"/>
  <c r="BI16" i="4"/>
  <c r="BJ16" i="4"/>
  <c r="BK16" i="4"/>
  <c r="BL16" i="4"/>
  <c r="BM16" i="4"/>
  <c r="BN16" i="4"/>
  <c r="BO16" i="4"/>
  <c r="BP16" i="4"/>
  <c r="BQ16" i="4"/>
  <c r="BG17" i="4"/>
  <c r="BH17" i="4"/>
  <c r="BI17" i="4"/>
  <c r="BJ17" i="4"/>
  <c r="BK17" i="4"/>
  <c r="BL17" i="4"/>
  <c r="BM17" i="4"/>
  <c r="BN17" i="4"/>
  <c r="BO17" i="4"/>
  <c r="BP17" i="4"/>
  <c r="BQ17" i="4"/>
  <c r="BB9" i="4"/>
  <c r="BC9" i="4"/>
  <c r="BD9" i="4"/>
  <c r="BE9" i="4"/>
  <c r="BF9" i="4"/>
  <c r="BB10" i="4"/>
  <c r="BC10" i="4"/>
  <c r="BD10" i="4"/>
  <c r="BE10" i="4"/>
  <c r="BF10" i="4"/>
  <c r="BB11" i="4"/>
  <c r="BC11" i="4"/>
  <c r="BD11" i="4"/>
  <c r="BE11" i="4"/>
  <c r="BF11" i="4"/>
  <c r="BB12" i="4"/>
  <c r="BC12" i="4"/>
  <c r="BD12" i="4"/>
  <c r="BE12" i="4"/>
  <c r="BF12" i="4"/>
  <c r="BB13" i="4"/>
  <c r="BC13" i="4"/>
  <c r="BD13" i="4"/>
  <c r="BE13" i="4"/>
  <c r="BF13" i="4"/>
  <c r="BB14" i="4"/>
  <c r="BC14" i="4"/>
  <c r="BD14" i="4"/>
  <c r="BE14" i="4"/>
  <c r="BF14" i="4"/>
  <c r="BB15" i="4"/>
  <c r="BC15" i="4"/>
  <c r="BD15" i="4"/>
  <c r="BE15" i="4"/>
  <c r="BF15" i="4"/>
  <c r="BB16" i="4"/>
  <c r="BC16" i="4"/>
  <c r="BD16" i="4"/>
  <c r="BE16" i="4"/>
  <c r="BF16" i="4"/>
  <c r="BB17" i="4"/>
  <c r="BC17" i="4"/>
  <c r="BD17" i="4"/>
  <c r="BE17" i="4"/>
  <c r="BF17" i="4"/>
  <c r="AQ9" i="4"/>
  <c r="AR9" i="4"/>
  <c r="AS9" i="4"/>
  <c r="AT9" i="4"/>
  <c r="AU9" i="4"/>
  <c r="AV9" i="4"/>
  <c r="AW9" i="4"/>
  <c r="AX9" i="4"/>
  <c r="AY9" i="4"/>
  <c r="AZ9" i="4"/>
  <c r="BA9" i="4"/>
  <c r="AQ10" i="4"/>
  <c r="AR10" i="4"/>
  <c r="AS10" i="4"/>
  <c r="AT10" i="4"/>
  <c r="AU10" i="4"/>
  <c r="AV10" i="4"/>
  <c r="AW10" i="4"/>
  <c r="AX10" i="4"/>
  <c r="AY10" i="4"/>
  <c r="AZ10" i="4"/>
  <c r="BA10" i="4"/>
  <c r="AQ11" i="4"/>
  <c r="AR11" i="4"/>
  <c r="AS11" i="4"/>
  <c r="AT11" i="4"/>
  <c r="AU11" i="4"/>
  <c r="AV11" i="4"/>
  <c r="AW11" i="4"/>
  <c r="AX11" i="4"/>
  <c r="AY11" i="4"/>
  <c r="AZ11" i="4"/>
  <c r="BA11" i="4"/>
  <c r="AQ12" i="4"/>
  <c r="AR12" i="4"/>
  <c r="AS12" i="4"/>
  <c r="AT12" i="4"/>
  <c r="AU12" i="4"/>
  <c r="AV12" i="4"/>
  <c r="AW12" i="4"/>
  <c r="AX12" i="4"/>
  <c r="AY12" i="4"/>
  <c r="AZ12" i="4"/>
  <c r="BA12" i="4"/>
  <c r="AQ13" i="4"/>
  <c r="AR13" i="4"/>
  <c r="AS13" i="4"/>
  <c r="AT13" i="4"/>
  <c r="AU13" i="4"/>
  <c r="AV13" i="4"/>
  <c r="AW13" i="4"/>
  <c r="AX13" i="4"/>
  <c r="AY13" i="4"/>
  <c r="AZ13" i="4"/>
  <c r="BA13" i="4"/>
  <c r="AQ14" i="4"/>
  <c r="AR14" i="4"/>
  <c r="AS14" i="4"/>
  <c r="AT14" i="4"/>
  <c r="AU14" i="4"/>
  <c r="AV14" i="4"/>
  <c r="AW14" i="4"/>
  <c r="AX14" i="4"/>
  <c r="AY14" i="4"/>
  <c r="AZ14" i="4"/>
  <c r="BA14" i="4"/>
  <c r="AQ15" i="4"/>
  <c r="AR15" i="4"/>
  <c r="AS15" i="4"/>
  <c r="AT15" i="4"/>
  <c r="AU15" i="4"/>
  <c r="AV15" i="4"/>
  <c r="AW15" i="4"/>
  <c r="AX15" i="4"/>
  <c r="AY15" i="4"/>
  <c r="AZ15" i="4"/>
  <c r="BA15" i="4"/>
  <c r="AQ16" i="4"/>
  <c r="AR16" i="4"/>
  <c r="AS16" i="4"/>
  <c r="AT16" i="4"/>
  <c r="AU16" i="4"/>
  <c r="AV16" i="4"/>
  <c r="AW16" i="4"/>
  <c r="AX16" i="4"/>
  <c r="AY16" i="4"/>
  <c r="AZ16" i="4"/>
  <c r="BA16" i="4"/>
  <c r="AQ17" i="4"/>
  <c r="AR17" i="4"/>
  <c r="AS17" i="4"/>
  <c r="AT17" i="4"/>
  <c r="AU17" i="4"/>
  <c r="AV17" i="4"/>
  <c r="AW17" i="4"/>
  <c r="AX17" i="4"/>
  <c r="AY17" i="4"/>
  <c r="AZ17" i="4"/>
  <c r="BA17" i="4"/>
  <c r="AJ9" i="4"/>
  <c r="AK9" i="4"/>
  <c r="AL9" i="4"/>
  <c r="AM9" i="4"/>
  <c r="AN9" i="4"/>
  <c r="AO9" i="4"/>
  <c r="AP9" i="4"/>
  <c r="AJ10" i="4"/>
  <c r="AK10" i="4"/>
  <c r="AL10" i="4"/>
  <c r="AM10" i="4"/>
  <c r="AN10" i="4"/>
  <c r="AO10" i="4"/>
  <c r="AP10" i="4"/>
  <c r="AJ11" i="4"/>
  <c r="AK11" i="4"/>
  <c r="AL11" i="4"/>
  <c r="AM11" i="4"/>
  <c r="AN11" i="4"/>
  <c r="AO11" i="4"/>
  <c r="AP11" i="4"/>
  <c r="AJ12" i="4"/>
  <c r="AK12" i="4"/>
  <c r="AL12" i="4"/>
  <c r="AM12" i="4"/>
  <c r="AN12" i="4"/>
  <c r="AO12" i="4"/>
  <c r="AP12" i="4"/>
  <c r="AJ13" i="4"/>
  <c r="AK13" i="4"/>
  <c r="AL13" i="4"/>
  <c r="AM13" i="4"/>
  <c r="AN13" i="4"/>
  <c r="AO13" i="4"/>
  <c r="AP13" i="4"/>
  <c r="AJ14" i="4"/>
  <c r="AK14" i="4"/>
  <c r="AL14" i="4"/>
  <c r="AM14" i="4"/>
  <c r="AN14" i="4"/>
  <c r="AO14" i="4"/>
  <c r="AP14" i="4"/>
  <c r="AJ15" i="4"/>
  <c r="AK15" i="4"/>
  <c r="AL15" i="4"/>
  <c r="AM15" i="4"/>
  <c r="AN15" i="4"/>
  <c r="AO15" i="4"/>
  <c r="AP15" i="4"/>
  <c r="AJ16" i="4"/>
  <c r="AK16" i="4"/>
  <c r="AL16" i="4"/>
  <c r="AM16" i="4"/>
  <c r="AN16" i="4"/>
  <c r="AO16" i="4"/>
  <c r="AP16" i="4"/>
  <c r="AJ17" i="4"/>
  <c r="AK17" i="4"/>
  <c r="AL17" i="4"/>
  <c r="AM17" i="4"/>
  <c r="AN17" i="4"/>
  <c r="AO17" i="4"/>
  <c r="AP17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0" i="4"/>
  <c r="L11" i="4"/>
  <c r="L12" i="4"/>
  <c r="L13" i="4"/>
  <c r="L14" i="4"/>
  <c r="L15" i="4"/>
  <c r="L16" i="4"/>
  <c r="L17" i="4"/>
  <c r="V46" i="4" l="1"/>
  <c r="V48" i="4"/>
  <c r="Q44" i="4"/>
  <c r="S59" i="4"/>
  <c r="P45" i="4"/>
  <c r="V45" i="4" s="1"/>
  <c r="P66" i="4"/>
  <c r="Q58" i="4"/>
  <c r="V58" i="4" s="1"/>
  <c r="K44" i="4"/>
  <c r="V64" i="4"/>
  <c r="K58" i="4"/>
  <c r="O66" i="4"/>
  <c r="V66" i="4" s="1"/>
  <c r="Q66" i="4"/>
  <c r="O44" i="4"/>
  <c r="Q45" i="4"/>
  <c r="O59" i="4"/>
  <c r="V51" i="4"/>
  <c r="P59" i="4"/>
  <c r="T58" i="4"/>
  <c r="T44" i="4"/>
  <c r="T53" i="4"/>
  <c r="V53" i="4" s="1"/>
  <c r="T59" i="4"/>
  <c r="R58" i="4"/>
  <c r="S44" i="4"/>
  <c r="R53" i="4"/>
  <c r="S58" i="4"/>
  <c r="P44" i="4"/>
  <c r="V67" i="4"/>
  <c r="Q59" i="4"/>
  <c r="Q49" i="4"/>
  <c r="K49" i="4"/>
  <c r="P49" i="4"/>
  <c r="R49" i="4"/>
  <c r="T49" i="4"/>
  <c r="V54" i="4"/>
  <c r="O49" i="4"/>
  <c r="P62" i="4"/>
  <c r="K62" i="4"/>
  <c r="R62" i="4"/>
  <c r="T62" i="4"/>
  <c r="Q57" i="4"/>
  <c r="P57" i="4"/>
  <c r="K57" i="4"/>
  <c r="R57" i="4"/>
  <c r="T57" i="4"/>
  <c r="O57" i="4"/>
  <c r="V44" i="4"/>
  <c r="V60" i="4"/>
  <c r="K65" i="4"/>
  <c r="Q65" i="4"/>
  <c r="P65" i="4"/>
  <c r="R65" i="4"/>
  <c r="T65" i="4"/>
  <c r="V47" i="4"/>
  <c r="O65" i="4"/>
  <c r="Q62" i="4"/>
  <c r="V68" i="4"/>
  <c r="V55" i="4"/>
  <c r="V63" i="4"/>
  <c r="O62" i="4"/>
  <c r="S49" i="4"/>
  <c r="V50" i="4"/>
  <c r="V61" i="4"/>
  <c r="S62" i="4"/>
  <c r="V49" i="4" l="1"/>
  <c r="V59" i="4"/>
  <c r="V65" i="4"/>
  <c r="V62" i="4"/>
  <c r="V57" i="4"/>
  <c r="P1" i="11"/>
  <c r="I16" i="11"/>
  <c r="J16" i="11"/>
  <c r="K16" i="11"/>
  <c r="L16" i="11"/>
  <c r="M16" i="11"/>
  <c r="N16" i="11"/>
  <c r="O16" i="11"/>
  <c r="I13" i="11"/>
  <c r="J13" i="11"/>
  <c r="K13" i="11"/>
  <c r="L13" i="11"/>
  <c r="M13" i="11"/>
  <c r="N13" i="11"/>
  <c r="O13" i="11"/>
  <c r="O1" i="11"/>
  <c r="M1" i="11"/>
  <c r="N1" i="11"/>
  <c r="I1" i="11"/>
  <c r="J1" i="11"/>
  <c r="K1" i="11"/>
  <c r="L1" i="11"/>
  <c r="A42" i="9"/>
  <c r="A43" i="9"/>
  <c r="H43" i="9"/>
  <c r="I43" i="9"/>
  <c r="J43" i="9"/>
  <c r="K43" i="9"/>
  <c r="A31" i="9"/>
  <c r="A32" i="9"/>
  <c r="A33" i="9"/>
  <c r="A34" i="9"/>
  <c r="A35" i="9"/>
  <c r="A36" i="9"/>
  <c r="A37" i="9"/>
  <c r="A38" i="9"/>
  <c r="A39" i="9"/>
  <c r="A40" i="9"/>
  <c r="A4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H1" i="9"/>
  <c r="I1" i="9"/>
  <c r="J1" i="9"/>
  <c r="K1" i="9"/>
  <c r="M1" i="9"/>
  <c r="N1" i="9"/>
  <c r="O1" i="9"/>
  <c r="G1" i="9"/>
  <c r="B1" i="9"/>
  <c r="D1" i="9"/>
  <c r="E1" i="9"/>
  <c r="F1" i="9"/>
  <c r="A1" i="9"/>
  <c r="I73" i="4"/>
  <c r="A2" i="14"/>
  <c r="C2" i="14"/>
  <c r="D2" i="14"/>
  <c r="E2" i="14"/>
  <c r="G2" i="14"/>
  <c r="A3" i="14"/>
  <c r="A4" i="14"/>
  <c r="A5" i="14"/>
  <c r="H5" i="14"/>
  <c r="I5" i="14"/>
  <c r="J5" i="14"/>
  <c r="K5" i="14"/>
  <c r="L5" i="14"/>
  <c r="A6" i="14"/>
  <c r="H6" i="14"/>
  <c r="I6" i="14"/>
  <c r="J6" i="14"/>
  <c r="K6" i="14"/>
  <c r="L6" i="14"/>
  <c r="A7" i="14"/>
  <c r="H7" i="14"/>
  <c r="I7" i="14"/>
  <c r="J7" i="14"/>
  <c r="K7" i="14"/>
  <c r="L7" i="14"/>
  <c r="A8" i="14"/>
  <c r="H8" i="14"/>
  <c r="I8" i="14"/>
  <c r="J8" i="14"/>
  <c r="K8" i="14"/>
  <c r="L8" i="14"/>
  <c r="A9" i="14"/>
  <c r="H9" i="14"/>
  <c r="I9" i="14"/>
  <c r="J9" i="14"/>
  <c r="K9" i="14"/>
  <c r="L9" i="14"/>
  <c r="A10" i="14"/>
  <c r="H10" i="14"/>
  <c r="I10" i="14"/>
  <c r="J10" i="14"/>
  <c r="K10" i="14"/>
  <c r="L10" i="14"/>
  <c r="A11" i="14"/>
  <c r="H11" i="14"/>
  <c r="I11" i="14"/>
  <c r="J11" i="14"/>
  <c r="K11" i="14"/>
  <c r="L11" i="14"/>
  <c r="A12" i="14"/>
  <c r="A13" i="14"/>
  <c r="L1" i="14"/>
  <c r="B1" i="14"/>
  <c r="C1" i="14"/>
  <c r="D1" i="14"/>
  <c r="E1" i="14"/>
  <c r="F1" i="14"/>
  <c r="G1" i="14"/>
  <c r="H1" i="14"/>
  <c r="I1" i="14"/>
  <c r="J1" i="14"/>
  <c r="A1" i="14"/>
  <c r="P26" i="13"/>
  <c r="B18" i="9" l="1"/>
  <c r="H73" i="4"/>
  <c r="G18" i="9" s="1"/>
  <c r="P1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L1" i="12"/>
  <c r="M1" i="12"/>
  <c r="N1" i="12"/>
  <c r="O1" i="12"/>
  <c r="L2" i="12"/>
  <c r="M2" i="12"/>
  <c r="N2" i="12"/>
  <c r="O2" i="12"/>
  <c r="L3" i="12"/>
  <c r="M3" i="12"/>
  <c r="N3" i="12"/>
  <c r="O3" i="12"/>
  <c r="L4" i="12"/>
  <c r="M4" i="12"/>
  <c r="N4" i="12"/>
  <c r="O4" i="12"/>
  <c r="L5" i="12"/>
  <c r="M5" i="12"/>
  <c r="N5" i="12"/>
  <c r="O5" i="12"/>
  <c r="L6" i="12"/>
  <c r="M6" i="12"/>
  <c r="N6" i="12"/>
  <c r="O6" i="12"/>
  <c r="L7" i="12"/>
  <c r="M7" i="12"/>
  <c r="N7" i="12"/>
  <c r="O7" i="12"/>
  <c r="L8" i="12"/>
  <c r="M8" i="12"/>
  <c r="N8" i="12"/>
  <c r="O8" i="12"/>
  <c r="L9" i="12"/>
  <c r="M9" i="12"/>
  <c r="N9" i="12"/>
  <c r="O9" i="12"/>
  <c r="L10" i="12"/>
  <c r="M10" i="12"/>
  <c r="N10" i="12"/>
  <c r="O10" i="12"/>
  <c r="L11" i="12"/>
  <c r="M11" i="12"/>
  <c r="N11" i="12"/>
  <c r="O11" i="12"/>
  <c r="L12" i="12"/>
  <c r="M12" i="12"/>
  <c r="N12" i="12"/>
  <c r="O12" i="12"/>
  <c r="L13" i="12"/>
  <c r="M13" i="12"/>
  <c r="N13" i="12"/>
  <c r="O13" i="12"/>
  <c r="L14" i="12"/>
  <c r="M14" i="12"/>
  <c r="N14" i="12"/>
  <c r="O14" i="12"/>
  <c r="L15" i="12"/>
  <c r="M15" i="12"/>
  <c r="N15" i="12"/>
  <c r="O15" i="12"/>
  <c r="L16" i="12"/>
  <c r="M16" i="12"/>
  <c r="N16" i="12"/>
  <c r="O16" i="12"/>
  <c r="L17" i="12"/>
  <c r="M17" i="12"/>
  <c r="N17" i="12"/>
  <c r="O17" i="12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L43" i="12"/>
  <c r="M43" i="12"/>
  <c r="N43" i="12"/>
  <c r="O43" i="12"/>
  <c r="L44" i="12"/>
  <c r="M44" i="12"/>
  <c r="N44" i="12"/>
  <c r="O44" i="12"/>
  <c r="L45" i="12"/>
  <c r="M45" i="12"/>
  <c r="N45" i="12"/>
  <c r="O45" i="12"/>
  <c r="L46" i="12"/>
  <c r="M46" i="12"/>
  <c r="N46" i="12"/>
  <c r="O46" i="12"/>
  <c r="L47" i="12"/>
  <c r="M47" i="12"/>
  <c r="N47" i="12"/>
  <c r="O47" i="12"/>
  <c r="L48" i="12"/>
  <c r="M48" i="12"/>
  <c r="N48" i="12"/>
  <c r="O48" i="12"/>
  <c r="L49" i="12"/>
  <c r="M49" i="12"/>
  <c r="N49" i="12"/>
  <c r="O49" i="12"/>
  <c r="L50" i="12"/>
  <c r="M50" i="12"/>
  <c r="N50" i="12"/>
  <c r="O50" i="12"/>
  <c r="L51" i="12"/>
  <c r="M51" i="12"/>
  <c r="N51" i="12"/>
  <c r="O51" i="12"/>
  <c r="L52" i="12"/>
  <c r="M52" i="12"/>
  <c r="N52" i="12"/>
  <c r="O52" i="12"/>
  <c r="L53" i="12"/>
  <c r="M53" i="12"/>
  <c r="N53" i="12"/>
  <c r="O53" i="12"/>
  <c r="L54" i="12"/>
  <c r="M54" i="12"/>
  <c r="N54" i="12"/>
  <c r="O54" i="12"/>
  <c r="L55" i="12"/>
  <c r="M55" i="12"/>
  <c r="N55" i="12"/>
  <c r="O55" i="12"/>
  <c r="L56" i="12"/>
  <c r="M56" i="12"/>
  <c r="N56" i="12"/>
  <c r="O56" i="12"/>
  <c r="L57" i="12"/>
  <c r="M57" i="12"/>
  <c r="N57" i="12"/>
  <c r="O57" i="12"/>
  <c r="L58" i="12"/>
  <c r="M58" i="12"/>
  <c r="N58" i="12"/>
  <c r="O58" i="12"/>
  <c r="B1" i="12"/>
  <c r="C1" i="12"/>
  <c r="D1" i="12"/>
  <c r="E1" i="12"/>
  <c r="F1" i="12"/>
  <c r="G1" i="12"/>
  <c r="H1" i="12"/>
  <c r="I1" i="12"/>
  <c r="J1" i="12"/>
  <c r="K1" i="12"/>
  <c r="C2" i="12"/>
  <c r="D2" i="12"/>
  <c r="E2" i="12"/>
  <c r="F2" i="12"/>
  <c r="G2" i="12"/>
  <c r="H2" i="12"/>
  <c r="I2" i="12"/>
  <c r="J2" i="12"/>
  <c r="K2" i="12"/>
  <c r="B3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9" i="12"/>
  <c r="C9" i="12"/>
  <c r="D9" i="12"/>
  <c r="E9" i="12"/>
  <c r="F9" i="12"/>
  <c r="G9" i="12"/>
  <c r="H9" i="12"/>
  <c r="I9" i="12"/>
  <c r="J9" i="12"/>
  <c r="K9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5" i="12"/>
  <c r="C15" i="12"/>
  <c r="D15" i="12"/>
  <c r="E15" i="12"/>
  <c r="F15" i="12"/>
  <c r="G15" i="12"/>
  <c r="H15" i="12"/>
  <c r="I15" i="12"/>
  <c r="J15" i="12"/>
  <c r="K15" i="12"/>
  <c r="B16" i="12"/>
  <c r="C16" i="12"/>
  <c r="D16" i="12"/>
  <c r="E16" i="12"/>
  <c r="F16" i="12"/>
  <c r="G16" i="12"/>
  <c r="H16" i="12"/>
  <c r="I16" i="12"/>
  <c r="J16" i="12"/>
  <c r="K16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19" i="12"/>
  <c r="C19" i="12"/>
  <c r="D19" i="12"/>
  <c r="E19" i="12"/>
  <c r="F19" i="12"/>
  <c r="G19" i="12"/>
  <c r="H19" i="12"/>
  <c r="I19" i="12"/>
  <c r="J19" i="12"/>
  <c r="K19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B22" i="12"/>
  <c r="C22" i="12"/>
  <c r="D22" i="12"/>
  <c r="E22" i="12"/>
  <c r="F22" i="12"/>
  <c r="G22" i="12"/>
  <c r="H22" i="12"/>
  <c r="I22" i="12"/>
  <c r="J22" i="12"/>
  <c r="K22" i="12"/>
  <c r="B23" i="12"/>
  <c r="C23" i="12"/>
  <c r="D23" i="12"/>
  <c r="E23" i="12"/>
  <c r="F23" i="12"/>
  <c r="G23" i="12"/>
  <c r="H23" i="12"/>
  <c r="I23" i="12"/>
  <c r="J23" i="12"/>
  <c r="K23" i="12"/>
  <c r="B24" i="12"/>
  <c r="C24" i="12"/>
  <c r="D24" i="12"/>
  <c r="E24" i="12"/>
  <c r="F24" i="12"/>
  <c r="G24" i="12"/>
  <c r="H24" i="12"/>
  <c r="I24" i="12"/>
  <c r="J24" i="12"/>
  <c r="K24" i="12"/>
  <c r="B25" i="12"/>
  <c r="C25" i="12"/>
  <c r="D25" i="12"/>
  <c r="E25" i="12"/>
  <c r="F25" i="12"/>
  <c r="G25" i="12"/>
  <c r="H25" i="12"/>
  <c r="I25" i="12"/>
  <c r="J25" i="12"/>
  <c r="K25" i="12"/>
  <c r="B26" i="12"/>
  <c r="C26" i="12"/>
  <c r="D26" i="12"/>
  <c r="E26" i="12"/>
  <c r="F26" i="12"/>
  <c r="G26" i="12"/>
  <c r="H26" i="12"/>
  <c r="I26" i="12"/>
  <c r="J26" i="12"/>
  <c r="K26" i="12"/>
  <c r="B27" i="12"/>
  <c r="C27" i="12"/>
  <c r="D27" i="12"/>
  <c r="E27" i="12"/>
  <c r="F27" i="12"/>
  <c r="G27" i="12"/>
  <c r="H27" i="12"/>
  <c r="I27" i="12"/>
  <c r="J27" i="12"/>
  <c r="K27" i="12"/>
  <c r="B28" i="12"/>
  <c r="C28" i="12"/>
  <c r="D28" i="12"/>
  <c r="E28" i="12"/>
  <c r="F28" i="12"/>
  <c r="G28" i="12"/>
  <c r="H28" i="12"/>
  <c r="I28" i="12"/>
  <c r="J28" i="12"/>
  <c r="K28" i="12"/>
  <c r="B29" i="12"/>
  <c r="C29" i="12"/>
  <c r="D29" i="12"/>
  <c r="E29" i="12"/>
  <c r="F29" i="12"/>
  <c r="G29" i="12"/>
  <c r="H29" i="12"/>
  <c r="I29" i="12"/>
  <c r="J29" i="12"/>
  <c r="K29" i="12"/>
  <c r="B30" i="12"/>
  <c r="C30" i="12"/>
  <c r="D30" i="12"/>
  <c r="E30" i="12"/>
  <c r="F30" i="12"/>
  <c r="G30" i="12"/>
  <c r="H30" i="12"/>
  <c r="I30" i="12"/>
  <c r="J30" i="12"/>
  <c r="K30" i="12"/>
  <c r="B31" i="12"/>
  <c r="C31" i="12"/>
  <c r="D31" i="12"/>
  <c r="E31" i="12"/>
  <c r="F31" i="12"/>
  <c r="G31" i="12"/>
  <c r="H31" i="12"/>
  <c r="I31" i="12"/>
  <c r="J31" i="12"/>
  <c r="K31" i="12"/>
  <c r="B32" i="12"/>
  <c r="C32" i="12"/>
  <c r="D32" i="12"/>
  <c r="E32" i="12"/>
  <c r="F32" i="12"/>
  <c r="G32" i="12"/>
  <c r="H32" i="12"/>
  <c r="I32" i="12"/>
  <c r="J32" i="12"/>
  <c r="K32" i="12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35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B38" i="12"/>
  <c r="C38" i="12"/>
  <c r="D38" i="12"/>
  <c r="E38" i="12"/>
  <c r="F38" i="12"/>
  <c r="G38" i="12"/>
  <c r="H38" i="12"/>
  <c r="I38" i="12"/>
  <c r="J38" i="12"/>
  <c r="K38" i="12"/>
  <c r="B39" i="12"/>
  <c r="C39" i="12"/>
  <c r="D39" i="12"/>
  <c r="E39" i="12"/>
  <c r="F39" i="12"/>
  <c r="G39" i="12"/>
  <c r="H39" i="12"/>
  <c r="I39" i="12"/>
  <c r="J39" i="12"/>
  <c r="K39" i="12"/>
  <c r="B40" i="12"/>
  <c r="C40" i="12"/>
  <c r="D40" i="12"/>
  <c r="E40" i="12"/>
  <c r="F40" i="12"/>
  <c r="G40" i="12"/>
  <c r="H40" i="12"/>
  <c r="I40" i="12"/>
  <c r="J40" i="12"/>
  <c r="K40" i="12"/>
  <c r="B41" i="12"/>
  <c r="C41" i="12"/>
  <c r="D41" i="12"/>
  <c r="E41" i="12"/>
  <c r="F41" i="12"/>
  <c r="G41" i="12"/>
  <c r="H41" i="12"/>
  <c r="I41" i="12"/>
  <c r="J41" i="12"/>
  <c r="K41" i="12"/>
  <c r="B42" i="12"/>
  <c r="C42" i="12"/>
  <c r="D42" i="12"/>
  <c r="E42" i="12"/>
  <c r="F42" i="12"/>
  <c r="G42" i="12"/>
  <c r="H42" i="12"/>
  <c r="I42" i="12"/>
  <c r="J42" i="12"/>
  <c r="K42" i="12"/>
  <c r="B43" i="12"/>
  <c r="C43" i="12"/>
  <c r="D43" i="12"/>
  <c r="E43" i="12"/>
  <c r="F43" i="12"/>
  <c r="G43" i="12"/>
  <c r="H43" i="12"/>
  <c r="I43" i="12"/>
  <c r="J43" i="12"/>
  <c r="K43" i="12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B50" i="12"/>
  <c r="C50" i="12"/>
  <c r="D50" i="12"/>
  <c r="E50" i="12"/>
  <c r="F50" i="12"/>
  <c r="G50" i="12"/>
  <c r="H50" i="12"/>
  <c r="I50" i="12"/>
  <c r="J50" i="12"/>
  <c r="K50" i="12"/>
  <c r="B51" i="12"/>
  <c r="C51" i="12"/>
  <c r="D51" i="12"/>
  <c r="E51" i="12"/>
  <c r="F51" i="12"/>
  <c r="G51" i="12"/>
  <c r="H51" i="12"/>
  <c r="I51" i="12"/>
  <c r="J51" i="12"/>
  <c r="K51" i="12"/>
  <c r="B52" i="12"/>
  <c r="C52" i="12"/>
  <c r="D52" i="12"/>
  <c r="E52" i="12"/>
  <c r="F52" i="12"/>
  <c r="G52" i="12"/>
  <c r="H52" i="12"/>
  <c r="I52" i="12"/>
  <c r="J52" i="12"/>
  <c r="K52" i="12"/>
  <c r="B53" i="12"/>
  <c r="C53" i="12"/>
  <c r="D53" i="12"/>
  <c r="E53" i="12"/>
  <c r="F53" i="12"/>
  <c r="G53" i="12"/>
  <c r="H53" i="12"/>
  <c r="I53" i="12"/>
  <c r="J53" i="12"/>
  <c r="K53" i="12"/>
  <c r="B54" i="12"/>
  <c r="C54" i="12"/>
  <c r="D54" i="12"/>
  <c r="E54" i="12"/>
  <c r="F54" i="12"/>
  <c r="G54" i="12"/>
  <c r="H54" i="12"/>
  <c r="I54" i="12"/>
  <c r="J54" i="12"/>
  <c r="K54" i="12"/>
  <c r="B55" i="12"/>
  <c r="C55" i="12"/>
  <c r="D55" i="12"/>
  <c r="E55" i="12"/>
  <c r="F55" i="12"/>
  <c r="G55" i="12"/>
  <c r="H55" i="12"/>
  <c r="I55" i="12"/>
  <c r="J55" i="12"/>
  <c r="K55" i="12"/>
  <c r="B56" i="12"/>
  <c r="C56" i="12"/>
  <c r="D56" i="12"/>
  <c r="E56" i="12"/>
  <c r="F56" i="12"/>
  <c r="G56" i="12"/>
  <c r="H56" i="12"/>
  <c r="I56" i="12"/>
  <c r="J56" i="12"/>
  <c r="K56" i="12"/>
  <c r="B57" i="12"/>
  <c r="C57" i="12"/>
  <c r="D57" i="12"/>
  <c r="E57" i="12"/>
  <c r="F57" i="12"/>
  <c r="G57" i="12"/>
  <c r="H57" i="12"/>
  <c r="I57" i="12"/>
  <c r="J57" i="12"/>
  <c r="K57" i="12"/>
  <c r="B58" i="12"/>
  <c r="C58" i="12"/>
  <c r="D58" i="12"/>
  <c r="E58" i="12"/>
  <c r="F58" i="12"/>
  <c r="G58" i="12"/>
  <c r="H58" i="12"/>
  <c r="I58" i="12"/>
  <c r="J58" i="12"/>
  <c r="K58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1" i="12"/>
  <c r="AF16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17" i="5"/>
  <c r="Q18" i="5"/>
  <c r="Q19" i="5"/>
  <c r="Q20" i="5"/>
  <c r="Q21" i="5"/>
  <c r="Q22" i="5"/>
  <c r="Q16" i="5"/>
  <c r="O234" i="4" l="1"/>
  <c r="O232" i="4"/>
  <c r="C1" i="11"/>
  <c r="D1" i="11"/>
  <c r="E1" i="11"/>
  <c r="F1" i="11"/>
  <c r="G1" i="11"/>
  <c r="H1" i="11"/>
  <c r="B2" i="11"/>
  <c r="C2" i="11"/>
  <c r="D2" i="1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20" i="11"/>
  <c r="C20" i="11"/>
  <c r="D20" i="11"/>
  <c r="B21" i="11"/>
  <c r="C21" i="11"/>
  <c r="D21" i="11"/>
  <c r="E21" i="11"/>
  <c r="F21" i="11"/>
  <c r="G21" i="11"/>
  <c r="H21" i="11"/>
  <c r="B22" i="11"/>
  <c r="C22" i="11"/>
  <c r="D22" i="11"/>
  <c r="E22" i="11"/>
  <c r="F22" i="11"/>
  <c r="G22" i="11"/>
  <c r="H22" i="11"/>
  <c r="B23" i="11"/>
  <c r="C23" i="11"/>
  <c r="D23" i="11"/>
  <c r="E23" i="11"/>
  <c r="F23" i="11"/>
  <c r="G23" i="11"/>
  <c r="H23" i="11"/>
  <c r="B24" i="11"/>
  <c r="C24" i="11"/>
  <c r="D24" i="11"/>
  <c r="E24" i="11"/>
  <c r="F24" i="11"/>
  <c r="G24" i="11"/>
  <c r="H24" i="11"/>
  <c r="B25" i="11"/>
  <c r="C25" i="11"/>
  <c r="D25" i="11"/>
  <c r="E25" i="11"/>
  <c r="F25" i="11"/>
  <c r="G25" i="11"/>
  <c r="H25" i="11"/>
  <c r="B26" i="11"/>
  <c r="C26" i="11"/>
  <c r="D26" i="11"/>
  <c r="A26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1" i="11"/>
  <c r="AA49" i="2"/>
  <c r="AA46" i="2"/>
  <c r="AA47" i="2"/>
  <c r="AA48" i="2"/>
  <c r="Z46" i="2"/>
  <c r="Z47" i="2"/>
  <c r="Z48" i="2"/>
  <c r="Z49" i="2"/>
  <c r="Y46" i="2"/>
  <c r="Y47" i="2"/>
  <c r="Y48" i="2"/>
  <c r="Y49" i="2"/>
  <c r="X46" i="2"/>
  <c r="X47" i="2"/>
  <c r="X48" i="2"/>
  <c r="X49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B19" i="11" s="1"/>
  <c r="V43" i="2"/>
  <c r="C19" i="11" s="1"/>
  <c r="W43" i="2"/>
  <c r="D19" i="11" s="1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V26" i="2"/>
  <c r="W26" i="2"/>
  <c r="U26" i="2"/>
  <c r="Z21" i="2" l="1"/>
  <c r="Z20" i="2"/>
  <c r="Z19" i="2"/>
  <c r="Z18" i="2"/>
  <c r="Z17" i="2"/>
  <c r="AA8" i="2"/>
  <c r="V17" i="2" s="1"/>
  <c r="Q17" i="2"/>
  <c r="R17" i="2"/>
  <c r="AA21" i="2"/>
  <c r="AA20" i="2"/>
  <c r="AA19" i="2"/>
  <c r="AA18" i="2"/>
  <c r="S21" i="2"/>
  <c r="S20" i="2"/>
  <c r="S19" i="2"/>
  <c r="S18" i="2"/>
  <c r="T21" i="2"/>
  <c r="T20" i="2"/>
  <c r="T19" i="2"/>
  <c r="T18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G21" i="2"/>
  <c r="G20" i="2"/>
  <c r="G19" i="2"/>
  <c r="G18" i="2"/>
  <c r="D18" i="2"/>
  <c r="E18" i="2"/>
  <c r="D19" i="2"/>
  <c r="E19" i="2"/>
  <c r="D20" i="2"/>
  <c r="E20" i="2"/>
  <c r="D21" i="2"/>
  <c r="E21" i="2"/>
  <c r="C21" i="2"/>
  <c r="C20" i="2"/>
  <c r="C19" i="2"/>
  <c r="C18" i="2"/>
  <c r="V18" i="2"/>
  <c r="W18" i="2"/>
  <c r="X18" i="2"/>
  <c r="V19" i="2"/>
  <c r="W19" i="2"/>
  <c r="X19" i="2"/>
  <c r="V20" i="2"/>
  <c r="W20" i="2"/>
  <c r="X20" i="2"/>
  <c r="V21" i="2"/>
  <c r="W21" i="2"/>
  <c r="X21" i="2"/>
  <c r="U21" i="2"/>
  <c r="U20" i="2"/>
  <c r="U19" i="2"/>
  <c r="U18" i="2"/>
  <c r="N17" i="2"/>
  <c r="O17" i="2"/>
  <c r="P17" i="2"/>
  <c r="F18" i="2"/>
  <c r="N18" i="2"/>
  <c r="O18" i="2"/>
  <c r="P18" i="2"/>
  <c r="Q18" i="2"/>
  <c r="R18" i="2"/>
  <c r="F19" i="2"/>
  <c r="N19" i="2"/>
  <c r="O19" i="2"/>
  <c r="P19" i="2"/>
  <c r="Q19" i="2"/>
  <c r="R19" i="2"/>
  <c r="F20" i="2"/>
  <c r="N20" i="2"/>
  <c r="O20" i="2"/>
  <c r="P20" i="2"/>
  <c r="Q20" i="2"/>
  <c r="R20" i="2"/>
  <c r="F21" i="2"/>
  <c r="N21" i="2"/>
  <c r="O21" i="2"/>
  <c r="P21" i="2"/>
  <c r="Q21" i="2"/>
  <c r="R21" i="2"/>
  <c r="B21" i="2"/>
  <c r="B20" i="2"/>
  <c r="B19" i="2"/>
  <c r="B18" i="2"/>
  <c r="B17" i="2"/>
  <c r="AA9" i="2"/>
  <c r="AA10" i="2"/>
  <c r="AA11" i="2"/>
  <c r="AA12" i="2"/>
  <c r="Z9" i="2"/>
  <c r="Z10" i="2"/>
  <c r="Z11" i="2"/>
  <c r="Z12" i="2"/>
  <c r="Z8" i="2"/>
  <c r="M17" i="2" l="1"/>
  <c r="W17" i="2"/>
  <c r="L17" i="2"/>
  <c r="X17" i="2"/>
  <c r="E17" i="2"/>
  <c r="K17" i="2"/>
  <c r="I17" i="2"/>
  <c r="S17" i="2"/>
  <c r="J17" i="2"/>
  <c r="G17" i="2"/>
  <c r="U17" i="2"/>
  <c r="D17" i="2"/>
  <c r="C17" i="2"/>
  <c r="H17" i="2"/>
  <c r="T17" i="2"/>
  <c r="F130" i="7"/>
  <c r="F132" i="7" s="1"/>
  <c r="G130" i="7"/>
  <c r="G133" i="7" s="1"/>
  <c r="H130" i="7"/>
  <c r="H132" i="7" s="1"/>
  <c r="I130" i="7"/>
  <c r="I135" i="7" s="1"/>
  <c r="J130" i="7"/>
  <c r="J135" i="7" s="1"/>
  <c r="K130" i="7"/>
  <c r="K132" i="7" s="1"/>
  <c r="L130" i="7"/>
  <c r="L136" i="7" s="1"/>
  <c r="M130" i="7"/>
  <c r="M132" i="7" s="1"/>
  <c r="N130" i="7"/>
  <c r="N132" i="7" s="1"/>
  <c r="O130" i="7"/>
  <c r="O134" i="7" s="1"/>
  <c r="P130" i="7"/>
  <c r="P132" i="7" s="1"/>
  <c r="Q130" i="7"/>
  <c r="Q135" i="7" s="1"/>
  <c r="R130" i="7"/>
  <c r="R135" i="7" s="1"/>
  <c r="S130" i="7"/>
  <c r="S132" i="7" s="1"/>
  <c r="T130" i="7"/>
  <c r="T134" i="7" s="1"/>
  <c r="U130" i="7"/>
  <c r="U132" i="7" s="1"/>
  <c r="V130" i="7"/>
  <c r="V132" i="7" s="1"/>
  <c r="W130" i="7"/>
  <c r="W132" i="7" s="1"/>
  <c r="X130" i="7"/>
  <c r="X132" i="7" s="1"/>
  <c r="Y130" i="7"/>
  <c r="Y132" i="7" s="1"/>
  <c r="J132" i="7"/>
  <c r="E136" i="7" l="1"/>
  <c r="E134" i="7"/>
  <c r="T132" i="7"/>
  <c r="L132" i="7"/>
  <c r="T136" i="7"/>
  <c r="P135" i="7"/>
  <c r="E135" i="7"/>
  <c r="R134" i="7"/>
  <c r="R136" i="7"/>
  <c r="L134" i="7"/>
  <c r="J136" i="7"/>
  <c r="J134" i="7"/>
  <c r="V133" i="7"/>
  <c r="N135" i="7"/>
  <c r="T133" i="7"/>
  <c r="M135" i="7"/>
  <c r="E132" i="7"/>
  <c r="L135" i="7"/>
  <c r="E133" i="7"/>
  <c r="W135" i="7"/>
  <c r="O133" i="7"/>
  <c r="V135" i="7"/>
  <c r="H135" i="7"/>
  <c r="K134" i="7"/>
  <c r="N133" i="7"/>
  <c r="K133" i="7"/>
  <c r="K136" i="7"/>
  <c r="S134" i="7"/>
  <c r="S133" i="7"/>
  <c r="U135" i="7"/>
  <c r="G135" i="7"/>
  <c r="M133" i="7"/>
  <c r="R132" i="7"/>
  <c r="S136" i="7"/>
  <c r="T135" i="7"/>
  <c r="F135" i="7"/>
  <c r="W133" i="7"/>
  <c r="L133" i="7"/>
  <c r="O135" i="7"/>
  <c r="U133" i="7"/>
  <c r="F133" i="7"/>
  <c r="O132" i="7"/>
  <c r="I134" i="7"/>
  <c r="H136" i="7"/>
  <c r="H134" i="7"/>
  <c r="W136" i="7"/>
  <c r="O136" i="7"/>
  <c r="G136" i="7"/>
  <c r="S135" i="7"/>
  <c r="K135" i="7"/>
  <c r="W134" i="7"/>
  <c r="G134" i="7"/>
  <c r="R133" i="7"/>
  <c r="J133" i="7"/>
  <c r="Q132" i="7"/>
  <c r="I136" i="7"/>
  <c r="Q134" i="7"/>
  <c r="X136" i="7"/>
  <c r="P136" i="7"/>
  <c r="X134" i="7"/>
  <c r="P134" i="7"/>
  <c r="I132" i="7"/>
  <c r="V136" i="7"/>
  <c r="N136" i="7"/>
  <c r="F136" i="7"/>
  <c r="V134" i="7"/>
  <c r="N134" i="7"/>
  <c r="F134" i="7"/>
  <c r="Q133" i="7"/>
  <c r="I133" i="7"/>
  <c r="Q136" i="7"/>
  <c r="G132" i="7"/>
  <c r="U136" i="7"/>
  <c r="M136" i="7"/>
  <c r="U134" i="7"/>
  <c r="M134" i="7"/>
  <c r="X133" i="7"/>
  <c r="P133" i="7"/>
  <c r="H133" i="7"/>
  <c r="X135" i="7"/>
  <c r="AA17" i="2"/>
  <c r="O288" i="4" l="1"/>
  <c r="U288" i="4"/>
  <c r="M151" i="4" s="1"/>
  <c r="U190" i="4"/>
  <c r="V190" i="4"/>
  <c r="W190" i="4"/>
  <c r="X190" i="4"/>
  <c r="U191" i="4"/>
  <c r="V191" i="4"/>
  <c r="W191" i="4"/>
  <c r="X191" i="4"/>
  <c r="U192" i="4"/>
  <c r="V192" i="4"/>
  <c r="W192" i="4"/>
  <c r="X192" i="4"/>
  <c r="U193" i="4"/>
  <c r="V193" i="4"/>
  <c r="W193" i="4"/>
  <c r="X193" i="4"/>
  <c r="U194" i="4"/>
  <c r="V194" i="4"/>
  <c r="W194" i="4"/>
  <c r="X194" i="4"/>
  <c r="U195" i="4"/>
  <c r="V195" i="4"/>
  <c r="W195" i="4"/>
  <c r="X195" i="4"/>
  <c r="U196" i="4"/>
  <c r="V196" i="4"/>
  <c r="W196" i="4"/>
  <c r="X196" i="4"/>
  <c r="U197" i="4"/>
  <c r="V197" i="4"/>
  <c r="W197" i="4"/>
  <c r="X197" i="4"/>
  <c r="U198" i="4"/>
  <c r="V198" i="4"/>
  <c r="W198" i="4"/>
  <c r="X198" i="4"/>
  <c r="U199" i="4"/>
  <c r="V199" i="4"/>
  <c r="W199" i="4"/>
  <c r="X199" i="4"/>
  <c r="U200" i="4"/>
  <c r="V200" i="4"/>
  <c r="W200" i="4"/>
  <c r="X200" i="4"/>
  <c r="U201" i="4"/>
  <c r="V201" i="4"/>
  <c r="W201" i="4"/>
  <c r="X201" i="4"/>
  <c r="U202" i="4"/>
  <c r="V202" i="4"/>
  <c r="W202" i="4"/>
  <c r="X202" i="4"/>
  <c r="U203" i="4"/>
  <c r="V203" i="4"/>
  <c r="W203" i="4"/>
  <c r="X203" i="4"/>
  <c r="U204" i="4"/>
  <c r="V204" i="4"/>
  <c r="W204" i="4"/>
  <c r="X204" i="4"/>
  <c r="U205" i="4"/>
  <c r="V205" i="4"/>
  <c r="W205" i="4"/>
  <c r="X205" i="4"/>
  <c r="U206" i="4"/>
  <c r="V206" i="4"/>
  <c r="W206" i="4"/>
  <c r="X206" i="4"/>
  <c r="U207" i="4"/>
  <c r="V207" i="4"/>
  <c r="W207" i="4"/>
  <c r="X207" i="4"/>
  <c r="U208" i="4"/>
  <c r="V208" i="4"/>
  <c r="W208" i="4"/>
  <c r="X208" i="4"/>
  <c r="U209" i="4"/>
  <c r="V209" i="4"/>
  <c r="W209" i="4"/>
  <c r="X209" i="4"/>
  <c r="U210" i="4"/>
  <c r="V210" i="4"/>
  <c r="W210" i="4"/>
  <c r="X210" i="4"/>
  <c r="U211" i="4"/>
  <c r="V211" i="4"/>
  <c r="W211" i="4"/>
  <c r="X211" i="4"/>
  <c r="U212" i="4"/>
  <c r="V212" i="4"/>
  <c r="W212" i="4"/>
  <c r="X212" i="4"/>
  <c r="U213" i="4"/>
  <c r="V213" i="4"/>
  <c r="W213" i="4"/>
  <c r="X213" i="4"/>
  <c r="U214" i="4"/>
  <c r="V214" i="4"/>
  <c r="W214" i="4"/>
  <c r="X214" i="4"/>
  <c r="U215" i="4"/>
  <c r="V215" i="4"/>
  <c r="W215" i="4"/>
  <c r="X215" i="4"/>
  <c r="U216" i="4"/>
  <c r="V216" i="4"/>
  <c r="W216" i="4"/>
  <c r="X216" i="4"/>
  <c r="U217" i="4"/>
  <c r="V217" i="4"/>
  <c r="W217" i="4"/>
  <c r="X217" i="4"/>
  <c r="U218" i="4"/>
  <c r="V218" i="4"/>
  <c r="W218" i="4"/>
  <c r="X218" i="4"/>
  <c r="U219" i="4"/>
  <c r="V219" i="4"/>
  <c r="W219" i="4"/>
  <c r="X219" i="4"/>
  <c r="U220" i="4"/>
  <c r="V220" i="4"/>
  <c r="W220" i="4"/>
  <c r="X220" i="4"/>
  <c r="U221" i="4"/>
  <c r="V221" i="4"/>
  <c r="W221" i="4"/>
  <c r="X221" i="4"/>
  <c r="U222" i="4"/>
  <c r="V222" i="4"/>
  <c r="W222" i="4"/>
  <c r="X222" i="4"/>
  <c r="U223" i="4"/>
  <c r="V223" i="4"/>
  <c r="W223" i="4"/>
  <c r="X223" i="4"/>
  <c r="U224" i="4"/>
  <c r="V224" i="4"/>
  <c r="W224" i="4"/>
  <c r="X224" i="4"/>
  <c r="U225" i="4"/>
  <c r="V225" i="4"/>
  <c r="W225" i="4"/>
  <c r="X225" i="4"/>
  <c r="U226" i="4"/>
  <c r="V226" i="4"/>
  <c r="W226" i="4"/>
  <c r="X226" i="4"/>
  <c r="U227" i="4"/>
  <c r="V227" i="4"/>
  <c r="W227" i="4"/>
  <c r="X227" i="4"/>
  <c r="U228" i="4"/>
  <c r="V228" i="4"/>
  <c r="W228" i="4"/>
  <c r="X228" i="4"/>
  <c r="U229" i="4"/>
  <c r="V229" i="4"/>
  <c r="W229" i="4"/>
  <c r="X229" i="4"/>
  <c r="U230" i="4"/>
  <c r="V230" i="4"/>
  <c r="W230" i="4"/>
  <c r="X230" i="4"/>
  <c r="U231" i="4"/>
  <c r="V231" i="4"/>
  <c r="W231" i="4"/>
  <c r="X231" i="4"/>
  <c r="U232" i="4"/>
  <c r="V232" i="4"/>
  <c r="W232" i="4"/>
  <c r="X232" i="4"/>
  <c r="U233" i="4"/>
  <c r="V233" i="4"/>
  <c r="W233" i="4"/>
  <c r="X233" i="4"/>
  <c r="U234" i="4"/>
  <c r="V234" i="4"/>
  <c r="W234" i="4"/>
  <c r="X234" i="4"/>
  <c r="U235" i="4"/>
  <c r="V235" i="4"/>
  <c r="W235" i="4"/>
  <c r="X235" i="4"/>
  <c r="U236" i="4"/>
  <c r="V236" i="4"/>
  <c r="W236" i="4"/>
  <c r="X236" i="4"/>
  <c r="U237" i="4"/>
  <c r="V237" i="4"/>
  <c r="W237" i="4"/>
  <c r="X237" i="4"/>
  <c r="U238" i="4"/>
  <c r="V238" i="4"/>
  <c r="W238" i="4"/>
  <c r="X238" i="4"/>
  <c r="U239" i="4"/>
  <c r="V239" i="4"/>
  <c r="W239" i="4"/>
  <c r="X239" i="4"/>
  <c r="U240" i="4"/>
  <c r="V240" i="4"/>
  <c r="W240" i="4"/>
  <c r="X240" i="4"/>
  <c r="U241" i="4"/>
  <c r="V241" i="4"/>
  <c r="W241" i="4"/>
  <c r="X241" i="4"/>
  <c r="U242" i="4"/>
  <c r="V242" i="4"/>
  <c r="W242" i="4"/>
  <c r="X242" i="4"/>
  <c r="U243" i="4"/>
  <c r="V243" i="4"/>
  <c r="W243" i="4"/>
  <c r="X243" i="4"/>
  <c r="U244" i="4"/>
  <c r="V244" i="4"/>
  <c r="W244" i="4"/>
  <c r="X244" i="4"/>
  <c r="U245" i="4"/>
  <c r="V245" i="4"/>
  <c r="W245" i="4"/>
  <c r="X245" i="4"/>
  <c r="U246" i="4"/>
  <c r="V246" i="4"/>
  <c r="W246" i="4"/>
  <c r="X246" i="4"/>
  <c r="U247" i="4"/>
  <c r="V247" i="4"/>
  <c r="W247" i="4"/>
  <c r="X247" i="4"/>
  <c r="U248" i="4"/>
  <c r="V248" i="4"/>
  <c r="W248" i="4"/>
  <c r="X248" i="4"/>
  <c r="U249" i="4"/>
  <c r="V249" i="4"/>
  <c r="W249" i="4"/>
  <c r="X249" i="4"/>
  <c r="U250" i="4"/>
  <c r="V250" i="4"/>
  <c r="W250" i="4"/>
  <c r="X250" i="4"/>
  <c r="U251" i="4"/>
  <c r="M114" i="4" s="1"/>
  <c r="L2" i="9" s="1"/>
  <c r="V251" i="4"/>
  <c r="N114" i="4" s="1"/>
  <c r="M2" i="9" s="1"/>
  <c r="W251" i="4"/>
  <c r="O114" i="4" s="1"/>
  <c r="N2" i="9" s="1"/>
  <c r="X251" i="4"/>
  <c r="P114" i="4" s="1"/>
  <c r="O2" i="9" s="1"/>
  <c r="U252" i="4"/>
  <c r="M115" i="4" s="1"/>
  <c r="L3" i="9" s="1"/>
  <c r="V252" i="4"/>
  <c r="N115" i="4" s="1"/>
  <c r="M3" i="9" s="1"/>
  <c r="W252" i="4"/>
  <c r="O115" i="4" s="1"/>
  <c r="N3" i="9" s="1"/>
  <c r="X252" i="4"/>
  <c r="P115" i="4" s="1"/>
  <c r="O3" i="9" s="1"/>
  <c r="U253" i="4"/>
  <c r="M116" i="4" s="1"/>
  <c r="L4" i="9" s="1"/>
  <c r="V253" i="4"/>
  <c r="N116" i="4" s="1"/>
  <c r="M4" i="9" s="1"/>
  <c r="W253" i="4"/>
  <c r="O116" i="4" s="1"/>
  <c r="N4" i="9" s="1"/>
  <c r="X253" i="4"/>
  <c r="P116" i="4" s="1"/>
  <c r="O4" i="9" s="1"/>
  <c r="U254" i="4"/>
  <c r="M117" i="4" s="1"/>
  <c r="L5" i="9" s="1"/>
  <c r="V254" i="4"/>
  <c r="N117" i="4" s="1"/>
  <c r="M5" i="9" s="1"/>
  <c r="W254" i="4"/>
  <c r="O117" i="4" s="1"/>
  <c r="N5" i="9" s="1"/>
  <c r="X254" i="4"/>
  <c r="P117" i="4" s="1"/>
  <c r="O5" i="9" s="1"/>
  <c r="U255" i="4"/>
  <c r="M118" i="4" s="1"/>
  <c r="L6" i="9" s="1"/>
  <c r="V255" i="4"/>
  <c r="N118" i="4" s="1"/>
  <c r="M6" i="9" s="1"/>
  <c r="W255" i="4"/>
  <c r="O118" i="4" s="1"/>
  <c r="N6" i="9" s="1"/>
  <c r="X255" i="4"/>
  <c r="P118" i="4" s="1"/>
  <c r="O6" i="9" s="1"/>
  <c r="U256" i="4"/>
  <c r="M119" i="4" s="1"/>
  <c r="L7" i="9" s="1"/>
  <c r="V256" i="4"/>
  <c r="N119" i="4" s="1"/>
  <c r="M7" i="9" s="1"/>
  <c r="W256" i="4"/>
  <c r="O119" i="4" s="1"/>
  <c r="N7" i="9" s="1"/>
  <c r="X256" i="4"/>
  <c r="P119" i="4" s="1"/>
  <c r="O7" i="9" s="1"/>
  <c r="U257" i="4"/>
  <c r="M120" i="4" s="1"/>
  <c r="L8" i="9" s="1"/>
  <c r="V257" i="4"/>
  <c r="N120" i="4" s="1"/>
  <c r="M8" i="9" s="1"/>
  <c r="W257" i="4"/>
  <c r="O120" i="4" s="1"/>
  <c r="N8" i="9" s="1"/>
  <c r="X257" i="4"/>
  <c r="P120" i="4" s="1"/>
  <c r="O8" i="9" s="1"/>
  <c r="U258" i="4"/>
  <c r="M121" i="4" s="1"/>
  <c r="L9" i="9" s="1"/>
  <c r="V258" i="4"/>
  <c r="N121" i="4" s="1"/>
  <c r="M9" i="9" s="1"/>
  <c r="W258" i="4"/>
  <c r="O121" i="4" s="1"/>
  <c r="N9" i="9" s="1"/>
  <c r="X258" i="4"/>
  <c r="P121" i="4" s="1"/>
  <c r="O9" i="9" s="1"/>
  <c r="U259" i="4"/>
  <c r="M122" i="4" s="1"/>
  <c r="L10" i="9" s="1"/>
  <c r="V259" i="4"/>
  <c r="N122" i="4" s="1"/>
  <c r="M10" i="9" s="1"/>
  <c r="W259" i="4"/>
  <c r="O122" i="4" s="1"/>
  <c r="N10" i="9" s="1"/>
  <c r="X259" i="4"/>
  <c r="P122" i="4" s="1"/>
  <c r="O10" i="9" s="1"/>
  <c r="U260" i="4"/>
  <c r="M123" i="4" s="1"/>
  <c r="L11" i="9" s="1"/>
  <c r="V260" i="4"/>
  <c r="N123" i="4" s="1"/>
  <c r="M11" i="9" s="1"/>
  <c r="W260" i="4"/>
  <c r="O123" i="4" s="1"/>
  <c r="N11" i="9" s="1"/>
  <c r="X260" i="4"/>
  <c r="P123" i="4" s="1"/>
  <c r="O11" i="9" s="1"/>
  <c r="U261" i="4"/>
  <c r="M124" i="4" s="1"/>
  <c r="L12" i="9" s="1"/>
  <c r="V261" i="4"/>
  <c r="N124" i="4" s="1"/>
  <c r="M12" i="9" s="1"/>
  <c r="W261" i="4"/>
  <c r="O124" i="4" s="1"/>
  <c r="N12" i="9" s="1"/>
  <c r="X261" i="4"/>
  <c r="P124" i="4" s="1"/>
  <c r="O12" i="9" s="1"/>
  <c r="U262" i="4"/>
  <c r="M125" i="4" s="1"/>
  <c r="L13" i="9" s="1"/>
  <c r="V262" i="4"/>
  <c r="N125" i="4" s="1"/>
  <c r="M13" i="9" s="1"/>
  <c r="W262" i="4"/>
  <c r="O125" i="4" s="1"/>
  <c r="N13" i="9" s="1"/>
  <c r="X262" i="4"/>
  <c r="P125" i="4" s="1"/>
  <c r="O13" i="9" s="1"/>
  <c r="U263" i="4"/>
  <c r="M126" i="4" s="1"/>
  <c r="L14" i="9" s="1"/>
  <c r="V263" i="4"/>
  <c r="N126" i="4" s="1"/>
  <c r="M14" i="9" s="1"/>
  <c r="W263" i="4"/>
  <c r="O126" i="4" s="1"/>
  <c r="N14" i="9" s="1"/>
  <c r="X263" i="4"/>
  <c r="P126" i="4" s="1"/>
  <c r="O14" i="9" s="1"/>
  <c r="U264" i="4"/>
  <c r="M127" i="4" s="1"/>
  <c r="L15" i="9" s="1"/>
  <c r="V264" i="4"/>
  <c r="N127" i="4" s="1"/>
  <c r="M15" i="9" s="1"/>
  <c r="W264" i="4"/>
  <c r="O127" i="4" s="1"/>
  <c r="N15" i="9" s="1"/>
  <c r="X264" i="4"/>
  <c r="P127" i="4" s="1"/>
  <c r="O15" i="9" s="1"/>
  <c r="U265" i="4"/>
  <c r="M128" i="4" s="1"/>
  <c r="L16" i="9" s="1"/>
  <c r="V265" i="4"/>
  <c r="N128" i="4" s="1"/>
  <c r="M16" i="9" s="1"/>
  <c r="W265" i="4"/>
  <c r="O128" i="4" s="1"/>
  <c r="N16" i="9" s="1"/>
  <c r="X265" i="4"/>
  <c r="P128" i="4" s="1"/>
  <c r="O16" i="9" s="1"/>
  <c r="U266" i="4"/>
  <c r="M129" i="4" s="1"/>
  <c r="L17" i="9" s="1"/>
  <c r="V266" i="4"/>
  <c r="N129" i="4" s="1"/>
  <c r="M17" i="9" s="1"/>
  <c r="W266" i="4"/>
  <c r="O129" i="4" s="1"/>
  <c r="N17" i="9" s="1"/>
  <c r="X266" i="4"/>
  <c r="P129" i="4" s="1"/>
  <c r="O17" i="9" s="1"/>
  <c r="U267" i="4"/>
  <c r="M130" i="4" s="1"/>
  <c r="L18" i="9" s="1"/>
  <c r="V267" i="4"/>
  <c r="N130" i="4" s="1"/>
  <c r="M18" i="9" s="1"/>
  <c r="W267" i="4"/>
  <c r="O130" i="4" s="1"/>
  <c r="N18" i="9" s="1"/>
  <c r="X267" i="4"/>
  <c r="P130" i="4" s="1"/>
  <c r="O18" i="9" s="1"/>
  <c r="U268" i="4"/>
  <c r="M131" i="4" s="1"/>
  <c r="L19" i="9" s="1"/>
  <c r="V268" i="4"/>
  <c r="N131" i="4" s="1"/>
  <c r="M19" i="9" s="1"/>
  <c r="W268" i="4"/>
  <c r="O131" i="4" s="1"/>
  <c r="N19" i="9" s="1"/>
  <c r="X268" i="4"/>
  <c r="P131" i="4" s="1"/>
  <c r="O19" i="9" s="1"/>
  <c r="U269" i="4"/>
  <c r="M132" i="4" s="1"/>
  <c r="L20" i="9" s="1"/>
  <c r="V269" i="4"/>
  <c r="N132" i="4" s="1"/>
  <c r="M20" i="9" s="1"/>
  <c r="W269" i="4"/>
  <c r="O132" i="4" s="1"/>
  <c r="N20" i="9" s="1"/>
  <c r="X269" i="4"/>
  <c r="P132" i="4" s="1"/>
  <c r="O20" i="9" s="1"/>
  <c r="U270" i="4"/>
  <c r="M133" i="4" s="1"/>
  <c r="L21" i="9" s="1"/>
  <c r="V270" i="4"/>
  <c r="N133" i="4" s="1"/>
  <c r="M21" i="9" s="1"/>
  <c r="W270" i="4"/>
  <c r="O133" i="4" s="1"/>
  <c r="N21" i="9" s="1"/>
  <c r="X270" i="4"/>
  <c r="P133" i="4" s="1"/>
  <c r="O21" i="9" s="1"/>
  <c r="U271" i="4"/>
  <c r="M134" i="4" s="1"/>
  <c r="L22" i="9" s="1"/>
  <c r="V271" i="4"/>
  <c r="N134" i="4" s="1"/>
  <c r="M22" i="9" s="1"/>
  <c r="W271" i="4"/>
  <c r="O134" i="4" s="1"/>
  <c r="N22" i="9" s="1"/>
  <c r="X271" i="4"/>
  <c r="P134" i="4" s="1"/>
  <c r="O22" i="9" s="1"/>
  <c r="U272" i="4"/>
  <c r="M135" i="4" s="1"/>
  <c r="L23" i="9" s="1"/>
  <c r="V272" i="4"/>
  <c r="N135" i="4" s="1"/>
  <c r="M23" i="9" s="1"/>
  <c r="W272" i="4"/>
  <c r="O135" i="4" s="1"/>
  <c r="N23" i="9" s="1"/>
  <c r="X272" i="4"/>
  <c r="P135" i="4" s="1"/>
  <c r="O23" i="9" s="1"/>
  <c r="U273" i="4"/>
  <c r="M136" i="4" s="1"/>
  <c r="L24" i="9" s="1"/>
  <c r="V273" i="4"/>
  <c r="N136" i="4" s="1"/>
  <c r="M24" i="9" s="1"/>
  <c r="W273" i="4"/>
  <c r="O136" i="4" s="1"/>
  <c r="N24" i="9" s="1"/>
  <c r="X273" i="4"/>
  <c r="P136" i="4" s="1"/>
  <c r="O24" i="9" s="1"/>
  <c r="U274" i="4"/>
  <c r="M137" i="4" s="1"/>
  <c r="L25" i="9" s="1"/>
  <c r="V274" i="4"/>
  <c r="N137" i="4" s="1"/>
  <c r="M25" i="9" s="1"/>
  <c r="W274" i="4"/>
  <c r="O137" i="4" s="1"/>
  <c r="N25" i="9" s="1"/>
  <c r="X274" i="4"/>
  <c r="P137" i="4" s="1"/>
  <c r="O25" i="9" s="1"/>
  <c r="U275" i="4"/>
  <c r="M138" i="4" s="1"/>
  <c r="L26" i="9" s="1"/>
  <c r="V275" i="4"/>
  <c r="N138" i="4" s="1"/>
  <c r="M26" i="9" s="1"/>
  <c r="W275" i="4"/>
  <c r="O138" i="4" s="1"/>
  <c r="N26" i="9" s="1"/>
  <c r="X275" i="4"/>
  <c r="P138" i="4" s="1"/>
  <c r="O26" i="9" s="1"/>
  <c r="U276" i="4"/>
  <c r="M139" i="4" s="1"/>
  <c r="L27" i="9" s="1"/>
  <c r="V276" i="4"/>
  <c r="N139" i="4" s="1"/>
  <c r="M27" i="9" s="1"/>
  <c r="W276" i="4"/>
  <c r="O139" i="4" s="1"/>
  <c r="N27" i="9" s="1"/>
  <c r="X276" i="4"/>
  <c r="P139" i="4" s="1"/>
  <c r="O27" i="9" s="1"/>
  <c r="U277" i="4"/>
  <c r="M140" i="4" s="1"/>
  <c r="L28" i="9" s="1"/>
  <c r="V277" i="4"/>
  <c r="N140" i="4" s="1"/>
  <c r="M28" i="9" s="1"/>
  <c r="W277" i="4"/>
  <c r="O140" i="4" s="1"/>
  <c r="N28" i="9" s="1"/>
  <c r="X277" i="4"/>
  <c r="P140" i="4" s="1"/>
  <c r="O28" i="9" s="1"/>
  <c r="U278" i="4"/>
  <c r="M141" i="4" s="1"/>
  <c r="L29" i="9" s="1"/>
  <c r="V278" i="4"/>
  <c r="N141" i="4" s="1"/>
  <c r="M29" i="9" s="1"/>
  <c r="W278" i="4"/>
  <c r="O141" i="4" s="1"/>
  <c r="N29" i="9" s="1"/>
  <c r="X278" i="4"/>
  <c r="P141" i="4" s="1"/>
  <c r="O29" i="9" s="1"/>
  <c r="U279" i="4"/>
  <c r="M142" i="4" s="1"/>
  <c r="L30" i="9" s="1"/>
  <c r="V279" i="4"/>
  <c r="N142" i="4" s="1"/>
  <c r="M30" i="9" s="1"/>
  <c r="W279" i="4"/>
  <c r="O142" i="4" s="1"/>
  <c r="N30" i="9" s="1"/>
  <c r="X279" i="4"/>
  <c r="P142" i="4" s="1"/>
  <c r="O30" i="9" s="1"/>
  <c r="U280" i="4"/>
  <c r="M143" i="4" s="1"/>
  <c r="L31" i="9" s="1"/>
  <c r="V280" i="4"/>
  <c r="N143" i="4" s="1"/>
  <c r="M31" i="9" s="1"/>
  <c r="W280" i="4"/>
  <c r="O143" i="4" s="1"/>
  <c r="N31" i="9" s="1"/>
  <c r="X280" i="4"/>
  <c r="P143" i="4" s="1"/>
  <c r="O31" i="9" s="1"/>
  <c r="U281" i="4"/>
  <c r="M144" i="4" s="1"/>
  <c r="L32" i="9" s="1"/>
  <c r="V281" i="4"/>
  <c r="N144" i="4" s="1"/>
  <c r="M32" i="9" s="1"/>
  <c r="W281" i="4"/>
  <c r="O144" i="4" s="1"/>
  <c r="N32" i="9" s="1"/>
  <c r="X281" i="4"/>
  <c r="P144" i="4" s="1"/>
  <c r="O32" i="9" s="1"/>
  <c r="U282" i="4"/>
  <c r="M145" i="4" s="1"/>
  <c r="L33" i="9" s="1"/>
  <c r="V282" i="4"/>
  <c r="N145" i="4" s="1"/>
  <c r="M33" i="9" s="1"/>
  <c r="W282" i="4"/>
  <c r="O145" i="4" s="1"/>
  <c r="N33" i="9" s="1"/>
  <c r="X282" i="4"/>
  <c r="P145" i="4" s="1"/>
  <c r="O33" i="9" s="1"/>
  <c r="U283" i="4"/>
  <c r="M146" i="4" s="1"/>
  <c r="L34" i="9" s="1"/>
  <c r="V283" i="4"/>
  <c r="N146" i="4" s="1"/>
  <c r="M34" i="9" s="1"/>
  <c r="W283" i="4"/>
  <c r="O146" i="4" s="1"/>
  <c r="N34" i="9" s="1"/>
  <c r="X283" i="4"/>
  <c r="P146" i="4" s="1"/>
  <c r="O34" i="9" s="1"/>
  <c r="U284" i="4"/>
  <c r="M147" i="4" s="1"/>
  <c r="L35" i="9" s="1"/>
  <c r="V284" i="4"/>
  <c r="N147" i="4" s="1"/>
  <c r="M35" i="9" s="1"/>
  <c r="W284" i="4"/>
  <c r="O147" i="4" s="1"/>
  <c r="N35" i="9" s="1"/>
  <c r="X284" i="4"/>
  <c r="P147" i="4" s="1"/>
  <c r="O35" i="9" s="1"/>
  <c r="U285" i="4"/>
  <c r="M148" i="4" s="1"/>
  <c r="L36" i="9" s="1"/>
  <c r="V285" i="4"/>
  <c r="N148" i="4" s="1"/>
  <c r="M36" i="9" s="1"/>
  <c r="W285" i="4"/>
  <c r="O148" i="4" s="1"/>
  <c r="N36" i="9" s="1"/>
  <c r="X285" i="4"/>
  <c r="P148" i="4" s="1"/>
  <c r="O36" i="9" s="1"/>
  <c r="U286" i="4"/>
  <c r="M149" i="4" s="1"/>
  <c r="L37" i="9" s="1"/>
  <c r="V286" i="4"/>
  <c r="N149" i="4" s="1"/>
  <c r="M37" i="9" s="1"/>
  <c r="W286" i="4"/>
  <c r="O149" i="4" s="1"/>
  <c r="N37" i="9" s="1"/>
  <c r="X286" i="4"/>
  <c r="P149" i="4" s="1"/>
  <c r="O37" i="9" s="1"/>
  <c r="U287" i="4"/>
  <c r="M150" i="4" s="1"/>
  <c r="L38" i="9" s="1"/>
  <c r="V287" i="4"/>
  <c r="N150" i="4" s="1"/>
  <c r="M38" i="9" s="1"/>
  <c r="W287" i="4"/>
  <c r="O150" i="4" s="1"/>
  <c r="N38" i="9" s="1"/>
  <c r="X287" i="4"/>
  <c r="P150" i="4" s="1"/>
  <c r="O38" i="9" s="1"/>
  <c r="V288" i="4"/>
  <c r="N151" i="4" s="1"/>
  <c r="M39" i="9" s="1"/>
  <c r="W288" i="4"/>
  <c r="O151" i="4" s="1"/>
  <c r="N39" i="9" s="1"/>
  <c r="X288" i="4"/>
  <c r="P151" i="4" s="1"/>
  <c r="O39" i="9" s="1"/>
  <c r="U189" i="4"/>
  <c r="V189" i="4"/>
  <c r="W189" i="4"/>
  <c r="X189" i="4"/>
  <c r="V188" i="4"/>
  <c r="W188" i="4"/>
  <c r="X188" i="4"/>
  <c r="U188" i="4"/>
  <c r="O188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P232" i="4"/>
  <c r="Q232" i="4"/>
  <c r="R232" i="4"/>
  <c r="O233" i="4"/>
  <c r="P233" i="4"/>
  <c r="Q233" i="4"/>
  <c r="R233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266" i="4"/>
  <c r="P266" i="4"/>
  <c r="Q266" i="4"/>
  <c r="R266" i="4"/>
  <c r="O267" i="4"/>
  <c r="P267" i="4"/>
  <c r="Q267" i="4"/>
  <c r="R267" i="4"/>
  <c r="O268" i="4"/>
  <c r="P268" i="4"/>
  <c r="Q268" i="4"/>
  <c r="R268" i="4"/>
  <c r="O269" i="4"/>
  <c r="P269" i="4"/>
  <c r="Q269" i="4"/>
  <c r="R269" i="4"/>
  <c r="O270" i="4"/>
  <c r="P270" i="4"/>
  <c r="Q270" i="4"/>
  <c r="R270" i="4"/>
  <c r="O271" i="4"/>
  <c r="P271" i="4"/>
  <c r="Q271" i="4"/>
  <c r="R271" i="4"/>
  <c r="O272" i="4"/>
  <c r="P272" i="4"/>
  <c r="Q272" i="4"/>
  <c r="R272" i="4"/>
  <c r="O273" i="4"/>
  <c r="P273" i="4"/>
  <c r="Q273" i="4"/>
  <c r="R273" i="4"/>
  <c r="O274" i="4"/>
  <c r="P274" i="4"/>
  <c r="Q274" i="4"/>
  <c r="R274" i="4"/>
  <c r="O275" i="4"/>
  <c r="P275" i="4"/>
  <c r="Q275" i="4"/>
  <c r="R275" i="4"/>
  <c r="O276" i="4"/>
  <c r="P276" i="4"/>
  <c r="Q276" i="4"/>
  <c r="R276" i="4"/>
  <c r="O277" i="4"/>
  <c r="P277" i="4"/>
  <c r="Q277" i="4"/>
  <c r="R277" i="4"/>
  <c r="O278" i="4"/>
  <c r="P278" i="4"/>
  <c r="Q278" i="4"/>
  <c r="R278" i="4"/>
  <c r="O279" i="4"/>
  <c r="P279" i="4"/>
  <c r="Q279" i="4"/>
  <c r="R279" i="4"/>
  <c r="O280" i="4"/>
  <c r="P280" i="4"/>
  <c r="Q280" i="4"/>
  <c r="R280" i="4"/>
  <c r="O281" i="4"/>
  <c r="P281" i="4"/>
  <c r="Q281" i="4"/>
  <c r="R281" i="4"/>
  <c r="O282" i="4"/>
  <c r="P282" i="4"/>
  <c r="Q282" i="4"/>
  <c r="R282" i="4"/>
  <c r="O283" i="4"/>
  <c r="P283" i="4"/>
  <c r="Q283" i="4"/>
  <c r="R283" i="4"/>
  <c r="O284" i="4"/>
  <c r="P284" i="4"/>
  <c r="Q284" i="4"/>
  <c r="R284" i="4"/>
  <c r="O285" i="4"/>
  <c r="P285" i="4"/>
  <c r="Q285" i="4"/>
  <c r="R285" i="4"/>
  <c r="O286" i="4"/>
  <c r="P286" i="4"/>
  <c r="Q286" i="4"/>
  <c r="R286" i="4"/>
  <c r="O287" i="4"/>
  <c r="P287" i="4"/>
  <c r="Q287" i="4"/>
  <c r="R287" i="4"/>
  <c r="P288" i="4"/>
  <c r="Q288" i="4"/>
  <c r="R288" i="4"/>
  <c r="P189" i="4"/>
  <c r="O189" i="4"/>
  <c r="Q189" i="4"/>
  <c r="R189" i="4"/>
  <c r="Q188" i="4"/>
  <c r="P188" i="4"/>
  <c r="R188" i="4"/>
  <c r="I74" i="4" l="1"/>
  <c r="E74" i="4" s="1"/>
  <c r="D19" i="9" s="1"/>
  <c r="I75" i="4"/>
  <c r="G75" i="4" s="1"/>
  <c r="F20" i="9" s="1"/>
  <c r="I76" i="4"/>
  <c r="C76" i="4" s="1"/>
  <c r="B21" i="9" s="1"/>
  <c r="I77" i="4"/>
  <c r="E77" i="4" s="1"/>
  <c r="D22" i="9" s="1"/>
  <c r="I78" i="4"/>
  <c r="G78" i="4" s="1"/>
  <c r="F23" i="9" s="1"/>
  <c r="I79" i="4"/>
  <c r="C79" i="4" s="1"/>
  <c r="B24" i="9" s="1"/>
  <c r="I80" i="4"/>
  <c r="C80" i="4" s="1"/>
  <c r="B25" i="9" s="1"/>
  <c r="I81" i="4"/>
  <c r="C81" i="4" s="1"/>
  <c r="B26" i="9" s="1"/>
  <c r="I82" i="4"/>
  <c r="E82" i="4" s="1"/>
  <c r="D27" i="9" s="1"/>
  <c r="I83" i="4"/>
  <c r="G83" i="4" s="1"/>
  <c r="F28" i="9" s="1"/>
  <c r="I84" i="4"/>
  <c r="C84" i="4" s="1"/>
  <c r="B29" i="9" s="1"/>
  <c r="I85" i="4"/>
  <c r="E85" i="4" s="1"/>
  <c r="D30" i="9" s="1"/>
  <c r="I86" i="4"/>
  <c r="G86" i="4" s="1"/>
  <c r="F31" i="9" s="1"/>
  <c r="I87" i="4"/>
  <c r="C87" i="4" s="1"/>
  <c r="B32" i="9" s="1"/>
  <c r="I88" i="4"/>
  <c r="C88" i="4" s="1"/>
  <c r="B33" i="9" s="1"/>
  <c r="I89" i="4"/>
  <c r="C89" i="4" s="1"/>
  <c r="B34" i="9" s="1"/>
  <c r="I90" i="4"/>
  <c r="E90" i="4" s="1"/>
  <c r="D35" i="9" s="1"/>
  <c r="I91" i="4"/>
  <c r="G91" i="4" s="1"/>
  <c r="F36" i="9" s="1"/>
  <c r="I92" i="4"/>
  <c r="C92" i="4" s="1"/>
  <c r="B37" i="9" s="1"/>
  <c r="I93" i="4"/>
  <c r="E93" i="4" s="1"/>
  <c r="D38" i="9" s="1"/>
  <c r="I94" i="4"/>
  <c r="G94" i="4" s="1"/>
  <c r="F39" i="9" s="1"/>
  <c r="I95" i="4"/>
  <c r="C95" i="4" s="1"/>
  <c r="B40" i="9" s="1"/>
  <c r="I96" i="4"/>
  <c r="C96" i="4" s="1"/>
  <c r="B41" i="9" s="1"/>
  <c r="I97" i="4"/>
  <c r="C97" i="4" s="1"/>
  <c r="B42" i="9" s="1"/>
  <c r="M12" i="6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11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10" i="6"/>
  <c r="N11" i="6"/>
  <c r="O11" i="6"/>
  <c r="P11" i="6"/>
  <c r="Q11" i="6"/>
  <c r="R11" i="6"/>
  <c r="S11" i="6"/>
  <c r="T11" i="6"/>
  <c r="N12" i="6"/>
  <c r="O12" i="6"/>
  <c r="P12" i="6"/>
  <c r="Q12" i="6"/>
  <c r="R12" i="6"/>
  <c r="S12" i="6"/>
  <c r="T12" i="6"/>
  <c r="N13" i="6"/>
  <c r="O13" i="6"/>
  <c r="P13" i="6"/>
  <c r="Q13" i="6"/>
  <c r="R13" i="6"/>
  <c r="S13" i="6"/>
  <c r="T13" i="6"/>
  <c r="N14" i="6"/>
  <c r="O14" i="6"/>
  <c r="P14" i="6"/>
  <c r="Q14" i="6"/>
  <c r="R14" i="6"/>
  <c r="S14" i="6"/>
  <c r="T14" i="6"/>
  <c r="N15" i="6"/>
  <c r="O15" i="6"/>
  <c r="P15" i="6"/>
  <c r="Q15" i="6"/>
  <c r="R15" i="6"/>
  <c r="S15" i="6"/>
  <c r="T15" i="6"/>
  <c r="N16" i="6"/>
  <c r="O16" i="6"/>
  <c r="P16" i="6"/>
  <c r="Q16" i="6"/>
  <c r="R16" i="6"/>
  <c r="S16" i="6"/>
  <c r="T16" i="6"/>
  <c r="N17" i="6"/>
  <c r="O17" i="6"/>
  <c r="P17" i="6"/>
  <c r="Q17" i="6"/>
  <c r="R17" i="6"/>
  <c r="S17" i="6"/>
  <c r="T17" i="6"/>
  <c r="N18" i="6"/>
  <c r="O18" i="6"/>
  <c r="P18" i="6"/>
  <c r="Q18" i="6"/>
  <c r="R18" i="6"/>
  <c r="S18" i="6"/>
  <c r="T18" i="6"/>
  <c r="N19" i="6"/>
  <c r="O19" i="6"/>
  <c r="P19" i="6"/>
  <c r="Q19" i="6"/>
  <c r="R19" i="6"/>
  <c r="S19" i="6"/>
  <c r="T19" i="6"/>
  <c r="N20" i="6"/>
  <c r="O20" i="6"/>
  <c r="P20" i="6"/>
  <c r="Q20" i="6"/>
  <c r="R20" i="6"/>
  <c r="S20" i="6"/>
  <c r="T20" i="6"/>
  <c r="N21" i="6"/>
  <c r="O21" i="6"/>
  <c r="P21" i="6"/>
  <c r="Q21" i="6"/>
  <c r="R21" i="6"/>
  <c r="S21" i="6"/>
  <c r="T21" i="6"/>
  <c r="N22" i="6"/>
  <c r="O22" i="6"/>
  <c r="P22" i="6"/>
  <c r="Q22" i="6"/>
  <c r="R22" i="6"/>
  <c r="S22" i="6"/>
  <c r="T22" i="6"/>
  <c r="N23" i="6"/>
  <c r="O23" i="6"/>
  <c r="P23" i="6"/>
  <c r="Q23" i="6"/>
  <c r="R23" i="6"/>
  <c r="S23" i="6"/>
  <c r="T23" i="6"/>
  <c r="N24" i="6"/>
  <c r="O24" i="6"/>
  <c r="P24" i="6"/>
  <c r="Q24" i="6"/>
  <c r="R24" i="6"/>
  <c r="S24" i="6"/>
  <c r="T24" i="6"/>
  <c r="N25" i="6"/>
  <c r="O25" i="6"/>
  <c r="P25" i="6"/>
  <c r="Q25" i="6"/>
  <c r="R25" i="6"/>
  <c r="S25" i="6"/>
  <c r="T25" i="6"/>
  <c r="N26" i="6"/>
  <c r="O26" i="6"/>
  <c r="P26" i="6"/>
  <c r="Q26" i="6"/>
  <c r="R26" i="6"/>
  <c r="S26" i="6"/>
  <c r="T26" i="6"/>
  <c r="N27" i="6"/>
  <c r="O27" i="6"/>
  <c r="P27" i="6"/>
  <c r="Q27" i="6"/>
  <c r="R27" i="6"/>
  <c r="S27" i="6"/>
  <c r="T27" i="6"/>
  <c r="N28" i="6"/>
  <c r="O28" i="6"/>
  <c r="P28" i="6"/>
  <c r="Q28" i="6"/>
  <c r="R28" i="6"/>
  <c r="S28" i="6"/>
  <c r="T28" i="6"/>
  <c r="N29" i="6"/>
  <c r="O29" i="6"/>
  <c r="P29" i="6"/>
  <c r="Q29" i="6"/>
  <c r="R29" i="6"/>
  <c r="S29" i="6"/>
  <c r="T29" i="6"/>
  <c r="N30" i="6"/>
  <c r="O30" i="6"/>
  <c r="P30" i="6"/>
  <c r="Q30" i="6"/>
  <c r="R30" i="6"/>
  <c r="S30" i="6"/>
  <c r="T30" i="6"/>
  <c r="N31" i="6"/>
  <c r="O31" i="6"/>
  <c r="P31" i="6"/>
  <c r="Q31" i="6"/>
  <c r="R31" i="6"/>
  <c r="S31" i="6"/>
  <c r="T31" i="6"/>
  <c r="N32" i="6"/>
  <c r="O32" i="6"/>
  <c r="P32" i="6"/>
  <c r="Q32" i="6"/>
  <c r="R32" i="6"/>
  <c r="S32" i="6"/>
  <c r="T32" i="6"/>
  <c r="N33" i="6"/>
  <c r="O33" i="6"/>
  <c r="P33" i="6"/>
  <c r="Q33" i="6"/>
  <c r="R33" i="6"/>
  <c r="S33" i="6"/>
  <c r="T33" i="6"/>
  <c r="N34" i="6"/>
  <c r="O34" i="6"/>
  <c r="P34" i="6"/>
  <c r="Q34" i="6"/>
  <c r="R34" i="6"/>
  <c r="S34" i="6"/>
  <c r="T34" i="6"/>
  <c r="N35" i="6"/>
  <c r="O35" i="6"/>
  <c r="P35" i="6"/>
  <c r="Q35" i="6"/>
  <c r="R35" i="6"/>
  <c r="S35" i="6"/>
  <c r="T35" i="6"/>
  <c r="N36" i="6"/>
  <c r="O36" i="6"/>
  <c r="P36" i="6"/>
  <c r="Q36" i="6"/>
  <c r="R36" i="6"/>
  <c r="S36" i="6"/>
  <c r="T36" i="6"/>
  <c r="N37" i="6"/>
  <c r="O37" i="6"/>
  <c r="P37" i="6"/>
  <c r="Q37" i="6"/>
  <c r="R37" i="6"/>
  <c r="S37" i="6"/>
  <c r="T37" i="6"/>
  <c r="N38" i="6"/>
  <c r="O38" i="6"/>
  <c r="P38" i="6"/>
  <c r="Q38" i="6"/>
  <c r="R38" i="6"/>
  <c r="S38" i="6"/>
  <c r="T38" i="6"/>
  <c r="O10" i="6"/>
  <c r="P10" i="6"/>
  <c r="Q10" i="6"/>
  <c r="R10" i="6"/>
  <c r="S10" i="6"/>
  <c r="T10" i="6"/>
  <c r="N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10" i="6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K34" i="7" s="1"/>
  <c r="H6" i="7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B9" i="4"/>
  <c r="B10" i="4" s="1"/>
  <c r="B11" i="4" s="1"/>
  <c r="N7" i="7" l="1"/>
  <c r="O64" i="7"/>
  <c r="L22" i="7"/>
  <c r="O79" i="7"/>
  <c r="N29" i="7"/>
  <c r="O86" i="7"/>
  <c r="M23" i="7"/>
  <c r="O80" i="7"/>
  <c r="M12" i="7"/>
  <c r="O69" i="7"/>
  <c r="K31" i="7"/>
  <c r="O88" i="7"/>
  <c r="K21" i="7"/>
  <c r="O78" i="7"/>
  <c r="M20" i="7"/>
  <c r="O77" i="7"/>
  <c r="K6" i="7"/>
  <c r="O63" i="7"/>
  <c r="K27" i="7"/>
  <c r="O84" i="7"/>
  <c r="K19" i="7"/>
  <c r="O76" i="7"/>
  <c r="K11" i="7"/>
  <c r="O68" i="7"/>
  <c r="M26" i="7"/>
  <c r="O83" i="7"/>
  <c r="O18" i="7"/>
  <c r="O75" i="7"/>
  <c r="O10" i="7"/>
  <c r="O67" i="7"/>
  <c r="N15" i="7"/>
  <c r="O72" i="7"/>
  <c r="K14" i="7"/>
  <c r="O71" i="7"/>
  <c r="K28" i="7"/>
  <c r="O85" i="7"/>
  <c r="K33" i="7"/>
  <c r="O90" i="7"/>
  <c r="K25" i="7"/>
  <c r="O82" i="7"/>
  <c r="L17" i="7"/>
  <c r="O74" i="7"/>
  <c r="L9" i="7"/>
  <c r="O66" i="7"/>
  <c r="L30" i="7"/>
  <c r="O87" i="7"/>
  <c r="K13" i="7"/>
  <c r="O70" i="7"/>
  <c r="N32" i="7"/>
  <c r="O89" i="7"/>
  <c r="L24" i="7"/>
  <c r="O81" i="7"/>
  <c r="K16" i="7"/>
  <c r="O73" i="7"/>
  <c r="K8" i="7"/>
  <c r="O65" i="7"/>
  <c r="L7" i="7"/>
  <c r="L33" i="7"/>
  <c r="K30" i="7"/>
  <c r="M29" i="7"/>
  <c r="O6" i="7"/>
  <c r="N21" i="7"/>
  <c r="N6" i="7"/>
  <c r="N20" i="7"/>
  <c r="M6" i="7"/>
  <c r="L12" i="7"/>
  <c r="L6" i="7"/>
  <c r="K12" i="7"/>
  <c r="L16" i="7"/>
  <c r="M32" i="7"/>
  <c r="L29" i="7"/>
  <c r="L23" i="7"/>
  <c r="L20" i="7"/>
  <c r="L15" i="7"/>
  <c r="N10" i="7"/>
  <c r="L32" i="7"/>
  <c r="N28" i="7"/>
  <c r="K23" i="7"/>
  <c r="K20" i="7"/>
  <c r="N14" i="7"/>
  <c r="K9" i="7"/>
  <c r="M24" i="7"/>
  <c r="K32" i="7"/>
  <c r="L28" i="7"/>
  <c r="O22" i="7"/>
  <c r="N18" i="7"/>
  <c r="L14" i="7"/>
  <c r="O8" i="7"/>
  <c r="O30" i="7"/>
  <c r="L26" i="7"/>
  <c r="M22" i="7"/>
  <c r="K17" i="7"/>
  <c r="O13" i="7"/>
  <c r="N8" i="7"/>
  <c r="O32" i="7"/>
  <c r="M15" i="7"/>
  <c r="N30" i="7"/>
  <c r="O24" i="7"/>
  <c r="K22" i="7"/>
  <c r="O16" i="7"/>
  <c r="N13" i="7"/>
  <c r="L8" i="7"/>
  <c r="K24" i="7"/>
  <c r="O33" i="7"/>
  <c r="M30" i="7"/>
  <c r="N24" i="7"/>
  <c r="O21" i="7"/>
  <c r="N16" i="7"/>
  <c r="N12" i="7"/>
  <c r="M7" i="7"/>
  <c r="E96" i="4"/>
  <c r="D41" i="9" s="1"/>
  <c r="G96" i="4"/>
  <c r="F41" i="9" s="1"/>
  <c r="H88" i="4"/>
  <c r="G33" i="9" s="1"/>
  <c r="G88" i="4"/>
  <c r="F33" i="9" s="1"/>
  <c r="H80" i="4"/>
  <c r="G25" i="9" s="1"/>
  <c r="G80" i="4"/>
  <c r="F25" i="9" s="1"/>
  <c r="D78" i="4"/>
  <c r="C23" i="9" s="1"/>
  <c r="C78" i="4"/>
  <c r="B23" i="9" s="1"/>
  <c r="H95" i="4"/>
  <c r="G40" i="9" s="1"/>
  <c r="D93" i="4"/>
  <c r="C38" i="9" s="1"/>
  <c r="H87" i="4"/>
  <c r="G32" i="9" s="1"/>
  <c r="D85" i="4"/>
  <c r="C30" i="9" s="1"/>
  <c r="H79" i="4"/>
  <c r="G24" i="9" s="1"/>
  <c r="D77" i="4"/>
  <c r="C22" i="9" s="1"/>
  <c r="D86" i="4"/>
  <c r="C31" i="9" s="1"/>
  <c r="G95" i="4"/>
  <c r="F40" i="9" s="1"/>
  <c r="C93" i="4"/>
  <c r="B38" i="9" s="1"/>
  <c r="G87" i="4"/>
  <c r="F32" i="9" s="1"/>
  <c r="C85" i="4"/>
  <c r="B30" i="9" s="1"/>
  <c r="G79" i="4"/>
  <c r="F24" i="9" s="1"/>
  <c r="C77" i="4"/>
  <c r="B22" i="9" s="1"/>
  <c r="D94" i="4"/>
  <c r="C39" i="9" s="1"/>
  <c r="F95" i="4"/>
  <c r="E40" i="9" s="1"/>
  <c r="H91" i="4"/>
  <c r="G36" i="9" s="1"/>
  <c r="F87" i="4"/>
  <c r="E32" i="9" s="1"/>
  <c r="H83" i="4"/>
  <c r="G28" i="9" s="1"/>
  <c r="F79" i="4"/>
  <c r="E24" i="9" s="1"/>
  <c r="H75" i="4"/>
  <c r="G20" i="9" s="1"/>
  <c r="C86" i="4"/>
  <c r="B31" i="9" s="1"/>
  <c r="E95" i="4"/>
  <c r="D40" i="9" s="1"/>
  <c r="F91" i="4"/>
  <c r="E36" i="9" s="1"/>
  <c r="E87" i="4"/>
  <c r="D32" i="9" s="1"/>
  <c r="F83" i="4"/>
  <c r="E28" i="9" s="1"/>
  <c r="E79" i="4"/>
  <c r="D24" i="9" s="1"/>
  <c r="F75" i="4"/>
  <c r="E20" i="9" s="1"/>
  <c r="C94" i="4"/>
  <c r="B39" i="9" s="1"/>
  <c r="D97" i="4"/>
  <c r="C42" i="9" s="1"/>
  <c r="F94" i="4"/>
  <c r="E39" i="9" s="1"/>
  <c r="F90" i="4"/>
  <c r="E35" i="9" s="1"/>
  <c r="F86" i="4"/>
  <c r="E31" i="9" s="1"/>
  <c r="F82" i="4"/>
  <c r="E27" i="9" s="1"/>
  <c r="F78" i="4"/>
  <c r="E23" i="9" s="1"/>
  <c r="D73" i="4"/>
  <c r="C18" i="9" s="1"/>
  <c r="H96" i="4"/>
  <c r="G41" i="9" s="1"/>
  <c r="E94" i="4"/>
  <c r="D39" i="9" s="1"/>
  <c r="D89" i="4"/>
  <c r="C34" i="9" s="1"/>
  <c r="E86" i="4"/>
  <c r="D31" i="9" s="1"/>
  <c r="D81" i="4"/>
  <c r="C26" i="9" s="1"/>
  <c r="E78" i="4"/>
  <c r="D23" i="9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H84" i="4"/>
  <c r="G29" i="9" s="1"/>
  <c r="D74" i="4"/>
  <c r="C19" i="9" s="1"/>
  <c r="E91" i="4"/>
  <c r="D36" i="9" s="1"/>
  <c r="G84" i="4"/>
  <c r="F29" i="9" s="1"/>
  <c r="E83" i="4"/>
  <c r="D28" i="9" s="1"/>
  <c r="C82" i="4"/>
  <c r="B27" i="9" s="1"/>
  <c r="G76" i="4"/>
  <c r="F21" i="9" s="1"/>
  <c r="C74" i="4"/>
  <c r="B19" i="9" s="1"/>
  <c r="H97" i="4"/>
  <c r="G42" i="9" s="1"/>
  <c r="F96" i="4"/>
  <c r="E41" i="9" s="1"/>
  <c r="D95" i="4"/>
  <c r="C40" i="9" s="1"/>
  <c r="H93" i="4"/>
  <c r="G38" i="9" s="1"/>
  <c r="F92" i="4"/>
  <c r="E37" i="9" s="1"/>
  <c r="D91" i="4"/>
  <c r="C36" i="9" s="1"/>
  <c r="H89" i="4"/>
  <c r="G34" i="9" s="1"/>
  <c r="F88" i="4"/>
  <c r="E33" i="9" s="1"/>
  <c r="D87" i="4"/>
  <c r="C32" i="9" s="1"/>
  <c r="H85" i="4"/>
  <c r="G30" i="9" s="1"/>
  <c r="F84" i="4"/>
  <c r="E29" i="9" s="1"/>
  <c r="D83" i="4"/>
  <c r="C28" i="9" s="1"/>
  <c r="H81" i="4"/>
  <c r="G26" i="9" s="1"/>
  <c r="F80" i="4"/>
  <c r="E25" i="9" s="1"/>
  <c r="D79" i="4"/>
  <c r="C24" i="9" s="1"/>
  <c r="H77" i="4"/>
  <c r="G22" i="9" s="1"/>
  <c r="F76" i="4"/>
  <c r="E21" i="9" s="1"/>
  <c r="D75" i="4"/>
  <c r="C20" i="9" s="1"/>
  <c r="D82" i="4"/>
  <c r="C27" i="9" s="1"/>
  <c r="C90" i="4"/>
  <c r="B35" i="9" s="1"/>
  <c r="G97" i="4"/>
  <c r="F42" i="9" s="1"/>
  <c r="G93" i="4"/>
  <c r="F38" i="9" s="1"/>
  <c r="E92" i="4"/>
  <c r="D37" i="9" s="1"/>
  <c r="C91" i="4"/>
  <c r="B36" i="9" s="1"/>
  <c r="G89" i="4"/>
  <c r="F34" i="9" s="1"/>
  <c r="E88" i="4"/>
  <c r="D33" i="9" s="1"/>
  <c r="G85" i="4"/>
  <c r="F30" i="9" s="1"/>
  <c r="E84" i="4"/>
  <c r="D29" i="9" s="1"/>
  <c r="C83" i="4"/>
  <c r="B28" i="9" s="1"/>
  <c r="G81" i="4"/>
  <c r="F26" i="9" s="1"/>
  <c r="E80" i="4"/>
  <c r="D25" i="9" s="1"/>
  <c r="G77" i="4"/>
  <c r="F22" i="9" s="1"/>
  <c r="E76" i="4"/>
  <c r="D21" i="9" s="1"/>
  <c r="C75" i="4"/>
  <c r="B20" i="9" s="1"/>
  <c r="G73" i="4"/>
  <c r="F18" i="9" s="1"/>
  <c r="H92" i="4"/>
  <c r="G37" i="9" s="1"/>
  <c r="G92" i="4"/>
  <c r="F37" i="9" s="1"/>
  <c r="E75" i="4"/>
  <c r="D20" i="9" s="1"/>
  <c r="F97" i="4"/>
  <c r="E42" i="9" s="1"/>
  <c r="D96" i="4"/>
  <c r="C41" i="9" s="1"/>
  <c r="H94" i="4"/>
  <c r="G39" i="9" s="1"/>
  <c r="F93" i="4"/>
  <c r="E38" i="9" s="1"/>
  <c r="D92" i="4"/>
  <c r="C37" i="9" s="1"/>
  <c r="H90" i="4"/>
  <c r="G35" i="9" s="1"/>
  <c r="F89" i="4"/>
  <c r="E34" i="9" s="1"/>
  <c r="D88" i="4"/>
  <c r="C33" i="9" s="1"/>
  <c r="H86" i="4"/>
  <c r="G31" i="9" s="1"/>
  <c r="F85" i="4"/>
  <c r="E30" i="9" s="1"/>
  <c r="D84" i="4"/>
  <c r="C29" i="9" s="1"/>
  <c r="H82" i="4"/>
  <c r="G27" i="9" s="1"/>
  <c r="F81" i="4"/>
  <c r="E26" i="9" s="1"/>
  <c r="D80" i="4"/>
  <c r="C25" i="9" s="1"/>
  <c r="H78" i="4"/>
  <c r="G23" i="9" s="1"/>
  <c r="F77" i="4"/>
  <c r="E22" i="9" s="1"/>
  <c r="D76" i="4"/>
  <c r="C21" i="9" s="1"/>
  <c r="H74" i="4"/>
  <c r="G19" i="9" s="1"/>
  <c r="F73" i="4"/>
  <c r="E18" i="9" s="1"/>
  <c r="D90" i="4"/>
  <c r="C35" i="9" s="1"/>
  <c r="H76" i="4"/>
  <c r="G21" i="9" s="1"/>
  <c r="E97" i="4"/>
  <c r="D42" i="9" s="1"/>
  <c r="G90" i="4"/>
  <c r="F35" i="9" s="1"/>
  <c r="E89" i="4"/>
  <c r="D34" i="9" s="1"/>
  <c r="G82" i="4"/>
  <c r="F27" i="9" s="1"/>
  <c r="E81" i="4"/>
  <c r="D26" i="9" s="1"/>
  <c r="G74" i="4"/>
  <c r="F19" i="9" s="1"/>
  <c r="E73" i="4"/>
  <c r="D18" i="9" s="1"/>
  <c r="F74" i="4"/>
  <c r="E19" i="9" s="1"/>
  <c r="O27" i="7"/>
  <c r="M10" i="7"/>
  <c r="N33" i="7"/>
  <c r="K29" i="7"/>
  <c r="M27" i="7"/>
  <c r="M21" i="7"/>
  <c r="O19" i="7"/>
  <c r="L18" i="7"/>
  <c r="K15" i="7"/>
  <c r="M13" i="7"/>
  <c r="O11" i="7"/>
  <c r="L10" i="7"/>
  <c r="K7" i="7"/>
  <c r="O34" i="7"/>
  <c r="M33" i="7"/>
  <c r="O31" i="7"/>
  <c r="O28" i="7"/>
  <c r="L27" i="7"/>
  <c r="O25" i="7"/>
  <c r="N22" i="7"/>
  <c r="L21" i="7"/>
  <c r="N19" i="7"/>
  <c r="K18" i="7"/>
  <c r="M16" i="7"/>
  <c r="O14" i="7"/>
  <c r="L13" i="7"/>
  <c r="N11" i="7"/>
  <c r="K10" i="7"/>
  <c r="M8" i="7"/>
  <c r="N27" i="7"/>
  <c r="N34" i="7"/>
  <c r="N31" i="7"/>
  <c r="N25" i="7"/>
  <c r="M19" i="7"/>
  <c r="O17" i="7"/>
  <c r="M11" i="7"/>
  <c r="O9" i="7"/>
  <c r="M34" i="7"/>
  <c r="M31" i="7"/>
  <c r="M28" i="7"/>
  <c r="O26" i="7"/>
  <c r="M25" i="7"/>
  <c r="O23" i="7"/>
  <c r="O20" i="7"/>
  <c r="L19" i="7"/>
  <c r="N17" i="7"/>
  <c r="M14" i="7"/>
  <c r="O12" i="7"/>
  <c r="L11" i="7"/>
  <c r="N9" i="7"/>
  <c r="K26" i="7"/>
  <c r="M18" i="7"/>
  <c r="L34" i="7"/>
  <c r="L31" i="7"/>
  <c r="O29" i="7"/>
  <c r="N26" i="7"/>
  <c r="L25" i="7"/>
  <c r="N23" i="7"/>
  <c r="M17" i="7"/>
  <c r="O15" i="7"/>
  <c r="M9" i="7"/>
  <c r="O7" i="7"/>
  <c r="P30" i="7" l="1"/>
  <c r="P6" i="7"/>
  <c r="P19" i="7"/>
  <c r="P28" i="7"/>
  <c r="P27" i="7"/>
  <c r="P22" i="7"/>
  <c r="P9" i="7"/>
  <c r="P31" i="7"/>
  <c r="P14" i="7"/>
  <c r="P16" i="7"/>
  <c r="P32" i="7"/>
  <c r="P26" i="7"/>
  <c r="P33" i="7"/>
  <c r="P24" i="7"/>
  <c r="P11" i="7"/>
  <c r="P20" i="7"/>
  <c r="P21" i="7"/>
  <c r="P25" i="7"/>
  <c r="P12" i="7"/>
  <c r="P18" i="7"/>
  <c r="P23" i="7"/>
  <c r="P13" i="7"/>
  <c r="P17" i="7"/>
  <c r="P8" i="7"/>
  <c r="P7" i="7"/>
  <c r="P29" i="7"/>
  <c r="P34" i="7"/>
  <c r="P15" i="7"/>
  <c r="P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2" authorId="0" shapeId="0" xr:uid="{47C1F083-1039-4B4B-96B6-4DD7C37ECFA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prelim estimates</t>
        </r>
      </text>
    </comment>
    <comment ref="A21" authorId="0" shapeId="0" xr:uid="{13610ED4-9C36-4700-BB96-B83F5C8041E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prelim estimates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28" authorId="0" shapeId="0" xr:uid="{7070F1C8-16A8-4046-9DBE-26448E4288F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https://plasticseurope.org/resources/market-data/</t>
        </r>
      </text>
    </comment>
    <comment ref="B29" authorId="0" shapeId="0" xr:uid="{F494F60E-09F4-4E1C-92BC-992CB0257C8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https://www.pagder.org/images/files/euromappreview.pdf</t>
        </r>
      </text>
    </comment>
    <comment ref="R29" authorId="0" shapeId="0" xr:uid="{D60C6773-BD57-4FD8-B8C2-8E3171B4A2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2013: facts: 
Others: include sectors such 
as consumer and household 
appliances, furniture,  
sport, health and safe</t>
        </r>
      </text>
    </comment>
    <comment ref="B30" authorId="0" shapeId="0" xr:uid="{2A6F16BF-9C79-4BB4-8000-1E5F76E957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https://www.pagder.org/images/files/euromappreview.pdf</t>
        </r>
      </text>
    </comment>
    <comment ref="K30" authorId="0" shapeId="0" xr:uid="{13D76710-D0DB-4B0E-889B-68DFB790D136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Plastics Ueorpe 2008: The Compelling Facts About Plastics: An Analysis of Plastic Production, Demand and Recovery for 2006 in Europe
</t>
        </r>
      </text>
    </comment>
  </commentList>
</comments>
</file>

<file path=xl/sharedStrings.xml><?xml version="1.0" encoding="utf-8"?>
<sst xmlns="http://schemas.openxmlformats.org/spreadsheetml/2006/main" count="761" uniqueCount="280">
  <si>
    <t>https://www.greenamerica.org/sites/default/files/inline-files/Paper%20Facts%202017.pdf</t>
  </si>
  <si>
    <t>http://www2.cement.org/econ/pdf/Yearbook2016_2sided.pdf</t>
  </si>
  <si>
    <t>Cochran &amp; Townsend 2010</t>
  </si>
  <si>
    <t>does this actually go back to reported USGS cement consumption shares?</t>
  </si>
  <si>
    <t>split for earlier years was estimated based on:</t>
  </si>
  <si>
    <t>"Since PCA market research data do not exist for historical cement consumption, concrete consumption can be divided into different structure types by using the proportion of values put-in-place of each structure type (as reported by the US Census Bureau every year) to the amount of concrete used and the value put-in-place for each structure type in 2002."</t>
  </si>
  <si>
    <r>
      <t>CEMENT END-USE STATISTICS</t>
    </r>
    <r>
      <rPr>
        <b/>
        <vertAlign val="superscript"/>
        <sz val="10"/>
        <rFont val="Times New Roman"/>
        <family val="1"/>
      </rPr>
      <t>1, 2</t>
    </r>
  </si>
  <si>
    <t>U.S.GEOLOGICAL SURVEY</t>
  </si>
  <si>
    <t xml:space="preserve">[Metric tons] </t>
  </si>
  <si>
    <t>Last modification:  September 15, 2005</t>
  </si>
  <si>
    <t>Year</t>
  </si>
  <si>
    <r>
      <t>Adjusted portland cement shipments by type of final costumer</t>
    </r>
    <r>
      <rPr>
        <b/>
        <vertAlign val="superscript"/>
        <sz val="10"/>
        <rFont val="Times New Roman"/>
        <family val="1"/>
      </rPr>
      <t>3</t>
    </r>
  </si>
  <si>
    <t>Total portland    cement</t>
  </si>
  <si>
    <t>Masonry cement</t>
  </si>
  <si>
    <r>
      <t>Apparent consumption</t>
    </r>
    <r>
      <rPr>
        <b/>
        <vertAlign val="superscript"/>
        <sz val="10"/>
        <rFont val="Times New Roman"/>
        <family val="1"/>
      </rPr>
      <t>4</t>
    </r>
  </si>
  <si>
    <t>Ready-mix concrete</t>
  </si>
  <si>
    <t>Concrete products</t>
  </si>
  <si>
    <t>Contractors</t>
  </si>
  <si>
    <t>Building material dealers</t>
  </si>
  <si>
    <t>Oil well, mining, and waste stabilization</t>
  </si>
  <si>
    <t>Government and miscellaneous</t>
  </si>
  <si>
    <r>
      <t>1</t>
    </r>
    <r>
      <rPr>
        <sz val="10"/>
        <rFont val="Times New Roman"/>
        <family val="1"/>
      </rPr>
      <t>Compiled by G.R. Matos and H.G. van Oss.</t>
    </r>
  </si>
  <si>
    <r>
      <t>2</t>
    </r>
    <r>
      <rPr>
        <sz val="10"/>
        <rFont val="Times New Roman"/>
        <family val="1"/>
      </rPr>
      <t>Data exclude Puerto Rico.</t>
    </r>
  </si>
  <si>
    <r>
      <t>3</t>
    </r>
    <r>
      <rPr>
        <sz val="10"/>
        <rFont val="Times New Roman"/>
        <family val="1"/>
      </rPr>
      <t xml:space="preserve">Data do not match portland cement shipments to customers as shown in Minerals Yearbook.  See notes for more detail.  </t>
    </r>
  </si>
  <si>
    <r>
      <t>4</t>
    </r>
    <r>
      <rPr>
        <sz val="10"/>
        <rFont val="Times New Roman"/>
        <family val="1"/>
      </rPr>
      <t>Apparent consumption is the total sales to final customers of portland cement and masonry cement.  See notes for more detail.</t>
    </r>
  </si>
  <si>
    <r>
      <t>1</t>
    </r>
    <r>
      <rPr>
        <sz val="10"/>
        <rFont val="Times New Roman"/>
        <family val="1"/>
      </rPr>
      <t>Compiled by G.R. Matos and M.D. Fenton.</t>
    </r>
  </si>
  <si>
    <t>Apparent consumption of steel mill products</t>
  </si>
  <si>
    <t>Undistributed</t>
  </si>
  <si>
    <t>Total</t>
  </si>
  <si>
    <t>Other</t>
  </si>
  <si>
    <t>Containers</t>
  </si>
  <si>
    <t>Transportation</t>
  </si>
  <si>
    <t>Construction</t>
  </si>
  <si>
    <t>Service centers and distributors</t>
  </si>
  <si>
    <t>Last modification:  September 1, 2005</t>
  </si>
  <si>
    <t>[Metric tons]</t>
  </si>
  <si>
    <t>U.S. GEOLOGICAL SURVEY</t>
  </si>
  <si>
    <r>
      <t>IRON AND STEEL PRODUCT END-USE STATISTICS</t>
    </r>
    <r>
      <rPr>
        <b/>
        <vertAlign val="superscript"/>
        <sz val="10"/>
        <rFont val="Times New Roman"/>
        <family val="1"/>
      </rPr>
      <t>1</t>
    </r>
  </si>
  <si>
    <t>Pauliuk 2013 Steel all Over</t>
  </si>
  <si>
    <t>Mc Keever 2009: Estimated Annual Timber
Products Consumption
in Major End Uses in the
United States, 1950–2006</t>
  </si>
  <si>
    <t>(also in tables as figures)</t>
  </si>
  <si>
    <r>
      <t>1</t>
    </r>
    <r>
      <rPr>
        <sz val="10"/>
        <rFont val="Times New Roman"/>
        <family val="1"/>
      </rPr>
      <t>Compiled by G.R. Matos and P.A. Plunkert.</t>
    </r>
  </si>
  <si>
    <t>Apparent consumption</t>
  </si>
  <si>
    <t>Machinery and equipment</t>
  </si>
  <si>
    <t>Electrical</t>
  </si>
  <si>
    <t>Containers and packaging</t>
  </si>
  <si>
    <t>Consumer durables</t>
  </si>
  <si>
    <t>Last modification:  March 24, 2006</t>
  </si>
  <si>
    <r>
      <t>ALUMINUM END-USE STATISTICS</t>
    </r>
    <r>
      <rPr>
        <b/>
        <vertAlign val="superscript"/>
        <sz val="10"/>
        <rFont val="Times New Roman"/>
        <family val="1"/>
      </rPr>
      <t>1</t>
    </r>
  </si>
  <si>
    <r>
      <t>COPPER END-USE STATISTICS</t>
    </r>
    <r>
      <rPr>
        <b/>
        <vertAlign val="superscript"/>
        <sz val="10"/>
        <rFont val="Times New Roman"/>
        <family val="1"/>
      </rPr>
      <t>1</t>
    </r>
  </si>
  <si>
    <t>Building construction</t>
  </si>
  <si>
    <t>Electrical and electronic products</t>
  </si>
  <si>
    <t>Industrial machinery and equipment</t>
  </si>
  <si>
    <t>Transportation equipment</t>
  </si>
  <si>
    <t>Consumer and general products</t>
  </si>
  <si>
    <r>
      <t>1</t>
    </r>
    <r>
      <rPr>
        <sz val="10"/>
        <rFont val="Times New Roman"/>
        <family val="1"/>
      </rPr>
      <t>Compiled by G.R. Matos and D.L. Edelstein.</t>
    </r>
  </si>
  <si>
    <t>sum check</t>
  </si>
  <si>
    <t>sum</t>
  </si>
  <si>
    <t>Cement, Iron &amp; Steel, Wood, Alu and Copper are the materials for which good split information is available</t>
  </si>
  <si>
    <t>possibly we can find more in the scientific literature from bottom up studies etc.</t>
  </si>
  <si>
    <t>for now: concentrate on these materials</t>
  </si>
  <si>
    <t>Building construction includes electrical wire, plumbing and heating, air conditioning and commercial refrigeration, builders’ hardware, and architectural uses.</t>
  </si>
  <si>
    <t xml:space="preserve">Electrical and electronic products include wire and equipment for the power and telecom utilities, business electronics, and lighting and wiring devices.  </t>
  </si>
  <si>
    <t>Industrial machinery and equipment includes in-plant equipment, industrial valves and fittings, nonelectrical instruments, off-highway vehicles, and heat exchangers.</t>
  </si>
  <si>
    <t>Transportation equipment includes road (cars, trucks, and buses), rail, marine, and air and space vehicles.</t>
  </si>
  <si>
    <t xml:space="preserve">Consumer and general products includes appliances, cord sets, military ordnance and commercial ammunition, consumer electronics, fasteners and closures, coinage, utensils and cutlery, and miscellaneous products.  </t>
  </si>
  <si>
    <t xml:space="preserve">End use is defined as the use of the mineral commodity in a particular industrial sector or product.  For iron and steel products, the end-use distribution is based on shipments of steel mill products.  The end-use categories are service centers and distributors; construction; transportation (predominantly for automotive production); containers; and other industrial uses.  The undistributed category accounts for net imports, minus imports of semifinished steel products plus/minus adjustment for stock changes for which iron and steel applications are unknown.   </t>
  </si>
  <si>
    <t xml:space="preserve">End use is defined as the use of the mineral commodity in a particular industrial sector or product.  End-use estimates are derived by applying Aluminum Association percentages of shipments to different end uses to the calculated U.S. apparent consumption.  For aluminum, end-use categories are construction, consumer durables, containers and packaging, electrical, machinery and equipment, transportation, and other industrial uses.  </t>
  </si>
  <si>
    <t>Exploring the engine of anthropogenic iron cycles</t>
  </si>
  <si>
    <t>Müller et al 2006</t>
  </si>
  <si>
    <t>American Iron &amp; Steel Institute reports domestic steel mill shipments for 1941-1999 (however data not available from this paper</t>
  </si>
  <si>
    <t>Transport</t>
  </si>
  <si>
    <t>Machinery &amp; Appliances</t>
  </si>
  <si>
    <t>Other products</t>
  </si>
  <si>
    <t>From YSTAFB: domestic shipments (fabrication), estimated (Tg)</t>
  </si>
  <si>
    <t>From YSTAFB: domestic aggregate use, estimated (Tg)</t>
  </si>
  <si>
    <r>
      <t>Trade in final products (from manipulated Comtrade USA data) -</t>
    </r>
    <r>
      <rPr>
        <sz val="11"/>
        <color rgb="FFFF0000"/>
        <rFont val="Calibri"/>
        <family val="2"/>
        <scheme val="minor"/>
      </rPr>
      <t xml:space="preserve"> PRELIMINARY kilograms</t>
    </r>
  </si>
  <si>
    <t>tons</t>
  </si>
  <si>
    <t>unit:</t>
  </si>
  <si>
    <t xml:space="preserve"> r 2,483</t>
  </si>
  <si>
    <t>Building Construction</t>
  </si>
  <si>
    <t xml:space="preserve">Electrical and Electronic Products………….. </t>
  </si>
  <si>
    <t>r 1,179</t>
  </si>
  <si>
    <t xml:space="preserve">Industrial Machinery and Equipment………. </t>
  </si>
  <si>
    <t>r 397</t>
  </si>
  <si>
    <t xml:space="preserve">Transportation Equipment……………………… </t>
  </si>
  <si>
    <t>r 1,084</t>
  </si>
  <si>
    <t>Consumer and General Products…………..</t>
  </si>
  <si>
    <t>r 574</t>
  </si>
  <si>
    <t>sum-sub</t>
  </si>
  <si>
    <t>Data ffrom Cao 2017, send by Zhi</t>
  </si>
  <si>
    <t>Residential</t>
    <phoneticPr fontId="0" type="noConversion"/>
  </si>
  <si>
    <t>Non-Residential</t>
    <phoneticPr fontId="0" type="noConversion"/>
  </si>
  <si>
    <t>Civil Engineering</t>
    <phoneticPr fontId="0" type="noConversion"/>
  </si>
  <si>
    <t>from PCA reconstructed</t>
  </si>
  <si>
    <t>Synthesis</t>
  </si>
  <si>
    <t>Residential Cao</t>
  </si>
  <si>
    <t>Non-Residential Cao</t>
  </si>
  <si>
    <t>Civil Engineering Cao</t>
  </si>
  <si>
    <t>Residential PCA</t>
  </si>
  <si>
    <t>Non-Residential PCA</t>
  </si>
  <si>
    <t>Highways &amp; Streets</t>
  </si>
  <si>
    <t>Civil engineering/Infra</t>
  </si>
  <si>
    <t>Shares are VOLUMETRIC!</t>
  </si>
  <si>
    <t>Multi-family</t>
  </si>
  <si>
    <t>Single-family</t>
  </si>
  <si>
    <t>Manufactured Houses</t>
  </si>
  <si>
    <t>Total New Houses</t>
  </si>
  <si>
    <t>Total New Repair</t>
  </si>
  <si>
    <t>Nonres Buildings</t>
  </si>
  <si>
    <t>Nonres Other</t>
  </si>
  <si>
    <t>Nonres Total</t>
  </si>
  <si>
    <t>Construction total</t>
  </si>
  <si>
    <t>Furniture</t>
  </si>
  <si>
    <t>Other manufacturing</t>
  </si>
  <si>
    <t>Manuf total</t>
  </si>
  <si>
    <t>Packaging and shippling</t>
  </si>
  <si>
    <t>All known end-uses</t>
  </si>
  <si>
    <t>Geyer</t>
  </si>
  <si>
    <t xml:space="preserve">alculated from data for Europe, the United States, China, and </t>
  </si>
  <si>
    <t>India covering the period 2002–2014</t>
  </si>
  <si>
    <t>Plastics</t>
  </si>
  <si>
    <t>Packaging</t>
  </si>
  <si>
    <t>EU-28*NO/CH</t>
  </si>
  <si>
    <t>phy</t>
  </si>
  <si>
    <t>PlasticsEurope 2016</t>
  </si>
  <si>
    <t>Building and construction</t>
  </si>
  <si>
    <t>Automotive</t>
  </si>
  <si>
    <t>Electrical&amp;Electronic</t>
  </si>
  <si>
    <t>Agriculture</t>
  </si>
  <si>
    <t>Others</t>
  </si>
  <si>
    <t>Household, leisure &amp; sports</t>
  </si>
  <si>
    <t>USA</t>
  </si>
  <si>
    <t>Euromap</t>
  </si>
  <si>
    <t>Construction industry</t>
  </si>
  <si>
    <t>Electrical, electronics &amp; telecom</t>
  </si>
  <si>
    <r>
      <rPr>
        <sz val="11"/>
        <color rgb="FFFF0000"/>
        <rFont val="Calibri"/>
        <family val="2"/>
        <scheme val="minor"/>
      </rPr>
      <t>USA data</t>
    </r>
    <r>
      <rPr>
        <sz val="11"/>
        <color theme="1"/>
        <rFont val="Calibri"/>
        <family val="2"/>
        <scheme val="minor"/>
      </rPr>
      <t xml:space="preserve"> here from American Chemistry Council (ACC), Resin Review: The Annual Statistical Report of the North American Plastics Industry (ACC, 2009); </t>
    </r>
    <r>
      <rPr>
        <sz val="11"/>
        <color rgb="FFFF0000"/>
        <rFont val="Calibri"/>
        <family val="2"/>
        <scheme val="minor"/>
      </rPr>
      <t>pay basis 2020 report is 300$</t>
    </r>
  </si>
  <si>
    <t>these are physical shares! Checked in reports for 2019</t>
  </si>
  <si>
    <t>Euromap; could be downloaded once; now members only; not clear if physical or monetary as no appropriate documentation avialable</t>
  </si>
  <si>
    <t>Electrical &amp; electronic</t>
  </si>
  <si>
    <t>Transportation/Automotve</t>
  </si>
  <si>
    <t>Industrial Machinery</t>
  </si>
  <si>
    <t>Agriculture PE</t>
  </si>
  <si>
    <t>PE= Plastics Europe for EU-28*NO/CH</t>
  </si>
  <si>
    <t>Building and construction PE</t>
  </si>
  <si>
    <t>Automotive PE</t>
  </si>
  <si>
    <t>Electrical&amp;Electronic PE</t>
  </si>
  <si>
    <t>Others PE</t>
  </si>
  <si>
    <t>Packaging PE</t>
  </si>
  <si>
    <t>Packaging Euromap USA</t>
  </si>
  <si>
    <t>Automotive Euromap USA</t>
  </si>
  <si>
    <t>Construction industry Euromap USA</t>
  </si>
  <si>
    <t>Electrical, electronics &amp; telecom Euromap USA</t>
  </si>
  <si>
    <t>Others Euromap USA</t>
  </si>
  <si>
    <t>Transport Pauliuk</t>
  </si>
  <si>
    <t>Machinery Pauliuk</t>
  </si>
  <si>
    <t>Construction Pauliuk</t>
  </si>
  <si>
    <t>Products Pauliuk</t>
  </si>
  <si>
    <t>Construction YSTAFB</t>
  </si>
  <si>
    <t>Transport YSTAFB</t>
  </si>
  <si>
    <t>Machinery &amp; Appliances YSTAFB</t>
  </si>
  <si>
    <t>Other products YSTAFB</t>
  </si>
  <si>
    <t>Cement</t>
  </si>
  <si>
    <t>Utilities</t>
  </si>
  <si>
    <t>Kapur et al 2008</t>
  </si>
  <si>
    <t>Residential buildings</t>
  </si>
  <si>
    <t>Commercial buildings</t>
  </si>
  <si>
    <t>Water and waste management</t>
  </si>
  <si>
    <t>Streets and Highways</t>
  </si>
  <si>
    <t>Public Buildings</t>
  </si>
  <si>
    <t>Farm construction</t>
  </si>
  <si>
    <t>from Figure 2 Cement end-use market in the United States, 2003. Data source: Portland Cement Association
(2005).</t>
  </si>
  <si>
    <t>https://www.etf.com/sections/features-and-news/1025-cement-bonding-or-what?nopaging=1</t>
  </si>
  <si>
    <t>reported ny this internet blog</t>
  </si>
  <si>
    <t>Utilities PCA Kapur &amp; web</t>
  </si>
  <si>
    <t>Residential buildings PCA Kapur &amp; web</t>
  </si>
  <si>
    <t>Commercial buildings PCA Kapur &amp; web</t>
  </si>
  <si>
    <t>Water and waste management PCA Kapur &amp; web</t>
  </si>
  <si>
    <t>Streets and Highways PCA Kapur &amp; web</t>
  </si>
  <si>
    <t>Public Buildings PCA Kapur &amp; web</t>
  </si>
  <si>
    <t>Farm construction PCA Kapur &amp; web</t>
  </si>
  <si>
    <t>Others PCA Kapur &amp; web</t>
  </si>
  <si>
    <t>USGS data adjusted for trade in final products</t>
  </si>
  <si>
    <t xml:space="preserve">transposed to the right </t>
  </si>
  <si>
    <t>Pauliuk et al 2013</t>
  </si>
  <si>
    <t>Other transport</t>
  </si>
  <si>
    <r>
      <t>Data from Comtrade stage 4 (final products) net trade</t>
    </r>
    <r>
      <rPr>
        <b/>
        <sz val="10"/>
        <color rgb="FFFF0000"/>
        <rFont val="Times New Roman"/>
        <family val="1"/>
      </rPr>
      <t xml:space="preserve"> KILOGRAMS/YEAR</t>
    </r>
  </si>
  <si>
    <t>USGS data corrected for net trade in final products for construction, transport, containers, other</t>
  </si>
  <si>
    <t>Sum</t>
  </si>
  <si>
    <t>SHARES: USGS data corrected for net trade in final products for construction, transport, containers, other</t>
  </si>
  <si>
    <t>Uncorredted shares</t>
  </si>
  <si>
    <t>Service centers and distributors USGS+Trade</t>
  </si>
  <si>
    <t>Construction USGS+Trade</t>
  </si>
  <si>
    <t>Transportation USGS+Trade</t>
  </si>
  <si>
    <t>Containers USGS+Trade</t>
  </si>
  <si>
    <t>Other USGS+Trade</t>
  </si>
  <si>
    <t>Undistributed USGS+Trade</t>
  </si>
  <si>
    <t>transposed</t>
  </si>
  <si>
    <t>Compared to original</t>
  </si>
  <si>
    <t>Shares: USGS data corrected for net trade in final products for construction, transport, containers, other</t>
  </si>
  <si>
    <t>Apparent consummption USGS primary (wo finals) + trade in finals</t>
  </si>
  <si>
    <t>Building construction USGS+Trade</t>
  </si>
  <si>
    <t>Electrical and electronic products USGS+Trade</t>
  </si>
  <si>
    <t>Industrial machinery and equipment USGS+Trade</t>
  </si>
  <si>
    <t>Transportation equipment USGS+Trade</t>
  </si>
  <si>
    <t>Consumer and general products USGS+Trade</t>
  </si>
  <si>
    <t>comp original</t>
  </si>
  <si>
    <t>SHARES: Apparent consummption USGS primary (wo finals) + trade in finals</t>
  </si>
  <si>
    <r>
      <t>Copper development association, metal content</t>
    </r>
    <r>
      <rPr>
        <sz val="11"/>
        <color rgb="FFFF0000"/>
        <rFont val="Calibri"/>
        <family val="2"/>
        <scheme val="minor"/>
      </rPr>
      <t xml:space="preserve">, million pounds </t>
    </r>
  </si>
  <si>
    <t>1 Pound =</t>
  </si>
  <si>
    <t>Kilogram</t>
  </si>
  <si>
    <t>WiTH NET TRADE</t>
  </si>
  <si>
    <t>KILOTONS</t>
  </si>
  <si>
    <t>sume</t>
  </si>
  <si>
    <t>SHARES</t>
  </si>
  <si>
    <t>transp</t>
  </si>
  <si>
    <t>Building construction CDA+Trade</t>
  </si>
  <si>
    <t>Electrical and electronic products CDA+Trade</t>
  </si>
  <si>
    <t>Industrial machinery and equipment CDA+Trade</t>
  </si>
  <si>
    <t>Transportation equipment CDA+Trade</t>
  </si>
  <si>
    <t>Consumer and general products CDA+Trade</t>
  </si>
  <si>
    <t>Automotive Pauliuk</t>
  </si>
  <si>
    <t>Rail Transportation Pauliuk</t>
  </si>
  <si>
    <t>Shipbuilding Pauliuk</t>
  </si>
  <si>
    <t>Aircraft Pauliuk</t>
  </si>
  <si>
    <t>Oil and Gas Industry Pauliuk</t>
  </si>
  <si>
    <t>Mining Quarrying  Pauliuk</t>
  </si>
  <si>
    <t>Agriculture Pauliuk</t>
  </si>
  <si>
    <t>Electrical Equipment Pauliuk</t>
  </si>
  <si>
    <t>Appliances Pauliuk</t>
  </si>
  <si>
    <t>Other domestic and commerical equipment Pauliuk</t>
  </si>
  <si>
    <t>Containers, shipping materials Pauliuk</t>
  </si>
  <si>
    <t>Ordnance and military Pauliuk</t>
  </si>
  <si>
    <t>Residential Buildings PCA</t>
  </si>
  <si>
    <t>Single Family New PCA</t>
  </si>
  <si>
    <t>Multifamily New PCA</t>
  </si>
  <si>
    <t>Nonresidential buildings PCA</t>
  </si>
  <si>
    <t>Manufacturing PCA</t>
  </si>
  <si>
    <t>Office PCA</t>
  </si>
  <si>
    <t>Lodging PCA</t>
  </si>
  <si>
    <t>Health Care PCA</t>
  </si>
  <si>
    <t>Religious PCA</t>
  </si>
  <si>
    <t>Educational PCA</t>
  </si>
  <si>
    <t>Commeric PCA</t>
  </si>
  <si>
    <t>Public Utility &amp; Other PCA</t>
  </si>
  <si>
    <t>Farm nonres PCA</t>
  </si>
  <si>
    <t>Oil &amp; Gas Wells PCA</t>
  </si>
  <si>
    <t>Misc PCA</t>
  </si>
  <si>
    <t>Public constr PCA</t>
  </si>
  <si>
    <t>Buildings PCA</t>
  </si>
  <si>
    <t>Highways &amp; Streets PCA</t>
  </si>
  <si>
    <t>Public Safety PCA</t>
  </si>
  <si>
    <t>Conservation PCA</t>
  </si>
  <si>
    <t>Sewage &amp; Waste Dispisal  PCA</t>
  </si>
  <si>
    <t>Water supply systesm PCA</t>
  </si>
  <si>
    <t>service + undistributed + other</t>
  </si>
  <si>
    <t>min</t>
  </si>
  <si>
    <t>max</t>
  </si>
  <si>
    <t>Plastics Resin Production and Consumption in 63 Countries Worldwide 2009 - 2020</t>
  </si>
  <si>
    <t>Household, leisure &amp; sports PE</t>
  </si>
  <si>
    <t>Cao</t>
  </si>
  <si>
    <t>MASS Shares (own conversion)</t>
  </si>
  <si>
    <t>Liu et al 203</t>
  </si>
  <si>
    <t>graphical reading from SI graphic</t>
  </si>
  <si>
    <t>US data from source GARC is reported for 1960-2009</t>
  </si>
  <si>
    <t>USGS Construction</t>
  </si>
  <si>
    <t>USGS Consumer durables</t>
  </si>
  <si>
    <t>USGS Containers and packaging</t>
  </si>
  <si>
    <t>USGS Electrical</t>
  </si>
  <si>
    <t>USGS Machinery and equipment</t>
  </si>
  <si>
    <t>USGS Transportation</t>
  </si>
  <si>
    <t>USGS Other</t>
  </si>
  <si>
    <t>Liu Building &amp; Construction</t>
  </si>
  <si>
    <t>Liu Transportation</t>
  </si>
  <si>
    <t>Liu Consumer durables</t>
  </si>
  <si>
    <t>Liu Machinery and equipment</t>
  </si>
  <si>
    <t>Liu Electrical</t>
  </si>
  <si>
    <t>Liu Other</t>
  </si>
  <si>
    <t>Liu Containers and packaging</t>
  </si>
  <si>
    <t>Res. Buildungs improvements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</si>
</sst>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0.0%"/>
    <numFmt numFmtId="167" formatCode="_-* #,##0.0000_-;\-* #,##0.00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2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1F20"/>
      <name val="Times New Roman"/>
      <family val="1"/>
    </font>
    <font>
      <b/>
      <sz val="10"/>
      <color rgb="FFFF0000"/>
      <name val="Times New Roman"/>
      <family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/>
      <right/>
      <top style="medium">
        <color indexed="64"/>
      </top>
      <bottom/>
      <diagonal/>
    </border>
    <border>
      <left style="medium">
        <color rgb="FFDDDDDD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3" fontId="4" fillId="0" borderId="7" xfId="1" applyNumberFormat="1" applyFont="1" applyBorder="1"/>
    <xf numFmtId="0" fontId="4" fillId="0" borderId="7" xfId="0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64" fontId="4" fillId="0" borderId="0" xfId="1" applyNumberFormat="1" applyFont="1"/>
    <xf numFmtId="0" fontId="4" fillId="0" borderId="0" xfId="0" applyFont="1"/>
    <xf numFmtId="0" fontId="2" fillId="0" borderId="0" xfId="0" applyFont="1"/>
    <xf numFmtId="3" fontId="4" fillId="0" borderId="0" xfId="1" applyNumberFormat="1" applyFont="1"/>
    <xf numFmtId="0" fontId="6" fillId="0" borderId="0" xfId="0" applyFont="1"/>
    <xf numFmtId="3" fontId="4" fillId="0" borderId="7" xfId="1" applyNumberFormat="1" applyFont="1" applyBorder="1" applyAlignment="1">
      <alignment vertical="center" wrapText="1"/>
    </xf>
    <xf numFmtId="164" fontId="7" fillId="0" borderId="7" xfId="1" applyNumberFormat="1" applyFont="1" applyBorder="1" applyAlignment="1">
      <alignment horizontal="center" wrapText="1"/>
    </xf>
    <xf numFmtId="3" fontId="4" fillId="0" borderId="7" xfId="1" applyNumberFormat="1" applyFont="1" applyFill="1" applyBorder="1"/>
    <xf numFmtId="3" fontId="4" fillId="0" borderId="7" xfId="0" applyNumberFormat="1" applyFont="1" applyFill="1" applyBorder="1" applyAlignment="1">
      <alignment horizontal="right" vertical="justify"/>
    </xf>
    <xf numFmtId="164" fontId="2" fillId="0" borderId="7" xfId="1" applyNumberFormat="1" applyFont="1" applyBorder="1" applyAlignment="1">
      <alignment horizontal="center" wrapText="1"/>
    </xf>
    <xf numFmtId="3" fontId="4" fillId="0" borderId="7" xfId="0" applyNumberFormat="1" applyFont="1" applyFill="1" applyBorder="1"/>
    <xf numFmtId="1" fontId="4" fillId="0" borderId="7" xfId="1" applyNumberFormat="1" applyFont="1" applyFill="1" applyBorder="1" applyAlignment="1">
      <alignment horizontal="center"/>
    </xf>
    <xf numFmtId="0" fontId="4" fillId="0" borderId="0" xfId="0" applyFont="1" applyFill="1"/>
    <xf numFmtId="3" fontId="0" fillId="0" borderId="0" xfId="0" applyNumberFormat="1"/>
    <xf numFmtId="9" fontId="0" fillId="0" borderId="0" xfId="2" applyFont="1"/>
    <xf numFmtId="0" fontId="2" fillId="0" borderId="9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64" fontId="7" fillId="0" borderId="8" xfId="1" applyNumberFormat="1" applyFont="1" applyFill="1" applyBorder="1" applyAlignment="1">
      <alignment horizontal="center" wrapText="1"/>
    </xf>
    <xf numFmtId="0" fontId="2" fillId="0" borderId="0" xfId="0" applyFont="1" applyAlignment="1"/>
    <xf numFmtId="0" fontId="8" fillId="0" borderId="0" xfId="0" applyFont="1" applyAlignment="1"/>
    <xf numFmtId="0" fontId="0" fillId="0" borderId="0" xfId="0"/>
    <xf numFmtId="0" fontId="0" fillId="0" borderId="0" xfId="0"/>
    <xf numFmtId="0" fontId="0" fillId="2" borderId="0" xfId="0" applyFill="1"/>
    <xf numFmtId="0" fontId="11" fillId="0" borderId="0" xfId="0" applyFont="1"/>
    <xf numFmtId="0" fontId="12" fillId="0" borderId="10" xfId="0" applyFont="1" applyBorder="1"/>
    <xf numFmtId="9" fontId="0" fillId="0" borderId="0" xfId="0" applyNumberFormat="1"/>
    <xf numFmtId="0" fontId="0" fillId="0" borderId="0" xfId="0"/>
    <xf numFmtId="165" fontId="0" fillId="0" borderId="0" xfId="1" applyNumberFormat="1" applyFont="1"/>
    <xf numFmtId="165" fontId="2" fillId="0" borderId="8" xfId="1" applyNumberFormat="1" applyFont="1" applyFill="1" applyBorder="1" applyAlignment="1">
      <alignment horizontal="center" wrapText="1"/>
    </xf>
    <xf numFmtId="165" fontId="2" fillId="0" borderId="9" xfId="1" applyNumberFormat="1" applyFont="1" applyFill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  <xf numFmtId="165" fontId="4" fillId="0" borderId="0" xfId="1" applyNumberFormat="1" applyFont="1" applyFill="1" applyBorder="1"/>
    <xf numFmtId="165" fontId="14" fillId="0" borderId="0" xfId="1" applyNumberFormat="1" applyFont="1"/>
    <xf numFmtId="165" fontId="0" fillId="2" borderId="0" xfId="1" applyNumberFormat="1" applyFont="1" applyFill="1"/>
    <xf numFmtId="165" fontId="4" fillId="0" borderId="7" xfId="1" applyNumberFormat="1" applyFont="1" applyBorder="1"/>
    <xf numFmtId="165" fontId="4" fillId="0" borderId="7" xfId="1" applyNumberFormat="1" applyFont="1" applyFill="1" applyBorder="1"/>
    <xf numFmtId="165" fontId="4" fillId="0" borderId="0" xfId="1" applyNumberFormat="1" applyFont="1" applyFill="1"/>
    <xf numFmtId="0" fontId="0" fillId="0" borderId="0" xfId="0"/>
    <xf numFmtId="0" fontId="14" fillId="0" borderId="0" xfId="0" applyFont="1"/>
    <xf numFmtId="0" fontId="0" fillId="0" borderId="0" xfId="0" applyFont="1"/>
    <xf numFmtId="9" fontId="14" fillId="0" borderId="0" xfId="2" applyFont="1"/>
    <xf numFmtId="9" fontId="0" fillId="2" borderId="0" xfId="0" applyNumberFormat="1" applyFill="1"/>
    <xf numFmtId="166" fontId="0" fillId="0" borderId="0" xfId="2" applyNumberFormat="1" applyFont="1"/>
    <xf numFmtId="0" fontId="13" fillId="0" borderId="0" xfId="0" applyFont="1"/>
    <xf numFmtId="43" fontId="0" fillId="0" borderId="0" xfId="1" applyFont="1"/>
    <xf numFmtId="0" fontId="0" fillId="0" borderId="0" xfId="0"/>
    <xf numFmtId="0" fontId="0" fillId="0" borderId="0" xfId="0"/>
    <xf numFmtId="166" fontId="14" fillId="0" borderId="0" xfId="2" applyNumberFormat="1" applyFont="1"/>
    <xf numFmtId="43" fontId="0" fillId="0" borderId="0" xfId="0" applyNumberFormat="1"/>
    <xf numFmtId="164" fontId="7" fillId="0" borderId="0" xfId="1" applyNumberFormat="1" applyFont="1" applyBorder="1" applyAlignment="1">
      <alignment horizontal="center" wrapText="1"/>
    </xf>
    <xf numFmtId="164" fontId="7" fillId="0" borderId="0" xfId="1" applyNumberFormat="1" applyFont="1" applyFill="1" applyBorder="1" applyAlignment="1">
      <alignment horizontal="center" wrapText="1"/>
    </xf>
    <xf numFmtId="0" fontId="0" fillId="0" borderId="0" xfId="2" applyNumberFormat="1" applyFont="1"/>
    <xf numFmtId="0" fontId="0" fillId="0" borderId="0" xfId="0"/>
    <xf numFmtId="1" fontId="2" fillId="0" borderId="7" xfId="1" applyNumberFormat="1" applyFont="1" applyFill="1" applyBorder="1" applyAlignment="1">
      <alignment horizontal="center"/>
    </xf>
    <xf numFmtId="165" fontId="2" fillId="0" borderId="7" xfId="1" applyNumberFormat="1" applyFont="1" applyFill="1" applyBorder="1"/>
    <xf numFmtId="3" fontId="2" fillId="0" borderId="7" xfId="1" applyNumberFormat="1" applyFont="1" applyFill="1" applyBorder="1"/>
    <xf numFmtId="3" fontId="2" fillId="0" borderId="7" xfId="0" applyNumberFormat="1" applyFont="1" applyFill="1" applyBorder="1"/>
    <xf numFmtId="0" fontId="2" fillId="2" borderId="0" xfId="0" applyFont="1" applyFill="1" applyAlignment="1"/>
    <xf numFmtId="165" fontId="4" fillId="0" borderId="0" xfId="1" applyNumberFormat="1" applyFont="1"/>
    <xf numFmtId="166" fontId="4" fillId="0" borderId="0" xfId="2" applyNumberFormat="1" applyFont="1"/>
    <xf numFmtId="9" fontId="0" fillId="0" borderId="0" xfId="1" applyNumberFormat="1" applyFont="1"/>
    <xf numFmtId="165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9" fontId="0" fillId="0" borderId="0" xfId="2" applyFont="1" applyBorder="1"/>
    <xf numFmtId="0" fontId="4" fillId="0" borderId="0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14" fillId="2" borderId="0" xfId="1" applyNumberFormat="1" applyFont="1" applyFill="1"/>
    <xf numFmtId="165" fontId="1" fillId="0" borderId="0" xfId="1" applyNumberFormat="1" applyFont="1"/>
    <xf numFmtId="43" fontId="0" fillId="0" borderId="0" xfId="1" applyNumberFormat="1" applyFont="1"/>
    <xf numFmtId="0" fontId="0" fillId="4" borderId="0" xfId="0" applyFill="1"/>
    <xf numFmtId="165" fontId="2" fillId="4" borderId="7" xfId="1" applyNumberFormat="1" applyFont="1" applyFill="1" applyBorder="1" applyAlignment="1">
      <alignment horizontal="center" wrapText="1"/>
    </xf>
    <xf numFmtId="164" fontId="2" fillId="4" borderId="7" xfId="1" applyNumberFormat="1" applyFont="1" applyFill="1" applyBorder="1" applyAlignment="1">
      <alignment horizontal="center" wrapText="1"/>
    </xf>
    <xf numFmtId="9" fontId="0" fillId="4" borderId="0" xfId="2" applyFont="1" applyFill="1"/>
    <xf numFmtId="167" fontId="0" fillId="0" borderId="0" xfId="1" applyNumberFormat="1" applyFont="1"/>
    <xf numFmtId="0" fontId="0" fillId="0" borderId="11" xfId="0" applyBorder="1"/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0" fillId="0" borderId="13" xfId="0" applyFont="1" applyBorder="1"/>
    <xf numFmtId="0" fontId="15" fillId="3" borderId="14" xfId="0" applyFont="1" applyFill="1" applyBorder="1" applyAlignment="1">
      <alignment horizontal="center" vertical="center" wrapText="1"/>
    </xf>
    <xf numFmtId="0" fontId="0" fillId="0" borderId="13" xfId="0" applyBorder="1"/>
    <xf numFmtId="9" fontId="0" fillId="0" borderId="13" xfId="2" applyFont="1" applyBorder="1"/>
    <xf numFmtId="0" fontId="0" fillId="0" borderId="15" xfId="0" applyBorder="1"/>
    <xf numFmtId="0" fontId="0" fillId="0" borderId="16" xfId="0" applyBorder="1"/>
    <xf numFmtId="9" fontId="0" fillId="0" borderId="0" xfId="0" applyNumberFormat="1" applyBorder="1"/>
    <xf numFmtId="0" fontId="0" fillId="0" borderId="17" xfId="0" applyBorder="1"/>
    <xf numFmtId="0" fontId="13" fillId="0" borderId="16" xfId="0" applyFont="1" applyBorder="1"/>
    <xf numFmtId="9" fontId="0" fillId="0" borderId="17" xfId="0" applyNumberFormat="1" applyBorder="1"/>
    <xf numFmtId="9" fontId="0" fillId="0" borderId="19" xfId="2" applyFont="1" applyBorder="1"/>
    <xf numFmtId="0" fontId="0" fillId="0" borderId="19" xfId="0" applyBorder="1"/>
    <xf numFmtId="9" fontId="0" fillId="0" borderId="19" xfId="0" applyNumberFormat="1" applyBorder="1"/>
    <xf numFmtId="0" fontId="0" fillId="0" borderId="18" xfId="0" applyBorder="1"/>
    <xf numFmtId="0" fontId="0" fillId="0" borderId="20" xfId="0" applyBorder="1"/>
    <xf numFmtId="166" fontId="0" fillId="0" borderId="0" xfId="0" applyNumberFormat="1"/>
    <xf numFmtId="0" fontId="0" fillId="0" borderId="0" xfId="0"/>
    <xf numFmtId="0" fontId="0" fillId="5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16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2" fillId="2" borderId="0" xfId="0" applyFont="1" applyFill="1" applyAlignment="1">
      <alignment horizont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Copper end-use splits USGS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Copper!$K$5</c:f>
              <c:strCache>
                <c:ptCount val="1"/>
                <c:pt idx="0">
                  <c:v> Building construction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Copper!$J$6:$J$34</c:f>
              <c:numCache>
                <c:formatCode>_-* #,##0_-;\-* #,##0_-;_-* "-"??_-;_-@_-</c:formatCode>
                <c:ptCount val="2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</c:numCache>
            </c:numRef>
          </c:xVal>
          <c:yVal>
            <c:numRef>
              <c:f>Copper!$K$6:$K$34</c:f>
              <c:numCache>
                <c:formatCode>0%</c:formatCode>
                <c:ptCount val="29"/>
                <c:pt idx="0">
                  <c:v>0.31972789115646261</c:v>
                </c:pt>
                <c:pt idx="1">
                  <c:v>0.31770833333333331</c:v>
                </c:pt>
                <c:pt idx="2">
                  <c:v>0.32195121951219513</c:v>
                </c:pt>
                <c:pt idx="3">
                  <c:v>0.32911392405063289</c:v>
                </c:pt>
                <c:pt idx="4">
                  <c:v>0.31967213114754101</c:v>
                </c:pt>
                <c:pt idx="5">
                  <c:v>0.32110091743119268</c:v>
                </c:pt>
                <c:pt idx="6">
                  <c:v>0.32017543859649122</c:v>
                </c:pt>
                <c:pt idx="7">
                  <c:v>0.33898305084745761</c:v>
                </c:pt>
                <c:pt idx="8">
                  <c:v>0.37373737373737376</c:v>
                </c:pt>
                <c:pt idx="9">
                  <c:v>0.36792452830188677</c:v>
                </c:pt>
                <c:pt idx="10">
                  <c:v>0.40186915887850466</c:v>
                </c:pt>
                <c:pt idx="11">
                  <c:v>0.41509433962264153</c:v>
                </c:pt>
                <c:pt idx="12">
                  <c:v>0.43378995433789952</c:v>
                </c:pt>
                <c:pt idx="13">
                  <c:v>0.40990990990990989</c:v>
                </c:pt>
                <c:pt idx="14">
                  <c:v>0.40825688073394495</c:v>
                </c:pt>
                <c:pt idx="15">
                  <c:v>0.39726027397260272</c:v>
                </c:pt>
                <c:pt idx="16">
                  <c:v>0.42105263157894735</c:v>
                </c:pt>
                <c:pt idx="17">
                  <c:v>0.40598290598290598</c:v>
                </c:pt>
                <c:pt idx="18">
                  <c:v>0.40551181102362205</c:v>
                </c:pt>
                <c:pt idx="19">
                  <c:v>0.41044776119402987</c:v>
                </c:pt>
                <c:pt idx="20">
                  <c:v>0.41106719367588934</c:v>
                </c:pt>
                <c:pt idx="21">
                  <c:v>0.40989399293286222</c:v>
                </c:pt>
                <c:pt idx="22">
                  <c:v>0.41694915254237286</c:v>
                </c:pt>
                <c:pt idx="23">
                  <c:v>0.42052980132450329</c:v>
                </c:pt>
                <c:pt idx="24">
                  <c:v>0.43269230769230771</c:v>
                </c:pt>
                <c:pt idx="25">
                  <c:v>0.41666666666666669</c:v>
                </c:pt>
                <c:pt idx="26">
                  <c:v>0.45816733067729082</c:v>
                </c:pt>
                <c:pt idx="27">
                  <c:v>0.48076923076923078</c:v>
                </c:pt>
                <c:pt idx="28">
                  <c:v>0.48148148148148145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5-49ED-ADC8-9B6C73EE2380}"/>
            </c:ext>
          </c:extLst>
        </c:ser>
        <c:ser>
          <c:idx val="1"/>
          <c:order val="1"/>
          <c:tx>
            <c:strRef>
              <c:f>Copper!$L$5</c:f>
              <c:strCache>
                <c:ptCount val="1"/>
                <c:pt idx="0">
                  <c:v> Electrical and electronic products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Copper!$J$6:$J$34</c:f>
              <c:numCache>
                <c:formatCode>_-* #,##0_-;\-* #,##0_-;_-* "-"??_-;_-@_-</c:formatCode>
                <c:ptCount val="2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</c:numCache>
            </c:numRef>
          </c:xVal>
          <c:yVal>
            <c:numRef>
              <c:f>Copper!$L$6:$L$34</c:f>
              <c:numCache>
                <c:formatCode>0%</c:formatCode>
                <c:ptCount val="29"/>
                <c:pt idx="0">
                  <c:v>0.23809523809523808</c:v>
                </c:pt>
                <c:pt idx="1">
                  <c:v>0.25</c:v>
                </c:pt>
                <c:pt idx="2">
                  <c:v>0.26341463414634148</c:v>
                </c:pt>
                <c:pt idx="3">
                  <c:v>0.26160337552742619</c:v>
                </c:pt>
                <c:pt idx="4">
                  <c:v>0.27049180327868855</c:v>
                </c:pt>
                <c:pt idx="5">
                  <c:v>0.27981651376146788</c:v>
                </c:pt>
                <c:pt idx="6">
                  <c:v>0.2807017543859649</c:v>
                </c:pt>
                <c:pt idx="7">
                  <c:v>0.2768361581920904</c:v>
                </c:pt>
                <c:pt idx="8">
                  <c:v>0.25252525252525254</c:v>
                </c:pt>
                <c:pt idx="9">
                  <c:v>0.25</c:v>
                </c:pt>
                <c:pt idx="10">
                  <c:v>0.22897196261682243</c:v>
                </c:pt>
                <c:pt idx="11">
                  <c:v>0.23113207547169812</c:v>
                </c:pt>
                <c:pt idx="12">
                  <c:v>0.23287671232876711</c:v>
                </c:pt>
                <c:pt idx="13">
                  <c:v>0.22972972972972974</c:v>
                </c:pt>
                <c:pt idx="14">
                  <c:v>0.22935779816513763</c:v>
                </c:pt>
                <c:pt idx="15">
                  <c:v>0.24657534246575341</c:v>
                </c:pt>
                <c:pt idx="16">
                  <c:v>0.23923444976076555</c:v>
                </c:pt>
                <c:pt idx="17">
                  <c:v>0.24786324786324787</c:v>
                </c:pt>
                <c:pt idx="18">
                  <c:v>0.25590551181102361</c:v>
                </c:pt>
                <c:pt idx="19">
                  <c:v>0.25</c:v>
                </c:pt>
                <c:pt idx="20">
                  <c:v>0.2608695652173913</c:v>
                </c:pt>
                <c:pt idx="21">
                  <c:v>0.26148409893992935</c:v>
                </c:pt>
                <c:pt idx="22">
                  <c:v>0.25762711864406779</c:v>
                </c:pt>
                <c:pt idx="23">
                  <c:v>0.27152317880794702</c:v>
                </c:pt>
                <c:pt idx="24">
                  <c:v>0.25961538461538464</c:v>
                </c:pt>
                <c:pt idx="25">
                  <c:v>0.26602564102564102</c:v>
                </c:pt>
                <c:pt idx="26">
                  <c:v>0.25896414342629481</c:v>
                </c:pt>
                <c:pt idx="27">
                  <c:v>0.21923076923076923</c:v>
                </c:pt>
                <c:pt idx="28">
                  <c:v>0.20987654320987653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5-49ED-ADC8-9B6C73EE2380}"/>
            </c:ext>
          </c:extLst>
        </c:ser>
        <c:ser>
          <c:idx val="2"/>
          <c:order val="2"/>
          <c:tx>
            <c:strRef>
              <c:f>Copper!$M$5</c:f>
              <c:strCache>
                <c:ptCount val="1"/>
                <c:pt idx="0">
                  <c:v> Industrial machinery and equipment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Copper!$J$6:$J$34</c:f>
              <c:numCache>
                <c:formatCode>_-* #,##0_-;\-* #,##0_-;_-* "-"??_-;_-@_-</c:formatCode>
                <c:ptCount val="2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</c:numCache>
            </c:numRef>
          </c:xVal>
          <c:yVal>
            <c:numRef>
              <c:f>Copper!$M$6:$M$34</c:f>
              <c:numCache>
                <c:formatCode>0%</c:formatCode>
                <c:ptCount val="29"/>
                <c:pt idx="0">
                  <c:v>0.17006802721088435</c:v>
                </c:pt>
                <c:pt idx="1">
                  <c:v>0.16145833333333334</c:v>
                </c:pt>
                <c:pt idx="2">
                  <c:v>0.16097560975609757</c:v>
                </c:pt>
                <c:pt idx="3">
                  <c:v>0.16033755274261605</c:v>
                </c:pt>
                <c:pt idx="4">
                  <c:v>0.1598360655737705</c:v>
                </c:pt>
                <c:pt idx="5">
                  <c:v>0.16972477064220184</c:v>
                </c:pt>
                <c:pt idx="6">
                  <c:v>0.17105263157894737</c:v>
                </c:pt>
                <c:pt idx="7">
                  <c:v>0.15819209039548024</c:v>
                </c:pt>
                <c:pt idx="8">
                  <c:v>0.15151515151515152</c:v>
                </c:pt>
                <c:pt idx="9">
                  <c:v>0.14150943396226415</c:v>
                </c:pt>
                <c:pt idx="10">
                  <c:v>0.14018691588785046</c:v>
                </c:pt>
                <c:pt idx="11">
                  <c:v>0.14150943396226415</c:v>
                </c:pt>
                <c:pt idx="12">
                  <c:v>0.13242009132420091</c:v>
                </c:pt>
                <c:pt idx="13">
                  <c:v>0.13963963963963963</c:v>
                </c:pt>
                <c:pt idx="14">
                  <c:v>0.14220183486238533</c:v>
                </c:pt>
                <c:pt idx="15">
                  <c:v>0.13698630136986301</c:v>
                </c:pt>
                <c:pt idx="16">
                  <c:v>0.12918660287081341</c:v>
                </c:pt>
                <c:pt idx="17">
                  <c:v>0.12820512820512819</c:v>
                </c:pt>
                <c:pt idx="18">
                  <c:v>0.11811023622047244</c:v>
                </c:pt>
                <c:pt idx="19">
                  <c:v>0.11940298507462686</c:v>
                </c:pt>
                <c:pt idx="20">
                  <c:v>0.11857707509881422</c:v>
                </c:pt>
                <c:pt idx="21">
                  <c:v>0.12014134275618374</c:v>
                </c:pt>
                <c:pt idx="22">
                  <c:v>0.11864406779661017</c:v>
                </c:pt>
                <c:pt idx="23">
                  <c:v>0.10927152317880795</c:v>
                </c:pt>
                <c:pt idx="24">
                  <c:v>0.10897435897435898</c:v>
                </c:pt>
                <c:pt idx="25">
                  <c:v>9.9358974358974353E-2</c:v>
                </c:pt>
                <c:pt idx="26">
                  <c:v>9.1633466135458169E-2</c:v>
                </c:pt>
                <c:pt idx="27">
                  <c:v>0.1</c:v>
                </c:pt>
                <c:pt idx="28">
                  <c:v>9.8765432098765427E-2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65-49ED-ADC8-9B6C73EE2380}"/>
            </c:ext>
          </c:extLst>
        </c:ser>
        <c:ser>
          <c:idx val="3"/>
          <c:order val="3"/>
          <c:tx>
            <c:strRef>
              <c:f>Copper!$N$5</c:f>
              <c:strCache>
                <c:ptCount val="1"/>
                <c:pt idx="0">
                  <c:v> Transportation equipment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Copper!$J$6:$J$34</c:f>
              <c:numCache>
                <c:formatCode>_-* #,##0_-;\-* #,##0_-;_-* "-"??_-;_-@_-</c:formatCode>
                <c:ptCount val="2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</c:numCache>
            </c:numRef>
          </c:xVal>
          <c:yVal>
            <c:numRef>
              <c:f>Copper!$N$6:$N$34</c:f>
              <c:numCache>
                <c:formatCode>0%</c:formatCode>
                <c:ptCount val="29"/>
                <c:pt idx="0">
                  <c:v>0.12925170068027211</c:v>
                </c:pt>
                <c:pt idx="1">
                  <c:v>0.15104166666666666</c:v>
                </c:pt>
                <c:pt idx="2">
                  <c:v>0.14146341463414633</c:v>
                </c:pt>
                <c:pt idx="3">
                  <c:v>0.13080168776371309</c:v>
                </c:pt>
                <c:pt idx="4">
                  <c:v>0.13114754098360656</c:v>
                </c:pt>
                <c:pt idx="5">
                  <c:v>0.11009174311926606</c:v>
                </c:pt>
                <c:pt idx="6">
                  <c:v>0.10964912280701754</c:v>
                </c:pt>
                <c:pt idx="7">
                  <c:v>0.10734463276836158</c:v>
                </c:pt>
                <c:pt idx="8">
                  <c:v>0.12121212121212122</c:v>
                </c:pt>
                <c:pt idx="9">
                  <c:v>0.13207547169811321</c:v>
                </c:pt>
                <c:pt idx="10">
                  <c:v>0.13084112149532709</c:v>
                </c:pt>
                <c:pt idx="11">
                  <c:v>0.12264150943396226</c:v>
                </c:pt>
                <c:pt idx="12">
                  <c:v>0.1095890410958904</c:v>
                </c:pt>
                <c:pt idx="13">
                  <c:v>0.12162162162162163</c:v>
                </c:pt>
                <c:pt idx="14">
                  <c:v>0.11926605504587157</c:v>
                </c:pt>
                <c:pt idx="15">
                  <c:v>0.11872146118721461</c:v>
                </c:pt>
                <c:pt idx="16">
                  <c:v>0.11004784688995216</c:v>
                </c:pt>
                <c:pt idx="17">
                  <c:v>0.11965811965811966</c:v>
                </c:pt>
                <c:pt idx="18">
                  <c:v>0.12992125984251968</c:v>
                </c:pt>
                <c:pt idx="19">
                  <c:v>0.11940298507462686</c:v>
                </c:pt>
                <c:pt idx="20">
                  <c:v>0.11067193675889328</c:v>
                </c:pt>
                <c:pt idx="21">
                  <c:v>0.10954063604240283</c:v>
                </c:pt>
                <c:pt idx="22">
                  <c:v>0.10847457627118644</c:v>
                </c:pt>
                <c:pt idx="23">
                  <c:v>9.9337748344370855E-2</c:v>
                </c:pt>
                <c:pt idx="24">
                  <c:v>9.9358974358974353E-2</c:v>
                </c:pt>
                <c:pt idx="25">
                  <c:v>9.9358974358974353E-2</c:v>
                </c:pt>
                <c:pt idx="26">
                  <c:v>9.1633466135458169E-2</c:v>
                </c:pt>
                <c:pt idx="27">
                  <c:v>0.1</c:v>
                </c:pt>
                <c:pt idx="28">
                  <c:v>9.8765432098765427E-2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65-49ED-ADC8-9B6C73EE2380}"/>
            </c:ext>
          </c:extLst>
        </c:ser>
        <c:ser>
          <c:idx val="4"/>
          <c:order val="4"/>
          <c:tx>
            <c:strRef>
              <c:f>Copper!$O$5</c:f>
              <c:strCache>
                <c:ptCount val="1"/>
                <c:pt idx="0">
                  <c:v> Consumer and general products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Copper!$J$6:$J$34</c:f>
              <c:numCache>
                <c:formatCode>_-* #,##0_-;\-* #,##0_-;_-* "-"??_-;_-@_-</c:formatCode>
                <c:ptCount val="2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</c:numCache>
            </c:numRef>
          </c:xVal>
          <c:yVal>
            <c:numRef>
              <c:f>Copper!$O$6:$O$34</c:f>
              <c:numCache>
                <c:formatCode>0%</c:formatCode>
                <c:ptCount val="29"/>
                <c:pt idx="0">
                  <c:v>0.14285714285714285</c:v>
                </c:pt>
                <c:pt idx="1">
                  <c:v>0.11979166666666667</c:v>
                </c:pt>
                <c:pt idx="2">
                  <c:v>0.11219512195121951</c:v>
                </c:pt>
                <c:pt idx="3">
                  <c:v>0.11814345991561181</c:v>
                </c:pt>
                <c:pt idx="4">
                  <c:v>0.11885245901639344</c:v>
                </c:pt>
                <c:pt idx="5">
                  <c:v>0.11926605504587157</c:v>
                </c:pt>
                <c:pt idx="6">
                  <c:v>0.11842105263157894</c:v>
                </c:pt>
                <c:pt idx="7">
                  <c:v>0.11864406779661017</c:v>
                </c:pt>
                <c:pt idx="8">
                  <c:v>0.10101010101010101</c:v>
                </c:pt>
                <c:pt idx="9">
                  <c:v>0.10849056603773585</c:v>
                </c:pt>
                <c:pt idx="10">
                  <c:v>9.8130841121495324E-2</c:v>
                </c:pt>
                <c:pt idx="11">
                  <c:v>8.9622641509433956E-2</c:v>
                </c:pt>
                <c:pt idx="12">
                  <c:v>9.1324200913242004E-2</c:v>
                </c:pt>
                <c:pt idx="13">
                  <c:v>9.90990990990991E-2</c:v>
                </c:pt>
                <c:pt idx="14">
                  <c:v>0.10091743119266056</c:v>
                </c:pt>
                <c:pt idx="15">
                  <c:v>0.1004566210045662</c:v>
                </c:pt>
                <c:pt idx="16">
                  <c:v>0.10047846889952153</c:v>
                </c:pt>
                <c:pt idx="17">
                  <c:v>9.8290598290598288E-2</c:v>
                </c:pt>
                <c:pt idx="18">
                  <c:v>9.055118110236221E-2</c:v>
                </c:pt>
                <c:pt idx="19">
                  <c:v>0.10074626865671642</c:v>
                </c:pt>
                <c:pt idx="20">
                  <c:v>9.8814229249011856E-2</c:v>
                </c:pt>
                <c:pt idx="21">
                  <c:v>9.8939929328621903E-2</c:v>
                </c:pt>
                <c:pt idx="22">
                  <c:v>9.8305084745762716E-2</c:v>
                </c:pt>
                <c:pt idx="23">
                  <c:v>9.9337748344370855E-2</c:v>
                </c:pt>
                <c:pt idx="24">
                  <c:v>9.9358974358974353E-2</c:v>
                </c:pt>
                <c:pt idx="25">
                  <c:v>0.11858974358974358</c:v>
                </c:pt>
                <c:pt idx="26">
                  <c:v>9.9601593625498003E-2</c:v>
                </c:pt>
                <c:pt idx="27">
                  <c:v>0.1</c:v>
                </c:pt>
                <c:pt idx="28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65-49ED-ADC8-9B6C73EE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5280"/>
        <c:axId val="282454912"/>
      </c:scatterChart>
      <c:valAx>
        <c:axId val="463625280"/>
        <c:scaling>
          <c:orientation val="minMax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82454912"/>
        <c:crosses val="autoZero"/>
        <c:crossBetween val="midCat"/>
      </c:valAx>
      <c:valAx>
        <c:axId val="2824549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636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Aluminum end-use</a:t>
            </a:r>
            <a:r>
              <a:rPr lang="en-US" baseline="0"/>
              <a:t> splits USGS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Alu!$N$9</c:f>
              <c:strCache>
                <c:ptCount val="1"/>
                <c:pt idx="0">
                  <c:v>Construction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Alu!$N$10:$N$39</c:f>
              <c:numCache>
                <c:formatCode>0%</c:formatCode>
                <c:ptCount val="30"/>
                <c:pt idx="0">
                  <c:v>0.24689616252821669</c:v>
                </c:pt>
                <c:pt idx="1">
                  <c:v>0.24284475281873374</c:v>
                </c:pt>
                <c:pt idx="2">
                  <c:v>0.23881196066626531</c:v>
                </c:pt>
                <c:pt idx="3">
                  <c:v>0.23357664233576642</c:v>
                </c:pt>
                <c:pt idx="4">
                  <c:v>0.22484541877459246</c:v>
                </c:pt>
                <c:pt idx="5">
                  <c:v>0.21970850554709592</c:v>
                </c:pt>
                <c:pt idx="6">
                  <c:v>0.21091381550454744</c:v>
                </c:pt>
                <c:pt idx="7">
                  <c:v>0.21364985163204747</c:v>
                </c:pt>
                <c:pt idx="8">
                  <c:v>0.22266401590457258</c:v>
                </c:pt>
                <c:pt idx="9">
                  <c:v>0.20753998476770755</c:v>
                </c:pt>
                <c:pt idx="10">
                  <c:v>0.21484749664300787</c:v>
                </c:pt>
                <c:pt idx="11">
                  <c:v>0.2196307094266278</c:v>
                </c:pt>
                <c:pt idx="12">
                  <c:v>0.21202705172728933</c:v>
                </c:pt>
                <c:pt idx="13">
                  <c:v>0.19177061999627629</c:v>
                </c:pt>
                <c:pt idx="14">
                  <c:v>0.19144643937865644</c:v>
                </c:pt>
                <c:pt idx="15">
                  <c:v>0.18181818181818182</c:v>
                </c:pt>
                <c:pt idx="16">
                  <c:v>0.16451932606541131</c:v>
                </c:pt>
                <c:pt idx="17">
                  <c:v>0.1682406435816719</c:v>
                </c:pt>
                <c:pt idx="18">
                  <c:v>0.1693121693121693</c:v>
                </c:pt>
                <c:pt idx="19">
                  <c:v>0.17141196978500872</c:v>
                </c:pt>
                <c:pt idx="20">
                  <c:v>0.14703080342966021</c:v>
                </c:pt>
                <c:pt idx="21">
                  <c:v>0.15875415784699123</c:v>
                </c:pt>
                <c:pt idx="22">
                  <c:v>0.14896469536719797</c:v>
                </c:pt>
                <c:pt idx="23">
                  <c:v>0.15083168875105724</c:v>
                </c:pt>
                <c:pt idx="24">
                  <c:v>0.14927293784583709</c:v>
                </c:pt>
                <c:pt idx="25">
                  <c:v>0.14756713639989363</c:v>
                </c:pt>
                <c:pt idx="26">
                  <c:v>0.16079755587715067</c:v>
                </c:pt>
                <c:pt idx="27">
                  <c:v>0.16139240506329114</c:v>
                </c:pt>
                <c:pt idx="28">
                  <c:v>0.16005873715124816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8-441D-88BF-3DD8A9931309}"/>
            </c:ext>
          </c:extLst>
        </c:ser>
        <c:ser>
          <c:idx val="1"/>
          <c:order val="1"/>
          <c:tx>
            <c:strRef>
              <c:f>Alu!$O$9</c:f>
              <c:strCache>
                <c:ptCount val="1"/>
                <c:pt idx="0">
                  <c:v>Consumer durables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Alu!$O$10:$O$39</c:f>
              <c:numCache>
                <c:formatCode>0%</c:formatCode>
                <c:ptCount val="30"/>
                <c:pt idx="0">
                  <c:v>8.2957110609480814E-2</c:v>
                </c:pt>
                <c:pt idx="1">
                  <c:v>8.8031222896790981E-2</c:v>
                </c:pt>
                <c:pt idx="2">
                  <c:v>8.3885209713024281E-2</c:v>
                </c:pt>
                <c:pt idx="3">
                  <c:v>8.4124087591240876E-2</c:v>
                </c:pt>
                <c:pt idx="4">
                  <c:v>7.6072700018737116E-2</c:v>
                </c:pt>
                <c:pt idx="5">
                  <c:v>7.3961279095061991E-2</c:v>
                </c:pt>
                <c:pt idx="6">
                  <c:v>8.2070160242529236E-2</c:v>
                </c:pt>
                <c:pt idx="7">
                  <c:v>7.2357909153161384E-2</c:v>
                </c:pt>
                <c:pt idx="8">
                  <c:v>8.2306163021868786E-2</c:v>
                </c:pt>
                <c:pt idx="9">
                  <c:v>8.0159939070830161E-2</c:v>
                </c:pt>
                <c:pt idx="10">
                  <c:v>7.4429311337042017E-2</c:v>
                </c:pt>
                <c:pt idx="11">
                  <c:v>8.2993197278911565E-2</c:v>
                </c:pt>
                <c:pt idx="12">
                  <c:v>8.4445256808627314E-2</c:v>
                </c:pt>
                <c:pt idx="13">
                  <c:v>8.6203686464345564E-2</c:v>
                </c:pt>
                <c:pt idx="14">
                  <c:v>8.0492233205567879E-2</c:v>
                </c:pt>
                <c:pt idx="15">
                  <c:v>7.6674890871133036E-2</c:v>
                </c:pt>
                <c:pt idx="16">
                  <c:v>7.3736372646184337E-2</c:v>
                </c:pt>
                <c:pt idx="17">
                  <c:v>7.6949982511367615E-2</c:v>
                </c:pt>
                <c:pt idx="18">
                  <c:v>7.6946334089191229E-2</c:v>
                </c:pt>
                <c:pt idx="19">
                  <c:v>7.9169087739686228E-2</c:v>
                </c:pt>
                <c:pt idx="20">
                  <c:v>7.5103207367418226E-2</c:v>
                </c:pt>
                <c:pt idx="21">
                  <c:v>7.8621106743271843E-2</c:v>
                </c:pt>
                <c:pt idx="22">
                  <c:v>7.8057500372411742E-2</c:v>
                </c:pt>
                <c:pt idx="23">
                  <c:v>7.8376092472511982E-2</c:v>
                </c:pt>
                <c:pt idx="24">
                  <c:v>7.7210140265088142E-2</c:v>
                </c:pt>
                <c:pt idx="25">
                  <c:v>7.8037755915979792E-2</c:v>
                </c:pt>
                <c:pt idx="26">
                  <c:v>7.3162887924103553E-2</c:v>
                </c:pt>
                <c:pt idx="27">
                  <c:v>7.4999999999999997E-2</c:v>
                </c:pt>
                <c:pt idx="28">
                  <c:v>7.0647740251264482E-2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8-441D-88BF-3DD8A9931309}"/>
            </c:ext>
          </c:extLst>
        </c:ser>
        <c:ser>
          <c:idx val="2"/>
          <c:order val="2"/>
          <c:tx>
            <c:strRef>
              <c:f>Alu!$P$9</c:f>
              <c:strCache>
                <c:ptCount val="1"/>
                <c:pt idx="0">
                  <c:v>Containers and packaging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Alu!$P$10:$P$39</c:f>
              <c:numCache>
                <c:formatCode>0%</c:formatCode>
                <c:ptCount val="30"/>
                <c:pt idx="0">
                  <c:v>0.22093679458239276</c:v>
                </c:pt>
                <c:pt idx="1">
                  <c:v>0.22333044232437121</c:v>
                </c:pt>
                <c:pt idx="2">
                  <c:v>0.22275737507525586</c:v>
                </c:pt>
                <c:pt idx="3">
                  <c:v>0.22992700729927007</c:v>
                </c:pt>
                <c:pt idx="4">
                  <c:v>0.23796140153644368</c:v>
                </c:pt>
                <c:pt idx="5">
                  <c:v>0.2806177942136176</c:v>
                </c:pt>
                <c:pt idx="6">
                  <c:v>0.29449978345604155</c:v>
                </c:pt>
                <c:pt idx="7">
                  <c:v>0.33325724720383476</c:v>
                </c:pt>
                <c:pt idx="8">
                  <c:v>0.30218687872763417</c:v>
                </c:pt>
                <c:pt idx="9">
                  <c:v>0.29322162985529321</c:v>
                </c:pt>
                <c:pt idx="10">
                  <c:v>0.29157874544408208</c:v>
                </c:pt>
                <c:pt idx="11">
                  <c:v>0.29348882410106902</c:v>
                </c:pt>
                <c:pt idx="12">
                  <c:v>0.30159020288795468</c:v>
                </c:pt>
                <c:pt idx="13">
                  <c:v>0.29789610873207967</c:v>
                </c:pt>
                <c:pt idx="14">
                  <c:v>0.31268912648779501</c:v>
                </c:pt>
                <c:pt idx="15">
                  <c:v>0.32453976086543934</c:v>
                </c:pt>
                <c:pt idx="16">
                  <c:v>0.34489593657086226</c:v>
                </c:pt>
                <c:pt idx="17">
                  <c:v>0.33228401538999652</c:v>
                </c:pt>
                <c:pt idx="18">
                  <c:v>0.29780801209372637</c:v>
                </c:pt>
                <c:pt idx="19">
                  <c:v>0.27890761185357349</c:v>
                </c:pt>
                <c:pt idx="20">
                  <c:v>0.2794537948555097</c:v>
                </c:pt>
                <c:pt idx="21">
                  <c:v>0.26156637435742364</c:v>
                </c:pt>
                <c:pt idx="22">
                  <c:v>0.25026068821689262</c:v>
                </c:pt>
                <c:pt idx="23">
                  <c:v>0.24527769946433606</c:v>
                </c:pt>
                <c:pt idx="24">
                  <c:v>0.23549092780851885</c:v>
                </c:pt>
                <c:pt idx="25">
                  <c:v>0.22999202339803243</c:v>
                </c:pt>
                <c:pt idx="26">
                  <c:v>0.241196333815726</c:v>
                </c:pt>
                <c:pt idx="27">
                  <c:v>0.23417721518987342</c:v>
                </c:pt>
                <c:pt idx="28">
                  <c:v>0.23005384238864415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41D-88BF-3DD8A9931309}"/>
            </c:ext>
          </c:extLst>
        </c:ser>
        <c:ser>
          <c:idx val="3"/>
          <c:order val="3"/>
          <c:tx>
            <c:strRef>
              <c:f>Alu!$Q$9</c:f>
              <c:strCache>
                <c:ptCount val="1"/>
                <c:pt idx="0">
                  <c:v>Electrical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Alu!$Q$10:$Q$39</c:f>
              <c:numCache>
                <c:formatCode>0%</c:formatCode>
                <c:ptCount val="30"/>
                <c:pt idx="0">
                  <c:v>0.13318284424379231</c:v>
                </c:pt>
                <c:pt idx="1">
                  <c:v>0.10884648742411102</c:v>
                </c:pt>
                <c:pt idx="2">
                  <c:v>0.10696367650010034</c:v>
                </c:pt>
                <c:pt idx="3">
                  <c:v>0.10802919708029197</c:v>
                </c:pt>
                <c:pt idx="4">
                  <c:v>0.11617013303353944</c:v>
                </c:pt>
                <c:pt idx="5">
                  <c:v>0.11594518164020014</c:v>
                </c:pt>
                <c:pt idx="6">
                  <c:v>0.11087050671286271</c:v>
                </c:pt>
                <c:pt idx="7">
                  <c:v>0.10614015065053641</c:v>
                </c:pt>
                <c:pt idx="8">
                  <c:v>0.1021868787276342</c:v>
                </c:pt>
                <c:pt idx="9">
                  <c:v>0.10795887281035796</c:v>
                </c:pt>
                <c:pt idx="10">
                  <c:v>9.9175139075388455E-2</c:v>
                </c:pt>
                <c:pt idx="11">
                  <c:v>9.6015549076773565E-2</c:v>
                </c:pt>
                <c:pt idx="12">
                  <c:v>9.1025406689819052E-2</c:v>
                </c:pt>
                <c:pt idx="13">
                  <c:v>9.8119530813628744E-2</c:v>
                </c:pt>
                <c:pt idx="14">
                  <c:v>9.8043171272947344E-2</c:v>
                </c:pt>
                <c:pt idx="15">
                  <c:v>8.9580565572214846E-2</c:v>
                </c:pt>
                <c:pt idx="16">
                  <c:v>9.0584737363726464E-2</c:v>
                </c:pt>
                <c:pt idx="17">
                  <c:v>8.6393844001399087E-2</c:v>
                </c:pt>
                <c:pt idx="18">
                  <c:v>8.3295540438397583E-2</c:v>
                </c:pt>
                <c:pt idx="19">
                  <c:v>8.3527019174898312E-2</c:v>
                </c:pt>
                <c:pt idx="20">
                  <c:v>7.9549063194664968E-2</c:v>
                </c:pt>
                <c:pt idx="21">
                  <c:v>8.0586634411853639E-2</c:v>
                </c:pt>
                <c:pt idx="22">
                  <c:v>7.9994041412185315E-2</c:v>
                </c:pt>
                <c:pt idx="23">
                  <c:v>7.7107414716661965E-2</c:v>
                </c:pt>
                <c:pt idx="24">
                  <c:v>7.5794621026894868E-2</c:v>
                </c:pt>
                <c:pt idx="25">
                  <c:v>7.8436586014357879E-2</c:v>
                </c:pt>
                <c:pt idx="26">
                  <c:v>7.3806078147612156E-2</c:v>
                </c:pt>
                <c:pt idx="27">
                  <c:v>6.9936708860759492E-2</c:v>
                </c:pt>
                <c:pt idx="28">
                  <c:v>6.6895088921520643E-2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8-441D-88BF-3DD8A9931309}"/>
            </c:ext>
          </c:extLst>
        </c:ser>
        <c:ser>
          <c:idx val="4"/>
          <c:order val="4"/>
          <c:tx>
            <c:strRef>
              <c:f>Alu!$R$9</c:f>
              <c:strCache>
                <c:ptCount val="1"/>
                <c:pt idx="0">
                  <c:v>Machinery and equipment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Alu!$R$10:$R$39</c:f>
              <c:numCache>
                <c:formatCode>0%</c:formatCode>
                <c:ptCount val="30"/>
                <c:pt idx="0">
                  <c:v>7.0823927765237021E-2</c:v>
                </c:pt>
                <c:pt idx="1">
                  <c:v>7.6973113616652211E-2</c:v>
                </c:pt>
                <c:pt idx="2">
                  <c:v>7.1844270519767203E-2</c:v>
                </c:pt>
                <c:pt idx="3">
                  <c:v>7.2080291970802915E-2</c:v>
                </c:pt>
                <c:pt idx="4">
                  <c:v>7.0076822184747992E-2</c:v>
                </c:pt>
                <c:pt idx="5">
                  <c:v>7.0045681966499893E-2</c:v>
                </c:pt>
                <c:pt idx="6">
                  <c:v>6.994369857080987E-2</c:v>
                </c:pt>
                <c:pt idx="7">
                  <c:v>6.1401506505364072E-2</c:v>
                </c:pt>
                <c:pt idx="8">
                  <c:v>6.2226640159045728E-2</c:v>
                </c:pt>
                <c:pt idx="9">
                  <c:v>5.9786747905559788E-2</c:v>
                </c:pt>
                <c:pt idx="10">
                  <c:v>5.8507577210819103E-2</c:v>
                </c:pt>
                <c:pt idx="11">
                  <c:v>5.8892128279883382E-2</c:v>
                </c:pt>
                <c:pt idx="12">
                  <c:v>5.8855785048437213E-2</c:v>
                </c:pt>
                <c:pt idx="13">
                  <c:v>6.2930552969651832E-2</c:v>
                </c:pt>
                <c:pt idx="14">
                  <c:v>6.4555174500706067E-2</c:v>
                </c:pt>
                <c:pt idx="15">
                  <c:v>6.794458151451889E-2</c:v>
                </c:pt>
                <c:pt idx="16">
                  <c:v>6.6600594648166506E-2</c:v>
                </c:pt>
                <c:pt idx="17">
                  <c:v>6.5932144106330887E-2</c:v>
                </c:pt>
                <c:pt idx="18">
                  <c:v>6.5154950869236589E-2</c:v>
                </c:pt>
                <c:pt idx="19">
                  <c:v>7.0017431725740847E-2</c:v>
                </c:pt>
                <c:pt idx="20">
                  <c:v>6.9069545887583364E-2</c:v>
                </c:pt>
                <c:pt idx="21">
                  <c:v>6.8339885092228603E-2</c:v>
                </c:pt>
                <c:pt idx="22">
                  <c:v>7.0013406822583044E-2</c:v>
                </c:pt>
                <c:pt idx="23">
                  <c:v>6.7944742035522976E-2</c:v>
                </c:pt>
                <c:pt idx="24">
                  <c:v>6.7172822030626689E-2</c:v>
                </c:pt>
                <c:pt idx="25">
                  <c:v>6.9130550385535755E-2</c:v>
                </c:pt>
                <c:pt idx="26">
                  <c:v>6.8982151471297631E-2</c:v>
                </c:pt>
                <c:pt idx="27">
                  <c:v>6.3924050632911386E-2</c:v>
                </c:pt>
                <c:pt idx="28">
                  <c:v>6.7547723935389131E-2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48-441D-88BF-3DD8A9931309}"/>
            </c:ext>
          </c:extLst>
        </c:ser>
        <c:ser>
          <c:idx val="5"/>
          <c:order val="5"/>
          <c:tx>
            <c:strRef>
              <c:f>Alu!$S$9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Alu!$S$10:$S$39</c:f>
              <c:numCache>
                <c:formatCode>0%</c:formatCode>
                <c:ptCount val="30"/>
                <c:pt idx="0">
                  <c:v>0.18707674943566591</c:v>
                </c:pt>
                <c:pt idx="1">
                  <c:v>0.21010407632263661</c:v>
                </c:pt>
                <c:pt idx="2">
                  <c:v>0.22877784467188442</c:v>
                </c:pt>
                <c:pt idx="3">
                  <c:v>0.22627737226277372</c:v>
                </c:pt>
                <c:pt idx="4">
                  <c:v>0.22671913059771406</c:v>
                </c:pt>
                <c:pt idx="5">
                  <c:v>0.18881879486621711</c:v>
                </c:pt>
                <c:pt idx="6">
                  <c:v>0.17886530965786054</c:v>
                </c:pt>
                <c:pt idx="7">
                  <c:v>0.16320474777448071</c:v>
                </c:pt>
                <c:pt idx="8">
                  <c:v>0.18409542743538768</c:v>
                </c:pt>
                <c:pt idx="9">
                  <c:v>0.21325209444021326</c:v>
                </c:pt>
                <c:pt idx="10">
                  <c:v>0.21101093420295416</c:v>
                </c:pt>
                <c:pt idx="11">
                  <c:v>0.2099125364431487</c:v>
                </c:pt>
                <c:pt idx="12">
                  <c:v>0.21933832937305794</c:v>
                </c:pt>
                <c:pt idx="13">
                  <c:v>0.22342208154905976</c:v>
                </c:pt>
                <c:pt idx="14">
                  <c:v>0.21383901553358886</c:v>
                </c:pt>
                <c:pt idx="15">
                  <c:v>0.22015562725374835</c:v>
                </c:pt>
                <c:pt idx="16">
                  <c:v>0.222001982160555</c:v>
                </c:pt>
                <c:pt idx="17">
                  <c:v>0.23434767401189227</c:v>
                </c:pt>
                <c:pt idx="18">
                  <c:v>0.2705971277399849</c:v>
                </c:pt>
                <c:pt idx="19">
                  <c:v>0.28326554328878562</c:v>
                </c:pt>
                <c:pt idx="20">
                  <c:v>0.31597332486503654</c:v>
                </c:pt>
                <c:pt idx="21">
                  <c:v>0.31750831569398247</c:v>
                </c:pt>
                <c:pt idx="22">
                  <c:v>0.33666021152986741</c:v>
                </c:pt>
                <c:pt idx="23">
                  <c:v>0.35100084578517055</c:v>
                </c:pt>
                <c:pt idx="24">
                  <c:v>0.36546133058808389</c:v>
                </c:pt>
                <c:pt idx="25">
                  <c:v>0.36692369050784368</c:v>
                </c:pt>
                <c:pt idx="26">
                  <c:v>0.34249879401833094</c:v>
                </c:pt>
                <c:pt idx="27">
                  <c:v>0.35443037974683544</c:v>
                </c:pt>
                <c:pt idx="28">
                  <c:v>0.3622124326970142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8-441D-88BF-3DD8A9931309}"/>
            </c:ext>
          </c:extLst>
        </c:ser>
        <c:ser>
          <c:idx val="6"/>
          <c:order val="6"/>
          <c:tx>
            <c:strRef>
              <c:f>Alu!$T$9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Alu!$M$10:$M$39</c:f>
              <c:strCache>
                <c:ptCount val="3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1Compiled by G.R. Matos and P.A. Plunkert.</c:v>
                </c:pt>
              </c:strCache>
            </c:strRef>
          </c:xVal>
          <c:yVal>
            <c:numRef>
              <c:f>Alu!$T$10:$T$39</c:f>
              <c:numCache>
                <c:formatCode>0%</c:formatCode>
                <c:ptCount val="30"/>
                <c:pt idx="0">
                  <c:v>5.812641083521445E-2</c:v>
                </c:pt>
                <c:pt idx="1">
                  <c:v>4.9869904596704248E-2</c:v>
                </c:pt>
                <c:pt idx="2">
                  <c:v>4.6959662853702587E-2</c:v>
                </c:pt>
                <c:pt idx="3">
                  <c:v>4.5985401459854011E-2</c:v>
                </c:pt>
                <c:pt idx="4">
                  <c:v>4.8154393854225222E-2</c:v>
                </c:pt>
                <c:pt idx="5">
                  <c:v>5.0902762671307375E-2</c:v>
                </c:pt>
                <c:pt idx="6">
                  <c:v>5.2836725855348633E-2</c:v>
                </c:pt>
                <c:pt idx="7">
                  <c:v>4.9988587080575214E-2</c:v>
                </c:pt>
                <c:pt idx="8">
                  <c:v>4.4333996023856861E-2</c:v>
                </c:pt>
                <c:pt idx="9">
                  <c:v>3.8080731150038079E-2</c:v>
                </c:pt>
                <c:pt idx="10">
                  <c:v>5.0450796086706308E-2</c:v>
                </c:pt>
                <c:pt idx="11">
                  <c:v>3.9067055393586007E-2</c:v>
                </c:pt>
                <c:pt idx="12">
                  <c:v>3.2717967464814479E-2</c:v>
                </c:pt>
                <c:pt idx="13">
                  <c:v>3.9657419474958107E-2</c:v>
                </c:pt>
                <c:pt idx="14">
                  <c:v>3.8934839620738348E-2</c:v>
                </c:pt>
                <c:pt idx="15">
                  <c:v>3.9286392104763715E-2</c:v>
                </c:pt>
                <c:pt idx="16">
                  <c:v>3.7661050545094152E-2</c:v>
                </c:pt>
                <c:pt idx="17">
                  <c:v>3.5851696397341731E-2</c:v>
                </c:pt>
                <c:pt idx="18">
                  <c:v>3.6885865457294026E-2</c:v>
                </c:pt>
                <c:pt idx="19">
                  <c:v>3.37013364323068E-2</c:v>
                </c:pt>
                <c:pt idx="20">
                  <c:v>3.3820260400127027E-2</c:v>
                </c:pt>
                <c:pt idx="21">
                  <c:v>3.4623525854248563E-2</c:v>
                </c:pt>
                <c:pt idx="22">
                  <c:v>3.6049456278861906E-2</c:v>
                </c:pt>
                <c:pt idx="23">
                  <c:v>2.9461516774739217E-2</c:v>
                </c:pt>
                <c:pt idx="24">
                  <c:v>2.9597220434950458E-2</c:v>
                </c:pt>
                <c:pt idx="25">
                  <c:v>2.9912257378356819E-2</c:v>
                </c:pt>
                <c:pt idx="26">
                  <c:v>3.9556198745779064E-2</c:v>
                </c:pt>
                <c:pt idx="27">
                  <c:v>4.1139240506329111E-2</c:v>
                </c:pt>
                <c:pt idx="28">
                  <c:v>4.2584434654919234E-2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48-441D-88BF-3DD8A993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17344"/>
        <c:axId val="467829616"/>
      </c:scatterChart>
      <c:valAx>
        <c:axId val="3057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67829616"/>
        <c:crosses val="autoZero"/>
        <c:crossBetween val="midCat"/>
      </c:valAx>
      <c:valAx>
        <c:axId val="4678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057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</a:t>
            </a:r>
            <a:r>
              <a:rPr lang="en-US" baseline="0"/>
              <a:t> &amp; steel end-use split USGS</a:t>
            </a:r>
            <a:endParaRPr lang="en-US"/>
          </a:p>
        </c:rich>
      </c:tx>
      <c:layout>
        <c:manualLayout>
          <c:xMode val="edge"/>
          <c:yMode val="edge"/>
          <c:x val="0.2892288203557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IronSteel!$C$113</c:f>
              <c:strCache>
                <c:ptCount val="1"/>
                <c:pt idx="0">
                  <c:v> Service centers and distributors USGS+Trade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IronSteel!$B$130:$B$154</c:f>
              <c:numCache>
                <c:formatCode>General</c:formatCode>
                <c:ptCount val="2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</c:numCache>
            </c:numRef>
          </c:xVal>
          <c:yVal>
            <c:numRef>
              <c:f>IronSteel!$C$73:$C$97</c:f>
              <c:numCache>
                <c:formatCode>0%</c:formatCode>
                <c:ptCount val="25"/>
                <c:pt idx="0">
                  <c:v>0.15753293870536567</c:v>
                </c:pt>
                <c:pt idx="1">
                  <c:v>0.16715942688196497</c:v>
                </c:pt>
                <c:pt idx="2">
                  <c:v>0.16806722689075632</c:v>
                </c:pt>
                <c:pt idx="3">
                  <c:v>0.17331779784445092</c:v>
                </c:pt>
                <c:pt idx="4">
                  <c:v>0.20196651607759766</c:v>
                </c:pt>
                <c:pt idx="5">
                  <c:v>0.18772482014388489</c:v>
                </c:pt>
                <c:pt idx="6">
                  <c:v>0.19326466844115264</c:v>
                </c:pt>
                <c:pt idx="7">
                  <c:v>0.19663616126638633</c:v>
                </c:pt>
                <c:pt idx="8">
                  <c:v>0.20988805970149255</c:v>
                </c:pt>
                <c:pt idx="9">
                  <c:v>0.20849252265036569</c:v>
                </c:pt>
                <c:pt idx="10">
                  <c:v>0.21954922340301297</c:v>
                </c:pt>
                <c:pt idx="11">
                  <c:v>0.2210392315704201</c:v>
                </c:pt>
                <c:pt idx="12">
                  <c:v>0.22689398795026278</c:v>
                </c:pt>
                <c:pt idx="13">
                  <c:v>0.23039274203175361</c:v>
                </c:pt>
                <c:pt idx="14">
                  <c:v>0.23835920177383593</c:v>
                </c:pt>
                <c:pt idx="15">
                  <c:v>0.21286936236391912</c:v>
                </c:pt>
                <c:pt idx="16">
                  <c:v>0.21026894865525672</c:v>
                </c:pt>
                <c:pt idx="17">
                  <c:v>0.22773560451768191</c:v>
                </c:pt>
                <c:pt idx="18">
                  <c:v>0.22206556221360593</c:v>
                </c:pt>
                <c:pt idx="19">
                  <c:v>0.21271207900734362</c:v>
                </c:pt>
                <c:pt idx="20">
                  <c:v>0.21965716254630027</c:v>
                </c:pt>
                <c:pt idx="21">
                  <c:v>0.22833723653395785</c:v>
                </c:pt>
                <c:pt idx="22">
                  <c:v>0.23092086736130668</c:v>
                </c:pt>
                <c:pt idx="23">
                  <c:v>0.23371503660596959</c:v>
                </c:pt>
                <c:pt idx="24">
                  <c:v>0.24262295081967214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1-4D07-AC66-46CB76E24D7E}"/>
            </c:ext>
          </c:extLst>
        </c:ser>
        <c:ser>
          <c:idx val="1"/>
          <c:order val="1"/>
          <c:tx>
            <c:strRef>
              <c:f>IronSteel!$D$113</c:f>
              <c:strCache>
                <c:ptCount val="1"/>
                <c:pt idx="0">
                  <c:v> Construction USGS+Trade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IronSteel!$B$130:$B$154</c:f>
              <c:numCache>
                <c:formatCode>General</c:formatCode>
                <c:ptCount val="2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</c:numCache>
            </c:numRef>
          </c:xVal>
          <c:yVal>
            <c:numRef>
              <c:f>IronSteel!$D$73:$D$97</c:f>
              <c:numCache>
                <c:formatCode>0%</c:formatCode>
                <c:ptCount val="25"/>
                <c:pt idx="0">
                  <c:v>0.11838839029978995</c:v>
                </c:pt>
                <c:pt idx="1">
                  <c:v>0.12281100750511713</c:v>
                </c:pt>
                <c:pt idx="2">
                  <c:v>0.11134453781512606</c:v>
                </c:pt>
                <c:pt idx="3">
                  <c:v>0.11316632682784736</c:v>
                </c:pt>
                <c:pt idx="4">
                  <c:v>0.12024980069093807</c:v>
                </c:pt>
                <c:pt idx="5">
                  <c:v>0.1035296762589928</c:v>
                </c:pt>
                <c:pt idx="6">
                  <c:v>0.11804189329938665</c:v>
                </c:pt>
                <c:pt idx="7">
                  <c:v>0.11909473163492457</c:v>
                </c:pt>
                <c:pt idx="8">
                  <c:v>0.11648787313432836</c:v>
                </c:pt>
                <c:pt idx="9">
                  <c:v>0.12007422770439909</c:v>
                </c:pt>
                <c:pt idx="10">
                  <c:v>0.12145276188251782</c:v>
                </c:pt>
                <c:pt idx="11">
                  <c:v>0.12730008100914247</c:v>
                </c:pt>
                <c:pt idx="12">
                  <c:v>0.13331624150749904</c:v>
                </c:pt>
                <c:pt idx="13">
                  <c:v>0.1325056702876925</c:v>
                </c:pt>
                <c:pt idx="14">
                  <c:v>0.1352549889135255</c:v>
                </c:pt>
                <c:pt idx="15">
                  <c:v>0.12636080870917574</c:v>
                </c:pt>
                <c:pt idx="16">
                  <c:v>0.13202933985330073</c:v>
                </c:pt>
                <c:pt idx="17">
                  <c:v>0.13053138307720794</c:v>
                </c:pt>
                <c:pt idx="18">
                  <c:v>0.12689460697920338</c:v>
                </c:pt>
                <c:pt idx="19">
                  <c:v>0.11732928167468558</c:v>
                </c:pt>
                <c:pt idx="20">
                  <c:v>0.14385390645189078</c:v>
                </c:pt>
                <c:pt idx="21">
                  <c:v>0.15389762462361994</c:v>
                </c:pt>
                <c:pt idx="22">
                  <c:v>0.18304702900591382</c:v>
                </c:pt>
                <c:pt idx="23">
                  <c:v>0.17458231650084474</c:v>
                </c:pt>
                <c:pt idx="24">
                  <c:v>0.20234192037470727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1-4D07-AC66-46CB76E24D7E}"/>
            </c:ext>
          </c:extLst>
        </c:ser>
        <c:ser>
          <c:idx val="2"/>
          <c:order val="2"/>
          <c:tx>
            <c:strRef>
              <c:f>IronSteel!$E$113</c:f>
              <c:strCache>
                <c:ptCount val="1"/>
                <c:pt idx="0">
                  <c:v> Transportation USGS+Trade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IronSteel!$B$130:$B$154</c:f>
              <c:numCache>
                <c:formatCode>General</c:formatCode>
                <c:ptCount val="2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</c:numCache>
            </c:numRef>
          </c:xVal>
          <c:yVal>
            <c:numRef>
              <c:f>IronSteel!$E$73:$E$97</c:f>
              <c:numCache>
                <c:formatCode>0%</c:formatCode>
                <c:ptCount val="25"/>
                <c:pt idx="0">
                  <c:v>0.20527019285850678</c:v>
                </c:pt>
                <c:pt idx="1">
                  <c:v>0.17057084375710713</c:v>
                </c:pt>
                <c:pt idx="2">
                  <c:v>0.15651260504201681</c:v>
                </c:pt>
                <c:pt idx="3">
                  <c:v>0.14185843285755897</c:v>
                </c:pt>
                <c:pt idx="4">
                  <c:v>0.16609088493223492</c:v>
                </c:pt>
                <c:pt idx="5">
                  <c:v>0.15062949640287771</c:v>
                </c:pt>
                <c:pt idx="6">
                  <c:v>0.15044555028353199</c:v>
                </c:pt>
                <c:pt idx="7">
                  <c:v>0.14469453376205788</c:v>
                </c:pt>
                <c:pt idx="8">
                  <c:v>0.13059701492537312</c:v>
                </c:pt>
                <c:pt idx="9">
                  <c:v>0.13972273769239166</c:v>
                </c:pt>
                <c:pt idx="10">
                  <c:v>0.14247343220833819</c:v>
                </c:pt>
                <c:pt idx="11">
                  <c:v>0.13192917486402037</c:v>
                </c:pt>
                <c:pt idx="12">
                  <c:v>0.13075246763235482</c:v>
                </c:pt>
                <c:pt idx="13">
                  <c:v>0.13369941506505909</c:v>
                </c:pt>
                <c:pt idx="14">
                  <c:v>0.12749445676274945</c:v>
                </c:pt>
                <c:pt idx="15">
                  <c:v>0.130248833592535</c:v>
                </c:pt>
                <c:pt idx="16">
                  <c:v>0.13007334963325184</c:v>
                </c:pt>
                <c:pt idx="17">
                  <c:v>0.12312534715793372</c:v>
                </c:pt>
                <c:pt idx="18">
                  <c:v>0.12160733168840324</c:v>
                </c:pt>
                <c:pt idx="19">
                  <c:v>0.12154975943276779</c:v>
                </c:pt>
                <c:pt idx="20">
                  <c:v>0.13093289689034371</c:v>
                </c:pt>
                <c:pt idx="21">
                  <c:v>0.12211441953830712</c:v>
                </c:pt>
                <c:pt idx="22">
                  <c:v>0.12015394724490754</c:v>
                </c:pt>
                <c:pt idx="23">
                  <c:v>0.11920405481509293</c:v>
                </c:pt>
                <c:pt idx="24">
                  <c:v>0.13489461358313817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F1-4D07-AC66-46CB76E24D7E}"/>
            </c:ext>
          </c:extLst>
        </c:ser>
        <c:ser>
          <c:idx val="3"/>
          <c:order val="3"/>
          <c:tx>
            <c:strRef>
              <c:f>IronSteel!$F$113</c:f>
              <c:strCache>
                <c:ptCount val="1"/>
                <c:pt idx="0">
                  <c:v> Containers USGS+Trade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IronSteel!$B$130:$B$154</c:f>
              <c:numCache>
                <c:formatCode>General</c:formatCode>
                <c:ptCount val="2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</c:numCache>
            </c:numRef>
          </c:xVal>
          <c:yVal>
            <c:numRef>
              <c:f>IronSteel!$F$73:$F$97</c:f>
              <c:numCache>
                <c:formatCode>0%</c:formatCode>
                <c:ptCount val="25"/>
                <c:pt idx="0">
                  <c:v>5.8621348100057286E-2</c:v>
                </c:pt>
                <c:pt idx="1">
                  <c:v>5.7311803502387994E-2</c:v>
                </c:pt>
                <c:pt idx="2">
                  <c:v>5.0420168067226892E-2</c:v>
                </c:pt>
                <c:pt idx="3">
                  <c:v>5.8986309350422372E-2</c:v>
                </c:pt>
                <c:pt idx="4">
                  <c:v>5.4610682965718839E-2</c:v>
                </c:pt>
                <c:pt idx="5">
                  <c:v>4.4401978417266189E-2</c:v>
                </c:pt>
                <c:pt idx="6">
                  <c:v>4.2934845503992597E-2</c:v>
                </c:pt>
                <c:pt idx="7">
                  <c:v>4.6129112045510762E-2</c:v>
                </c:pt>
                <c:pt idx="8">
                  <c:v>4.6291977611940295E-2</c:v>
                </c:pt>
                <c:pt idx="9">
                  <c:v>4.3772513917694572E-2</c:v>
                </c:pt>
                <c:pt idx="10">
                  <c:v>4.7179726731285766E-2</c:v>
                </c:pt>
                <c:pt idx="11">
                  <c:v>4.6985302627010762E-2</c:v>
                </c:pt>
                <c:pt idx="12">
                  <c:v>4.9737213177797716E-2</c:v>
                </c:pt>
                <c:pt idx="13">
                  <c:v>4.2974811985197564E-2</c:v>
                </c:pt>
                <c:pt idx="14">
                  <c:v>4.3791574279379158E-2</c:v>
                </c:pt>
                <c:pt idx="15">
                  <c:v>3.9657853810264383E-2</c:v>
                </c:pt>
                <c:pt idx="16">
                  <c:v>3.6674816625916873E-2</c:v>
                </c:pt>
                <c:pt idx="17">
                  <c:v>3.4438067024625069E-2</c:v>
                </c:pt>
                <c:pt idx="18">
                  <c:v>3.3309834332040891E-2</c:v>
                </c:pt>
                <c:pt idx="19">
                  <c:v>2.9290115641090572E-2</c:v>
                </c:pt>
                <c:pt idx="20">
                  <c:v>3.0062882246532863E-2</c:v>
                </c:pt>
                <c:pt idx="21">
                  <c:v>2.8103044496487119E-2</c:v>
                </c:pt>
                <c:pt idx="22">
                  <c:v>2.7503989486529615E-2</c:v>
                </c:pt>
                <c:pt idx="23">
                  <c:v>2.7595269382391589E-2</c:v>
                </c:pt>
                <c:pt idx="24">
                  <c:v>2.576112412177986E-2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F1-4D07-AC66-46CB76E24D7E}"/>
            </c:ext>
          </c:extLst>
        </c:ser>
        <c:ser>
          <c:idx val="4"/>
          <c:order val="4"/>
          <c:tx>
            <c:strRef>
              <c:f>IronSteel!$G$113</c:f>
              <c:strCache>
                <c:ptCount val="1"/>
                <c:pt idx="0">
                  <c:v> Other USGS+Trade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IronSteel!$B$130:$B$154</c:f>
              <c:numCache>
                <c:formatCode>General</c:formatCode>
                <c:ptCount val="2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</c:numCache>
            </c:numRef>
          </c:xVal>
          <c:yVal>
            <c:numRef>
              <c:f>IronSteel!$G$73:$G$97</c:f>
              <c:numCache>
                <c:formatCode>0%</c:formatCode>
                <c:ptCount val="25"/>
                <c:pt idx="0">
                  <c:v>0.32747756349054802</c:v>
                </c:pt>
                <c:pt idx="1">
                  <c:v>0.34796452126449851</c:v>
                </c:pt>
                <c:pt idx="2">
                  <c:v>0.35609243697478993</c:v>
                </c:pt>
                <c:pt idx="3">
                  <c:v>0.32624526653073116</c:v>
                </c:pt>
                <c:pt idx="4">
                  <c:v>0.27238905128886526</c:v>
                </c:pt>
                <c:pt idx="5">
                  <c:v>0.26528776978417268</c:v>
                </c:pt>
                <c:pt idx="6">
                  <c:v>0.2615438028006018</c:v>
                </c:pt>
                <c:pt idx="7">
                  <c:v>0.2819688350234974</c:v>
                </c:pt>
                <c:pt idx="8">
                  <c:v>0.30783582089552236</c:v>
                </c:pt>
                <c:pt idx="9">
                  <c:v>0.31765091147254665</c:v>
                </c:pt>
                <c:pt idx="10">
                  <c:v>0.35968702557514892</c:v>
                </c:pt>
                <c:pt idx="11">
                  <c:v>0.36454114107163521</c:v>
                </c:pt>
                <c:pt idx="12">
                  <c:v>0.37687475964619921</c:v>
                </c:pt>
                <c:pt idx="13">
                  <c:v>0.34976721976841352</c:v>
                </c:pt>
                <c:pt idx="14">
                  <c:v>0.35033259423503327</c:v>
                </c:pt>
                <c:pt idx="15">
                  <c:v>0.32951010886469673</c:v>
                </c:pt>
                <c:pt idx="16">
                  <c:v>0.3550122249388753</c:v>
                </c:pt>
                <c:pt idx="17">
                  <c:v>0.33142010738752081</c:v>
                </c:pt>
                <c:pt idx="18">
                  <c:v>0.34191046880507581</c:v>
                </c:pt>
                <c:pt idx="19">
                  <c:v>0.30471849413353591</c:v>
                </c:pt>
                <c:pt idx="20">
                  <c:v>0.30579722628994743</c:v>
                </c:pt>
                <c:pt idx="21">
                  <c:v>0.29441284710605553</c:v>
                </c:pt>
                <c:pt idx="22">
                  <c:v>0.2806721111424012</c:v>
                </c:pt>
                <c:pt idx="23">
                  <c:v>0.29660221513046742</c:v>
                </c:pt>
                <c:pt idx="24">
                  <c:v>0.29508196721311475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F1-4D07-AC66-46CB76E24D7E}"/>
            </c:ext>
          </c:extLst>
        </c:ser>
        <c:ser>
          <c:idx val="5"/>
          <c:order val="5"/>
          <c:tx>
            <c:strRef>
              <c:f>IronSteel!$H$113</c:f>
              <c:strCache>
                <c:ptCount val="1"/>
                <c:pt idx="0">
                  <c:v> Undistributed USGS+Trade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IronSteel!$B$130:$B$154</c:f>
              <c:numCache>
                <c:formatCode>General</c:formatCode>
                <c:ptCount val="2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</c:numCache>
            </c:numRef>
          </c:xVal>
          <c:yVal>
            <c:numRef>
              <c:f>IronSteel!$H$73:$H$97</c:f>
              <c:numCache>
                <c:formatCode>0%</c:formatCode>
                <c:ptCount val="25"/>
                <c:pt idx="0">
                  <c:v>0.13270956654573229</c:v>
                </c:pt>
                <c:pt idx="1">
                  <c:v>0.13418239708892427</c:v>
                </c:pt>
                <c:pt idx="2">
                  <c:v>0.15756302521008403</c:v>
                </c:pt>
                <c:pt idx="3">
                  <c:v>0.18642586658898921</c:v>
                </c:pt>
                <c:pt idx="4">
                  <c:v>0.18469306404464522</c:v>
                </c:pt>
                <c:pt idx="5">
                  <c:v>0.24842625899280577</c:v>
                </c:pt>
                <c:pt idx="6">
                  <c:v>0.23376923967133434</c:v>
                </c:pt>
                <c:pt idx="7">
                  <c:v>0.21147662626762306</c:v>
                </c:pt>
                <c:pt idx="8">
                  <c:v>0.18889925373134328</c:v>
                </c:pt>
                <c:pt idx="9">
                  <c:v>0.17028708656260233</c:v>
                </c:pt>
                <c:pt idx="10">
                  <c:v>0.10965783019969637</c:v>
                </c:pt>
                <c:pt idx="11">
                  <c:v>0.10820506885777109</c:v>
                </c:pt>
                <c:pt idx="12">
                  <c:v>8.2425330085886428E-2</c:v>
                </c:pt>
                <c:pt idx="13">
                  <c:v>0.11066014086188374</c:v>
                </c:pt>
                <c:pt idx="14">
                  <c:v>0.10476718403547672</c:v>
                </c:pt>
                <c:pt idx="15">
                  <c:v>0.16135303265940901</c:v>
                </c:pt>
                <c:pt idx="16">
                  <c:v>0.13594132029339853</c:v>
                </c:pt>
                <c:pt idx="17">
                  <c:v>0.15274949083503056</c:v>
                </c:pt>
                <c:pt idx="18">
                  <c:v>0.15421219598167077</c:v>
                </c:pt>
                <c:pt idx="19">
                  <c:v>0.21440027011057652</c:v>
                </c:pt>
                <c:pt idx="20">
                  <c:v>0.16969592557498492</c:v>
                </c:pt>
                <c:pt idx="21">
                  <c:v>0.17313482770157243</c:v>
                </c:pt>
                <c:pt idx="22">
                  <c:v>0.15770205575894114</c:v>
                </c:pt>
                <c:pt idx="23">
                  <c:v>0.14830110756523371</c:v>
                </c:pt>
                <c:pt idx="24">
                  <c:v>9.9297423887587818E-2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F1-4D07-AC66-46CB76E2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17056"/>
        <c:axId val="472098864"/>
      </c:scatterChart>
      <c:valAx>
        <c:axId val="4720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72098864"/>
        <c:crosses val="autoZero"/>
        <c:crossBetween val="midCat"/>
      </c:valAx>
      <c:valAx>
        <c:axId val="4720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720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305143678330768E-2"/>
          <c:y val="0.67183156659649002"/>
          <c:w val="0.88713527369934653"/>
          <c:h val="0.24016842416466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IronSteel!$O$187</c:f>
              <c:strCache>
                <c:ptCount val="1"/>
                <c:pt idx="0">
                  <c:v>Construction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IronSteel!$O$188:$O$288</c:f>
              <c:numCache>
                <c:formatCode>0%</c:formatCode>
                <c:ptCount val="101"/>
                <c:pt idx="0">
                  <c:v>0.5809748427672955</c:v>
                </c:pt>
                <c:pt idx="1">
                  <c:v>0.58142340168878159</c:v>
                </c:pt>
                <c:pt idx="2">
                  <c:v>0.58139534883720922</c:v>
                </c:pt>
                <c:pt idx="3">
                  <c:v>0.58152476349471327</c:v>
                </c:pt>
                <c:pt idx="4">
                  <c:v>0.58152476349471327</c:v>
                </c:pt>
                <c:pt idx="5">
                  <c:v>0.5814234016887817</c:v>
                </c:pt>
                <c:pt idx="6">
                  <c:v>0.58146744746813639</c:v>
                </c:pt>
                <c:pt idx="7">
                  <c:v>0.58146744746813639</c:v>
                </c:pt>
                <c:pt idx="8">
                  <c:v>0.58152476349471327</c:v>
                </c:pt>
                <c:pt idx="9">
                  <c:v>0.58138770141400853</c:v>
                </c:pt>
                <c:pt idx="10">
                  <c:v>0.58137432188065097</c:v>
                </c:pt>
                <c:pt idx="11">
                  <c:v>0.58138770141400853</c:v>
                </c:pt>
                <c:pt idx="12">
                  <c:v>0.58124515629036422</c:v>
                </c:pt>
                <c:pt idx="13">
                  <c:v>0.58124515629036422</c:v>
                </c:pt>
                <c:pt idx="14">
                  <c:v>0.58130372492836679</c:v>
                </c:pt>
                <c:pt idx="15">
                  <c:v>0.58129298486932601</c:v>
                </c:pt>
                <c:pt idx="16">
                  <c:v>0.58143009605122731</c:v>
                </c:pt>
                <c:pt idx="17">
                  <c:v>0.58150406504065033</c:v>
                </c:pt>
                <c:pt idx="18">
                  <c:v>0.58144287758021662</c:v>
                </c:pt>
                <c:pt idx="19">
                  <c:v>0.58138925294888599</c:v>
                </c:pt>
                <c:pt idx="20">
                  <c:v>0.58133561643835618</c:v>
                </c:pt>
                <c:pt idx="21">
                  <c:v>0.58143767060964524</c:v>
                </c:pt>
                <c:pt idx="22">
                  <c:v>0.5813567362428842</c:v>
                </c:pt>
                <c:pt idx="23">
                  <c:v>0.58144712430426715</c:v>
                </c:pt>
                <c:pt idx="24">
                  <c:v>0.58144695960940973</c:v>
                </c:pt>
                <c:pt idx="25">
                  <c:v>0.58136966126656842</c:v>
                </c:pt>
                <c:pt idx="26">
                  <c:v>0.58141562064156205</c:v>
                </c:pt>
                <c:pt idx="27">
                  <c:v>0.5814432989690721</c:v>
                </c:pt>
                <c:pt idx="28">
                  <c:v>0.5813648293963255</c:v>
                </c:pt>
                <c:pt idx="29">
                  <c:v>0.58135694986490549</c:v>
                </c:pt>
                <c:pt idx="30">
                  <c:v>0.58147161303545813</c:v>
                </c:pt>
                <c:pt idx="31">
                  <c:v>0.58131487889273348</c:v>
                </c:pt>
                <c:pt idx="32">
                  <c:v>0.58151854031783401</c:v>
                </c:pt>
                <c:pt idx="33">
                  <c:v>0.58141962421711901</c:v>
                </c:pt>
                <c:pt idx="34">
                  <c:v>0.58117498420720148</c:v>
                </c:pt>
                <c:pt idx="35">
                  <c:v>0.58142018152696207</c:v>
                </c:pt>
                <c:pt idx="36">
                  <c:v>0.58135190217391308</c:v>
                </c:pt>
                <c:pt idx="37">
                  <c:v>0.58128858635428204</c:v>
                </c:pt>
                <c:pt idx="38">
                  <c:v>0.5814415437003404</c:v>
                </c:pt>
                <c:pt idx="39">
                  <c:v>0.58135802469135811</c:v>
                </c:pt>
                <c:pt idx="40">
                  <c:v>0.58141438952000823</c:v>
                </c:pt>
                <c:pt idx="41">
                  <c:v>0.58046695851573904</c:v>
                </c:pt>
                <c:pt idx="42">
                  <c:v>0.57430881325481586</c:v>
                </c:pt>
                <c:pt idx="43">
                  <c:v>0.5480194835033545</c:v>
                </c:pt>
                <c:pt idx="44">
                  <c:v>0.55152171949787765</c:v>
                </c:pt>
                <c:pt idx="45">
                  <c:v>0.56445819197764913</c:v>
                </c:pt>
                <c:pt idx="46">
                  <c:v>0.57405379092126085</c:v>
                </c:pt>
                <c:pt idx="47">
                  <c:v>0.57578967642526968</c:v>
                </c:pt>
                <c:pt idx="48">
                  <c:v>0.57528008015301946</c:v>
                </c:pt>
                <c:pt idx="49">
                  <c:v>0.57869983277591974</c:v>
                </c:pt>
                <c:pt idx="50">
                  <c:v>0.57559138904804785</c:v>
                </c:pt>
                <c:pt idx="51">
                  <c:v>0.57560393677303912</c:v>
                </c:pt>
                <c:pt idx="52">
                  <c:v>0.57532923617208076</c:v>
                </c:pt>
                <c:pt idx="53">
                  <c:v>0.57594982337250378</c:v>
                </c:pt>
                <c:pt idx="54">
                  <c:v>0.58509943049201762</c:v>
                </c:pt>
                <c:pt idx="55">
                  <c:v>0.57635983263598345</c:v>
                </c:pt>
                <c:pt idx="56">
                  <c:v>0.58333333333333337</c:v>
                </c:pt>
                <c:pt idx="57">
                  <c:v>0.59034969233078183</c:v>
                </c:pt>
                <c:pt idx="58">
                  <c:v>0.58647556752597152</c:v>
                </c:pt>
                <c:pt idx="59">
                  <c:v>0.57984727755644094</c:v>
                </c:pt>
                <c:pt idx="60">
                  <c:v>0.58123294268742975</c:v>
                </c:pt>
                <c:pt idx="61">
                  <c:v>0.58757753836108395</c:v>
                </c:pt>
                <c:pt idx="62">
                  <c:v>0.58266016156122524</c:v>
                </c:pt>
                <c:pt idx="63">
                  <c:v>0.58193097547062178</c:v>
                </c:pt>
                <c:pt idx="64">
                  <c:v>0.58171062361350756</c:v>
                </c:pt>
                <c:pt idx="65">
                  <c:v>0.578448820253746</c:v>
                </c:pt>
                <c:pt idx="66">
                  <c:v>0.58109619686800906</c:v>
                </c:pt>
                <c:pt idx="67">
                  <c:v>0.58156611643071143</c:v>
                </c:pt>
                <c:pt idx="68">
                  <c:v>0.58110604085180362</c:v>
                </c:pt>
                <c:pt idx="69">
                  <c:v>0.58015185541653291</c:v>
                </c:pt>
                <c:pt idx="70">
                  <c:v>0.5818192440264065</c:v>
                </c:pt>
                <c:pt idx="71">
                  <c:v>0.57842500147693043</c:v>
                </c:pt>
                <c:pt idx="72">
                  <c:v>0.57686486486486477</c:v>
                </c:pt>
                <c:pt idx="73">
                  <c:v>0.58057593452113587</c:v>
                </c:pt>
                <c:pt idx="74">
                  <c:v>0.5855657106838954</c:v>
                </c:pt>
                <c:pt idx="75">
                  <c:v>0.5819200248949743</c:v>
                </c:pt>
                <c:pt idx="76">
                  <c:v>0.56851392335263295</c:v>
                </c:pt>
                <c:pt idx="77">
                  <c:v>0.57127078603423953</c:v>
                </c:pt>
                <c:pt idx="78">
                  <c:v>0.57419202642132572</c:v>
                </c:pt>
                <c:pt idx="79">
                  <c:v>0.57608382750878007</c:v>
                </c:pt>
                <c:pt idx="80">
                  <c:v>0.58976328468682349</c:v>
                </c:pt>
                <c:pt idx="81">
                  <c:v>0.59026143790849672</c:v>
                </c:pt>
                <c:pt idx="82">
                  <c:v>0.58665725379456413</c:v>
                </c:pt>
                <c:pt idx="83">
                  <c:v>0.5794807370184254</c:v>
                </c:pt>
                <c:pt idx="84">
                  <c:v>0.57955098352679502</c:v>
                </c:pt>
                <c:pt idx="85">
                  <c:v>0.58614938361131252</c:v>
                </c:pt>
                <c:pt idx="86">
                  <c:v>0.58204633204633205</c:v>
                </c:pt>
                <c:pt idx="87">
                  <c:v>0.5825567502986857</c:v>
                </c:pt>
                <c:pt idx="88">
                  <c:v>0.58439038949410538</c:v>
                </c:pt>
                <c:pt idx="89">
                  <c:v>0.5795053003533569</c:v>
                </c:pt>
                <c:pt idx="90">
                  <c:v>0.58321710832171081</c:v>
                </c:pt>
                <c:pt idx="91">
                  <c:v>0.58546387345019235</c:v>
                </c:pt>
                <c:pt idx="92">
                  <c:v>0.58584482205835209</c:v>
                </c:pt>
                <c:pt idx="93">
                  <c:v>0.58619133574007209</c:v>
                </c:pt>
                <c:pt idx="94">
                  <c:v>0.58453881884538816</c:v>
                </c:pt>
                <c:pt idx="95">
                  <c:v>0.58809944301046069</c:v>
                </c:pt>
                <c:pt idx="96">
                  <c:v>0.59231514368743943</c:v>
                </c:pt>
                <c:pt idx="97">
                  <c:v>0.59242720822118911</c:v>
                </c:pt>
                <c:pt idx="98">
                  <c:v>0.58951451745621253</c:v>
                </c:pt>
                <c:pt idx="99">
                  <c:v>0.59561885221169508</c:v>
                </c:pt>
                <c:pt idx="100">
                  <c:v>0.5952339334615161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7-4207-8DE8-D5D419F0A586}"/>
            </c:ext>
          </c:extLst>
        </c:ser>
        <c:ser>
          <c:idx val="1"/>
          <c:order val="1"/>
          <c:tx>
            <c:strRef>
              <c:f>IronSteel!$P$187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IronSteel!$P$188:$P$288</c:f>
              <c:numCache>
                <c:formatCode>0%</c:formatCode>
                <c:ptCount val="101"/>
                <c:pt idx="0">
                  <c:v>0.2382075471698113</c:v>
                </c:pt>
                <c:pt idx="1">
                  <c:v>0.23823884197828707</c:v>
                </c:pt>
                <c:pt idx="2">
                  <c:v>0.23824289405684754</c:v>
                </c:pt>
                <c:pt idx="3">
                  <c:v>0.23817473567056202</c:v>
                </c:pt>
                <c:pt idx="4">
                  <c:v>0.23817473567056202</c:v>
                </c:pt>
                <c:pt idx="5">
                  <c:v>0.23843988741455566</c:v>
                </c:pt>
                <c:pt idx="6">
                  <c:v>0.23837409576300381</c:v>
                </c:pt>
                <c:pt idx="7">
                  <c:v>0.23837409576300381</c:v>
                </c:pt>
                <c:pt idx="8">
                  <c:v>0.23817473567056202</c:v>
                </c:pt>
                <c:pt idx="9">
                  <c:v>0.23840841828345938</c:v>
                </c:pt>
                <c:pt idx="10">
                  <c:v>0.23839662447257384</c:v>
                </c:pt>
                <c:pt idx="11">
                  <c:v>0.23840841828345938</c:v>
                </c:pt>
                <c:pt idx="12">
                  <c:v>0.2384396796693361</c:v>
                </c:pt>
                <c:pt idx="13">
                  <c:v>0.2384396796693361</c:v>
                </c:pt>
                <c:pt idx="14">
                  <c:v>0.23853868194842406</c:v>
                </c:pt>
                <c:pt idx="15">
                  <c:v>0.23851444291609358</c:v>
                </c:pt>
                <c:pt idx="16">
                  <c:v>0.23842049092849518</c:v>
                </c:pt>
                <c:pt idx="17">
                  <c:v>0.23841463414634145</c:v>
                </c:pt>
                <c:pt idx="18">
                  <c:v>0.23829961169016964</c:v>
                </c:pt>
                <c:pt idx="19">
                  <c:v>0.2382699868938401</c:v>
                </c:pt>
                <c:pt idx="20">
                  <c:v>0.23844178082191783</c:v>
                </c:pt>
                <c:pt idx="21">
                  <c:v>0.23839854413102826</c:v>
                </c:pt>
                <c:pt idx="22">
                  <c:v>0.23837760910815939</c:v>
                </c:pt>
                <c:pt idx="23">
                  <c:v>0.23840445269016697</c:v>
                </c:pt>
                <c:pt idx="24">
                  <c:v>0.23834886817576567</c:v>
                </c:pt>
                <c:pt idx="25">
                  <c:v>0.23840206185567006</c:v>
                </c:pt>
                <c:pt idx="26">
                  <c:v>0.23831938633193864</c:v>
                </c:pt>
                <c:pt idx="27">
                  <c:v>0.23842549203373947</c:v>
                </c:pt>
                <c:pt idx="28">
                  <c:v>0.23835301837270342</c:v>
                </c:pt>
                <c:pt idx="29">
                  <c:v>0.23836685679975989</c:v>
                </c:pt>
                <c:pt idx="30">
                  <c:v>0.23836851813896293</c:v>
                </c:pt>
                <c:pt idx="31">
                  <c:v>0.23843976093111038</c:v>
                </c:pt>
                <c:pt idx="32">
                  <c:v>0.2383755150088287</c:v>
                </c:pt>
                <c:pt idx="33">
                  <c:v>0.23834377174669447</c:v>
                </c:pt>
                <c:pt idx="34">
                  <c:v>0.23847125710675932</c:v>
                </c:pt>
                <c:pt idx="35">
                  <c:v>0.2383876134543513</c:v>
                </c:pt>
                <c:pt idx="36">
                  <c:v>0.23845108695652173</c:v>
                </c:pt>
                <c:pt idx="37">
                  <c:v>0.23840430584138039</c:v>
                </c:pt>
                <c:pt idx="38">
                  <c:v>0.2383654937570942</c:v>
                </c:pt>
                <c:pt idx="39">
                  <c:v>0.23839506172839506</c:v>
                </c:pt>
                <c:pt idx="40">
                  <c:v>0.23835840753249413</c:v>
                </c:pt>
                <c:pt idx="41">
                  <c:v>0.24254742547425476</c:v>
                </c:pt>
                <c:pt idx="42">
                  <c:v>0.25401736700269489</c:v>
                </c:pt>
                <c:pt idx="43">
                  <c:v>0.27488282326992003</c:v>
                </c:pt>
                <c:pt idx="44">
                  <c:v>0.26740720671904633</c:v>
                </c:pt>
                <c:pt idx="45">
                  <c:v>0.22001596487727001</c:v>
                </c:pt>
                <c:pt idx="46">
                  <c:v>0.18814652549592309</c:v>
                </c:pt>
                <c:pt idx="47">
                  <c:v>0.19260400616332821</c:v>
                </c:pt>
                <c:pt idx="48">
                  <c:v>0.19391565716367612</c:v>
                </c:pt>
                <c:pt idx="49">
                  <c:v>0.20505852842809366</c:v>
                </c:pt>
                <c:pt idx="50">
                  <c:v>0.19914872718343293</c:v>
                </c:pt>
                <c:pt idx="51">
                  <c:v>0.19258872651356992</c:v>
                </c:pt>
                <c:pt idx="52">
                  <c:v>0.19007901668129937</c:v>
                </c:pt>
                <c:pt idx="53">
                  <c:v>0.19652512436017591</c:v>
                </c:pt>
                <c:pt idx="54">
                  <c:v>0.18354962188404444</c:v>
                </c:pt>
                <c:pt idx="55">
                  <c:v>0.20237099023709906</c:v>
                </c:pt>
                <c:pt idx="56">
                  <c:v>0.18256344453949244</c:v>
                </c:pt>
                <c:pt idx="57">
                  <c:v>0.19210565811196156</c:v>
                </c:pt>
                <c:pt idx="58">
                  <c:v>0.16660253943824549</c:v>
                </c:pt>
                <c:pt idx="59">
                  <c:v>0.18824701195219126</c:v>
                </c:pt>
                <c:pt idx="60">
                  <c:v>0.191764328142559</c:v>
                </c:pt>
                <c:pt idx="61">
                  <c:v>0.17776689520078359</c:v>
                </c:pt>
                <c:pt idx="62">
                  <c:v>0.19131408461969129</c:v>
                </c:pt>
                <c:pt idx="63">
                  <c:v>0.19873074729035939</c:v>
                </c:pt>
                <c:pt idx="64">
                  <c:v>0.20107222085284696</c:v>
                </c:pt>
                <c:pt idx="65">
                  <c:v>0.20024111602273381</c:v>
                </c:pt>
                <c:pt idx="66">
                  <c:v>0.19647651006711414</c:v>
                </c:pt>
                <c:pt idx="67">
                  <c:v>0.18892087176173411</c:v>
                </c:pt>
                <c:pt idx="68">
                  <c:v>0.19301390699695786</c:v>
                </c:pt>
                <c:pt idx="69">
                  <c:v>0.1923323708694257</c:v>
                </c:pt>
                <c:pt idx="70">
                  <c:v>0.17602383595256177</c:v>
                </c:pt>
                <c:pt idx="71">
                  <c:v>0.19406864772257343</c:v>
                </c:pt>
                <c:pt idx="72">
                  <c:v>0.19135135135135131</c:v>
                </c:pt>
                <c:pt idx="73">
                  <c:v>0.19633677696261917</c:v>
                </c:pt>
                <c:pt idx="74">
                  <c:v>0.18205693875407078</c:v>
                </c:pt>
                <c:pt idx="75">
                  <c:v>0.19246927026606503</c:v>
                </c:pt>
                <c:pt idx="76">
                  <c:v>0.2107802591673559</c:v>
                </c:pt>
                <c:pt idx="77">
                  <c:v>0.21022274038166536</c:v>
                </c:pt>
                <c:pt idx="78">
                  <c:v>0.20305496579381929</c:v>
                </c:pt>
                <c:pt idx="79">
                  <c:v>0.19218147273878752</c:v>
                </c:pt>
                <c:pt idx="80">
                  <c:v>0.17324209203267926</c:v>
                </c:pt>
                <c:pt idx="81">
                  <c:v>0.16928104575163397</c:v>
                </c:pt>
                <c:pt idx="82">
                  <c:v>0.16501941404871162</c:v>
                </c:pt>
                <c:pt idx="83">
                  <c:v>0.17939698492462311</c:v>
                </c:pt>
                <c:pt idx="84">
                  <c:v>0.18113574754987138</c:v>
                </c:pt>
                <c:pt idx="85">
                  <c:v>0.18136330674401741</c:v>
                </c:pt>
                <c:pt idx="86">
                  <c:v>0.17471042471042472</c:v>
                </c:pt>
                <c:pt idx="87">
                  <c:v>0.16264436479490244</c:v>
                </c:pt>
                <c:pt idx="88">
                  <c:v>0.16393075660349202</c:v>
                </c:pt>
                <c:pt idx="89">
                  <c:v>0.16489988221436985</c:v>
                </c:pt>
                <c:pt idx="90">
                  <c:v>0.15589648225631489</c:v>
                </c:pt>
                <c:pt idx="91">
                  <c:v>0.15579307396323214</c:v>
                </c:pt>
                <c:pt idx="92">
                  <c:v>0.15894517473549213</c:v>
                </c:pt>
                <c:pt idx="93">
                  <c:v>0.16373345367027675</c:v>
                </c:pt>
                <c:pt idx="94">
                  <c:v>0.16841406768414066</c:v>
                </c:pt>
                <c:pt idx="95">
                  <c:v>0.16485531857084637</c:v>
                </c:pt>
                <c:pt idx="96">
                  <c:v>0.16590248627704232</c:v>
                </c:pt>
                <c:pt idx="97">
                  <c:v>0.16368974798140448</c:v>
                </c:pt>
                <c:pt idx="98">
                  <c:v>0.17356294816033857</c:v>
                </c:pt>
                <c:pt idx="99">
                  <c:v>0.16896988715225392</c:v>
                </c:pt>
                <c:pt idx="100">
                  <c:v>0.17054128066188895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7-4207-8DE8-D5D419F0A586}"/>
            </c:ext>
          </c:extLst>
        </c:ser>
        <c:ser>
          <c:idx val="2"/>
          <c:order val="2"/>
          <c:tx>
            <c:strRef>
              <c:f>IronSteel!$Q$187</c:f>
              <c:strCache>
                <c:ptCount val="1"/>
                <c:pt idx="0">
                  <c:v>Machinery &amp; Appliances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IronSteel!$Q$188:$Q$288</c:f>
              <c:numCache>
                <c:formatCode>0%</c:formatCode>
                <c:ptCount val="101"/>
                <c:pt idx="0">
                  <c:v>0.12814465408805029</c:v>
                </c:pt>
                <c:pt idx="1">
                  <c:v>0.1278648974668275</c:v>
                </c:pt>
                <c:pt idx="2">
                  <c:v>0.12816537467700256</c:v>
                </c:pt>
                <c:pt idx="3">
                  <c:v>0.12799109627156369</c:v>
                </c:pt>
                <c:pt idx="4">
                  <c:v>0.12799109627156369</c:v>
                </c:pt>
                <c:pt idx="5">
                  <c:v>0.1278648974668275</c:v>
                </c:pt>
                <c:pt idx="6">
                  <c:v>0.12779882879779539</c:v>
                </c:pt>
                <c:pt idx="7">
                  <c:v>0.12779882879779539</c:v>
                </c:pt>
                <c:pt idx="8">
                  <c:v>0.12799109627156369</c:v>
                </c:pt>
                <c:pt idx="9">
                  <c:v>0.12791844787898718</c:v>
                </c:pt>
                <c:pt idx="10">
                  <c:v>0.12778782399035565</c:v>
                </c:pt>
                <c:pt idx="11">
                  <c:v>0.12791844787898718</c:v>
                </c:pt>
                <c:pt idx="12">
                  <c:v>0.12787393438388014</c:v>
                </c:pt>
                <c:pt idx="13">
                  <c:v>0.12787393438388014</c:v>
                </c:pt>
                <c:pt idx="14">
                  <c:v>0.12786532951289398</c:v>
                </c:pt>
                <c:pt idx="15">
                  <c:v>0.12792297111416784</c:v>
                </c:pt>
                <c:pt idx="16">
                  <c:v>0.12785485592315901</c:v>
                </c:pt>
                <c:pt idx="17">
                  <c:v>0.12784552845528455</c:v>
                </c:pt>
                <c:pt idx="18">
                  <c:v>0.1279378704271408</c:v>
                </c:pt>
                <c:pt idx="19">
                  <c:v>0.12791612057667104</c:v>
                </c:pt>
                <c:pt idx="20">
                  <c:v>0.12799657534246578</c:v>
                </c:pt>
                <c:pt idx="21">
                  <c:v>0.12784349408553233</c:v>
                </c:pt>
                <c:pt idx="22">
                  <c:v>0.12784629981024667</c:v>
                </c:pt>
                <c:pt idx="23">
                  <c:v>0.12782931354359925</c:v>
                </c:pt>
                <c:pt idx="24">
                  <c:v>0.12782956058588549</c:v>
                </c:pt>
                <c:pt idx="25">
                  <c:v>0.12794550810014726</c:v>
                </c:pt>
                <c:pt idx="26">
                  <c:v>0.12796373779637377</c:v>
                </c:pt>
                <c:pt idx="27">
                  <c:v>0.12783505154639174</c:v>
                </c:pt>
                <c:pt idx="28">
                  <c:v>0.12795275590551183</c:v>
                </c:pt>
                <c:pt idx="29">
                  <c:v>0.12788952266586612</c:v>
                </c:pt>
                <c:pt idx="30">
                  <c:v>0.12789506046320967</c:v>
                </c:pt>
                <c:pt idx="31">
                  <c:v>0.12802768166089964</c:v>
                </c:pt>
                <c:pt idx="32">
                  <c:v>0.12772218952324896</c:v>
                </c:pt>
                <c:pt idx="33">
                  <c:v>0.12804453723034098</c:v>
                </c:pt>
                <c:pt idx="34">
                  <c:v>0.1279216677195199</c:v>
                </c:pt>
                <c:pt idx="35">
                  <c:v>0.12786972770955685</c:v>
                </c:pt>
                <c:pt idx="36">
                  <c:v>0.12788722826086957</c:v>
                </c:pt>
                <c:pt idx="37">
                  <c:v>0.12790881747665031</c:v>
                </c:pt>
                <c:pt idx="38">
                  <c:v>0.12797956867196367</c:v>
                </c:pt>
                <c:pt idx="39">
                  <c:v>0.12790123456790123</c:v>
                </c:pt>
                <c:pt idx="40">
                  <c:v>0.12792958755500974</c:v>
                </c:pt>
                <c:pt idx="41">
                  <c:v>0.12778820095893267</c:v>
                </c:pt>
                <c:pt idx="42">
                  <c:v>0.10929234454536381</c:v>
                </c:pt>
                <c:pt idx="43">
                  <c:v>0.11157062769965996</c:v>
                </c:pt>
                <c:pt idx="44">
                  <c:v>0.11469339835636232</c:v>
                </c:pt>
                <c:pt idx="45">
                  <c:v>0.14258631011774095</c:v>
                </c:pt>
                <c:pt idx="46">
                  <c:v>0.14117074358038212</c:v>
                </c:pt>
                <c:pt idx="47">
                  <c:v>0.14175654853620959</c:v>
                </c:pt>
                <c:pt idx="48">
                  <c:v>0.14345568813188816</c:v>
                </c:pt>
                <c:pt idx="49">
                  <c:v>0.13325668896321072</c:v>
                </c:pt>
                <c:pt idx="50">
                  <c:v>0.14062372104444629</c:v>
                </c:pt>
                <c:pt idx="51">
                  <c:v>0.14293170295257979</c:v>
                </c:pt>
                <c:pt idx="52">
                  <c:v>0.14170324846356452</c:v>
                </c:pt>
                <c:pt idx="53">
                  <c:v>0.13762526133660152</c:v>
                </c:pt>
                <c:pt idx="54">
                  <c:v>0.13574829614415088</c:v>
                </c:pt>
                <c:pt idx="55">
                  <c:v>0.13619246861924689</c:v>
                </c:pt>
                <c:pt idx="56">
                  <c:v>0.14528086683775307</c:v>
                </c:pt>
                <c:pt idx="57">
                  <c:v>0.13574966231427282</c:v>
                </c:pt>
                <c:pt idx="58">
                  <c:v>0.14207387456714121</c:v>
                </c:pt>
                <c:pt idx="59">
                  <c:v>0.14168326693227093</c:v>
                </c:pt>
                <c:pt idx="60">
                  <c:v>0.13573607320597206</c:v>
                </c:pt>
                <c:pt idx="61">
                  <c:v>0.13638589618021552</c:v>
                </c:pt>
                <c:pt idx="62">
                  <c:v>0.13236823162441014</c:v>
                </c:pt>
                <c:pt idx="63">
                  <c:v>0.13277239018824871</c:v>
                </c:pt>
                <c:pt idx="64">
                  <c:v>0.13587626324870594</c:v>
                </c:pt>
                <c:pt idx="65">
                  <c:v>0.14019174464665021</c:v>
                </c:pt>
                <c:pt idx="66">
                  <c:v>0.14144295302013424</c:v>
                </c:pt>
                <c:pt idx="67">
                  <c:v>0.1371673618046173</c:v>
                </c:pt>
                <c:pt idx="68">
                  <c:v>0.13434376358105174</c:v>
                </c:pt>
                <c:pt idx="69">
                  <c:v>0.14030584964174952</c:v>
                </c:pt>
                <c:pt idx="70">
                  <c:v>0.14675468832155167</c:v>
                </c:pt>
                <c:pt idx="71">
                  <c:v>0.13959945648963196</c:v>
                </c:pt>
                <c:pt idx="72">
                  <c:v>0.14956756756756756</c:v>
                </c:pt>
                <c:pt idx="73">
                  <c:v>0.14418326096721065</c:v>
                </c:pt>
                <c:pt idx="74">
                  <c:v>0.1490177539657527</c:v>
                </c:pt>
                <c:pt idx="75">
                  <c:v>0.14485763186556716</c:v>
                </c:pt>
                <c:pt idx="76">
                  <c:v>0.14074993107251171</c:v>
                </c:pt>
                <c:pt idx="77">
                  <c:v>0.14027121556114625</c:v>
                </c:pt>
                <c:pt idx="78">
                  <c:v>0.14761736258551544</c:v>
                </c:pt>
                <c:pt idx="79">
                  <c:v>0.15366457481720308</c:v>
                </c:pt>
                <c:pt idx="80">
                  <c:v>0.15655331331610922</c:v>
                </c:pt>
                <c:pt idx="81">
                  <c:v>0.16411764705882353</c:v>
                </c:pt>
                <c:pt idx="82">
                  <c:v>0.15919519943522767</c:v>
                </c:pt>
                <c:pt idx="83">
                  <c:v>0.15871021775544386</c:v>
                </c:pt>
                <c:pt idx="84">
                  <c:v>0.16285535552929728</c:v>
                </c:pt>
                <c:pt idx="85">
                  <c:v>0.15830311820159534</c:v>
                </c:pt>
                <c:pt idx="86">
                  <c:v>0.1657818532818533</c:v>
                </c:pt>
                <c:pt idx="87">
                  <c:v>0.17865392273994424</c:v>
                </c:pt>
                <c:pt idx="88">
                  <c:v>0.18057006416952695</c:v>
                </c:pt>
                <c:pt idx="89">
                  <c:v>0.18162544169611308</c:v>
                </c:pt>
                <c:pt idx="90">
                  <c:v>0.18898186889818688</c:v>
                </c:pt>
                <c:pt idx="91">
                  <c:v>0.18477982043608379</c:v>
                </c:pt>
                <c:pt idx="92">
                  <c:v>0.18651811478037833</c:v>
                </c:pt>
                <c:pt idx="93">
                  <c:v>0.18125752105896512</c:v>
                </c:pt>
                <c:pt idx="94">
                  <c:v>0.1811546118115461</c:v>
                </c:pt>
                <c:pt idx="95">
                  <c:v>0.1779649504143459</c:v>
                </c:pt>
                <c:pt idx="96">
                  <c:v>0.17920568291895383</c:v>
                </c:pt>
                <c:pt idx="97">
                  <c:v>0.18216295571323712</c:v>
                </c:pt>
                <c:pt idx="98">
                  <c:v>0.17520865169860117</c:v>
                </c:pt>
                <c:pt idx="99">
                  <c:v>0.17621145374449337</c:v>
                </c:pt>
                <c:pt idx="100">
                  <c:v>0.17759133018703024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7-4207-8DE8-D5D419F0A586}"/>
            </c:ext>
          </c:extLst>
        </c:ser>
        <c:ser>
          <c:idx val="3"/>
          <c:order val="3"/>
          <c:tx>
            <c:strRef>
              <c:f>IronSteel!$R$187</c:f>
              <c:strCache>
                <c:ptCount val="1"/>
                <c:pt idx="0">
                  <c:v>Other products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IronSteel!$R$188:$R$288</c:f>
              <c:numCache>
                <c:formatCode>0%</c:formatCode>
                <c:ptCount val="101"/>
                <c:pt idx="0">
                  <c:v>5.2672955974842769E-2</c:v>
                </c:pt>
                <c:pt idx="1">
                  <c:v>5.2472858866103735E-2</c:v>
                </c:pt>
                <c:pt idx="2">
                  <c:v>5.2196382428940563E-2</c:v>
                </c:pt>
                <c:pt idx="3">
                  <c:v>5.2309404563160813E-2</c:v>
                </c:pt>
                <c:pt idx="4">
                  <c:v>5.2309404563160813E-2</c:v>
                </c:pt>
                <c:pt idx="5">
                  <c:v>5.227181342983514E-2</c:v>
                </c:pt>
                <c:pt idx="6">
                  <c:v>5.2359627971064422E-2</c:v>
                </c:pt>
                <c:pt idx="7">
                  <c:v>5.2359627971064422E-2</c:v>
                </c:pt>
                <c:pt idx="8">
                  <c:v>5.2309404563160813E-2</c:v>
                </c:pt>
                <c:pt idx="9">
                  <c:v>5.2285432423544886E-2</c:v>
                </c:pt>
                <c:pt idx="10">
                  <c:v>5.2441229656419529E-2</c:v>
                </c:pt>
                <c:pt idx="11">
                  <c:v>5.2285432423544886E-2</c:v>
                </c:pt>
                <c:pt idx="12">
                  <c:v>5.2441229656419522E-2</c:v>
                </c:pt>
                <c:pt idx="13">
                  <c:v>5.2441229656419522E-2</c:v>
                </c:pt>
                <c:pt idx="14">
                  <c:v>5.2292263610315179E-2</c:v>
                </c:pt>
                <c:pt idx="15">
                  <c:v>5.2269601100412663E-2</c:v>
                </c:pt>
                <c:pt idx="16">
                  <c:v>5.2294557097118465E-2</c:v>
                </c:pt>
                <c:pt idx="17">
                  <c:v>5.2235772357723573E-2</c:v>
                </c:pt>
                <c:pt idx="18">
                  <c:v>5.2319640302472922E-2</c:v>
                </c:pt>
                <c:pt idx="19">
                  <c:v>5.2424639580602887E-2</c:v>
                </c:pt>
                <c:pt idx="20">
                  <c:v>5.2226027397260275E-2</c:v>
                </c:pt>
                <c:pt idx="21">
                  <c:v>5.2320291173794359E-2</c:v>
                </c:pt>
                <c:pt idx="22">
                  <c:v>5.2419354838709672E-2</c:v>
                </c:pt>
                <c:pt idx="23">
                  <c:v>5.2319109461966606E-2</c:v>
                </c:pt>
                <c:pt idx="24">
                  <c:v>5.2374611628939194E-2</c:v>
                </c:pt>
                <c:pt idx="25">
                  <c:v>5.2282768777614126E-2</c:v>
                </c:pt>
                <c:pt idx="26">
                  <c:v>5.2301255230125521E-2</c:v>
                </c:pt>
                <c:pt idx="27">
                  <c:v>5.2296157450796625E-2</c:v>
                </c:pt>
                <c:pt idx="28">
                  <c:v>5.2329396325459319E-2</c:v>
                </c:pt>
                <c:pt idx="29">
                  <c:v>5.2386670669468637E-2</c:v>
                </c:pt>
                <c:pt idx="30">
                  <c:v>5.2264808362369332E-2</c:v>
                </c:pt>
                <c:pt idx="31">
                  <c:v>5.2217678515256362E-2</c:v>
                </c:pt>
                <c:pt idx="32">
                  <c:v>5.2383755150088279E-2</c:v>
                </c:pt>
                <c:pt idx="33">
                  <c:v>5.2192066805845511E-2</c:v>
                </c:pt>
                <c:pt idx="34">
                  <c:v>5.2432090966519261E-2</c:v>
                </c:pt>
                <c:pt idx="35">
                  <c:v>5.2322477309129735E-2</c:v>
                </c:pt>
                <c:pt idx="36">
                  <c:v>5.2309782608695655E-2</c:v>
                </c:pt>
                <c:pt idx="37">
                  <c:v>5.239829032768719E-2</c:v>
                </c:pt>
                <c:pt idx="38">
                  <c:v>5.2213393870601588E-2</c:v>
                </c:pt>
                <c:pt idx="39">
                  <c:v>5.2345679012345679E-2</c:v>
                </c:pt>
                <c:pt idx="40">
                  <c:v>5.2297615392487978E-2</c:v>
                </c:pt>
                <c:pt idx="41">
                  <c:v>4.9197415051073584E-2</c:v>
                </c:pt>
                <c:pt idx="42">
                  <c:v>6.2381475197125461E-2</c:v>
                </c:pt>
                <c:pt idx="43">
                  <c:v>6.5527065527065526E-2</c:v>
                </c:pt>
                <c:pt idx="44">
                  <c:v>6.637767542671362E-2</c:v>
                </c:pt>
                <c:pt idx="45">
                  <c:v>7.2939533027339853E-2</c:v>
                </c:pt>
                <c:pt idx="46">
                  <c:v>9.662894000243398E-2</c:v>
                </c:pt>
                <c:pt idx="47">
                  <c:v>8.9849768875192609E-2</c:v>
                </c:pt>
                <c:pt idx="48">
                  <c:v>8.7348574551416341E-2</c:v>
                </c:pt>
                <c:pt idx="49">
                  <c:v>8.2984949832775934E-2</c:v>
                </c:pt>
                <c:pt idx="50">
                  <c:v>8.4636162724073025E-2</c:v>
                </c:pt>
                <c:pt idx="51">
                  <c:v>8.8875633760811215E-2</c:v>
                </c:pt>
                <c:pt idx="52">
                  <c:v>9.2888498683055307E-2</c:v>
                </c:pt>
                <c:pt idx="53">
                  <c:v>8.9899790930718759E-2</c:v>
                </c:pt>
                <c:pt idx="54">
                  <c:v>9.5602651479787137E-2</c:v>
                </c:pt>
                <c:pt idx="55">
                  <c:v>8.5076708507670865E-2</c:v>
                </c:pt>
                <c:pt idx="56">
                  <c:v>8.8822355289421159E-2</c:v>
                </c:pt>
                <c:pt idx="57">
                  <c:v>8.1794987242983633E-2</c:v>
                </c:pt>
                <c:pt idx="58">
                  <c:v>0.10484801846864179</c:v>
                </c:pt>
                <c:pt idx="59">
                  <c:v>9.0222443559096949E-2</c:v>
                </c:pt>
                <c:pt idx="60">
                  <c:v>9.126665596403917E-2</c:v>
                </c:pt>
                <c:pt idx="61">
                  <c:v>9.826967025791708E-2</c:v>
                </c:pt>
                <c:pt idx="62">
                  <c:v>9.3657522194673284E-2</c:v>
                </c:pt>
                <c:pt idx="63">
                  <c:v>8.6565887050770104E-2</c:v>
                </c:pt>
                <c:pt idx="64">
                  <c:v>8.1340892284939612E-2</c:v>
                </c:pt>
                <c:pt idx="65">
                  <c:v>8.1118319076870088E-2</c:v>
                </c:pt>
                <c:pt idx="66">
                  <c:v>8.0984340044742739E-2</c:v>
                </c:pt>
                <c:pt idx="67">
                  <c:v>9.2345650002937207E-2</c:v>
                </c:pt>
                <c:pt idx="68">
                  <c:v>9.1536288570186891E-2</c:v>
                </c:pt>
                <c:pt idx="69">
                  <c:v>8.7209924072291722E-2</c:v>
                </c:pt>
                <c:pt idx="70">
                  <c:v>9.5402231699480033E-2</c:v>
                </c:pt>
                <c:pt idx="71">
                  <c:v>8.790689431086432E-2</c:v>
                </c:pt>
                <c:pt idx="72">
                  <c:v>8.2216216216216206E-2</c:v>
                </c:pt>
                <c:pt idx="73">
                  <c:v>7.8904027549034292E-2</c:v>
                </c:pt>
                <c:pt idx="74">
                  <c:v>8.3359596596281116E-2</c:v>
                </c:pt>
                <c:pt idx="75">
                  <c:v>8.0753072973393514E-2</c:v>
                </c:pt>
                <c:pt idx="76">
                  <c:v>7.9955886407499302E-2</c:v>
                </c:pt>
                <c:pt idx="77">
                  <c:v>7.823525802294902E-2</c:v>
                </c:pt>
                <c:pt idx="78">
                  <c:v>7.5135645199339463E-2</c:v>
                </c:pt>
                <c:pt idx="79">
                  <c:v>7.807012493522944E-2</c:v>
                </c:pt>
                <c:pt idx="80">
                  <c:v>8.0441309964387961E-2</c:v>
                </c:pt>
                <c:pt idx="81">
                  <c:v>7.6339869281045747E-2</c:v>
                </c:pt>
                <c:pt idx="82">
                  <c:v>8.9128132721496653E-2</c:v>
                </c:pt>
                <c:pt idx="83">
                  <c:v>8.2412060301507536E-2</c:v>
                </c:pt>
                <c:pt idx="84">
                  <c:v>7.6457913394036278E-2</c:v>
                </c:pt>
                <c:pt idx="85">
                  <c:v>7.4184191443074698E-2</c:v>
                </c:pt>
                <c:pt idx="86">
                  <c:v>7.7461389961389973E-2</c:v>
                </c:pt>
                <c:pt idx="87">
                  <c:v>7.6144962166467545E-2</c:v>
                </c:pt>
                <c:pt idx="88">
                  <c:v>7.1108789732875696E-2</c:v>
                </c:pt>
                <c:pt idx="89">
                  <c:v>7.3969375736160192E-2</c:v>
                </c:pt>
                <c:pt idx="90">
                  <c:v>7.1904540523787377E-2</c:v>
                </c:pt>
                <c:pt idx="91">
                  <c:v>7.3963232150491665E-2</c:v>
                </c:pt>
                <c:pt idx="92">
                  <c:v>6.8691888425777503E-2</c:v>
                </c:pt>
                <c:pt idx="93">
                  <c:v>6.8817689530685913E-2</c:v>
                </c:pt>
                <c:pt idx="94">
                  <c:v>6.5892501658925004E-2</c:v>
                </c:pt>
                <c:pt idx="95">
                  <c:v>6.9080288004347248E-2</c:v>
                </c:pt>
                <c:pt idx="96">
                  <c:v>6.2576687116564417E-2</c:v>
                </c:pt>
                <c:pt idx="97">
                  <c:v>6.1720088084169324E-2</c:v>
                </c:pt>
                <c:pt idx="98">
                  <c:v>6.171388268484778E-2</c:v>
                </c:pt>
                <c:pt idx="99">
                  <c:v>5.9199806891557544E-2</c:v>
                </c:pt>
                <c:pt idx="100">
                  <c:v>5.6633455689564766E-2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7-4207-8DE8-D5D419F0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52880"/>
        <c:axId val="696493952"/>
      </c:scatterChart>
      <c:valAx>
        <c:axId val="6714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6493952"/>
        <c:crosses val="autoZero"/>
        <c:crossBetween val="midCat"/>
      </c:valAx>
      <c:valAx>
        <c:axId val="696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714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IronSteel!$U$187</c:f>
              <c:strCache>
                <c:ptCount val="1"/>
                <c:pt idx="0">
                  <c:v>Construction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IronSteel!$U$188:$U$288</c:f>
              <c:numCache>
                <c:formatCode>0%</c:formatCode>
                <c:ptCount val="101"/>
                <c:pt idx="0">
                  <c:v>0.5809748427672955</c:v>
                </c:pt>
                <c:pt idx="1">
                  <c:v>0.58142340168878159</c:v>
                </c:pt>
                <c:pt idx="2">
                  <c:v>0.58139534883720922</c:v>
                </c:pt>
                <c:pt idx="3">
                  <c:v>0.58152476349471327</c:v>
                </c:pt>
                <c:pt idx="4">
                  <c:v>0.58152476349471327</c:v>
                </c:pt>
                <c:pt idx="5">
                  <c:v>0.5814234016887817</c:v>
                </c:pt>
                <c:pt idx="6">
                  <c:v>0.58146744746813639</c:v>
                </c:pt>
                <c:pt idx="7">
                  <c:v>0.58146744746813639</c:v>
                </c:pt>
                <c:pt idx="8">
                  <c:v>0.58152476349471327</c:v>
                </c:pt>
                <c:pt idx="9">
                  <c:v>0.58138770141400853</c:v>
                </c:pt>
                <c:pt idx="10">
                  <c:v>0.58137432188065097</c:v>
                </c:pt>
                <c:pt idx="11">
                  <c:v>0.58138770141400853</c:v>
                </c:pt>
                <c:pt idx="12">
                  <c:v>0.58124515629036422</c:v>
                </c:pt>
                <c:pt idx="13">
                  <c:v>0.58124515629036422</c:v>
                </c:pt>
                <c:pt idx="14">
                  <c:v>0.58130372492836679</c:v>
                </c:pt>
                <c:pt idx="15">
                  <c:v>0.58129298486932601</c:v>
                </c:pt>
                <c:pt idx="16">
                  <c:v>0.58143009605122731</c:v>
                </c:pt>
                <c:pt idx="17">
                  <c:v>0.58150406504065033</c:v>
                </c:pt>
                <c:pt idx="18">
                  <c:v>0.58144287758021662</c:v>
                </c:pt>
                <c:pt idx="19">
                  <c:v>0.58138925294888599</c:v>
                </c:pt>
                <c:pt idx="20">
                  <c:v>0.58133561643835618</c:v>
                </c:pt>
                <c:pt idx="21">
                  <c:v>0.58143767060964524</c:v>
                </c:pt>
                <c:pt idx="22">
                  <c:v>0.5813567362428842</c:v>
                </c:pt>
                <c:pt idx="23">
                  <c:v>0.58144712430426715</c:v>
                </c:pt>
                <c:pt idx="24">
                  <c:v>0.58144695960940973</c:v>
                </c:pt>
                <c:pt idx="25">
                  <c:v>0.58136966126656842</c:v>
                </c:pt>
                <c:pt idx="26">
                  <c:v>0.58141562064156205</c:v>
                </c:pt>
                <c:pt idx="27">
                  <c:v>0.5814432989690721</c:v>
                </c:pt>
                <c:pt idx="28">
                  <c:v>0.5813648293963255</c:v>
                </c:pt>
                <c:pt idx="29">
                  <c:v>0.58135694986490549</c:v>
                </c:pt>
                <c:pt idx="30">
                  <c:v>0.58147161303545813</c:v>
                </c:pt>
                <c:pt idx="31">
                  <c:v>0.58131487889273348</c:v>
                </c:pt>
                <c:pt idx="32">
                  <c:v>0.58151854031783401</c:v>
                </c:pt>
                <c:pt idx="33">
                  <c:v>0.58141962421711901</c:v>
                </c:pt>
                <c:pt idx="34">
                  <c:v>0.58117498420720148</c:v>
                </c:pt>
                <c:pt idx="35">
                  <c:v>0.58142018152696207</c:v>
                </c:pt>
                <c:pt idx="36">
                  <c:v>0.58135190217391308</c:v>
                </c:pt>
                <c:pt idx="37">
                  <c:v>0.58128858635428204</c:v>
                </c:pt>
                <c:pt idx="38">
                  <c:v>0.5814415437003404</c:v>
                </c:pt>
                <c:pt idx="39">
                  <c:v>0.58135802469135811</c:v>
                </c:pt>
                <c:pt idx="40">
                  <c:v>0.58141438952000823</c:v>
                </c:pt>
                <c:pt idx="41">
                  <c:v>0.58046695851573904</c:v>
                </c:pt>
                <c:pt idx="42">
                  <c:v>0.57430881325481586</c:v>
                </c:pt>
                <c:pt idx="43">
                  <c:v>0.5480194835033545</c:v>
                </c:pt>
                <c:pt idx="44">
                  <c:v>0.55152171949787765</c:v>
                </c:pt>
                <c:pt idx="45">
                  <c:v>0.56445819197764913</c:v>
                </c:pt>
                <c:pt idx="46">
                  <c:v>0.57405379092126085</c:v>
                </c:pt>
                <c:pt idx="47">
                  <c:v>0.57578967642526968</c:v>
                </c:pt>
                <c:pt idx="48">
                  <c:v>0.57528008015301946</c:v>
                </c:pt>
                <c:pt idx="49">
                  <c:v>0.57869983277591974</c:v>
                </c:pt>
                <c:pt idx="50">
                  <c:v>0.57559138904804785</c:v>
                </c:pt>
                <c:pt idx="51">
                  <c:v>0.57569200925166009</c:v>
                </c:pt>
                <c:pt idx="52">
                  <c:v>0.57541113358543661</c:v>
                </c:pt>
                <c:pt idx="53">
                  <c:v>0.57610344578487316</c:v>
                </c:pt>
                <c:pt idx="54">
                  <c:v>0.58540241731471943</c:v>
                </c:pt>
                <c:pt idx="55">
                  <c:v>0.57660556877011326</c:v>
                </c:pt>
                <c:pt idx="56">
                  <c:v>0.58366733466933862</c:v>
                </c:pt>
                <c:pt idx="57">
                  <c:v>0.59075484503431108</c:v>
                </c:pt>
                <c:pt idx="58">
                  <c:v>0.58711240310077517</c:v>
                </c:pt>
                <c:pt idx="59">
                  <c:v>0.58045640725570513</c:v>
                </c:pt>
                <c:pt idx="60">
                  <c:v>0.58185053380782914</c:v>
                </c:pt>
                <c:pt idx="61">
                  <c:v>0.58832729667434969</c:v>
                </c:pt>
                <c:pt idx="62">
                  <c:v>0.58337368845843429</c:v>
                </c:pt>
                <c:pt idx="63">
                  <c:v>0.58235378440366969</c:v>
                </c:pt>
                <c:pt idx="64">
                  <c:v>0.58181032353667583</c:v>
                </c:pt>
                <c:pt idx="65">
                  <c:v>0.57838861471364622</c:v>
                </c:pt>
                <c:pt idx="66">
                  <c:v>0.58092050209205015</c:v>
                </c:pt>
                <c:pt idx="67">
                  <c:v>0.58115611666374412</c:v>
                </c:pt>
                <c:pt idx="68">
                  <c:v>0.58058598176226195</c:v>
                </c:pt>
                <c:pt idx="69">
                  <c:v>0.57947739439232515</c:v>
                </c:pt>
                <c:pt idx="70">
                  <c:v>0.58088914549653581</c:v>
                </c:pt>
                <c:pt idx="71">
                  <c:v>0.57727696249708826</c:v>
                </c:pt>
                <c:pt idx="72">
                  <c:v>0.57574304889741135</c:v>
                </c:pt>
                <c:pt idx="73">
                  <c:v>0.57939239012879762</c:v>
                </c:pt>
                <c:pt idx="74">
                  <c:v>0.58406029009446148</c:v>
                </c:pt>
                <c:pt idx="75">
                  <c:v>0.57965204236006052</c:v>
                </c:pt>
                <c:pt idx="76">
                  <c:v>0.56673153056431602</c:v>
                </c:pt>
                <c:pt idx="77">
                  <c:v>0.56945524128445857</c:v>
                </c:pt>
                <c:pt idx="78">
                  <c:v>0.57227358869809908</c:v>
                </c:pt>
                <c:pt idx="79">
                  <c:v>0.57404503192561895</c:v>
                </c:pt>
                <c:pt idx="80">
                  <c:v>0.5866019679202048</c:v>
                </c:pt>
                <c:pt idx="81">
                  <c:v>0.58717738373193662</c:v>
                </c:pt>
                <c:pt idx="82">
                  <c:v>0.58215451577801969</c:v>
                </c:pt>
                <c:pt idx="83">
                  <c:v>0.57518618285533196</c:v>
                </c:pt>
                <c:pt idx="84">
                  <c:v>0.57558139534883734</c:v>
                </c:pt>
                <c:pt idx="85">
                  <c:v>0.58133643708065175</c:v>
                </c:pt>
                <c:pt idx="86">
                  <c:v>0.57664288396545249</c:v>
                </c:pt>
                <c:pt idx="87">
                  <c:v>0.57673798771007634</c:v>
                </c:pt>
                <c:pt idx="88">
                  <c:v>0.57847284832512658</c:v>
                </c:pt>
                <c:pt idx="89">
                  <c:v>0.57329956584659925</c:v>
                </c:pt>
                <c:pt idx="90">
                  <c:v>0.57638691322901847</c:v>
                </c:pt>
                <c:pt idx="91">
                  <c:v>0.57673989860193575</c:v>
                </c:pt>
                <c:pt idx="92">
                  <c:v>0.57668623800658736</c:v>
                </c:pt>
                <c:pt idx="93">
                  <c:v>0.57662476598020862</c:v>
                </c:pt>
                <c:pt idx="94">
                  <c:v>0.5753594887271436</c:v>
                </c:pt>
                <c:pt idx="95">
                  <c:v>0.5776063161672349</c:v>
                </c:pt>
                <c:pt idx="96">
                  <c:v>0.58095399954679361</c:v>
                </c:pt>
                <c:pt idx="97">
                  <c:v>0.58090242466413322</c:v>
                </c:pt>
                <c:pt idx="98">
                  <c:v>0.57806015268740074</c:v>
                </c:pt>
                <c:pt idx="99">
                  <c:v>0.58234163072286027</c:v>
                </c:pt>
                <c:pt idx="100">
                  <c:v>0.58173365326934612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2-4F8D-8929-8FA26B96F1F1}"/>
            </c:ext>
          </c:extLst>
        </c:ser>
        <c:ser>
          <c:idx val="1"/>
          <c:order val="1"/>
          <c:tx>
            <c:strRef>
              <c:f>IronSteel!$V$187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IronSteel!$V$188:$V$288</c:f>
              <c:numCache>
                <c:formatCode>0%</c:formatCode>
                <c:ptCount val="101"/>
                <c:pt idx="0">
                  <c:v>0.2382075471698113</c:v>
                </c:pt>
                <c:pt idx="1">
                  <c:v>0.23823884197828707</c:v>
                </c:pt>
                <c:pt idx="2">
                  <c:v>0.23824289405684754</c:v>
                </c:pt>
                <c:pt idx="3">
                  <c:v>0.23817473567056202</c:v>
                </c:pt>
                <c:pt idx="4">
                  <c:v>0.23817473567056202</c:v>
                </c:pt>
                <c:pt idx="5">
                  <c:v>0.23843988741455566</c:v>
                </c:pt>
                <c:pt idx="6">
                  <c:v>0.23837409576300381</c:v>
                </c:pt>
                <c:pt idx="7">
                  <c:v>0.23837409576300381</c:v>
                </c:pt>
                <c:pt idx="8">
                  <c:v>0.23817473567056202</c:v>
                </c:pt>
                <c:pt idx="9">
                  <c:v>0.23840841828345938</c:v>
                </c:pt>
                <c:pt idx="10">
                  <c:v>0.23839662447257384</c:v>
                </c:pt>
                <c:pt idx="11">
                  <c:v>0.23840841828345938</c:v>
                </c:pt>
                <c:pt idx="12">
                  <c:v>0.2384396796693361</c:v>
                </c:pt>
                <c:pt idx="13">
                  <c:v>0.2384396796693361</c:v>
                </c:pt>
                <c:pt idx="14">
                  <c:v>0.23853868194842406</c:v>
                </c:pt>
                <c:pt idx="15">
                  <c:v>0.23851444291609358</c:v>
                </c:pt>
                <c:pt idx="16">
                  <c:v>0.23842049092849518</c:v>
                </c:pt>
                <c:pt idx="17">
                  <c:v>0.23841463414634145</c:v>
                </c:pt>
                <c:pt idx="18">
                  <c:v>0.23829961169016964</c:v>
                </c:pt>
                <c:pt idx="19">
                  <c:v>0.2382699868938401</c:v>
                </c:pt>
                <c:pt idx="20">
                  <c:v>0.23844178082191783</c:v>
                </c:pt>
                <c:pt idx="21">
                  <c:v>0.23839854413102826</c:v>
                </c:pt>
                <c:pt idx="22">
                  <c:v>0.23837760910815939</c:v>
                </c:pt>
                <c:pt idx="23">
                  <c:v>0.23840445269016697</c:v>
                </c:pt>
                <c:pt idx="24">
                  <c:v>0.23834886817576567</c:v>
                </c:pt>
                <c:pt idx="25">
                  <c:v>0.23840206185567006</c:v>
                </c:pt>
                <c:pt idx="26">
                  <c:v>0.23831938633193864</c:v>
                </c:pt>
                <c:pt idx="27">
                  <c:v>0.23842549203373947</c:v>
                </c:pt>
                <c:pt idx="28">
                  <c:v>0.23835301837270342</c:v>
                </c:pt>
                <c:pt idx="29">
                  <c:v>0.23836685679975989</c:v>
                </c:pt>
                <c:pt idx="30">
                  <c:v>0.23836851813896293</c:v>
                </c:pt>
                <c:pt idx="31">
                  <c:v>0.23843976093111038</c:v>
                </c:pt>
                <c:pt idx="32">
                  <c:v>0.2383755150088287</c:v>
                </c:pt>
                <c:pt idx="33">
                  <c:v>0.23834377174669447</c:v>
                </c:pt>
                <c:pt idx="34">
                  <c:v>0.23847125710675932</c:v>
                </c:pt>
                <c:pt idx="35">
                  <c:v>0.2383876134543513</c:v>
                </c:pt>
                <c:pt idx="36">
                  <c:v>0.23845108695652173</c:v>
                </c:pt>
                <c:pt idx="37">
                  <c:v>0.23840430584138039</c:v>
                </c:pt>
                <c:pt idx="38">
                  <c:v>0.2383654937570942</c:v>
                </c:pt>
                <c:pt idx="39">
                  <c:v>0.23839506172839506</c:v>
                </c:pt>
                <c:pt idx="40">
                  <c:v>0.23835840753249413</c:v>
                </c:pt>
                <c:pt idx="41">
                  <c:v>0.24254742547425476</c:v>
                </c:pt>
                <c:pt idx="42">
                  <c:v>0.25401736700269489</c:v>
                </c:pt>
                <c:pt idx="43">
                  <c:v>0.27488282326992003</c:v>
                </c:pt>
                <c:pt idx="44">
                  <c:v>0.26740720671904633</c:v>
                </c:pt>
                <c:pt idx="45">
                  <c:v>0.22001596487727001</c:v>
                </c:pt>
                <c:pt idx="46">
                  <c:v>0.18814652549592309</c:v>
                </c:pt>
                <c:pt idx="47">
                  <c:v>0.19260400616332821</c:v>
                </c:pt>
                <c:pt idx="48">
                  <c:v>0.19391565716367612</c:v>
                </c:pt>
                <c:pt idx="49">
                  <c:v>0.20505852842809366</c:v>
                </c:pt>
                <c:pt idx="50">
                  <c:v>0.19914872718343293</c:v>
                </c:pt>
                <c:pt idx="51">
                  <c:v>0.19256882787435647</c:v>
                </c:pt>
                <c:pt idx="52">
                  <c:v>0.19004485093659307</c:v>
                </c:pt>
                <c:pt idx="53">
                  <c:v>0.19648920031785017</c:v>
                </c:pt>
                <c:pt idx="54">
                  <c:v>0.18335988007120774</c:v>
                </c:pt>
                <c:pt idx="55">
                  <c:v>0.20232265286134041</c:v>
                </c:pt>
                <c:pt idx="56">
                  <c:v>0.18236472945891785</c:v>
                </c:pt>
                <c:pt idx="57">
                  <c:v>0.19191614508709748</c:v>
                </c:pt>
                <c:pt idx="58">
                  <c:v>0.16618217054263562</c:v>
                </c:pt>
                <c:pt idx="59">
                  <c:v>0.18799632199281119</c:v>
                </c:pt>
                <c:pt idx="60">
                  <c:v>0.19152377871239079</c:v>
                </c:pt>
                <c:pt idx="61">
                  <c:v>0.17731313796509715</c:v>
                </c:pt>
                <c:pt idx="62">
                  <c:v>0.19096045197740114</c:v>
                </c:pt>
                <c:pt idx="63">
                  <c:v>0.19925458715596328</c:v>
                </c:pt>
                <c:pt idx="64">
                  <c:v>0.20214867868609537</c:v>
                </c:pt>
                <c:pt idx="65">
                  <c:v>0.20182485940548603</c:v>
                </c:pt>
                <c:pt idx="66">
                  <c:v>0.19854951185495121</c:v>
                </c:pt>
                <c:pt idx="67">
                  <c:v>0.191711964463148</c:v>
                </c:pt>
                <c:pt idx="68">
                  <c:v>0.19613662116225114</c:v>
                </c:pt>
                <c:pt idx="69">
                  <c:v>0.19595060157947738</c:v>
                </c:pt>
                <c:pt idx="70">
                  <c:v>0.18071593533487298</c:v>
                </c:pt>
                <c:pt idx="71">
                  <c:v>0.19921965991148383</c:v>
                </c:pt>
                <c:pt idx="72">
                  <c:v>0.19612229679343773</c:v>
                </c:pt>
                <c:pt idx="73">
                  <c:v>0.2007177268705142</c:v>
                </c:pt>
                <c:pt idx="74">
                  <c:v>0.18701285293965828</c:v>
                </c:pt>
                <c:pt idx="75">
                  <c:v>0.19954614220877459</c:v>
                </c:pt>
                <c:pt idx="76">
                  <c:v>0.21660068442595456</c:v>
                </c:pt>
                <c:pt idx="77">
                  <c:v>0.21545177300723556</c:v>
                </c:pt>
                <c:pt idx="78">
                  <c:v>0.20829265491299603</c:v>
                </c:pt>
                <c:pt idx="79">
                  <c:v>0.19760277808894366</c:v>
                </c:pt>
                <c:pt idx="80">
                  <c:v>0.18054993934492516</c:v>
                </c:pt>
                <c:pt idx="81">
                  <c:v>0.1763740771123872</c:v>
                </c:pt>
                <c:pt idx="82">
                  <c:v>0.17493931530928267</c:v>
                </c:pt>
                <c:pt idx="83">
                  <c:v>0.18832197749960386</c:v>
                </c:pt>
                <c:pt idx="84">
                  <c:v>0.18862315010570826</c:v>
                </c:pt>
                <c:pt idx="85">
                  <c:v>0.1893057647542106</c:v>
                </c:pt>
                <c:pt idx="86">
                  <c:v>0.1840781073976718</c:v>
                </c:pt>
                <c:pt idx="87">
                  <c:v>0.17287332494262236</c:v>
                </c:pt>
                <c:pt idx="88">
                  <c:v>0.17372910742769956</c:v>
                </c:pt>
                <c:pt idx="89">
                  <c:v>0.17525325615050652</c:v>
                </c:pt>
                <c:pt idx="90">
                  <c:v>0.16714082503556185</c:v>
                </c:pt>
                <c:pt idx="91">
                  <c:v>0.16984175756644646</c:v>
                </c:pt>
                <c:pt idx="92">
                  <c:v>0.17342116568809962</c:v>
                </c:pt>
                <c:pt idx="93">
                  <c:v>0.17832308103771063</c:v>
                </c:pt>
                <c:pt idx="94">
                  <c:v>0.18220013018521805</c:v>
                </c:pt>
                <c:pt idx="95">
                  <c:v>0.18057300077755847</c:v>
                </c:pt>
                <c:pt idx="96">
                  <c:v>0.1819623838658509</c:v>
                </c:pt>
                <c:pt idx="97">
                  <c:v>0.18032435904298025</c:v>
                </c:pt>
                <c:pt idx="98">
                  <c:v>0.18942460419121793</c:v>
                </c:pt>
                <c:pt idx="99">
                  <c:v>0.18682118172842074</c:v>
                </c:pt>
                <c:pt idx="100">
                  <c:v>0.18856228754249146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2-4F8D-8929-8FA26B96F1F1}"/>
            </c:ext>
          </c:extLst>
        </c:ser>
        <c:ser>
          <c:idx val="2"/>
          <c:order val="2"/>
          <c:tx>
            <c:strRef>
              <c:f>IronSteel!$W$187</c:f>
              <c:strCache>
                <c:ptCount val="1"/>
                <c:pt idx="0">
                  <c:v>Machinery &amp; Appliances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IronSteel!$W$188:$W$288</c:f>
              <c:numCache>
                <c:formatCode>0%</c:formatCode>
                <c:ptCount val="101"/>
                <c:pt idx="0">
                  <c:v>0.12814465408805029</c:v>
                </c:pt>
                <c:pt idx="1">
                  <c:v>0.1278648974668275</c:v>
                </c:pt>
                <c:pt idx="2">
                  <c:v>0.12816537467700256</c:v>
                </c:pt>
                <c:pt idx="3">
                  <c:v>0.12799109627156369</c:v>
                </c:pt>
                <c:pt idx="4">
                  <c:v>0.12799109627156369</c:v>
                </c:pt>
                <c:pt idx="5">
                  <c:v>0.1278648974668275</c:v>
                </c:pt>
                <c:pt idx="6">
                  <c:v>0.12779882879779539</c:v>
                </c:pt>
                <c:pt idx="7">
                  <c:v>0.12779882879779539</c:v>
                </c:pt>
                <c:pt idx="8">
                  <c:v>0.12799109627156369</c:v>
                </c:pt>
                <c:pt idx="9">
                  <c:v>0.12791844787898718</c:v>
                </c:pt>
                <c:pt idx="10">
                  <c:v>0.12778782399035565</c:v>
                </c:pt>
                <c:pt idx="11">
                  <c:v>0.12791844787898718</c:v>
                </c:pt>
                <c:pt idx="12">
                  <c:v>0.12787393438388014</c:v>
                </c:pt>
                <c:pt idx="13">
                  <c:v>0.12787393438388014</c:v>
                </c:pt>
                <c:pt idx="14">
                  <c:v>0.12786532951289398</c:v>
                </c:pt>
                <c:pt idx="15">
                  <c:v>0.12792297111416784</c:v>
                </c:pt>
                <c:pt idx="16">
                  <c:v>0.12785485592315901</c:v>
                </c:pt>
                <c:pt idx="17">
                  <c:v>0.12784552845528455</c:v>
                </c:pt>
                <c:pt idx="18">
                  <c:v>0.1279378704271408</c:v>
                </c:pt>
                <c:pt idx="19">
                  <c:v>0.12791612057667104</c:v>
                </c:pt>
                <c:pt idx="20">
                  <c:v>0.12799657534246578</c:v>
                </c:pt>
                <c:pt idx="21">
                  <c:v>0.12784349408553233</c:v>
                </c:pt>
                <c:pt idx="22">
                  <c:v>0.12784629981024667</c:v>
                </c:pt>
                <c:pt idx="23">
                  <c:v>0.12782931354359925</c:v>
                </c:pt>
                <c:pt idx="24">
                  <c:v>0.12782956058588549</c:v>
                </c:pt>
                <c:pt idx="25">
                  <c:v>0.12794550810014726</c:v>
                </c:pt>
                <c:pt idx="26">
                  <c:v>0.12796373779637377</c:v>
                </c:pt>
                <c:pt idx="27">
                  <c:v>0.12783505154639174</c:v>
                </c:pt>
                <c:pt idx="28">
                  <c:v>0.12795275590551183</c:v>
                </c:pt>
                <c:pt idx="29">
                  <c:v>0.12788952266586612</c:v>
                </c:pt>
                <c:pt idx="30">
                  <c:v>0.12789506046320967</c:v>
                </c:pt>
                <c:pt idx="31">
                  <c:v>0.12802768166089964</c:v>
                </c:pt>
                <c:pt idx="32">
                  <c:v>0.12772218952324896</c:v>
                </c:pt>
                <c:pt idx="33">
                  <c:v>0.12804453723034098</c:v>
                </c:pt>
                <c:pt idx="34">
                  <c:v>0.1279216677195199</c:v>
                </c:pt>
                <c:pt idx="35">
                  <c:v>0.12786972770955685</c:v>
                </c:pt>
                <c:pt idx="36">
                  <c:v>0.12788722826086957</c:v>
                </c:pt>
                <c:pt idx="37">
                  <c:v>0.12790881747665031</c:v>
                </c:pt>
                <c:pt idx="38">
                  <c:v>0.12797956867196367</c:v>
                </c:pt>
                <c:pt idx="39">
                  <c:v>0.12790123456790123</c:v>
                </c:pt>
                <c:pt idx="40">
                  <c:v>0.12792958755500974</c:v>
                </c:pt>
                <c:pt idx="41">
                  <c:v>0.12778820095893267</c:v>
                </c:pt>
                <c:pt idx="42">
                  <c:v>0.10929234454536381</c:v>
                </c:pt>
                <c:pt idx="43">
                  <c:v>0.11157062769965996</c:v>
                </c:pt>
                <c:pt idx="44">
                  <c:v>0.11469339835636232</c:v>
                </c:pt>
                <c:pt idx="45">
                  <c:v>0.14258631011774095</c:v>
                </c:pt>
                <c:pt idx="46">
                  <c:v>0.14117074358038212</c:v>
                </c:pt>
                <c:pt idx="47">
                  <c:v>0.14175654853620959</c:v>
                </c:pt>
                <c:pt idx="48">
                  <c:v>0.14345568813188816</c:v>
                </c:pt>
                <c:pt idx="49">
                  <c:v>0.13325668896321072</c:v>
                </c:pt>
                <c:pt idx="50">
                  <c:v>0.14062372104444629</c:v>
                </c:pt>
                <c:pt idx="51">
                  <c:v>0.14272923972245019</c:v>
                </c:pt>
                <c:pt idx="52">
                  <c:v>0.14123647876176235</c:v>
                </c:pt>
                <c:pt idx="53">
                  <c:v>0.13703676948638299</c:v>
                </c:pt>
                <c:pt idx="54">
                  <c:v>0.13482619694556358</c:v>
                </c:pt>
                <c:pt idx="55">
                  <c:v>0.13523156569189868</c:v>
                </c:pt>
                <c:pt idx="56">
                  <c:v>0.14414543372459204</c:v>
                </c:pt>
                <c:pt idx="57">
                  <c:v>0.13437900610813663</c:v>
                </c:pt>
                <c:pt idx="58">
                  <c:v>0.14001937984496121</c:v>
                </c:pt>
                <c:pt idx="59">
                  <c:v>0.1396806821031514</c:v>
                </c:pt>
                <c:pt idx="60">
                  <c:v>0.13353283726949208</c:v>
                </c:pt>
                <c:pt idx="61">
                  <c:v>0.13401382943694437</c:v>
                </c:pt>
                <c:pt idx="62">
                  <c:v>0.12978208232445521</c:v>
                </c:pt>
                <c:pt idx="63">
                  <c:v>0.1302322247706422</c:v>
                </c:pt>
                <c:pt idx="64">
                  <c:v>0.13355149419609783</c:v>
                </c:pt>
                <c:pt idx="65">
                  <c:v>0.13784000918168252</c:v>
                </c:pt>
                <c:pt idx="66">
                  <c:v>0.13896792189679219</c:v>
                </c:pt>
                <c:pt idx="67">
                  <c:v>0.1344321702028172</c:v>
                </c:pt>
                <c:pt idx="68">
                  <c:v>0.13165704419144231</c:v>
                </c:pt>
                <c:pt idx="69">
                  <c:v>0.13748873694811045</c:v>
                </c:pt>
                <c:pt idx="70">
                  <c:v>0.14341801385681294</c:v>
                </c:pt>
                <c:pt idx="71">
                  <c:v>0.13615187514558583</c:v>
                </c:pt>
                <c:pt idx="72">
                  <c:v>0.14594652178544795</c:v>
                </c:pt>
                <c:pt idx="73">
                  <c:v>0.14059581162127618</c:v>
                </c:pt>
                <c:pt idx="74">
                  <c:v>0.14489237598719867</c:v>
                </c:pt>
                <c:pt idx="75">
                  <c:v>0.13842662632375191</c:v>
                </c:pt>
                <c:pt idx="76">
                  <c:v>0.13480507280413342</c:v>
                </c:pt>
                <c:pt idx="77">
                  <c:v>0.13466483286491659</c:v>
                </c:pt>
                <c:pt idx="78">
                  <c:v>0.14167575949003616</c:v>
                </c:pt>
                <c:pt idx="79">
                  <c:v>0.14736193570068332</c:v>
                </c:pt>
                <c:pt idx="80">
                  <c:v>0.14847014422428897</c:v>
                </c:pt>
                <c:pt idx="81">
                  <c:v>0.15586546349466776</c:v>
                </c:pt>
                <c:pt idx="82">
                  <c:v>0.14890767556708798</c:v>
                </c:pt>
                <c:pt idx="83">
                  <c:v>0.14934241800031692</c:v>
                </c:pt>
                <c:pt idx="84">
                  <c:v>0.15519291754756873</c:v>
                </c:pt>
                <c:pt idx="85">
                  <c:v>0.15089689168834725</c:v>
                </c:pt>
                <c:pt idx="86">
                  <c:v>0.15749155088246336</c:v>
                </c:pt>
                <c:pt idx="87">
                  <c:v>0.16998593321981195</c:v>
                </c:pt>
                <c:pt idx="88">
                  <c:v>0.17248075455995562</c:v>
                </c:pt>
                <c:pt idx="89">
                  <c:v>0.17344428364688858</c:v>
                </c:pt>
                <c:pt idx="90">
                  <c:v>0.18051209103840679</c:v>
                </c:pt>
                <c:pt idx="91">
                  <c:v>0.17552619449992318</c:v>
                </c:pt>
                <c:pt idx="92">
                  <c:v>0.17728769869683514</c:v>
                </c:pt>
                <c:pt idx="93">
                  <c:v>0.17277346884193634</c:v>
                </c:pt>
                <c:pt idx="94">
                  <c:v>0.1733238653174744</c:v>
                </c:pt>
                <c:pt idx="95">
                  <c:v>0.17004605538608769</c:v>
                </c:pt>
                <c:pt idx="96">
                  <c:v>0.17125538182642194</c:v>
                </c:pt>
                <c:pt idx="97">
                  <c:v>0.17400845688593911</c:v>
                </c:pt>
                <c:pt idx="98">
                  <c:v>0.16795614080032795</c:v>
                </c:pt>
                <c:pt idx="99">
                  <c:v>0.1684768487242114</c:v>
                </c:pt>
                <c:pt idx="100">
                  <c:v>0.16971605678864227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F2-4F8D-8929-8FA26B96F1F1}"/>
            </c:ext>
          </c:extLst>
        </c:ser>
        <c:ser>
          <c:idx val="3"/>
          <c:order val="3"/>
          <c:tx>
            <c:strRef>
              <c:f>IronSteel!$X$187</c:f>
              <c:strCache>
                <c:ptCount val="1"/>
                <c:pt idx="0">
                  <c:v>Other products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IronSteel!$N$188:$N$288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xVal>
          <c:yVal>
            <c:numRef>
              <c:f>IronSteel!$X$188:$X$288</c:f>
              <c:numCache>
                <c:formatCode>0%</c:formatCode>
                <c:ptCount val="101"/>
                <c:pt idx="0">
                  <c:v>5.2672955974842769E-2</c:v>
                </c:pt>
                <c:pt idx="1">
                  <c:v>5.2472858866103735E-2</c:v>
                </c:pt>
                <c:pt idx="2">
                  <c:v>5.2196382428940563E-2</c:v>
                </c:pt>
                <c:pt idx="3">
                  <c:v>5.2309404563160813E-2</c:v>
                </c:pt>
                <c:pt idx="4">
                  <c:v>5.2309404563160813E-2</c:v>
                </c:pt>
                <c:pt idx="5">
                  <c:v>5.227181342983514E-2</c:v>
                </c:pt>
                <c:pt idx="6">
                  <c:v>5.2359627971064422E-2</c:v>
                </c:pt>
                <c:pt idx="7">
                  <c:v>5.2359627971064422E-2</c:v>
                </c:pt>
                <c:pt idx="8">
                  <c:v>5.2309404563160813E-2</c:v>
                </c:pt>
                <c:pt idx="9">
                  <c:v>5.2285432423544886E-2</c:v>
                </c:pt>
                <c:pt idx="10">
                  <c:v>5.2441229656419529E-2</c:v>
                </c:pt>
                <c:pt idx="11">
                  <c:v>5.2285432423544886E-2</c:v>
                </c:pt>
                <c:pt idx="12">
                  <c:v>5.2441229656419522E-2</c:v>
                </c:pt>
                <c:pt idx="13">
                  <c:v>5.2441229656419522E-2</c:v>
                </c:pt>
                <c:pt idx="14">
                  <c:v>5.2292263610315179E-2</c:v>
                </c:pt>
                <c:pt idx="15">
                  <c:v>5.2269601100412663E-2</c:v>
                </c:pt>
                <c:pt idx="16">
                  <c:v>5.2294557097118465E-2</c:v>
                </c:pt>
                <c:pt idx="17">
                  <c:v>5.2235772357723573E-2</c:v>
                </c:pt>
                <c:pt idx="18">
                  <c:v>5.2319640302472922E-2</c:v>
                </c:pt>
                <c:pt idx="19">
                  <c:v>5.2424639580602887E-2</c:v>
                </c:pt>
                <c:pt idx="20">
                  <c:v>5.2226027397260275E-2</c:v>
                </c:pt>
                <c:pt idx="21">
                  <c:v>5.2320291173794359E-2</c:v>
                </c:pt>
                <c:pt idx="22">
                  <c:v>5.2419354838709672E-2</c:v>
                </c:pt>
                <c:pt idx="23">
                  <c:v>5.2319109461966606E-2</c:v>
                </c:pt>
                <c:pt idx="24">
                  <c:v>5.2374611628939194E-2</c:v>
                </c:pt>
                <c:pt idx="25">
                  <c:v>5.2282768777614126E-2</c:v>
                </c:pt>
                <c:pt idx="26">
                  <c:v>5.2301255230125521E-2</c:v>
                </c:pt>
                <c:pt idx="27">
                  <c:v>5.2296157450796625E-2</c:v>
                </c:pt>
                <c:pt idx="28">
                  <c:v>5.2329396325459319E-2</c:v>
                </c:pt>
                <c:pt idx="29">
                  <c:v>5.2386670669468637E-2</c:v>
                </c:pt>
                <c:pt idx="30">
                  <c:v>5.2264808362369332E-2</c:v>
                </c:pt>
                <c:pt idx="31">
                  <c:v>5.2217678515256362E-2</c:v>
                </c:pt>
                <c:pt idx="32">
                  <c:v>5.2383755150088279E-2</c:v>
                </c:pt>
                <c:pt idx="33">
                  <c:v>5.2192066805845511E-2</c:v>
                </c:pt>
                <c:pt idx="34">
                  <c:v>5.2432090966519261E-2</c:v>
                </c:pt>
                <c:pt idx="35">
                  <c:v>5.2322477309129735E-2</c:v>
                </c:pt>
                <c:pt idx="36">
                  <c:v>5.2309782608695655E-2</c:v>
                </c:pt>
                <c:pt idx="37">
                  <c:v>5.239829032768719E-2</c:v>
                </c:pt>
                <c:pt idx="38">
                  <c:v>5.2213393870601588E-2</c:v>
                </c:pt>
                <c:pt idx="39">
                  <c:v>5.2345679012345679E-2</c:v>
                </c:pt>
                <c:pt idx="40">
                  <c:v>5.2297615392487978E-2</c:v>
                </c:pt>
                <c:pt idx="41">
                  <c:v>4.9197415051073584E-2</c:v>
                </c:pt>
                <c:pt idx="42">
                  <c:v>6.2381475197125461E-2</c:v>
                </c:pt>
                <c:pt idx="43">
                  <c:v>6.5527065527065526E-2</c:v>
                </c:pt>
                <c:pt idx="44">
                  <c:v>6.637767542671362E-2</c:v>
                </c:pt>
                <c:pt idx="45">
                  <c:v>7.2939533027339853E-2</c:v>
                </c:pt>
                <c:pt idx="46">
                  <c:v>9.662894000243398E-2</c:v>
                </c:pt>
                <c:pt idx="47">
                  <c:v>8.9849768875192609E-2</c:v>
                </c:pt>
                <c:pt idx="48">
                  <c:v>8.7348574551416341E-2</c:v>
                </c:pt>
                <c:pt idx="49">
                  <c:v>8.2984949832775934E-2</c:v>
                </c:pt>
                <c:pt idx="50">
                  <c:v>8.4636162724073025E-2</c:v>
                </c:pt>
                <c:pt idx="51">
                  <c:v>8.9009923151533235E-2</c:v>
                </c:pt>
                <c:pt idx="52">
                  <c:v>9.3307536716207881E-2</c:v>
                </c:pt>
                <c:pt idx="53">
                  <c:v>9.0370584410893587E-2</c:v>
                </c:pt>
                <c:pt idx="54">
                  <c:v>9.6411505668509326E-2</c:v>
                </c:pt>
                <c:pt idx="55">
                  <c:v>8.5840212676647529E-2</c:v>
                </c:pt>
                <c:pt idx="56">
                  <c:v>8.9822502147151456E-2</c:v>
                </c:pt>
                <c:pt idx="57">
                  <c:v>8.2950003770454708E-2</c:v>
                </c:pt>
                <c:pt idx="58">
                  <c:v>0.10668604651162789</c:v>
                </c:pt>
                <c:pt idx="59">
                  <c:v>9.1866588648332373E-2</c:v>
                </c:pt>
                <c:pt idx="60">
                  <c:v>9.3092850210287917E-2</c:v>
                </c:pt>
                <c:pt idx="61">
                  <c:v>0.10034573592360883</c:v>
                </c:pt>
                <c:pt idx="62">
                  <c:v>9.588377723970945E-2</c:v>
                </c:pt>
                <c:pt idx="63">
                  <c:v>8.8159403669724773E-2</c:v>
                </c:pt>
                <c:pt idx="64">
                  <c:v>8.2489503581131149E-2</c:v>
                </c:pt>
                <c:pt idx="65">
                  <c:v>8.194651669918511E-2</c:v>
                </c:pt>
                <c:pt idx="66">
                  <c:v>8.1562064156206412E-2</c:v>
                </c:pt>
                <c:pt idx="67">
                  <c:v>9.2699748670290474E-2</c:v>
                </c:pt>
                <c:pt idx="68">
                  <c:v>9.1620352884044687E-2</c:v>
                </c:pt>
                <c:pt idx="69">
                  <c:v>8.7083267080086915E-2</c:v>
                </c:pt>
                <c:pt idx="70">
                  <c:v>9.4976905311778298E-2</c:v>
                </c:pt>
                <c:pt idx="71">
                  <c:v>8.7351502445842069E-2</c:v>
                </c:pt>
                <c:pt idx="72">
                  <c:v>8.2188132523702995E-2</c:v>
                </c:pt>
                <c:pt idx="73">
                  <c:v>7.9294071379412051E-2</c:v>
                </c:pt>
                <c:pt idx="74">
                  <c:v>8.4034480978681686E-2</c:v>
                </c:pt>
                <c:pt idx="75">
                  <c:v>8.2375189107413024E-2</c:v>
                </c:pt>
                <c:pt idx="76">
                  <c:v>8.1862712205596197E-2</c:v>
                </c:pt>
                <c:pt idx="77">
                  <c:v>8.0428152843389347E-2</c:v>
                </c:pt>
                <c:pt idx="78">
                  <c:v>7.7757996898868642E-2</c:v>
                </c:pt>
                <c:pt idx="79">
                  <c:v>8.0990254284754121E-2</c:v>
                </c:pt>
                <c:pt idx="80">
                  <c:v>8.4377948510580919E-2</c:v>
                </c:pt>
                <c:pt idx="81">
                  <c:v>8.0583075661008391E-2</c:v>
                </c:pt>
                <c:pt idx="82">
                  <c:v>9.3998493345609793E-2</c:v>
                </c:pt>
                <c:pt idx="83">
                  <c:v>8.7149421644747274E-2</c:v>
                </c:pt>
                <c:pt idx="84">
                  <c:v>8.0602536997885832E-2</c:v>
                </c:pt>
                <c:pt idx="85">
                  <c:v>7.8460906476790368E-2</c:v>
                </c:pt>
                <c:pt idx="86">
                  <c:v>8.1787457754412318E-2</c:v>
                </c:pt>
                <c:pt idx="87">
                  <c:v>8.0402754127489456E-2</c:v>
                </c:pt>
                <c:pt idx="88">
                  <c:v>7.531728968721825E-2</c:v>
                </c:pt>
                <c:pt idx="89">
                  <c:v>7.8002894356005784E-2</c:v>
                </c:pt>
                <c:pt idx="90">
                  <c:v>7.5960170697012788E-2</c:v>
                </c:pt>
                <c:pt idx="91">
                  <c:v>7.7892149331694582E-2</c:v>
                </c:pt>
                <c:pt idx="92">
                  <c:v>7.2604897608477728E-2</c:v>
                </c:pt>
                <c:pt idx="93">
                  <c:v>7.227868414014442E-2</c:v>
                </c:pt>
                <c:pt idx="94">
                  <c:v>6.9116515770163908E-2</c:v>
                </c:pt>
                <c:pt idx="95">
                  <c:v>7.1774627669118962E-2</c:v>
                </c:pt>
                <c:pt idx="96">
                  <c:v>6.5828234760933607E-2</c:v>
                </c:pt>
                <c:pt idx="97">
                  <c:v>6.4764759406947495E-2</c:v>
                </c:pt>
                <c:pt idx="98">
                  <c:v>6.4559102321053441E-2</c:v>
                </c:pt>
                <c:pt idx="99">
                  <c:v>6.2360338824507609E-2</c:v>
                </c:pt>
                <c:pt idx="100">
                  <c:v>5.9988002399520089E-2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F2-4F8D-8929-8FA26B96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52880"/>
        <c:axId val="696493952"/>
      </c:scatterChart>
      <c:valAx>
        <c:axId val="6714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6493952"/>
        <c:crosses val="autoZero"/>
        <c:crossBetween val="midCat"/>
      </c:valAx>
      <c:valAx>
        <c:axId val="696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714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Wood product end-use shares</a:t>
            </a:r>
            <a:r>
              <a:rPr lang="en-US" baseline="0"/>
              <a:t> (by volume; McKeever 2006)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[5]Sheet1!$C$65</c:f>
              <c:strCache>
                <c:ptCount val="1"/>
                <c:pt idx="0">
                  <c:v>Single family 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[5]Sheet1!$C$88:$C$122</c:f>
              <c:numCache>
                <c:formatCode>General</c:formatCode>
                <c:ptCount val="35"/>
                <c:pt idx="0">
                  <c:v>33</c:v>
                </c:pt>
                <c:pt idx="1">
                  <c:v>31</c:v>
                </c:pt>
                <c:pt idx="2">
                  <c:v>28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38</c:v>
                </c:pt>
                <c:pt idx="7">
                  <c:v>33</c:v>
                </c:pt>
                <c:pt idx="8">
                  <c:v>27</c:v>
                </c:pt>
                <c:pt idx="9">
                  <c:v>24</c:v>
                </c:pt>
                <c:pt idx="10">
                  <c:v>22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25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33</c:v>
                </c:pt>
                <c:pt idx="3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771-884E-C4DB3A441F9B}"/>
            </c:ext>
          </c:extLst>
        </c:ser>
        <c:ser>
          <c:idx val="1"/>
          <c:order val="1"/>
          <c:tx>
            <c:strRef>
              <c:f>[5]Sheet1!$D$65</c:f>
              <c:strCache>
                <c:ptCount val="1"/>
                <c:pt idx="0">
                  <c:v>Multy family housing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[5]Sheet1!$D$88:$D$122</c:f>
              <c:numCache>
                <c:formatCode>General</c:formatCode>
                <c:ptCount val="35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2-4771-884E-C4DB3A441F9B}"/>
            </c:ext>
          </c:extLst>
        </c:ser>
        <c:ser>
          <c:idx val="2"/>
          <c:order val="2"/>
          <c:tx>
            <c:strRef>
              <c:f>[5]Sheet1!$E$65</c:f>
              <c:strCache>
                <c:ptCount val="1"/>
                <c:pt idx="0">
                  <c:v>Manufactured housing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[5]Sheet1!$E$88:$E$122</c:f>
              <c:numCache>
                <c:formatCode>General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2-4771-884E-C4DB3A441F9B}"/>
            </c:ext>
          </c:extLst>
        </c:ser>
        <c:ser>
          <c:idx val="3"/>
          <c:order val="3"/>
          <c:tx>
            <c:strRef>
              <c:f>[5]Sheet1!$F$65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[5]Sheet1!$F$88:$F$122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3-EC52-4771-884E-C4DB3A441F9B}"/>
            </c:ext>
          </c:extLst>
        </c:ser>
        <c:ser>
          <c:idx val="4"/>
          <c:order val="4"/>
          <c:tx>
            <c:strRef>
              <c:f>[5]Sheet1!$G$65</c:f>
              <c:strCache>
                <c:ptCount val="1"/>
                <c:pt idx="0">
                  <c:v>Residential repair &amp; remodeling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[5]Sheet1!$G$88:$G$122</c:f>
              <c:numCache>
                <c:formatCode>General</c:formatCode>
                <c:ptCount val="3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26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23</c:v>
                </c:pt>
                <c:pt idx="24">
                  <c:v>23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2-4771-884E-C4DB3A441F9B}"/>
            </c:ext>
          </c:extLst>
        </c:ser>
        <c:ser>
          <c:idx val="5"/>
          <c:order val="5"/>
          <c:tx>
            <c:strRef>
              <c:f>[5]Sheet1!$H$65</c:f>
              <c:strCache>
                <c:ptCount val="1"/>
                <c:pt idx="0">
                  <c:v>Non-res. Build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[5]Sheet1!$H$88:$H$122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2-4771-884E-C4DB3A441F9B}"/>
            </c:ext>
          </c:extLst>
        </c:ser>
        <c:ser>
          <c:idx val="6"/>
          <c:order val="6"/>
          <c:tx>
            <c:strRef>
              <c:f>[5]Sheet1!$I$65</c:f>
              <c:strCache>
                <c:ptCount val="1"/>
                <c:pt idx="0">
                  <c:v>Non-res. 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[5]Sheet1!$I$88:$I$122</c:f>
              <c:numCache>
                <c:formatCode>General</c:formatCode>
                <c:ptCount val="3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2-4771-884E-C4DB3A441F9B}"/>
            </c:ext>
          </c:extLst>
        </c:ser>
        <c:ser>
          <c:idx val="7"/>
          <c:order val="7"/>
          <c:tx>
            <c:strRef>
              <c:f>[5]Sheet1!$J$65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[5]Sheet1!$J$88:$J$122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7-EC52-4771-884E-C4DB3A441F9B}"/>
            </c:ext>
          </c:extLst>
        </c:ser>
        <c:ser>
          <c:idx val="8"/>
          <c:order val="8"/>
          <c:tx>
            <c:strRef>
              <c:f>[5]Sheet1!$K$65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[5]Sheet1!$K$88:$K$122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8-EC52-4771-884E-C4DB3A441F9B}"/>
            </c:ext>
          </c:extLst>
        </c:ser>
        <c:ser>
          <c:idx val="9"/>
          <c:order val="9"/>
          <c:tx>
            <c:strRef>
              <c:f>[5]Sheet1!$L$65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[5]Sheet1!$L$88:$L$122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52-4771-884E-C4DB3A441F9B}"/>
            </c:ext>
          </c:extLst>
        </c:ser>
        <c:ser>
          <c:idx val="10"/>
          <c:order val="10"/>
          <c:tx>
            <c:strRef>
              <c:f>[5]Sheet1!$M$65</c:f>
              <c:strCache>
                <c:ptCount val="1"/>
                <c:pt idx="0">
                  <c:v>Other manufactures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[5]Sheet1!$M$88:$M$122</c:f>
              <c:numCache>
                <c:formatCode>General</c:formatCode>
                <c:ptCount val="3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52-4771-884E-C4DB3A441F9B}"/>
            </c:ext>
          </c:extLst>
        </c:ser>
        <c:ser>
          <c:idx val="11"/>
          <c:order val="11"/>
          <c:tx>
            <c:strRef>
              <c:f>[5]Sheet1!$N$65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[5]Sheet1!$N$88:$N$122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B-EC52-4771-884E-C4DB3A441F9B}"/>
            </c:ext>
          </c:extLst>
        </c:ser>
        <c:ser>
          <c:idx val="12"/>
          <c:order val="12"/>
          <c:tx>
            <c:strRef>
              <c:f>[5]Sheet1!$O$65</c:f>
              <c:strCache>
                <c:ptCount val="1"/>
                <c:pt idx="0">
                  <c:v>Packaging &amp; shipping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[5]Sheet1!$O$88:$O$122</c:f>
              <c:numCache>
                <c:formatCode>General</c:formatCode>
                <c:ptCount val="35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52-4771-884E-C4DB3A441F9B}"/>
            </c:ext>
          </c:extLst>
        </c:ser>
        <c:ser>
          <c:idx val="13"/>
          <c:order val="13"/>
          <c:tx>
            <c:strRef>
              <c:f>[5]Sheet1!$P$65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[5]Sheet1!$P$88:$P$122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D-EC52-4771-884E-C4DB3A441F9B}"/>
            </c:ext>
          </c:extLst>
        </c:ser>
        <c:ser>
          <c:idx val="14"/>
          <c:order val="14"/>
          <c:tx>
            <c:strRef>
              <c:f>[5]Sheet1!$Q$65</c:f>
              <c:strCache>
                <c:ptCount val="1"/>
                <c:pt idx="0">
                  <c:v>Other end-uses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[5]Sheet1!$B$88:$B$122</c:f>
              <c:numCache>
                <c:formatCode>General</c:formatCode>
                <c:ptCount val="3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</c:numCache>
            </c:numRef>
          </c:cat>
          <c:val>
            <c:numRef>
              <c:f>[5]Sheet1!$Q$88:$Q$122</c:f>
              <c:numCache>
                <c:formatCode>General</c:formatCode>
                <c:ptCount val="35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18</c:v>
                </c:pt>
                <c:pt idx="33">
                  <c:v>15</c:v>
                </c:pt>
                <c:pt idx="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52-4771-884E-C4DB3A44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3872"/>
        <c:axId val="190030000"/>
      </c:areaChart>
      <c:catAx>
        <c:axId val="1887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0030000"/>
        <c:crosses val="autoZero"/>
        <c:auto val="1"/>
        <c:lblAlgn val="ctr"/>
        <c:lblOffset val="100"/>
        <c:noMultiLvlLbl val="0"/>
      </c:catAx>
      <c:valAx>
        <c:axId val="190030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7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image" Target="../media/image4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emf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chart" Target="../charts/chart6.xml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9525</xdr:rowOff>
        </xdr:from>
        <xdr:to>
          <xdr:col>6</xdr:col>
          <xdr:colOff>933450</xdr:colOff>
          <xdr:row>3</xdr:row>
          <xdr:rowOff>123825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30</xdr:col>
      <xdr:colOff>712123</xdr:colOff>
      <xdr:row>3</xdr:row>
      <xdr:rowOff>115686</xdr:rowOff>
    </xdr:from>
    <xdr:to>
      <xdr:col>38</xdr:col>
      <xdr:colOff>779317</xdr:colOff>
      <xdr:row>23</xdr:row>
      <xdr:rowOff>103909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4</xdr:row>
          <xdr:rowOff>9525</xdr:rowOff>
        </xdr:from>
        <xdr:to>
          <xdr:col>8</xdr:col>
          <xdr:colOff>933450</xdr:colOff>
          <xdr:row>7</xdr:row>
          <xdr:rowOff>133350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0</xdr:colOff>
      <xdr:row>14</xdr:row>
      <xdr:rowOff>160020</xdr:rowOff>
    </xdr:from>
    <xdr:to>
      <xdr:col>8</xdr:col>
      <xdr:colOff>220980</xdr:colOff>
      <xdr:row>33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2</xdr:row>
          <xdr:rowOff>19050</xdr:rowOff>
        </xdr:from>
        <xdr:to>
          <xdr:col>9</xdr:col>
          <xdr:colOff>552450</xdr:colOff>
          <xdr:row>5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17</xdr:col>
      <xdr:colOff>303651</xdr:colOff>
      <xdr:row>89</xdr:row>
      <xdr:rowOff>164906</xdr:rowOff>
    </xdr:from>
    <xdr:to>
      <xdr:col>22</xdr:col>
      <xdr:colOff>104049</xdr:colOff>
      <xdr:row>110</xdr:row>
      <xdr:rowOff>52543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9069" y="17649342"/>
          <a:ext cx="5411489" cy="4030146"/>
        </a:xfrm>
        <a:prstGeom prst="rect">
          <a:avLst/>
        </a:prstGeom>
      </xdr:spPr>
    </xdr:pic>
    <xdr:clientData/>
  </xdr:twoCellAnchor>
  <xdr:twoCellAnchor>
    <xdr:from>
      <xdr:col>2</xdr:col>
      <xdr:colOff>712694</xdr:colOff>
      <xdr:row>19</xdr:row>
      <xdr:rowOff>43928</xdr:rowOff>
    </xdr:from>
    <xdr:to>
      <xdr:col>8</xdr:col>
      <xdr:colOff>529814</xdr:colOff>
      <xdr:row>34</xdr:row>
      <xdr:rowOff>43928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537882</xdr:colOff>
      <xdr:row>161</xdr:row>
      <xdr:rowOff>168088</xdr:rowOff>
    </xdr:from>
    <xdr:to>
      <xdr:col>13</xdr:col>
      <xdr:colOff>133977</xdr:colOff>
      <xdr:row>186</xdr:row>
      <xdr:rowOff>97036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882" y="14164235"/>
          <a:ext cx="9994236" cy="4678118"/>
        </a:xfrm>
        <a:prstGeom prst="rect">
          <a:avLst/>
        </a:prstGeom>
      </xdr:spPr>
    </xdr:pic>
    <xdr:clientData/>
  </xdr:twoCellAnchor>
  <xdr:twoCellAnchor>
    <xdr:from>
      <xdr:col>13</xdr:col>
      <xdr:colOff>297180</xdr:colOff>
      <xdr:row>168</xdr:row>
      <xdr:rowOff>106680</xdr:rowOff>
    </xdr:from>
    <xdr:to>
      <xdr:col>19</xdr:col>
      <xdr:colOff>114300</xdr:colOff>
      <xdr:row>183</xdr:row>
      <xdr:rowOff>106680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229497</xdr:colOff>
      <xdr:row>168</xdr:row>
      <xdr:rowOff>36307</xdr:rowOff>
    </xdr:from>
    <xdr:to>
      <xdr:col>25</xdr:col>
      <xdr:colOff>46617</xdr:colOff>
      <xdr:row>183</xdr:row>
      <xdr:rowOff>36306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76200</xdr:rowOff>
    </xdr:from>
    <xdr:to>
      <xdr:col>14</xdr:col>
      <xdr:colOff>276094</xdr:colOff>
      <xdr:row>73</xdr:row>
      <xdr:rowOff>73654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6050"/>
          <a:ext cx="12753844" cy="8493754"/>
        </a:xfrm>
        <a:prstGeom prst="rect">
          <a:avLst/>
        </a:prstGeom>
      </xdr:spPr>
    </xdr:pic>
    <xdr:clientData/>
  </xdr:twoCellAnchor>
  <xdr:twoCellAnchor editAs="oneCell">
    <xdr:from>
      <xdr:col>27</xdr:col>
      <xdr:colOff>430426</xdr:colOff>
      <xdr:row>0</xdr:row>
      <xdr:rowOff>44451</xdr:rowOff>
    </xdr:from>
    <xdr:to>
      <xdr:col>33</xdr:col>
      <xdr:colOff>360752</xdr:colOff>
      <xdr:row>22</xdr:row>
      <xdr:rowOff>68830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68753" y="44451"/>
          <a:ext cx="5763090" cy="398677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45</xdr:row>
          <xdr:rowOff>409575</xdr:rowOff>
        </xdr:from>
        <xdr:to>
          <xdr:col>1</xdr:col>
          <xdr:colOff>1095375</xdr:colOff>
          <xdr:row>47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36</xdr:col>
      <xdr:colOff>348349</xdr:colOff>
      <xdr:row>0</xdr:row>
      <xdr:rowOff>0</xdr:rowOff>
    </xdr:from>
    <xdr:to>
      <xdr:col>39</xdr:col>
      <xdr:colOff>1962151</xdr:colOff>
      <xdr:row>23</xdr:row>
      <xdr:rowOff>124292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14149" y="0"/>
          <a:ext cx="4090302" cy="4505792"/>
        </a:xfrm>
        <a:prstGeom prst="rect">
          <a:avLst/>
        </a:prstGeom>
      </xdr:spPr>
    </xdr:pic>
    <xdr:clientData/>
  </xdr:twoCellAnchor>
  <xdr:twoCellAnchor editAs="oneCell">
    <xdr:from>
      <xdr:col>13</xdr:col>
      <xdr:colOff>377320</xdr:colOff>
      <xdr:row>70</xdr:row>
      <xdr:rowOff>124385</xdr:rowOff>
    </xdr:from>
    <xdr:to>
      <xdr:col>22</xdr:col>
      <xdr:colOff>330168</xdr:colOff>
      <xdr:row>104</xdr:row>
      <xdr:rowOff>50448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75999" y="14248599"/>
          <a:ext cx="6810848" cy="6430278"/>
        </a:xfrm>
        <a:prstGeom prst="rect">
          <a:avLst/>
        </a:prstGeom>
      </xdr:spPr>
    </xdr:pic>
    <xdr:clientData/>
  </xdr:twoCellAnchor>
  <xdr:twoCellAnchor editAs="oneCell">
    <xdr:from>
      <xdr:col>11</xdr:col>
      <xdr:colOff>468086</xdr:colOff>
      <xdr:row>76</xdr:row>
      <xdr:rowOff>87086</xdr:rowOff>
    </xdr:from>
    <xdr:to>
      <xdr:col>20</xdr:col>
      <xdr:colOff>316172</xdr:colOff>
      <xdr:row>98</xdr:row>
      <xdr:rowOff>119230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9315" y="12986657"/>
          <a:ext cx="7000000" cy="4114286"/>
        </a:xfrm>
        <a:prstGeom prst="rect">
          <a:avLst/>
        </a:prstGeom>
      </xdr:spPr>
    </xdr:pic>
    <xdr:clientData/>
  </xdr:twoCellAnchor>
  <xdr:twoCellAnchor editAs="oneCell">
    <xdr:from>
      <xdr:col>24</xdr:col>
      <xdr:colOff>647205</xdr:colOff>
      <xdr:row>67</xdr:row>
      <xdr:rowOff>148442</xdr:rowOff>
    </xdr:from>
    <xdr:to>
      <xdr:col>31</xdr:col>
      <xdr:colOff>1104514</xdr:colOff>
      <xdr:row>96</xdr:row>
      <xdr:rowOff>139462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14376" y="13374585"/>
          <a:ext cx="6019909" cy="53794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676991</xdr:colOff>
      <xdr:row>21</xdr:row>
      <xdr:rowOff>47625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914400"/>
          <a:ext cx="6812548" cy="2971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7</xdr:row>
      <xdr:rowOff>7620</xdr:rowOff>
    </xdr:from>
    <xdr:to>
      <xdr:col>9</xdr:col>
      <xdr:colOff>560220</xdr:colOff>
      <xdr:row>25</xdr:row>
      <xdr:rowOff>22860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7780"/>
          <a:ext cx="7212480" cy="3307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489857</xdr:colOff>
      <xdr:row>27</xdr:row>
      <xdr:rowOff>76199</xdr:rowOff>
    </xdr:from>
    <xdr:to>
      <xdr:col>12</xdr:col>
      <xdr:colOff>54110</xdr:colOff>
      <xdr:row>64</xdr:row>
      <xdr:rowOff>2700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857" y="5072742"/>
          <a:ext cx="9100139" cy="6773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12</xdr:col>
      <xdr:colOff>501768</xdr:colOff>
      <xdr:row>85</xdr:row>
      <xdr:rowOff>172899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" y="12070080"/>
          <a:ext cx="9219048" cy="3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83</xdr:row>
      <xdr:rowOff>95250</xdr:rowOff>
    </xdr:from>
    <xdr:to>
      <xdr:col>13</xdr:col>
      <xdr:colOff>673215</xdr:colOff>
      <xdr:row>120</xdr:row>
      <xdr:rowOff>100118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" y="15906750"/>
          <a:ext cx="9321915" cy="705336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124</xdr:row>
      <xdr:rowOff>45720</xdr:rowOff>
    </xdr:from>
    <xdr:to>
      <xdr:col>12</xdr:col>
      <xdr:colOff>463682</xdr:colOff>
      <xdr:row>143</xdr:row>
      <xdr:rowOff>113857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8680" y="22722840"/>
          <a:ext cx="9104762" cy="3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12</xdr:col>
      <xdr:colOff>387482</xdr:colOff>
      <xdr:row>180</xdr:row>
      <xdr:rowOff>149653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" y="26334720"/>
          <a:ext cx="9104762" cy="6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181</xdr:row>
      <xdr:rowOff>91440</xdr:rowOff>
    </xdr:from>
    <xdr:to>
      <xdr:col>12</xdr:col>
      <xdr:colOff>435106</xdr:colOff>
      <xdr:row>201</xdr:row>
      <xdr:rowOff>14792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580" y="33192720"/>
          <a:ext cx="9114286" cy="3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12</xdr:col>
      <xdr:colOff>416053</xdr:colOff>
      <xdr:row>240</xdr:row>
      <xdr:rowOff>31512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" y="36941760"/>
          <a:ext cx="9133333" cy="6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240</xdr:row>
      <xdr:rowOff>83820</xdr:rowOff>
    </xdr:from>
    <xdr:to>
      <xdr:col>12</xdr:col>
      <xdr:colOff>557021</xdr:colOff>
      <xdr:row>260</xdr:row>
      <xdr:rowOff>159553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4400" y="43975020"/>
          <a:ext cx="9152381" cy="3733333"/>
        </a:xfrm>
        <a:prstGeom prst="rect">
          <a:avLst/>
        </a:prstGeom>
      </xdr:spPr>
    </xdr:pic>
    <xdr:clientData/>
  </xdr:twoCellAnchor>
  <xdr:twoCellAnchor>
    <xdr:from>
      <xdr:col>10</xdr:col>
      <xdr:colOff>22860</xdr:colOff>
      <xdr:row>2</xdr:row>
      <xdr:rowOff>0</xdr:rowOff>
    </xdr:from>
    <xdr:to>
      <xdr:col>15</xdr:col>
      <xdr:colOff>632460</xdr:colOff>
      <xdr:row>32</xdr:row>
      <xdr:rowOff>175260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28575</xdr:rowOff>
    </xdr:from>
    <xdr:to>
      <xdr:col>12</xdr:col>
      <xdr:colOff>104973</xdr:colOff>
      <xdr:row>41</xdr:row>
      <xdr:rowOff>189446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90575"/>
          <a:ext cx="7258248" cy="7209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Presentations_Meetings_TextDrafts/Manuscript/2021_ISIE_SEM/Copper_stage4_mapp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Presentations_Meetings_TextDrafts/Manuscript/2021_ISIE_SEM/Alu_stage4_mapp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Global/2013_Liu_AluData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Presentations_Meetings_TextDrafts/Manuscript/2021_ISIE_SEM/IronSteel_stage4_mapp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A_WoodEndUseSplit_Volumetri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olzKonversion/US_Wood_ConVol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1">
          <cell r="C231">
            <v>1963</v>
          </cell>
          <cell r="D231">
            <v>1964</v>
          </cell>
          <cell r="E231">
            <v>1965</v>
          </cell>
          <cell r="F231">
            <v>1966</v>
          </cell>
          <cell r="G231">
            <v>1967</v>
          </cell>
          <cell r="H231">
            <v>1968</v>
          </cell>
          <cell r="I231">
            <v>1969</v>
          </cell>
          <cell r="J231">
            <v>1970</v>
          </cell>
          <cell r="K231">
            <v>1971</v>
          </cell>
          <cell r="L231">
            <v>1972</v>
          </cell>
          <cell r="M231">
            <v>1973</v>
          </cell>
          <cell r="N231">
            <v>1974</v>
          </cell>
          <cell r="O231">
            <v>1975</v>
          </cell>
          <cell r="P231">
            <v>1976</v>
          </cell>
          <cell r="Q231">
            <v>1977</v>
          </cell>
          <cell r="R231">
            <v>1978</v>
          </cell>
          <cell r="S231">
            <v>1979</v>
          </cell>
          <cell r="T231">
            <v>1980</v>
          </cell>
          <cell r="U231">
            <v>1981</v>
          </cell>
          <cell r="V231">
            <v>1982</v>
          </cell>
          <cell r="W231">
            <v>1983</v>
          </cell>
          <cell r="X231">
            <v>1984</v>
          </cell>
          <cell r="Y231">
            <v>1985</v>
          </cell>
          <cell r="Z231">
            <v>1986</v>
          </cell>
          <cell r="AA231">
            <v>1987</v>
          </cell>
          <cell r="AB231">
            <v>1988</v>
          </cell>
          <cell r="AC231">
            <v>1989</v>
          </cell>
          <cell r="AD231">
            <v>1990</v>
          </cell>
          <cell r="AE231">
            <v>1991</v>
          </cell>
          <cell r="AF231">
            <v>1992</v>
          </cell>
          <cell r="AG231">
            <v>1993</v>
          </cell>
          <cell r="AH231">
            <v>1994</v>
          </cell>
          <cell r="AI231">
            <v>1995</v>
          </cell>
          <cell r="AJ231">
            <v>1996</v>
          </cell>
          <cell r="AK231">
            <v>1997</v>
          </cell>
          <cell r="AL231">
            <v>1998</v>
          </cell>
          <cell r="AM231">
            <v>1999</v>
          </cell>
          <cell r="AN231">
            <v>2000</v>
          </cell>
          <cell r="AO231">
            <v>2001</v>
          </cell>
          <cell r="AP231">
            <v>2002</v>
          </cell>
          <cell r="AQ231">
            <v>2003</v>
          </cell>
          <cell r="AR231">
            <v>2004</v>
          </cell>
          <cell r="AS231">
            <v>2005</v>
          </cell>
          <cell r="AT231">
            <v>2006</v>
          </cell>
          <cell r="AU231">
            <v>2007</v>
          </cell>
          <cell r="AV231">
            <v>2008</v>
          </cell>
          <cell r="AW231">
            <v>2009</v>
          </cell>
          <cell r="AX231">
            <v>2010</v>
          </cell>
          <cell r="AY231">
            <v>2011</v>
          </cell>
          <cell r="AZ231">
            <v>2012</v>
          </cell>
          <cell r="BA231">
            <v>2013</v>
          </cell>
          <cell r="BB231">
            <v>2014</v>
          </cell>
          <cell r="BC231">
            <v>2015</v>
          </cell>
          <cell r="BD231">
            <v>2016</v>
          </cell>
          <cell r="BE231">
            <v>2017</v>
          </cell>
          <cell r="BF231">
            <v>2018</v>
          </cell>
        </row>
        <row r="232">
          <cell r="B232" t="str">
            <v>Building construction</v>
          </cell>
          <cell r="C232">
            <v>-4437708.9533097334</v>
          </cell>
          <cell r="D232">
            <v>-4995598.8806210225</v>
          </cell>
          <cell r="E232">
            <v>-5622694.3817333048</v>
          </cell>
          <cell r="F232">
            <v>-6939683.7366816681</v>
          </cell>
          <cell r="G232">
            <v>-6836091.5991327558</v>
          </cell>
          <cell r="H232">
            <v>-7160997.6335155619</v>
          </cell>
          <cell r="I232">
            <v>-6329820.7363793235</v>
          </cell>
          <cell r="J232">
            <v>-6537507.2659728574</v>
          </cell>
          <cell r="K232">
            <v>-6197863.0854213592</v>
          </cell>
          <cell r="L232">
            <v>-5396258.4767398424</v>
          </cell>
          <cell r="M232">
            <v>-5534315.7801038185</v>
          </cell>
          <cell r="N232">
            <v>-7515259.2947369302</v>
          </cell>
          <cell r="O232">
            <v>-7707529.8981196424</v>
          </cell>
          <cell r="P232">
            <v>-7479043.9286194006</v>
          </cell>
          <cell r="Q232">
            <v>-7503443.6322389953</v>
          </cell>
          <cell r="R232">
            <v>-9306256.0881819129</v>
          </cell>
          <cell r="S232">
            <v>-7604899.6600275999</v>
          </cell>
          <cell r="T232">
            <v>-7070148.1970982589</v>
          </cell>
          <cell r="U232">
            <v>-7963274.9642509827</v>
          </cell>
          <cell r="V232">
            <v>44962664.140868872</v>
          </cell>
          <cell r="W232">
            <v>618582.22524040099</v>
          </cell>
          <cell r="X232">
            <v>5178746.8854827369</v>
          </cell>
          <cell r="Y232">
            <v>10150214.508528508</v>
          </cell>
          <cell r="Z232">
            <v>11926017.411138169</v>
          </cell>
          <cell r="AA232">
            <v>12562377.233174101</v>
          </cell>
          <cell r="AB232">
            <v>9496385.6819011904</v>
          </cell>
          <cell r="AC232">
            <v>6332049.1981784813</v>
          </cell>
          <cell r="AD232">
            <v>3166123.8544364255</v>
          </cell>
          <cell r="AE232">
            <v>2181935.2129127234</v>
          </cell>
          <cell r="AF232">
            <v>3101866.3628145382</v>
          </cell>
          <cell r="AG232">
            <v>4304363.4208291471</v>
          </cell>
          <cell r="AH232">
            <v>5416512.1067775711</v>
          </cell>
          <cell r="AI232">
            <v>4634045.3394404501</v>
          </cell>
          <cell r="AJ232">
            <v>11810495.896290082</v>
          </cell>
          <cell r="AK232">
            <v>4032336.8982953802</v>
          </cell>
          <cell r="AL232">
            <v>5925851.1030077394</v>
          </cell>
          <cell r="AM232">
            <v>15631355.514151778</v>
          </cell>
          <cell r="AN232">
            <v>21987009.549003843</v>
          </cell>
          <cell r="AO232">
            <v>25691794.890712667</v>
          </cell>
          <cell r="AP232">
            <v>34168892.544</v>
          </cell>
          <cell r="AQ232">
            <v>35798002.992000006</v>
          </cell>
          <cell r="AR232">
            <v>35028046.482000001</v>
          </cell>
          <cell r="AS232">
            <v>37616980.763999999</v>
          </cell>
          <cell r="AT232">
            <v>43887092.43</v>
          </cell>
          <cell r="AU232">
            <v>51114900.413999997</v>
          </cell>
          <cell r="AV232">
            <v>49230145.200000003</v>
          </cell>
          <cell r="AW232">
            <v>35578678.560000002</v>
          </cell>
          <cell r="AX232">
            <v>46231886.725999996</v>
          </cell>
          <cell r="AY232">
            <v>46391221.485999994</v>
          </cell>
          <cell r="AZ232">
            <v>46359623.202000007</v>
          </cell>
          <cell r="BA232">
            <v>48394107.090000004</v>
          </cell>
          <cell r="BB232">
            <v>53177493.358724132</v>
          </cell>
          <cell r="BC232">
            <v>72886378.55933325</v>
          </cell>
          <cell r="BD232">
            <v>51097672.547841087</v>
          </cell>
          <cell r="BE232">
            <v>52356736.259720258</v>
          </cell>
          <cell r="BF232">
            <v>66003274.401285812</v>
          </cell>
        </row>
        <row r="233">
          <cell r="B233" t="str">
            <v>Consumer and general products</v>
          </cell>
          <cell r="C233">
            <v>-1670497.5897620094</v>
          </cell>
          <cell r="D233">
            <v>1486468.7123854479</v>
          </cell>
          <cell r="E233">
            <v>2658908.6694294973</v>
          </cell>
          <cell r="F233">
            <v>882137.8170877602</v>
          </cell>
          <cell r="G233">
            <v>931025.07939340884</v>
          </cell>
          <cell r="H233">
            <v>1166393.364201694</v>
          </cell>
          <cell r="I233">
            <v>1699443.0486689243</v>
          </cell>
          <cell r="J233">
            <v>2457645.7501035463</v>
          </cell>
          <cell r="K233">
            <v>1963538.3866235102</v>
          </cell>
          <cell r="L233">
            <v>2752150.7543603079</v>
          </cell>
          <cell r="M233">
            <v>1085146.9977990342</v>
          </cell>
          <cell r="N233">
            <v>-631822.3415353772</v>
          </cell>
          <cell r="O233">
            <v>-699159.69532553107</v>
          </cell>
          <cell r="P233">
            <v>-1005674.2764806802</v>
          </cell>
          <cell r="Q233">
            <v>-873253.0633820683</v>
          </cell>
          <cell r="R233">
            <v>429607.63178395276</v>
          </cell>
          <cell r="S233">
            <v>3039325.5216263379</v>
          </cell>
          <cell r="T233">
            <v>3115356.8519903263</v>
          </cell>
          <cell r="U233">
            <v>11819583.693836171</v>
          </cell>
          <cell r="V233">
            <v>11665040.624832947</v>
          </cell>
          <cell r="W233">
            <v>19143246.485557571</v>
          </cell>
          <cell r="X233">
            <v>24388905.511477508</v>
          </cell>
          <cell r="Y233">
            <v>24736805.078796882</v>
          </cell>
          <cell r="Z233">
            <v>28495494.807975542</v>
          </cell>
          <cell r="AA233">
            <v>31962963.265596293</v>
          </cell>
          <cell r="AB233">
            <v>25781863.021932643</v>
          </cell>
          <cell r="AC233">
            <v>23266320.972622048</v>
          </cell>
          <cell r="AD233">
            <v>17776231.368087772</v>
          </cell>
          <cell r="AE233">
            <v>12527826.980699105</v>
          </cell>
          <cell r="AF233">
            <v>13515378.738224709</v>
          </cell>
          <cell r="AG233">
            <v>12944306.023455277</v>
          </cell>
          <cell r="AH233">
            <v>14703979.101796474</v>
          </cell>
          <cell r="AI233">
            <v>14409919.764846543</v>
          </cell>
          <cell r="AJ233">
            <v>13526132.815081608</v>
          </cell>
          <cell r="AK233">
            <v>14809263.781267138</v>
          </cell>
          <cell r="AL233">
            <v>17501607.160007719</v>
          </cell>
          <cell r="AM233">
            <v>20375887.134637959</v>
          </cell>
          <cell r="AN233">
            <v>17334335.033410586</v>
          </cell>
          <cell r="AO233">
            <v>22986958.673266232</v>
          </cell>
          <cell r="AP233">
            <v>32337367.002775159</v>
          </cell>
          <cell r="AQ233">
            <v>35604410.078887582</v>
          </cell>
          <cell r="AR233">
            <v>40175512.215000004</v>
          </cell>
          <cell r="AS233">
            <v>46690801.021666668</v>
          </cell>
          <cell r="AT233">
            <v>58705650.646666668</v>
          </cell>
          <cell r="AU233">
            <v>53445813.238666601</v>
          </cell>
          <cell r="AV233">
            <v>49155675.304666676</v>
          </cell>
          <cell r="AW233">
            <v>43740229.591833338</v>
          </cell>
          <cell r="AX233">
            <v>54294984.752333336</v>
          </cell>
          <cell r="AY233">
            <v>55341171.27866666</v>
          </cell>
          <cell r="AZ233">
            <v>55449668.525000006</v>
          </cell>
          <cell r="BA233">
            <v>61292696.734999999</v>
          </cell>
          <cell r="BB233">
            <v>62685648.196333334</v>
          </cell>
          <cell r="BC233">
            <v>70738096.191013277</v>
          </cell>
          <cell r="BD233">
            <v>80003140.360074431</v>
          </cell>
          <cell r="BE233">
            <v>12105813.392214457</v>
          </cell>
          <cell r="BF233">
            <v>10460731.254600463</v>
          </cell>
        </row>
        <row r="235">
          <cell r="B235" t="str">
            <v>Electrical and electronic products</v>
          </cell>
          <cell r="C235">
            <v>-19500132.206100378</v>
          </cell>
          <cell r="D235">
            <v>-23253964.208127137</v>
          </cell>
          <cell r="E235">
            <v>-23679505.010400862</v>
          </cell>
          <cell r="F235">
            <v>-19725497.872875798</v>
          </cell>
          <cell r="G235">
            <v>-19718729.970039722</v>
          </cell>
          <cell r="H235">
            <v>-16725357.881235378</v>
          </cell>
          <cell r="I235">
            <v>-15115459.529340189</v>
          </cell>
          <cell r="J235">
            <v>-15753926.236889269</v>
          </cell>
          <cell r="K235">
            <v>-13793965.441243786</v>
          </cell>
          <cell r="L235">
            <v>-8286641.6381962467</v>
          </cell>
          <cell r="M235">
            <v>-9069239.1899029147</v>
          </cell>
          <cell r="N235">
            <v>-20574502.417029388</v>
          </cell>
          <cell r="O235">
            <v>-29290410.897830162</v>
          </cell>
          <cell r="P235">
            <v>-25282934.778295685</v>
          </cell>
          <cell r="Q235">
            <v>-19697365.281581677</v>
          </cell>
          <cell r="R235">
            <v>-7317489.3413484357</v>
          </cell>
          <cell r="S235">
            <v>3827033.0078101978</v>
          </cell>
          <cell r="T235">
            <v>-28330174.537240241</v>
          </cell>
          <cell r="U235">
            <v>-12705967.768628195</v>
          </cell>
          <cell r="V235">
            <v>-14691714.625146043</v>
          </cell>
          <cell r="W235">
            <v>307121.24049897259</v>
          </cell>
          <cell r="X235">
            <v>40748394.419380434</v>
          </cell>
          <cell r="Y235">
            <v>70284411.886717916</v>
          </cell>
          <cell r="Z235">
            <v>104771109.46816078</v>
          </cell>
          <cell r="AA235">
            <v>81557321.816062197</v>
          </cell>
          <cell r="AB235">
            <v>78713554.738194883</v>
          </cell>
          <cell r="AC235">
            <v>55526738.843405932</v>
          </cell>
          <cell r="AD235">
            <v>36253777.932134897</v>
          </cell>
          <cell r="AE235">
            <v>34010560.11241506</v>
          </cell>
          <cell r="AF235">
            <v>45836320.413837761</v>
          </cell>
          <cell r="AG235">
            <v>60075758.946847536</v>
          </cell>
          <cell r="AH235">
            <v>77197631.807442784</v>
          </cell>
          <cell r="AI235">
            <v>85896270.958602667</v>
          </cell>
          <cell r="AJ235">
            <v>102322920.54058182</v>
          </cell>
          <cell r="AK235">
            <v>100869121.25245783</v>
          </cell>
          <cell r="AL235">
            <v>114977866.33322744</v>
          </cell>
          <cell r="AM235">
            <v>211159966.30987799</v>
          </cell>
          <cell r="AN235">
            <v>228246335.07624537</v>
          </cell>
          <cell r="AO235">
            <v>220539558.03505322</v>
          </cell>
          <cell r="AP235">
            <v>285141686.23086119</v>
          </cell>
          <cell r="AQ235">
            <v>274433933.13620973</v>
          </cell>
          <cell r="AR235">
            <v>278462070.87817419</v>
          </cell>
          <cell r="AS235">
            <v>308142780.92221045</v>
          </cell>
          <cell r="AT235">
            <v>332630446.96643615</v>
          </cell>
          <cell r="AU235">
            <v>173138892.56296843</v>
          </cell>
          <cell r="AV235">
            <v>232941253.26159099</v>
          </cell>
          <cell r="AW235">
            <v>212443827.78125253</v>
          </cell>
          <cell r="AX235">
            <v>236405523.93475959</v>
          </cell>
          <cell r="AY235">
            <v>180321459.9486649</v>
          </cell>
          <cell r="AZ235">
            <v>201103269.10567218</v>
          </cell>
          <cell r="BA235">
            <v>182066217.19023603</v>
          </cell>
          <cell r="BB235">
            <v>178050812.07205456</v>
          </cell>
          <cell r="BC235">
            <v>192072238.46515781</v>
          </cell>
          <cell r="BD235">
            <v>-68207830.598610699</v>
          </cell>
          <cell r="BE235">
            <v>-111389033.91740181</v>
          </cell>
          <cell r="BF235">
            <v>182819001.45763746</v>
          </cell>
        </row>
        <row r="236">
          <cell r="B236" t="str">
            <v>Industrial machinery and equipment</v>
          </cell>
          <cell r="C236">
            <v>-407966.25374207122</v>
          </cell>
          <cell r="D236">
            <v>-433772.24779133406</v>
          </cell>
          <cell r="E236">
            <v>-413215.3570158818</v>
          </cell>
          <cell r="F236">
            <v>-351666.03215373005</v>
          </cell>
          <cell r="G236">
            <v>-308841.033625704</v>
          </cell>
          <cell r="H236">
            <v>-292932.62853196007</v>
          </cell>
          <cell r="I236">
            <v>-326512.06643192912</v>
          </cell>
          <cell r="J236">
            <v>-323470.76612004754</v>
          </cell>
          <cell r="K236">
            <v>-205235.6411206011</v>
          </cell>
          <cell r="L236">
            <v>-156617.79827045189</v>
          </cell>
          <cell r="M236">
            <v>-97563.328952588286</v>
          </cell>
          <cell r="N236">
            <v>-388758.78549641871</v>
          </cell>
          <cell r="O236">
            <v>-366600.84925293736</v>
          </cell>
          <cell r="P236">
            <v>-342549.15969157359</v>
          </cell>
          <cell r="Q236">
            <v>-350060.10381274583</v>
          </cell>
          <cell r="R236">
            <v>-766855.10296556423</v>
          </cell>
          <cell r="S236">
            <v>-318938.48576358199</v>
          </cell>
          <cell r="T236">
            <v>-341651.78085741785</v>
          </cell>
          <cell r="U236">
            <v>-433413.84414025763</v>
          </cell>
          <cell r="V236">
            <v>-32021.950372335617</v>
          </cell>
          <cell r="W236">
            <v>-232484.88886804783</v>
          </cell>
          <cell r="X236">
            <v>-87593.79867019708</v>
          </cell>
          <cell r="Y236">
            <v>-308866.64540922397</v>
          </cell>
          <cell r="Z236">
            <v>-214540.34757928032</v>
          </cell>
          <cell r="AA236">
            <v>-316802.0013821146</v>
          </cell>
          <cell r="AB236">
            <v>-614328.83810196409</v>
          </cell>
          <cell r="AC236">
            <v>43787.230296967304</v>
          </cell>
          <cell r="AD236">
            <v>-82041.17676159562</v>
          </cell>
          <cell r="AE236">
            <v>-204055.08514541012</v>
          </cell>
          <cell r="AF236">
            <v>-76074.363004285697</v>
          </cell>
          <cell r="AG236">
            <v>-101110.61301063339</v>
          </cell>
          <cell r="AH236">
            <v>-80071.662982209673</v>
          </cell>
          <cell r="AI236">
            <v>-84830.651967480924</v>
          </cell>
          <cell r="AJ236">
            <v>-108166.82411117488</v>
          </cell>
          <cell r="AK236">
            <v>-169013.39521113128</v>
          </cell>
          <cell r="AL236">
            <v>-168026.59919744852</v>
          </cell>
          <cell r="AM236">
            <v>-65933.850506182993</v>
          </cell>
          <cell r="AN236">
            <v>-435884.39714565815</v>
          </cell>
          <cell r="AO236">
            <v>-526306.07289146155</v>
          </cell>
          <cell r="AP236">
            <v>-273489.52931663167</v>
          </cell>
          <cell r="AQ236">
            <v>61220.33163335023</v>
          </cell>
          <cell r="AR236">
            <v>-16739.816658939788</v>
          </cell>
          <cell r="AS236">
            <v>159207.56089253951</v>
          </cell>
          <cell r="AT236">
            <v>105104.49904166674</v>
          </cell>
          <cell r="AU236">
            <v>707992.56027535745</v>
          </cell>
          <cell r="AV236">
            <v>467048.65438224148</v>
          </cell>
          <cell r="AW236">
            <v>803018.18164654728</v>
          </cell>
          <cell r="AX236">
            <v>1369453.3393632334</v>
          </cell>
          <cell r="AY236">
            <v>2542827.6499819891</v>
          </cell>
          <cell r="AZ236">
            <v>2575392.1781060868</v>
          </cell>
          <cell r="BA236">
            <v>3333186.1428570487</v>
          </cell>
          <cell r="BB236">
            <v>10148469.861600902</v>
          </cell>
          <cell r="BC236">
            <v>5226042.3383815195</v>
          </cell>
          <cell r="BD236">
            <v>472601.25379480253</v>
          </cell>
          <cell r="BE236">
            <v>-872896.86351059249</v>
          </cell>
          <cell r="BF236">
            <v>1068042.5855465452</v>
          </cell>
        </row>
        <row r="237">
          <cell r="B237" t="str">
            <v>Transportation equipment</v>
          </cell>
          <cell r="C237">
            <v>-8141786.2944699302</v>
          </cell>
          <cell r="D237">
            <v>-7751811.1299734302</v>
          </cell>
          <cell r="E237">
            <v>-8193823.0445765601</v>
          </cell>
          <cell r="F237">
            <v>-2815527.2385544549</v>
          </cell>
          <cell r="G237">
            <v>-466284.78427397716</v>
          </cell>
          <cell r="H237">
            <v>8730418.7415905651</v>
          </cell>
          <cell r="I237">
            <v>11173243.049523484</v>
          </cell>
          <cell r="J237">
            <v>15311978.865614383</v>
          </cell>
          <cell r="K237">
            <v>24978070.081581552</v>
          </cell>
          <cell r="L237">
            <v>25227840.058117319</v>
          </cell>
          <cell r="M237">
            <v>17106541.453268763</v>
          </cell>
          <cell r="N237">
            <v>12772451.979130805</v>
          </cell>
          <cell r="O237">
            <v>3220500.7491807854</v>
          </cell>
          <cell r="P237">
            <v>11204338.601833902</v>
          </cell>
          <cell r="Q237">
            <v>19284226.296611909</v>
          </cell>
          <cell r="R237">
            <v>37035675.122282863</v>
          </cell>
          <cell r="S237">
            <v>32939742.347314011</v>
          </cell>
          <cell r="T237">
            <v>39536427.749270976</v>
          </cell>
          <cell r="U237">
            <v>34522546.807688855</v>
          </cell>
          <cell r="V237">
            <v>33623785.587189049</v>
          </cell>
          <cell r="W237">
            <v>48091324.742253207</v>
          </cell>
          <cell r="X237">
            <v>61457109.796319947</v>
          </cell>
          <cell r="Y237">
            <v>80688620.625178471</v>
          </cell>
          <cell r="Z237">
            <v>88379495.700947031</v>
          </cell>
          <cell r="AA237">
            <v>85916047.318349034</v>
          </cell>
          <cell r="AB237">
            <v>84659480.904465437</v>
          </cell>
          <cell r="AC237">
            <v>79204394.009094924</v>
          </cell>
          <cell r="AD237">
            <v>59979290.166831635</v>
          </cell>
          <cell r="AE237">
            <v>52932941.390359804</v>
          </cell>
          <cell r="AF237">
            <v>51243490.171364136</v>
          </cell>
          <cell r="AG237">
            <v>68033696.262061998</v>
          </cell>
          <cell r="AH237">
            <v>79832033.866092727</v>
          </cell>
          <cell r="AI237">
            <v>80788625.810875922</v>
          </cell>
          <cell r="AJ237">
            <v>88257160.194411904</v>
          </cell>
          <cell r="AK237">
            <v>109968312.63022371</v>
          </cell>
          <cell r="AL237">
            <v>117060631.23392203</v>
          </cell>
          <cell r="AM237">
            <v>168783544.02087966</v>
          </cell>
          <cell r="AN237">
            <v>147213155.29485446</v>
          </cell>
          <cell r="AO237">
            <v>133030361.30138415</v>
          </cell>
          <cell r="AP237">
            <v>166343477.39264807</v>
          </cell>
          <cell r="AQ237">
            <v>146418769.00453734</v>
          </cell>
          <cell r="AR237">
            <v>138857152.0621236</v>
          </cell>
          <cell r="AS237">
            <v>131242754.55568852</v>
          </cell>
          <cell r="AT237">
            <v>147318257.13686907</v>
          </cell>
          <cell r="AU237">
            <v>150038014.65868801</v>
          </cell>
          <cell r="AV237">
            <v>113406314.63904446</v>
          </cell>
          <cell r="AW237">
            <v>75337323.756161883</v>
          </cell>
          <cell r="AX237">
            <v>97897455.029803798</v>
          </cell>
          <cell r="AY237">
            <v>93952408.502312422</v>
          </cell>
          <cell r="AZ237">
            <v>133848460.48026128</v>
          </cell>
          <cell r="BA237">
            <v>150029303.69790944</v>
          </cell>
          <cell r="BB237">
            <v>142850414.59391099</v>
          </cell>
          <cell r="BC237">
            <v>171047912.26209313</v>
          </cell>
          <cell r="BD237">
            <v>155791454.8527796</v>
          </cell>
          <cell r="BE237">
            <v>140318678.1332593</v>
          </cell>
          <cell r="BF237">
            <v>174434423.93371418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31">
          <cell r="F231">
            <v>1962</v>
          </cell>
          <cell r="G231">
            <v>1963</v>
          </cell>
          <cell r="H231">
            <v>1964</v>
          </cell>
          <cell r="I231">
            <v>1965</v>
          </cell>
          <cell r="J231">
            <v>1966</v>
          </cell>
          <cell r="K231">
            <v>1967</v>
          </cell>
          <cell r="L231">
            <v>1968</v>
          </cell>
          <cell r="M231">
            <v>1969</v>
          </cell>
          <cell r="N231">
            <v>1970</v>
          </cell>
          <cell r="O231">
            <v>1971</v>
          </cell>
          <cell r="P231">
            <v>1972</v>
          </cell>
          <cell r="Q231">
            <v>1973</v>
          </cell>
          <cell r="R231">
            <v>1974</v>
          </cell>
          <cell r="S231">
            <v>1975</v>
          </cell>
          <cell r="T231">
            <v>1976</v>
          </cell>
          <cell r="U231">
            <v>1977</v>
          </cell>
          <cell r="V231">
            <v>1978</v>
          </cell>
          <cell r="W231">
            <v>1979</v>
          </cell>
          <cell r="X231">
            <v>1980</v>
          </cell>
          <cell r="Y231">
            <v>1981</v>
          </cell>
          <cell r="Z231">
            <v>1982</v>
          </cell>
          <cell r="AA231">
            <v>1983</v>
          </cell>
          <cell r="AB231">
            <v>1984</v>
          </cell>
          <cell r="AC231">
            <v>1985</v>
          </cell>
          <cell r="AD231">
            <v>1986</v>
          </cell>
          <cell r="AE231">
            <v>1987</v>
          </cell>
          <cell r="AF231">
            <v>1988</v>
          </cell>
          <cell r="AG231">
            <v>1989</v>
          </cell>
          <cell r="AH231">
            <v>1990</v>
          </cell>
          <cell r="AI231">
            <v>1991</v>
          </cell>
          <cell r="AJ231">
            <v>1992</v>
          </cell>
          <cell r="AK231">
            <v>1993</v>
          </cell>
          <cell r="AL231">
            <v>1994</v>
          </cell>
          <cell r="AM231">
            <v>1995</v>
          </cell>
          <cell r="AN231">
            <v>1996</v>
          </cell>
          <cell r="AO231">
            <v>1997</v>
          </cell>
          <cell r="AP231">
            <v>1998</v>
          </cell>
          <cell r="AQ231">
            <v>1999</v>
          </cell>
          <cell r="AR231">
            <v>2000</v>
          </cell>
          <cell r="AS231">
            <v>2001</v>
          </cell>
          <cell r="AT231">
            <v>2002</v>
          </cell>
          <cell r="AU231">
            <v>2003</v>
          </cell>
          <cell r="AV231">
            <v>2004</v>
          </cell>
          <cell r="AW231">
            <v>2005</v>
          </cell>
          <cell r="AX231">
            <v>2006</v>
          </cell>
          <cell r="AY231">
            <v>2007</v>
          </cell>
          <cell r="AZ231">
            <v>2008</v>
          </cell>
          <cell r="BA231">
            <v>2009</v>
          </cell>
          <cell r="BB231">
            <v>2010</v>
          </cell>
          <cell r="BC231">
            <v>2011</v>
          </cell>
          <cell r="BD231">
            <v>2012</v>
          </cell>
          <cell r="BE231">
            <v>2013</v>
          </cell>
          <cell r="BF231">
            <v>2014</v>
          </cell>
          <cell r="BG231">
            <v>2015</v>
          </cell>
          <cell r="BH231">
            <v>2016</v>
          </cell>
          <cell r="BI231">
            <v>2017</v>
          </cell>
          <cell r="BJ231">
            <v>2018</v>
          </cell>
        </row>
        <row r="232">
          <cell r="E232" t="str">
            <v>Construction</v>
          </cell>
          <cell r="F232">
            <v>-10558829.692499051</v>
          </cell>
          <cell r="G232">
            <v>-11637811.944761189</v>
          </cell>
          <cell r="H232">
            <v>-11868696.487757418</v>
          </cell>
          <cell r="I232">
            <v>-14309271.467565341</v>
          </cell>
          <cell r="J232">
            <v>-13311843.24650408</v>
          </cell>
          <cell r="K232">
            <v>-14863124.228320491</v>
          </cell>
          <cell r="L232">
            <v>-11957519.016371476</v>
          </cell>
          <cell r="M232">
            <v>-6384198.0380273452</v>
          </cell>
          <cell r="N232">
            <v>-8184366.2018429833</v>
          </cell>
          <cell r="O232">
            <v>-12140535.214378862</v>
          </cell>
          <cell r="P232">
            <v>-9781710.3257616665</v>
          </cell>
          <cell r="Q232">
            <v>-10588234.326363841</v>
          </cell>
          <cell r="R232">
            <v>-6317952.7984583694</v>
          </cell>
          <cell r="S232">
            <v>-15095867.551304825</v>
          </cell>
          <cell r="T232">
            <v>-18554900.085893996</v>
          </cell>
          <cell r="U232">
            <v>-29285216.204950344</v>
          </cell>
          <cell r="V232">
            <v>-51513655.05942744</v>
          </cell>
          <cell r="W232">
            <v>-39372607.159886032</v>
          </cell>
          <cell r="X232">
            <v>-41851697.542087615</v>
          </cell>
          <cell r="Y232">
            <v>-42426965.227787197</v>
          </cell>
          <cell r="Z232">
            <v>-15083316.487762803</v>
          </cell>
          <cell r="AA232">
            <v>-31355775.65138432</v>
          </cell>
          <cell r="AB232">
            <v>-26544261.123997461</v>
          </cell>
          <cell r="AC232">
            <v>-10117565.916021643</v>
          </cell>
          <cell r="AD232">
            <v>-5597923.3404356632</v>
          </cell>
          <cell r="AE232">
            <v>-6430532.319050109</v>
          </cell>
          <cell r="AF232">
            <v>-12127501.287699444</v>
          </cell>
          <cell r="AG232">
            <v>-6383476.2311694343</v>
          </cell>
          <cell r="AH232">
            <v>-10678130.425231589</v>
          </cell>
          <cell r="AI232">
            <v>-19534668.154503148</v>
          </cell>
          <cell r="AJ232">
            <v>-22725717.223151058</v>
          </cell>
          <cell r="AK232">
            <v>-24911400.321539395</v>
          </cell>
          <cell r="AL232">
            <v>-21455374.68266011</v>
          </cell>
          <cell r="AM232">
            <v>-21202684.558032539</v>
          </cell>
          <cell r="AN232">
            <v>-11521451.90710167</v>
          </cell>
          <cell r="AO232">
            <v>-23338855.044516601</v>
          </cell>
          <cell r="AP232">
            <v>-8651962.8698964044</v>
          </cell>
          <cell r="AQ232">
            <v>19435862.11119825</v>
          </cell>
          <cell r="AR232">
            <v>39412124.632633977</v>
          </cell>
          <cell r="AS232">
            <v>46073848.268486455</v>
          </cell>
          <cell r="AT232">
            <v>64163049.455046885</v>
          </cell>
          <cell r="AU232">
            <v>64671240.149132356</v>
          </cell>
          <cell r="AV232">
            <v>77636996.991250008</v>
          </cell>
          <cell r="AW232">
            <v>85720109.274211839</v>
          </cell>
          <cell r="AX232">
            <v>127292783.70425001</v>
          </cell>
          <cell r="AY232">
            <v>144492251.2224167</v>
          </cell>
          <cell r="AZ232">
            <v>95862612.637250051</v>
          </cell>
          <cell r="BA232">
            <v>73009584.601750001</v>
          </cell>
          <cell r="BB232">
            <v>62552235.355166674</v>
          </cell>
          <cell r="BC232">
            <v>68302938.075666666</v>
          </cell>
          <cell r="BD232">
            <v>90465208.147</v>
          </cell>
          <cell r="BE232">
            <v>108093017.95465356</v>
          </cell>
          <cell r="BF232">
            <v>126088292.1115898</v>
          </cell>
          <cell r="BG232">
            <v>178994593.87347433</v>
          </cell>
          <cell r="BH232">
            <v>177930809.95459086</v>
          </cell>
          <cell r="BI232">
            <v>173386223.51898766</v>
          </cell>
          <cell r="BJ232">
            <v>261208438.62357724</v>
          </cell>
        </row>
        <row r="233">
          <cell r="E233" t="str">
            <v>Consumer durables</v>
          </cell>
          <cell r="F233">
            <v>4920298.0419355724</v>
          </cell>
          <cell r="G233">
            <v>5281250.2728035944</v>
          </cell>
          <cell r="H233">
            <v>5566762.3812040901</v>
          </cell>
          <cell r="I233">
            <v>5245413.7116861762</v>
          </cell>
          <cell r="J233">
            <v>5292024.9372901032</v>
          </cell>
          <cell r="K233">
            <v>6489665.651113783</v>
          </cell>
          <cell r="L233">
            <v>9872146.7039045375</v>
          </cell>
          <cell r="M233">
            <v>12591198.401197344</v>
          </cell>
          <cell r="N233">
            <v>14543643.612822203</v>
          </cell>
          <cell r="O233">
            <v>18446964.824845754</v>
          </cell>
          <cell r="P233">
            <v>32416006.81742676</v>
          </cell>
          <cell r="Q233">
            <v>34864361.118487775</v>
          </cell>
          <cell r="R233">
            <v>28155912.701390233</v>
          </cell>
          <cell r="S233">
            <v>9919172.1783907171</v>
          </cell>
          <cell r="T233">
            <v>12485543.333068024</v>
          </cell>
          <cell r="U233">
            <v>14470714.733360127</v>
          </cell>
          <cell r="V233">
            <v>28384760.721727561</v>
          </cell>
          <cell r="W233">
            <v>20694817.689787708</v>
          </cell>
          <cell r="X233">
            <v>21277943.921843588</v>
          </cell>
          <cell r="Y233">
            <v>22052015.727721419</v>
          </cell>
          <cell r="Z233">
            <v>23664875.287726153</v>
          </cell>
          <cell r="AA233">
            <v>55169070.092220679</v>
          </cell>
          <cell r="AB233">
            <v>61612480.53676267</v>
          </cell>
          <cell r="AC233">
            <v>56201366.593390696</v>
          </cell>
          <cell r="AD233">
            <v>68109831.471112281</v>
          </cell>
          <cell r="AE233">
            <v>71139332.948579311</v>
          </cell>
          <cell r="AF233">
            <v>56428707.088343285</v>
          </cell>
          <cell r="AG233">
            <v>63377273.663910389</v>
          </cell>
          <cell r="AH233">
            <v>54183728.839227229</v>
          </cell>
          <cell r="AI233">
            <v>52668752.896200061</v>
          </cell>
          <cell r="AJ233">
            <v>65068306.836259872</v>
          </cell>
          <cell r="AK233">
            <v>84005497.301858008</v>
          </cell>
          <cell r="AL233">
            <v>88764954.74583073</v>
          </cell>
          <cell r="AM233">
            <v>102895553.95744701</v>
          </cell>
          <cell r="AN233">
            <v>104210871.2389046</v>
          </cell>
          <cell r="AO233">
            <v>110972970.49913268</v>
          </cell>
          <cell r="AP233">
            <v>190302263.46664035</v>
          </cell>
          <cell r="AQ233">
            <v>172318418.39441869</v>
          </cell>
          <cell r="AR233">
            <v>203644463.32578972</v>
          </cell>
          <cell r="AS233">
            <v>195623887.19658092</v>
          </cell>
          <cell r="AT233">
            <v>249431098.92709523</v>
          </cell>
          <cell r="AU233">
            <v>266694326.15153229</v>
          </cell>
          <cell r="AV233">
            <v>270169525.27363825</v>
          </cell>
          <cell r="AW233">
            <v>301513685.92756134</v>
          </cell>
          <cell r="AX233">
            <v>313198027.45083159</v>
          </cell>
          <cell r="AY233">
            <v>290703503.59129691</v>
          </cell>
          <cell r="AZ233">
            <v>282415231.74171233</v>
          </cell>
          <cell r="BA233">
            <v>238982386.81888822</v>
          </cell>
          <cell r="BB233">
            <v>300733527.78728682</v>
          </cell>
          <cell r="BC233">
            <v>294306735.0853191</v>
          </cell>
          <cell r="BD233">
            <v>263002114.76424563</v>
          </cell>
          <cell r="BE233">
            <v>299013454.6177268</v>
          </cell>
          <cell r="BF233">
            <v>268614561.78010327</v>
          </cell>
          <cell r="BG233">
            <v>299145599.49219668</v>
          </cell>
          <cell r="BH233">
            <v>306685921.032031</v>
          </cell>
          <cell r="BI233">
            <v>229553505.04137552</v>
          </cell>
          <cell r="BJ233">
            <v>281467474.0865525</v>
          </cell>
        </row>
        <row r="234">
          <cell r="E234" t="str">
            <v>Containers and packaging</v>
          </cell>
          <cell r="F234">
            <v>0</v>
          </cell>
          <cell r="G234">
            <v>0</v>
          </cell>
          <cell r="H234">
            <v>0</v>
          </cell>
          <cell r="I234">
            <v>-1728126.4</v>
          </cell>
          <cell r="J234">
            <v>-2319848.0594089003</v>
          </cell>
          <cell r="K234">
            <v>-1379305.8305562239</v>
          </cell>
          <cell r="L234">
            <v>-1791237.9165206873</v>
          </cell>
          <cell r="M234">
            <v>-1321274.4929813624</v>
          </cell>
          <cell r="N234">
            <v>-1656473.1696935</v>
          </cell>
          <cell r="O234">
            <v>-1937878.367243523</v>
          </cell>
          <cell r="P234">
            <v>-2438698.1201366559</v>
          </cell>
          <cell r="Q234">
            <v>-2111724.7969193272</v>
          </cell>
          <cell r="R234">
            <v>-3720181.9735690453</v>
          </cell>
          <cell r="S234">
            <v>-3719727.5853031585</v>
          </cell>
          <cell r="T234">
            <v>-5215846.8383855131</v>
          </cell>
          <cell r="U234">
            <v>-5841922.2187910639</v>
          </cell>
          <cell r="V234">
            <v>34214472.77131898</v>
          </cell>
          <cell r="W234">
            <v>-41130839.084285699</v>
          </cell>
          <cell r="X234">
            <v>-89703524.594024763</v>
          </cell>
          <cell r="Y234">
            <v>-27827661.990220763</v>
          </cell>
          <cell r="Z234">
            <v>-20376007.621308841</v>
          </cell>
          <cell r="AA234">
            <v>-26328384.032004431</v>
          </cell>
          <cell r="AB234">
            <v>-4061983.1251925109</v>
          </cell>
          <cell r="AC234">
            <v>64308099.527652405</v>
          </cell>
          <cell r="AD234">
            <v>-23854688.45347115</v>
          </cell>
          <cell r="AE234">
            <v>4826041.0147379935</v>
          </cell>
          <cell r="AF234">
            <v>7623795.1648465525</v>
          </cell>
          <cell r="AG234">
            <v>-3015857.3000354711</v>
          </cell>
          <cell r="AH234">
            <v>-5400193.0903726444</v>
          </cell>
          <cell r="AI234">
            <v>-10183007.119545469</v>
          </cell>
          <cell r="AJ234">
            <v>-9272039.5110348109</v>
          </cell>
          <cell r="AK234">
            <v>-19348650.042530585</v>
          </cell>
          <cell r="AL234">
            <v>-18775444.589731321</v>
          </cell>
          <cell r="AM234">
            <v>-27073005.318134874</v>
          </cell>
          <cell r="AN234">
            <v>-10017988.209350152</v>
          </cell>
          <cell r="AO234">
            <v>-15312631.73045823</v>
          </cell>
          <cell r="AP234">
            <v>-22502035.929012097</v>
          </cell>
          <cell r="AQ234">
            <v>-15803547.569203187</v>
          </cell>
          <cell r="AR234">
            <v>-16400869.36142976</v>
          </cell>
          <cell r="AS234">
            <v>-18794259.066666666</v>
          </cell>
          <cell r="AT234">
            <v>-24277570.933333334</v>
          </cell>
          <cell r="AU234">
            <v>-10037344.666666666</v>
          </cell>
          <cell r="AV234">
            <v>-4127914.7466666689</v>
          </cell>
          <cell r="AW234">
            <v>-5487411.6670007538</v>
          </cell>
          <cell r="AX234">
            <v>-15897007.447584076</v>
          </cell>
          <cell r="AY234">
            <v>-19946716.590303041</v>
          </cell>
          <cell r="AZ234">
            <v>-13086211.980209718</v>
          </cell>
          <cell r="BA234">
            <v>-18264024.860868677</v>
          </cell>
          <cell r="BB234">
            <v>-22961733.535111107</v>
          </cell>
          <cell r="BC234">
            <v>-25294985.429245479</v>
          </cell>
          <cell r="BD234">
            <v>-20710310.394750025</v>
          </cell>
          <cell r="BE234">
            <v>-23743911.866666667</v>
          </cell>
          <cell r="BF234">
            <v>-30108525.641262069</v>
          </cell>
          <cell r="BG234">
            <v>-35222024.100656316</v>
          </cell>
          <cell r="BH234">
            <v>-49241755.191660933</v>
          </cell>
          <cell r="BI234">
            <v>-18267299.656646408</v>
          </cell>
          <cell r="BJ234">
            <v>-9415842.9264378957</v>
          </cell>
        </row>
        <row r="235">
          <cell r="E235" t="str">
            <v>Electrical</v>
          </cell>
          <cell r="F235">
            <v>-12039753.655038329</v>
          </cell>
          <cell r="G235">
            <v>-12952512.152487485</v>
          </cell>
          <cell r="H235">
            <v>-18238510.051079419</v>
          </cell>
          <cell r="I235">
            <v>-12054804.049312031</v>
          </cell>
          <cell r="J235">
            <v>-568906.47438984772</v>
          </cell>
          <cell r="K235">
            <v>-1821026.3543162504</v>
          </cell>
          <cell r="L235">
            <v>-8444305.3060764745</v>
          </cell>
          <cell r="M235">
            <v>-7543190.5356942443</v>
          </cell>
          <cell r="N235">
            <v>-1510192.7610941536</v>
          </cell>
          <cell r="O235">
            <v>-8379141.9427059516</v>
          </cell>
          <cell r="P235">
            <v>-9205995.8957958408</v>
          </cell>
          <cell r="Q235">
            <v>-7701535.7700214321</v>
          </cell>
          <cell r="R235">
            <v>-18680173.264397822</v>
          </cell>
          <cell r="S235">
            <v>-26682562.071894776</v>
          </cell>
          <cell r="T235">
            <v>-28092674.586250033</v>
          </cell>
          <cell r="U235">
            <v>-30400747.989871673</v>
          </cell>
          <cell r="V235">
            <v>-14062439.812658899</v>
          </cell>
          <cell r="W235">
            <v>-10413027.29765518</v>
          </cell>
          <cell r="X235">
            <v>-15150565.274481444</v>
          </cell>
          <cell r="Y235">
            <v>-14197930.074765414</v>
          </cell>
          <cell r="Z235">
            <v>-10009046.085585661</v>
          </cell>
          <cell r="AA235">
            <v>665456.27139925759</v>
          </cell>
          <cell r="AB235">
            <v>34967666.781508394</v>
          </cell>
          <cell r="AC235">
            <v>38402599.605581112</v>
          </cell>
          <cell r="AD235">
            <v>59678699.174737014</v>
          </cell>
          <cell r="AE235">
            <v>39538585.600001283</v>
          </cell>
          <cell r="AF235">
            <v>31195232.569060411</v>
          </cell>
          <cell r="AG235">
            <v>54177747.880454637</v>
          </cell>
          <cell r="AH235">
            <v>-73450429.026602253</v>
          </cell>
          <cell r="AI235">
            <v>25438919.043961845</v>
          </cell>
          <cell r="AJ235">
            <v>32178054.244073454</v>
          </cell>
          <cell r="AK235">
            <v>41972818.160068169</v>
          </cell>
          <cell r="AL235">
            <v>71472733.915912732</v>
          </cell>
          <cell r="AM235">
            <v>75315613.491454825</v>
          </cell>
          <cell r="AN235">
            <v>84010365.478250593</v>
          </cell>
          <cell r="AO235">
            <v>94239162.68856822</v>
          </cell>
          <cell r="AP235">
            <v>308843730.37601578</v>
          </cell>
          <cell r="AQ235">
            <v>220220964.2987541</v>
          </cell>
          <cell r="AR235">
            <v>175816891.5415194</v>
          </cell>
          <cell r="AS235">
            <v>196925523.5407922</v>
          </cell>
          <cell r="AT235">
            <v>88625172.976833969</v>
          </cell>
          <cell r="AU235">
            <v>100515251.41717584</v>
          </cell>
          <cell r="AV235">
            <v>222959201.99781281</v>
          </cell>
          <cell r="AW235">
            <v>240622800.84272224</v>
          </cell>
          <cell r="AX235">
            <v>280718147.00361514</v>
          </cell>
          <cell r="AY235">
            <v>110475737.55473396</v>
          </cell>
          <cell r="AZ235">
            <v>129889416.60614853</v>
          </cell>
          <cell r="BA235">
            <v>71701275.529138863</v>
          </cell>
          <cell r="BB235">
            <v>96968103.046250626</v>
          </cell>
          <cell r="BC235">
            <v>95736760.905819714</v>
          </cell>
          <cell r="BD235">
            <v>87158536.522671342</v>
          </cell>
          <cell r="BE235">
            <v>88174426.407249793</v>
          </cell>
          <cell r="BF235">
            <v>116694744.93883042</v>
          </cell>
          <cell r="BG235">
            <v>140019518.55300301</v>
          </cell>
          <cell r="BH235">
            <v>-8945193.9286579527</v>
          </cell>
          <cell r="BI235">
            <v>-107259508.44733228</v>
          </cell>
          <cell r="BJ235">
            <v>100700325.7712082</v>
          </cell>
        </row>
        <row r="236">
          <cell r="E236" t="str">
            <v>Machinery and equipment</v>
          </cell>
          <cell r="F236">
            <v>-52933639.478018746</v>
          </cell>
          <cell r="G236">
            <v>-51447842.959015898</v>
          </cell>
          <cell r="H236">
            <v>-51079888.785320908</v>
          </cell>
          <cell r="I236">
            <v>-63442666.13017574</v>
          </cell>
          <cell r="J236">
            <v>-52303072.180486575</v>
          </cell>
          <cell r="K236">
            <v>-50937776.414217405</v>
          </cell>
          <cell r="L236">
            <v>-42493098.617003359</v>
          </cell>
          <cell r="M236">
            <v>-41929726.168129377</v>
          </cell>
          <cell r="N236">
            <v>-42317647.062977426</v>
          </cell>
          <cell r="O236">
            <v>-28327855.609704178</v>
          </cell>
          <cell r="P236">
            <v>-21831292.883096833</v>
          </cell>
          <cell r="Q236">
            <v>-29616746.020995036</v>
          </cell>
          <cell r="R236">
            <v>-58498903.257219009</v>
          </cell>
          <cell r="S236">
            <v>-70529401.097017825</v>
          </cell>
          <cell r="T236">
            <v>-58480320.407662958</v>
          </cell>
          <cell r="U236">
            <v>-40175391.312141694</v>
          </cell>
          <cell r="V236">
            <v>-9737787.9118441679</v>
          </cell>
          <cell r="W236">
            <v>-100930871.69028245</v>
          </cell>
          <cell r="X236">
            <v>-85968795.897428289</v>
          </cell>
          <cell r="Y236">
            <v>-137147912.06638622</v>
          </cell>
          <cell r="Z236">
            <v>-113741475.29736328</v>
          </cell>
          <cell r="AA236">
            <v>-17941623.428414952</v>
          </cell>
          <cell r="AB236">
            <v>32313851.473421954</v>
          </cell>
          <cell r="AC236">
            <v>134758806.27208856</v>
          </cell>
          <cell r="AD236">
            <v>118405182.3101424</v>
          </cell>
          <cell r="AE236">
            <v>146417723.43257853</v>
          </cell>
          <cell r="AF236">
            <v>163591053.62976766</v>
          </cell>
          <cell r="AG236">
            <v>130078505.8405682</v>
          </cell>
          <cell r="AH236">
            <v>45253388.9871106</v>
          </cell>
          <cell r="AI236">
            <v>4943676.6024424275</v>
          </cell>
          <cell r="AJ236">
            <v>5185422.0565878348</v>
          </cell>
          <cell r="AK236">
            <v>22522119.393875729</v>
          </cell>
          <cell r="AL236">
            <v>51770255.345462777</v>
          </cell>
          <cell r="AM236">
            <v>57237413.292221256</v>
          </cell>
          <cell r="AN236">
            <v>76523494.050719351</v>
          </cell>
          <cell r="AO236">
            <v>25567914.341702554</v>
          </cell>
          <cell r="AP236">
            <v>47889338.521368824</v>
          </cell>
          <cell r="AQ236">
            <v>80276404.781358004</v>
          </cell>
          <cell r="AR236">
            <v>70703378.43650879</v>
          </cell>
          <cell r="AS236">
            <v>84757470.747766793</v>
          </cell>
          <cell r="AT236">
            <v>115638697.01920077</v>
          </cell>
          <cell r="AU236">
            <v>138205939.5026271</v>
          </cell>
          <cell r="AV236">
            <v>177111891.63774532</v>
          </cell>
          <cell r="AW236">
            <v>196691558.88289472</v>
          </cell>
          <cell r="AX236">
            <v>379733094.30290055</v>
          </cell>
          <cell r="AY236">
            <v>335368378.17530805</v>
          </cell>
          <cell r="AZ236">
            <v>122049939.12733555</v>
          </cell>
          <cell r="BA236">
            <v>160565263.28253564</v>
          </cell>
          <cell r="BB236">
            <v>219495535.02846226</v>
          </cell>
          <cell r="BC236">
            <v>307968769.02747536</v>
          </cell>
          <cell r="BD236">
            <v>378534660.44495106</v>
          </cell>
          <cell r="BE236">
            <v>426809866.36692756</v>
          </cell>
          <cell r="BF236">
            <v>472432158.57853884</v>
          </cell>
          <cell r="BG236">
            <v>475471740.2431556</v>
          </cell>
          <cell r="BH236">
            <v>253868889.76116422</v>
          </cell>
          <cell r="BI236">
            <v>156655708.21504596</v>
          </cell>
          <cell r="BJ236">
            <v>268709563.28126752</v>
          </cell>
        </row>
        <row r="237">
          <cell r="E237" t="str">
            <v>Transportation</v>
          </cell>
          <cell r="F237">
            <v>-75257409.737714007</v>
          </cell>
          <cell r="G237">
            <v>-76968454.595762983</v>
          </cell>
          <cell r="H237">
            <v>-83817579.788425103</v>
          </cell>
          <cell r="I237">
            <v>-99840107.494400203</v>
          </cell>
          <cell r="J237">
            <v>-81693126.014851049</v>
          </cell>
          <cell r="K237">
            <v>-71146222.870410919</v>
          </cell>
          <cell r="L237">
            <v>-114344730.55843306</v>
          </cell>
          <cell r="M237">
            <v>-51098625.444835752</v>
          </cell>
          <cell r="N237">
            <v>-11422006.568925094</v>
          </cell>
          <cell r="O237">
            <v>31186927.696591854</v>
          </cell>
          <cell r="P237">
            <v>45652732.864779852</v>
          </cell>
          <cell r="Q237">
            <v>-20547120.171817623</v>
          </cell>
          <cell r="R237">
            <v>-11310766.058618356</v>
          </cell>
          <cell r="S237">
            <v>-67316713.219923019</v>
          </cell>
          <cell r="T237">
            <v>-21830335.98121012</v>
          </cell>
          <cell r="U237">
            <v>12766055.939292597</v>
          </cell>
          <cell r="V237">
            <v>-38626462.139370061</v>
          </cell>
          <cell r="W237">
            <v>48687477.689748637</v>
          </cell>
          <cell r="X237">
            <v>71120356.872663677</v>
          </cell>
          <cell r="Y237">
            <v>16248331.8166888</v>
          </cell>
          <cell r="Z237">
            <v>61888686.928755939</v>
          </cell>
          <cell r="AA237">
            <v>105790490.95081136</v>
          </cell>
          <cell r="AB237">
            <v>170179217.86023813</v>
          </cell>
          <cell r="AC237">
            <v>395222869.51519161</v>
          </cell>
          <cell r="AD237">
            <v>445370461.87728012</v>
          </cell>
          <cell r="AE237">
            <v>398832346.43071598</v>
          </cell>
          <cell r="AF237">
            <v>379136199.03834879</v>
          </cell>
          <cell r="AG237">
            <v>305817584.00986236</v>
          </cell>
          <cell r="AH237">
            <v>192957596.79864201</v>
          </cell>
          <cell r="AI237">
            <v>162079485.07884052</v>
          </cell>
          <cell r="AJ237">
            <v>143965201.34798074</v>
          </cell>
          <cell r="AK237">
            <v>186489599.1498974</v>
          </cell>
          <cell r="AL237">
            <v>-194519265.22766009</v>
          </cell>
          <cell r="AM237">
            <v>175133641.88664657</v>
          </cell>
          <cell r="AN237">
            <v>306993167.17096084</v>
          </cell>
          <cell r="AO237">
            <v>316455526.96899432</v>
          </cell>
          <cell r="AP237">
            <v>425530219.71363735</v>
          </cell>
          <cell r="AQ237">
            <v>616515476.8204354</v>
          </cell>
          <cell r="AR237">
            <v>383291088.67736888</v>
          </cell>
          <cell r="AS237">
            <v>349834501.3529852</v>
          </cell>
          <cell r="AT237">
            <v>544565642.762218</v>
          </cell>
          <cell r="AU237">
            <v>534163465.46197832</v>
          </cell>
          <cell r="AV237">
            <v>533766016.40568632</v>
          </cell>
          <cell r="AW237">
            <v>551616662.33065677</v>
          </cell>
          <cell r="AX237">
            <v>539209860.60710669</v>
          </cell>
          <cell r="AY237">
            <v>535522148.73074263</v>
          </cell>
          <cell r="AZ237">
            <v>365558219.2877658</v>
          </cell>
          <cell r="BA237">
            <v>309424761.41701233</v>
          </cell>
          <cell r="BB237">
            <v>383792098.83580112</v>
          </cell>
          <cell r="BC237">
            <v>368802160.0279364</v>
          </cell>
          <cell r="BD237">
            <v>570498636.04427767</v>
          </cell>
          <cell r="BE237">
            <v>634732455.94716251</v>
          </cell>
          <cell r="BF237">
            <v>637122533.1827935</v>
          </cell>
          <cell r="BG237">
            <v>757424438.41238153</v>
          </cell>
          <cell r="BH237">
            <v>629516871.76680601</v>
          </cell>
          <cell r="BI237">
            <v>352223952.00165182</v>
          </cell>
          <cell r="BJ237">
            <v>723904228.55244637</v>
          </cell>
        </row>
        <row r="238">
          <cell r="E238" t="str">
            <v>Other</v>
          </cell>
          <cell r="F238">
            <v>-384920.53762086033</v>
          </cell>
          <cell r="G238">
            <v>-180952.73598540734</v>
          </cell>
          <cell r="H238">
            <v>1335393.5340113142</v>
          </cell>
          <cell r="I238">
            <v>-5548161.494902974</v>
          </cell>
          <cell r="J238">
            <v>-8623698.6422068831</v>
          </cell>
          <cell r="K238">
            <v>-10297109.957209378</v>
          </cell>
          <cell r="L238">
            <v>-9383605.009839464</v>
          </cell>
          <cell r="M238">
            <v>-7917893.6008015946</v>
          </cell>
          <cell r="N238">
            <v>-4050001.6128217001</v>
          </cell>
          <cell r="O238">
            <v>-3078938.5154452752</v>
          </cell>
          <cell r="P238">
            <v>-3544474.7887511235</v>
          </cell>
          <cell r="Q238">
            <v>-8106315.3082870161</v>
          </cell>
          <cell r="R238">
            <v>-7341792.4943175651</v>
          </cell>
          <cell r="S238">
            <v>-4913622.9926152788</v>
          </cell>
          <cell r="T238">
            <v>-5834543.0045862906</v>
          </cell>
          <cell r="U238">
            <v>-4876485.3737693615</v>
          </cell>
          <cell r="V238">
            <v>2372274.5517622214</v>
          </cell>
          <cell r="W238">
            <v>7600322.367286887</v>
          </cell>
          <cell r="X238">
            <v>7577021.1667417465</v>
          </cell>
          <cell r="Y238">
            <v>12029110.467253804</v>
          </cell>
          <cell r="Z238">
            <v>12037231.285257442</v>
          </cell>
          <cell r="AA238">
            <v>13116980.579368517</v>
          </cell>
          <cell r="AB238">
            <v>21629487.896024782</v>
          </cell>
          <cell r="AC238">
            <v>-5863894.4372925516</v>
          </cell>
          <cell r="AD238">
            <v>8008449.0526237972</v>
          </cell>
          <cell r="AE238">
            <v>11959666.17632878</v>
          </cell>
          <cell r="AF238">
            <v>-9859803.2030388843</v>
          </cell>
          <cell r="AG238">
            <v>-7900899.5434888238</v>
          </cell>
          <cell r="AH238">
            <v>1451423.4306851416</v>
          </cell>
          <cell r="AI238">
            <v>922677.89580288832</v>
          </cell>
          <cell r="AJ238">
            <v>5326324.7628592709</v>
          </cell>
          <cell r="AK238">
            <v>9498936.1384612359</v>
          </cell>
          <cell r="AL238">
            <v>5959887.8067700192</v>
          </cell>
          <cell r="AM238">
            <v>-22543268.896709669</v>
          </cell>
          <cell r="AN238">
            <v>-33298861.376400676</v>
          </cell>
          <cell r="AO238">
            <v>-26437002.8020292</v>
          </cell>
          <cell r="AP238">
            <v>-26956177.164040256</v>
          </cell>
          <cell r="AQ238">
            <v>-24285741.931264859</v>
          </cell>
          <cell r="AR238">
            <v>6534193.9401638983</v>
          </cell>
          <cell r="AS238">
            <v>8962629.5743697118</v>
          </cell>
          <cell r="AT238">
            <v>27633479.820579704</v>
          </cell>
          <cell r="AU238">
            <v>31397555.226870537</v>
          </cell>
          <cell r="AV238">
            <v>56939494.245830953</v>
          </cell>
          <cell r="AW238">
            <v>69423122.964778364</v>
          </cell>
          <cell r="AX238">
            <v>87975046.0290526</v>
          </cell>
          <cell r="AY238">
            <v>70880682.581918985</v>
          </cell>
          <cell r="AZ238">
            <v>56403784.239006251</v>
          </cell>
          <cell r="BA238">
            <v>69447156.196565077</v>
          </cell>
          <cell r="BB238">
            <v>86347289.478744924</v>
          </cell>
          <cell r="BC238">
            <v>83587107.784632295</v>
          </cell>
          <cell r="BD238">
            <v>93394047.920077503</v>
          </cell>
          <cell r="BE238">
            <v>109119502.10280958</v>
          </cell>
          <cell r="BF238">
            <v>82311115.624547303</v>
          </cell>
          <cell r="BG238">
            <v>70916771.505919322</v>
          </cell>
          <cell r="BH238">
            <v>15927967.096664364</v>
          </cell>
          <cell r="BI238">
            <v>-14816785.616382487</v>
          </cell>
          <cell r="BJ238">
            <v>75614084.820680648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ld"/>
      <sheetName val="Argentina"/>
      <sheetName val="Australia"/>
      <sheetName val="Austria"/>
      <sheetName val="Belgium"/>
      <sheetName val="Brazil"/>
      <sheetName val="China"/>
      <sheetName val="France"/>
      <sheetName val="Germany"/>
      <sheetName val="India"/>
      <sheetName val="Italy"/>
      <sheetName val="Japan"/>
      <sheetName val="Netherlands"/>
      <sheetName val="Norway"/>
      <sheetName val="Russia"/>
      <sheetName val="South Africa"/>
      <sheetName val="Spain"/>
      <sheetName val="Switzerland"/>
      <sheetName val="U.K."/>
      <sheetName val="U.S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2">
          <cell r="K62" t="str">
            <v>sum</v>
          </cell>
        </row>
        <row r="63">
          <cell r="B63">
            <v>1962</v>
          </cell>
          <cell r="C63">
            <v>0.26245999999999997</v>
          </cell>
          <cell r="D63">
            <v>0.24134000000000003</v>
          </cell>
          <cell r="E63">
            <v>8.1629999999999966E-2</v>
          </cell>
          <cell r="F63">
            <v>7.4340000000000045E-2</v>
          </cell>
          <cell r="G63">
            <v>0.12066999999999993</v>
          </cell>
          <cell r="H63">
            <v>0.12313000000000002</v>
          </cell>
          <cell r="I63">
            <v>9.6430000000000016E-2</v>
          </cell>
          <cell r="K63">
            <v>1</v>
          </cell>
        </row>
        <row r="64">
          <cell r="B64">
            <v>1963</v>
          </cell>
          <cell r="C64">
            <v>0.26745999999999998</v>
          </cell>
          <cell r="D64">
            <v>0.24149000000000004</v>
          </cell>
          <cell r="E64">
            <v>8.6359999999999951E-2</v>
          </cell>
          <cell r="F64">
            <v>7.6840000000000047E-2</v>
          </cell>
          <cell r="G64">
            <v>0.12146000000000001</v>
          </cell>
          <cell r="H64">
            <v>0.11530999999999991</v>
          </cell>
          <cell r="I64">
            <v>9.108000000000005E-2</v>
          </cell>
          <cell r="K64">
            <v>1</v>
          </cell>
        </row>
        <row r="65">
          <cell r="B65">
            <v>1964</v>
          </cell>
          <cell r="C65">
            <v>0.26219999999999999</v>
          </cell>
          <cell r="D65">
            <v>0.23667000000000002</v>
          </cell>
          <cell r="E65">
            <v>8.2269999999999968E-2</v>
          </cell>
          <cell r="F65">
            <v>8.092999999999996E-2</v>
          </cell>
          <cell r="G65">
            <v>0.1200200000000001</v>
          </cell>
          <cell r="H65">
            <v>0.11566999999999993</v>
          </cell>
          <cell r="I65">
            <v>0.10224</v>
          </cell>
          <cell r="K65">
            <v>1</v>
          </cell>
        </row>
        <row r="66">
          <cell r="B66">
            <v>1965</v>
          </cell>
          <cell r="C66">
            <v>0.24972000000000003</v>
          </cell>
          <cell r="D66">
            <v>0.23801000000000003</v>
          </cell>
          <cell r="E66">
            <v>8.5000000000000006E-2</v>
          </cell>
          <cell r="F66">
            <v>7.8789999999999971E-2</v>
          </cell>
          <cell r="G66">
            <v>0.14316999999999994</v>
          </cell>
          <cell r="H66">
            <v>0.11523000000000011</v>
          </cell>
          <cell r="I66">
            <v>9.0079999999999938E-2</v>
          </cell>
          <cell r="K66">
            <v>1</v>
          </cell>
        </row>
        <row r="67">
          <cell r="B67">
            <v>1966</v>
          </cell>
          <cell r="C67">
            <v>0.23724000000000001</v>
          </cell>
          <cell r="D67">
            <v>0.22745000000000001</v>
          </cell>
          <cell r="E67">
            <v>9.8509999999999986E-2</v>
          </cell>
          <cell r="F67">
            <v>7.2479999999999975E-2</v>
          </cell>
          <cell r="G67">
            <v>0.15209000000000003</v>
          </cell>
          <cell r="H67">
            <v>0.10918999999999997</v>
          </cell>
          <cell r="I67">
            <v>0.10304000000000002</v>
          </cell>
          <cell r="K67">
            <v>1</v>
          </cell>
        </row>
        <row r="68">
          <cell r="B68">
            <v>1967</v>
          </cell>
          <cell r="C68">
            <v>0.23454</v>
          </cell>
          <cell r="D68">
            <v>0.20777999999999999</v>
          </cell>
          <cell r="E68">
            <v>0.10980000000000004</v>
          </cell>
          <cell r="F68">
            <v>6.853999999999999E-2</v>
          </cell>
          <cell r="G68">
            <v>0.16019999999999995</v>
          </cell>
          <cell r="H68">
            <v>0.10349000000000004</v>
          </cell>
          <cell r="I68">
            <v>0.11565000000000003</v>
          </cell>
          <cell r="K68">
            <v>1</v>
          </cell>
        </row>
        <row r="69">
          <cell r="B69">
            <v>1968</v>
          </cell>
          <cell r="C69">
            <v>0.24030000000000001</v>
          </cell>
          <cell r="D69">
            <v>0.21065999999999996</v>
          </cell>
          <cell r="E69">
            <v>0.11038000000000003</v>
          </cell>
          <cell r="F69">
            <v>7.7209999999999959E-2</v>
          </cell>
          <cell r="G69">
            <v>0.14277999999999999</v>
          </cell>
          <cell r="H69">
            <v>0.10686000000000007</v>
          </cell>
          <cell r="I69">
            <v>0.11180999999999996</v>
          </cell>
          <cell r="K69">
            <v>1</v>
          </cell>
        </row>
        <row r="70">
          <cell r="B70">
            <v>1969</v>
          </cell>
          <cell r="C70">
            <v>0.24525</v>
          </cell>
          <cell r="D70">
            <v>0.19438000000000002</v>
          </cell>
          <cell r="E70">
            <v>0.13542999999999999</v>
          </cell>
          <cell r="F70">
            <v>6.5799999999999984E-2</v>
          </cell>
          <cell r="G70">
            <v>0.14814999999999998</v>
          </cell>
          <cell r="H70">
            <v>0.10850000000000008</v>
          </cell>
          <cell r="I70">
            <v>0.10248999999999997</v>
          </cell>
          <cell r="K70">
            <v>1</v>
          </cell>
        </row>
        <row r="71">
          <cell r="B71">
            <v>1970</v>
          </cell>
          <cell r="C71">
            <v>0.25411</v>
          </cell>
          <cell r="D71">
            <v>0.18208999999999997</v>
          </cell>
          <cell r="E71">
            <v>0.15727000000000005</v>
          </cell>
          <cell r="F71">
            <v>6.7389999999999978E-2</v>
          </cell>
          <cell r="G71">
            <v>0.14643</v>
          </cell>
          <cell r="H71">
            <v>0.10558000000000006</v>
          </cell>
          <cell r="I71">
            <v>8.712999999999993E-2</v>
          </cell>
          <cell r="K71">
            <v>1</v>
          </cell>
        </row>
        <row r="72">
          <cell r="B72">
            <v>1971</v>
          </cell>
          <cell r="C72">
            <v>0.27595999999999998</v>
          </cell>
          <cell r="D72">
            <v>0.18763000000000002</v>
          </cell>
          <cell r="E72">
            <v>0.15802999999999998</v>
          </cell>
          <cell r="F72">
            <v>6.2380000000000067E-2</v>
          </cell>
          <cell r="G72">
            <v>0.14200999999999994</v>
          </cell>
          <cell r="H72">
            <v>0.10052999999999997</v>
          </cell>
          <cell r="I72">
            <v>7.3460000000000081E-2</v>
          </cell>
          <cell r="K72">
            <v>1</v>
          </cell>
        </row>
        <row r="73">
          <cell r="B73">
            <v>1972</v>
          </cell>
          <cell r="C73">
            <v>0.27595999999999998</v>
          </cell>
          <cell r="D73">
            <v>0.19194999999999995</v>
          </cell>
          <cell r="E73">
            <v>0.16293000000000007</v>
          </cell>
          <cell r="F73">
            <v>6.2759999999999969E-2</v>
          </cell>
          <cell r="G73">
            <v>0.13947000000000004</v>
          </cell>
          <cell r="H73">
            <v>9.8079999999999931E-2</v>
          </cell>
          <cell r="I73">
            <v>6.8850000000000078E-2</v>
          </cell>
          <cell r="K73">
            <v>1</v>
          </cell>
        </row>
        <row r="74">
          <cell r="B74">
            <v>1973</v>
          </cell>
          <cell r="C74">
            <v>0.26539999999999997</v>
          </cell>
          <cell r="D74">
            <v>0.20308999999999996</v>
          </cell>
          <cell r="E74">
            <v>0.15927000000000008</v>
          </cell>
          <cell r="F74">
            <v>7.0580000000000004E-2</v>
          </cell>
          <cell r="G74">
            <v>0.14150999999999997</v>
          </cell>
          <cell r="H74">
            <v>9.5540000000000014E-2</v>
          </cell>
          <cell r="I74">
            <v>6.4609999999999945E-2</v>
          </cell>
          <cell r="K74">
            <v>0.99999999999999989</v>
          </cell>
        </row>
        <row r="75">
          <cell r="B75">
            <v>1974</v>
          </cell>
          <cell r="C75">
            <v>0.24893999999999999</v>
          </cell>
          <cell r="D75">
            <v>0.18681000000000003</v>
          </cell>
          <cell r="E75">
            <v>0.18927999999999998</v>
          </cell>
          <cell r="F75">
            <v>7.4950000000000044E-2</v>
          </cell>
          <cell r="G75">
            <v>0.14851</v>
          </cell>
          <cell r="H75">
            <v>9.1089999999999949E-2</v>
          </cell>
          <cell r="I75">
            <v>6.0420000000000029E-2</v>
          </cell>
          <cell r="K75">
            <v>1</v>
          </cell>
        </row>
        <row r="76">
          <cell r="B76">
            <v>1975</v>
          </cell>
          <cell r="C76">
            <v>0.24414000000000002</v>
          </cell>
          <cell r="D76">
            <v>0.18469999999999998</v>
          </cell>
          <cell r="E76">
            <v>0.22465000000000004</v>
          </cell>
          <cell r="F76">
            <v>6.7749999999999921E-2</v>
          </cell>
          <cell r="G76">
            <v>0.13471000000000002</v>
          </cell>
          <cell r="H76">
            <v>8.7900000000000061E-2</v>
          </cell>
          <cell r="I76">
            <v>5.6149999999999922E-2</v>
          </cell>
          <cell r="K76">
            <v>0.99999999999999989</v>
          </cell>
        </row>
        <row r="77">
          <cell r="B77">
            <v>1976</v>
          </cell>
          <cell r="C77">
            <v>0.23934</v>
          </cell>
          <cell r="D77">
            <v>0.20330999999999999</v>
          </cell>
          <cell r="E77">
            <v>0.23004000000000005</v>
          </cell>
          <cell r="F77">
            <v>6.8389999999999992E-2</v>
          </cell>
          <cell r="G77">
            <v>0.11947999999999993</v>
          </cell>
          <cell r="H77">
            <v>8.9870000000000089E-2</v>
          </cell>
          <cell r="I77">
            <v>4.9569999999999892E-2</v>
          </cell>
          <cell r="K77">
            <v>0.99999999999999989</v>
          </cell>
        </row>
        <row r="78">
          <cell r="B78">
            <v>1977</v>
          </cell>
          <cell r="C78">
            <v>0.23454999999999998</v>
          </cell>
          <cell r="D78">
            <v>0.22785000000000002</v>
          </cell>
          <cell r="E78">
            <v>0.22112000000000001</v>
          </cell>
          <cell r="F78">
            <v>7.5660000000000019E-2</v>
          </cell>
          <cell r="G78">
            <v>0.10597999999999999</v>
          </cell>
          <cell r="H78">
            <v>9.0330000000000008E-2</v>
          </cell>
          <cell r="I78">
            <v>4.4509999999999939E-2</v>
          </cell>
          <cell r="K78">
            <v>1</v>
          </cell>
        </row>
        <row r="79">
          <cell r="B79">
            <v>1978</v>
          </cell>
          <cell r="C79">
            <v>0.22881000000000001</v>
          </cell>
          <cell r="D79">
            <v>0.22707999999999998</v>
          </cell>
          <cell r="E79">
            <v>0.22972000000000009</v>
          </cell>
          <cell r="F79">
            <v>7.4029999999999915E-2</v>
          </cell>
          <cell r="G79">
            <v>0.10930999999999998</v>
          </cell>
          <cell r="H79">
            <v>8.6540000000000103E-2</v>
          </cell>
          <cell r="I79">
            <v>4.4509999999999939E-2</v>
          </cell>
          <cell r="K79">
            <v>1</v>
          </cell>
        </row>
        <row r="80">
          <cell r="B80">
            <v>1979</v>
          </cell>
          <cell r="C80">
            <v>0.22305</v>
          </cell>
          <cell r="D80">
            <v>0.22564999999999999</v>
          </cell>
          <cell r="E80">
            <v>0.23901000000000003</v>
          </cell>
          <cell r="F80">
            <v>7.192999999999998E-2</v>
          </cell>
          <cell r="G80">
            <v>0.11275999999999996</v>
          </cell>
          <cell r="H80">
            <v>8.1860000000000072E-2</v>
          </cell>
          <cell r="I80">
            <v>4.5740000000000003E-2</v>
          </cell>
          <cell r="K80">
            <v>1</v>
          </cell>
        </row>
        <row r="81">
          <cell r="B81">
            <v>1980</v>
          </cell>
          <cell r="C81">
            <v>0.21754999999999999</v>
          </cell>
          <cell r="D81">
            <v>0.18997000000000003</v>
          </cell>
          <cell r="E81">
            <v>0.27838999999999992</v>
          </cell>
          <cell r="F81">
            <v>6.9230000000000014E-2</v>
          </cell>
          <cell r="G81">
            <v>0.11902000000000001</v>
          </cell>
          <cell r="H81">
            <v>7.722000000000008E-2</v>
          </cell>
          <cell r="I81">
            <v>4.8619999999999997E-2</v>
          </cell>
          <cell r="K81">
            <v>1</v>
          </cell>
        </row>
        <row r="82">
          <cell r="B82">
            <v>1981</v>
          </cell>
          <cell r="C82">
            <v>0.21242999999999998</v>
          </cell>
          <cell r="D82">
            <v>0.18101000000000003</v>
          </cell>
          <cell r="E82">
            <v>0.29159000000000002</v>
          </cell>
          <cell r="F82">
            <v>6.7609999999999962E-2</v>
          </cell>
          <cell r="G82">
            <v>0.11478000000000009</v>
          </cell>
          <cell r="H82">
            <v>8.3409999999999943E-2</v>
          </cell>
          <cell r="I82">
            <v>4.9170000000000047E-2</v>
          </cell>
          <cell r="K82">
            <v>1</v>
          </cell>
        </row>
        <row r="83">
          <cell r="B83">
            <v>1982</v>
          </cell>
          <cell r="C83">
            <v>0.20862999999999998</v>
          </cell>
          <cell r="D83">
            <v>0.17072999999999999</v>
          </cell>
          <cell r="E83">
            <v>0.32779000000000003</v>
          </cell>
          <cell r="F83">
            <v>6.2309999999999949E-2</v>
          </cell>
          <cell r="G83">
            <v>0.10573000000000007</v>
          </cell>
          <cell r="H83">
            <v>7.9089999999999924E-2</v>
          </cell>
          <cell r="I83">
            <v>4.5719999999999983E-2</v>
          </cell>
          <cell r="K83">
            <v>0.99999999999999989</v>
          </cell>
        </row>
        <row r="84">
          <cell r="B84">
            <v>1983</v>
          </cell>
          <cell r="C84">
            <v>0.21888000000000002</v>
          </cell>
          <cell r="D84">
            <v>0.18638000000000002</v>
          </cell>
          <cell r="E84">
            <v>0.31255999999999995</v>
          </cell>
          <cell r="F84">
            <v>6.2259999999999989E-2</v>
          </cell>
          <cell r="G84">
            <v>9.2800000000000007E-2</v>
          </cell>
          <cell r="H84">
            <v>8.4860000000000047E-2</v>
          </cell>
          <cell r="I84">
            <v>4.2259999999999964E-2</v>
          </cell>
          <cell r="K84">
            <v>1</v>
          </cell>
        </row>
        <row r="85">
          <cell r="B85">
            <v>1984</v>
          </cell>
          <cell r="C85">
            <v>0.20487</v>
          </cell>
          <cell r="D85">
            <v>0.21540999999999999</v>
          </cell>
          <cell r="E85">
            <v>0.29207</v>
          </cell>
          <cell r="F85">
            <v>6.0810000000000031E-2</v>
          </cell>
          <cell r="G85">
            <v>0.10379999999999995</v>
          </cell>
          <cell r="H85">
            <v>8.3520000000000039E-2</v>
          </cell>
          <cell r="I85">
            <v>3.952E-2</v>
          </cell>
          <cell r="K85">
            <v>1</v>
          </cell>
        </row>
        <row r="86">
          <cell r="B86">
            <v>1985</v>
          </cell>
          <cell r="C86">
            <v>0.21145</v>
          </cell>
          <cell r="D86">
            <v>0.21870000000000001</v>
          </cell>
          <cell r="E86">
            <v>0.29178999999999999</v>
          </cell>
          <cell r="F86">
            <v>5.3079999999999926E-2</v>
          </cell>
          <cell r="G86">
            <v>0.10576999999999998</v>
          </cell>
          <cell r="H86">
            <v>8.2250000000000087E-2</v>
          </cell>
          <cell r="I86">
            <v>3.6959999999999993E-2</v>
          </cell>
          <cell r="K86">
            <v>1</v>
          </cell>
        </row>
        <row r="87">
          <cell r="B87">
            <v>1986</v>
          </cell>
          <cell r="C87">
            <v>0.21382999999999999</v>
          </cell>
          <cell r="D87">
            <v>0.21454000000000004</v>
          </cell>
          <cell r="E87">
            <v>0.29863000000000001</v>
          </cell>
          <cell r="F87">
            <v>5.2629999999999913E-2</v>
          </cell>
          <cell r="G87">
            <v>9.9070000000000102E-2</v>
          </cell>
          <cell r="H87">
            <v>8.4909999999999999E-2</v>
          </cell>
          <cell r="I87">
            <v>3.6389999999999922E-2</v>
          </cell>
          <cell r="K87">
            <v>1</v>
          </cell>
        </row>
        <row r="88">
          <cell r="B88">
            <v>1987</v>
          </cell>
          <cell r="C88">
            <v>0.20086999999999999</v>
          </cell>
          <cell r="D88">
            <v>0.22178999999999999</v>
          </cell>
          <cell r="E88">
            <v>0.30434000000000005</v>
          </cell>
          <cell r="F88">
            <v>5.4779999999999947E-2</v>
          </cell>
          <cell r="G88">
            <v>9.4819999999999988E-2</v>
          </cell>
          <cell r="H88">
            <v>8.5370000000000057E-2</v>
          </cell>
          <cell r="I88">
            <v>3.8030000000000008E-2</v>
          </cell>
          <cell r="K88">
            <v>1</v>
          </cell>
        </row>
        <row r="89">
          <cell r="B89">
            <v>1988</v>
          </cell>
          <cell r="C89">
            <v>0.18991</v>
          </cell>
          <cell r="D89">
            <v>0.22228000000000001</v>
          </cell>
          <cell r="E89">
            <v>0.30413000000000001</v>
          </cell>
          <cell r="F89">
            <v>5.9230000000000019E-2</v>
          </cell>
          <cell r="G89">
            <v>0.10117999999999995</v>
          </cell>
          <cell r="H89">
            <v>8.5249999999999909E-2</v>
          </cell>
          <cell r="I89">
            <v>3.8020000000000054E-2</v>
          </cell>
          <cell r="K89">
            <v>1</v>
          </cell>
        </row>
        <row r="90">
          <cell r="B90">
            <v>1989</v>
          </cell>
          <cell r="C90">
            <v>0.18991</v>
          </cell>
          <cell r="D90">
            <v>0.21180999999999997</v>
          </cell>
          <cell r="E90">
            <v>0.31505000000000011</v>
          </cell>
          <cell r="F90">
            <v>6.5689999999999887E-2</v>
          </cell>
          <cell r="G90">
            <v>9.7560000000000008E-2</v>
          </cell>
          <cell r="H90">
            <v>8.2780000000000062E-2</v>
          </cell>
          <cell r="I90">
            <v>3.7200000000000011E-2</v>
          </cell>
          <cell r="K90">
            <v>1</v>
          </cell>
        </row>
        <row r="91">
          <cell r="B91">
            <v>1990</v>
          </cell>
          <cell r="C91">
            <v>0.18172999999999997</v>
          </cell>
          <cell r="D91">
            <v>0.20988000000000004</v>
          </cell>
          <cell r="E91">
            <v>0.33236000000000004</v>
          </cell>
          <cell r="F91">
            <v>6.7729999999999957E-2</v>
          </cell>
          <cell r="G91">
            <v>9.1940000000000022E-2</v>
          </cell>
          <cell r="H91">
            <v>7.9979999999999898E-2</v>
          </cell>
          <cell r="I91">
            <v>3.6380000000000079E-2</v>
          </cell>
          <cell r="K91">
            <v>1</v>
          </cell>
        </row>
        <row r="92">
          <cell r="B92">
            <v>1991</v>
          </cell>
          <cell r="C92">
            <v>0.16904</v>
          </cell>
          <cell r="D92">
            <v>0.2127</v>
          </cell>
          <cell r="E92">
            <v>0.34812000000000004</v>
          </cell>
          <cell r="F92">
            <v>6.9279999999999967E-2</v>
          </cell>
          <cell r="G92">
            <v>8.8100000000000026E-2</v>
          </cell>
          <cell r="H92">
            <v>7.7219999999999941E-2</v>
          </cell>
          <cell r="I92">
            <v>3.5540000000000016E-2</v>
          </cell>
          <cell r="K92">
            <v>1</v>
          </cell>
        </row>
        <row r="93">
          <cell r="B93">
            <v>1992</v>
          </cell>
          <cell r="C93">
            <v>0.16739000000000001</v>
          </cell>
          <cell r="D93">
            <v>0.23446999999999998</v>
          </cell>
          <cell r="E93">
            <v>0.33294000000000001</v>
          </cell>
          <cell r="F93">
            <v>6.7219999999999946E-2</v>
          </cell>
          <cell r="G93">
            <v>8.522000000000006E-2</v>
          </cell>
          <cell r="H93">
            <v>7.8379999999999936E-2</v>
          </cell>
          <cell r="I93">
            <v>3.4380000000000077E-2</v>
          </cell>
          <cell r="K93">
            <v>1</v>
          </cell>
        </row>
        <row r="94">
          <cell r="B94">
            <v>1993</v>
          </cell>
          <cell r="C94">
            <v>0.16677</v>
          </cell>
          <cell r="D94">
            <v>0.26244999999999996</v>
          </cell>
          <cell r="E94">
            <v>0.30540999999999996</v>
          </cell>
          <cell r="F94">
            <v>7.0190000000000058E-2</v>
          </cell>
          <cell r="G94">
            <v>8.2420000000000049E-2</v>
          </cell>
          <cell r="H94">
            <v>7.9530000000000031E-2</v>
          </cell>
          <cell r="I94">
            <v>3.3229999999999982E-2</v>
          </cell>
          <cell r="K94">
            <v>1</v>
          </cell>
        </row>
        <row r="95">
          <cell r="B95">
            <v>1994</v>
          </cell>
          <cell r="C95">
            <v>0.16907</v>
          </cell>
          <cell r="D95">
            <v>0.27815999999999996</v>
          </cell>
          <cell r="E95">
            <v>0.28575</v>
          </cell>
          <cell r="F95">
            <v>7.439999999999998E-2</v>
          </cell>
          <cell r="G95">
            <v>8.0799999999999983E-2</v>
          </cell>
          <cell r="H95">
            <v>7.918000000000007E-2</v>
          </cell>
          <cell r="I95">
            <v>3.2640000000000002E-2</v>
          </cell>
          <cell r="K95">
            <v>1</v>
          </cell>
        </row>
        <row r="96">
          <cell r="B96">
            <v>1995</v>
          </cell>
          <cell r="C96">
            <v>0.15347</v>
          </cell>
          <cell r="D96">
            <v>0.30857000000000001</v>
          </cell>
          <cell r="E96">
            <v>0.27928999999999993</v>
          </cell>
          <cell r="F96">
            <v>6.8610000000000046E-2</v>
          </cell>
          <cell r="G96">
            <v>8.0160000000000051E-2</v>
          </cell>
          <cell r="H96">
            <v>7.7259999999999995E-2</v>
          </cell>
          <cell r="I96">
            <v>3.2640000000000002E-2</v>
          </cell>
          <cell r="K96">
            <v>1</v>
          </cell>
        </row>
        <row r="97">
          <cell r="B97">
            <v>1996</v>
          </cell>
          <cell r="C97">
            <v>0.15887000000000001</v>
          </cell>
          <cell r="D97">
            <v>0.31642999999999999</v>
          </cell>
          <cell r="E97">
            <v>0.26498999999999995</v>
          </cell>
          <cell r="F97">
            <v>6.7990000000000064E-2</v>
          </cell>
          <cell r="G97">
            <v>8.1929999999999975E-2</v>
          </cell>
          <cell r="H97">
            <v>7.7150000000000038E-2</v>
          </cell>
          <cell r="I97">
            <v>3.2640000000000002E-2</v>
          </cell>
          <cell r="K97">
            <v>1</v>
          </cell>
        </row>
        <row r="98">
          <cell r="B98">
            <v>1997</v>
          </cell>
          <cell r="C98">
            <v>0.15499000000000002</v>
          </cell>
          <cell r="D98">
            <v>0.33344999999999997</v>
          </cell>
          <cell r="E98">
            <v>0.25175999999999993</v>
          </cell>
          <cell r="F98">
            <v>6.9960000000000092E-2</v>
          </cell>
          <cell r="G98">
            <v>8.0399999999999916E-2</v>
          </cell>
          <cell r="H98">
            <v>7.6800000000000063E-2</v>
          </cell>
          <cell r="I98">
            <v>3.2640000000000002E-2</v>
          </cell>
          <cell r="K98">
            <v>1</v>
          </cell>
        </row>
        <row r="99">
          <cell r="B99">
            <v>1998</v>
          </cell>
          <cell r="C99">
            <v>0.15134</v>
          </cell>
          <cell r="D99">
            <v>0.35005999999999998</v>
          </cell>
          <cell r="E99">
            <v>0.24840000000000004</v>
          </cell>
          <cell r="F99">
            <v>6.8040000000000017E-2</v>
          </cell>
          <cell r="G99">
            <v>7.5279999999999916E-2</v>
          </cell>
          <cell r="H99">
            <v>7.8299999999999981E-2</v>
          </cell>
          <cell r="I99">
            <v>2.858000000000005E-2</v>
          </cell>
          <cell r="K99">
            <v>1</v>
          </cell>
        </row>
        <row r="100">
          <cell r="B100">
            <v>1999</v>
          </cell>
          <cell r="C100">
            <v>0.15134</v>
          </cell>
          <cell r="D100">
            <v>0.36183999999999999</v>
          </cell>
          <cell r="E100">
            <v>0.23796999999999996</v>
          </cell>
          <cell r="F100">
            <v>6.2940000000000107E-2</v>
          </cell>
          <cell r="G100">
            <v>8.1589999999999913E-2</v>
          </cell>
          <cell r="H100">
            <v>7.8979999999999967E-2</v>
          </cell>
          <cell r="I100">
            <v>2.5340000000000029E-2</v>
          </cell>
          <cell r="K100">
            <v>1</v>
          </cell>
        </row>
        <row r="101">
          <cell r="B101">
            <v>2000</v>
          </cell>
          <cell r="C101">
            <v>0.15343999999999999</v>
          </cell>
          <cell r="D101">
            <v>0.35743000000000003</v>
          </cell>
          <cell r="E101">
            <v>0.23596000000000003</v>
          </cell>
          <cell r="F101">
            <v>6.3259999999999927E-2</v>
          </cell>
          <cell r="G101">
            <v>8.200999999999993E-2</v>
          </cell>
          <cell r="H101">
            <v>8.1360000000000099E-2</v>
          </cell>
          <cell r="I101">
            <v>2.6540000000000008E-2</v>
          </cell>
          <cell r="K101">
            <v>1</v>
          </cell>
        </row>
        <row r="102">
          <cell r="B102">
            <v>2001</v>
          </cell>
          <cell r="C102">
            <v>0.16021999999999997</v>
          </cell>
          <cell r="D102">
            <v>0.34653</v>
          </cell>
          <cell r="E102">
            <v>0.24010000000000006</v>
          </cell>
          <cell r="F102">
            <v>6.3239999999999977E-2</v>
          </cell>
          <cell r="G102">
            <v>7.7099999999999932E-2</v>
          </cell>
          <cell r="H102">
            <v>7.7199999999999991E-2</v>
          </cell>
          <cell r="I102">
            <v>3.5610000000000031E-2</v>
          </cell>
          <cell r="K102">
            <v>1</v>
          </cell>
        </row>
        <row r="103">
          <cell r="B103">
            <v>2002</v>
          </cell>
          <cell r="C103">
            <v>0.15906999999999999</v>
          </cell>
          <cell r="D103">
            <v>0.35019000000000006</v>
          </cell>
          <cell r="E103">
            <v>0.24143000000000001</v>
          </cell>
          <cell r="F103">
            <v>5.9399999999999981E-2</v>
          </cell>
          <cell r="G103">
            <v>7.4219999999999967E-2</v>
          </cell>
          <cell r="H103">
            <v>8.0079999999999957E-2</v>
          </cell>
          <cell r="I103">
            <v>3.5610000000000031E-2</v>
          </cell>
          <cell r="K103">
            <v>1</v>
          </cell>
        </row>
        <row r="104">
          <cell r="B104">
            <v>2003</v>
          </cell>
          <cell r="C104">
            <v>0.15790999999999999</v>
          </cell>
          <cell r="D104">
            <v>0.36094999999999999</v>
          </cell>
          <cell r="E104">
            <v>0.23418</v>
          </cell>
          <cell r="F104">
            <v>6.1239999999999954E-2</v>
          </cell>
          <cell r="G104">
            <v>6.7150000000000029E-2</v>
          </cell>
          <cell r="H104">
            <v>8.1490000000000007E-2</v>
          </cell>
          <cell r="I104">
            <v>3.7080000000000002E-2</v>
          </cell>
          <cell r="K104">
            <v>1</v>
          </cell>
        </row>
        <row r="105">
          <cell r="B105">
            <v>2004</v>
          </cell>
          <cell r="C105">
            <v>0.15726999999999999</v>
          </cell>
          <cell r="D105">
            <v>0.36614999999999998</v>
          </cell>
          <cell r="E105">
            <v>0.22647999999999996</v>
          </cell>
          <cell r="F105">
            <v>6.7130000000000078E-2</v>
          </cell>
          <cell r="G105">
            <v>6.7279999999999951E-2</v>
          </cell>
          <cell r="H105">
            <v>7.1700000000000014E-2</v>
          </cell>
          <cell r="I105">
            <v>4.3989999999999974E-2</v>
          </cell>
          <cell r="K105">
            <v>1</v>
          </cell>
        </row>
        <row r="106">
          <cell r="B106">
            <v>2005</v>
          </cell>
          <cell r="C106">
            <v>0.15726999999999999</v>
          </cell>
          <cell r="D106">
            <v>0.37046000000000007</v>
          </cell>
          <cell r="E106">
            <v>0.21902999999999997</v>
          </cell>
          <cell r="F106">
            <v>7.1709999999999927E-2</v>
          </cell>
          <cell r="G106">
            <v>6.8980000000000097E-2</v>
          </cell>
          <cell r="H106">
            <v>7.6029999999999945E-2</v>
          </cell>
          <cell r="I106">
            <v>3.6519999999999997E-2</v>
          </cell>
          <cell r="K106">
            <v>1</v>
          </cell>
        </row>
        <row r="107">
          <cell r="B107">
            <v>2006</v>
          </cell>
          <cell r="C107">
            <v>0.15140000000000001</v>
          </cell>
          <cell r="D107">
            <v>0.37384999999999996</v>
          </cell>
          <cell r="E107">
            <v>0.22042999999999999</v>
          </cell>
          <cell r="F107">
            <v>7.4530000000000027E-2</v>
          </cell>
          <cell r="G107">
            <v>7.1400000000000005E-2</v>
          </cell>
          <cell r="H107">
            <v>7.5729999999999936E-2</v>
          </cell>
          <cell r="I107">
            <v>3.2660000000000022E-2</v>
          </cell>
          <cell r="K107">
            <v>1</v>
          </cell>
        </row>
        <row r="108">
          <cell r="B108">
            <v>2007</v>
          </cell>
          <cell r="C108">
            <v>0.14218999999999998</v>
          </cell>
          <cell r="D108">
            <v>0.37573000000000001</v>
          </cell>
          <cell r="E108">
            <v>0.22879999999999995</v>
          </cell>
          <cell r="F108">
            <v>7.4189999999999964E-2</v>
          </cell>
          <cell r="G108">
            <v>7.579000000000008E-2</v>
          </cell>
          <cell r="H108">
            <v>7.3209999999999983E-2</v>
          </cell>
          <cell r="I108">
            <v>3.008999999999995E-2</v>
          </cell>
          <cell r="K108">
            <v>0.99999999999999978</v>
          </cell>
        </row>
        <row r="109">
          <cell r="B109">
            <v>2008</v>
          </cell>
          <cell r="C109">
            <v>0.13388</v>
          </cell>
          <cell r="D109">
            <v>0.33651999999999999</v>
          </cell>
          <cell r="E109">
            <v>0.26479999999999998</v>
          </cell>
          <cell r="F109">
            <v>7.4770000000000045E-2</v>
          </cell>
          <cell r="G109">
            <v>7.9819999999999988E-2</v>
          </cell>
          <cell r="H109">
            <v>7.5510000000000022E-2</v>
          </cell>
          <cell r="I109">
            <v>3.4699999999999953E-2</v>
          </cell>
          <cell r="K109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42">
          <cell r="F242">
            <v>1962</v>
          </cell>
          <cell r="G242">
            <v>1963</v>
          </cell>
          <cell r="H242">
            <v>1964</v>
          </cell>
          <cell r="I242">
            <v>1965</v>
          </cell>
          <cell r="J242">
            <v>1966</v>
          </cell>
          <cell r="K242">
            <v>1967</v>
          </cell>
          <cell r="L242">
            <v>1968</v>
          </cell>
          <cell r="M242">
            <v>1969</v>
          </cell>
          <cell r="N242">
            <v>1970</v>
          </cell>
          <cell r="O242">
            <v>1971</v>
          </cell>
          <cell r="P242">
            <v>1972</v>
          </cell>
          <cell r="Q242">
            <v>1973</v>
          </cell>
          <cell r="R242">
            <v>1974</v>
          </cell>
          <cell r="S242">
            <v>1975</v>
          </cell>
          <cell r="T242">
            <v>1976</v>
          </cell>
          <cell r="U242">
            <v>1977</v>
          </cell>
          <cell r="V242">
            <v>1978</v>
          </cell>
          <cell r="W242">
            <v>1979</v>
          </cell>
          <cell r="X242">
            <v>1980</v>
          </cell>
          <cell r="Y242">
            <v>1981</v>
          </cell>
          <cell r="Z242">
            <v>1982</v>
          </cell>
          <cell r="AA242">
            <v>1983</v>
          </cell>
          <cell r="AB242">
            <v>1984</v>
          </cell>
          <cell r="AC242">
            <v>1985</v>
          </cell>
          <cell r="AD242">
            <v>1986</v>
          </cell>
          <cell r="AE242">
            <v>1987</v>
          </cell>
          <cell r="AF242">
            <v>1988</v>
          </cell>
          <cell r="AG242">
            <v>1989</v>
          </cell>
          <cell r="AH242">
            <v>1990</v>
          </cell>
          <cell r="AI242">
            <v>1991</v>
          </cell>
          <cell r="AJ242">
            <v>1992</v>
          </cell>
          <cell r="AK242">
            <v>1993</v>
          </cell>
          <cell r="AL242">
            <v>1994</v>
          </cell>
          <cell r="AM242">
            <v>1995</v>
          </cell>
          <cell r="AN242">
            <v>1996</v>
          </cell>
          <cell r="AO242">
            <v>1997</v>
          </cell>
          <cell r="AP242">
            <v>1998</v>
          </cell>
          <cell r="AQ242">
            <v>1999</v>
          </cell>
          <cell r="AR242">
            <v>2000</v>
          </cell>
          <cell r="AS242">
            <v>2001</v>
          </cell>
          <cell r="AT242">
            <v>2002</v>
          </cell>
          <cell r="AU242">
            <v>2003</v>
          </cell>
          <cell r="AV242">
            <v>2004</v>
          </cell>
          <cell r="AW242">
            <v>2005</v>
          </cell>
          <cell r="AX242">
            <v>2006</v>
          </cell>
          <cell r="AY242">
            <v>2007</v>
          </cell>
          <cell r="AZ242">
            <v>2008</v>
          </cell>
          <cell r="BA242">
            <v>2009</v>
          </cell>
          <cell r="BB242">
            <v>2010</v>
          </cell>
          <cell r="BC242">
            <v>2011</v>
          </cell>
          <cell r="BD242">
            <v>2012</v>
          </cell>
          <cell r="BE242">
            <v>2013</v>
          </cell>
          <cell r="BF242">
            <v>2014</v>
          </cell>
          <cell r="BG242">
            <v>2015</v>
          </cell>
          <cell r="BH242">
            <v>2016</v>
          </cell>
          <cell r="BI242">
            <v>2017</v>
          </cell>
          <cell r="BJ242">
            <v>2018</v>
          </cell>
        </row>
        <row r="243">
          <cell r="E243" t="str">
            <v>Construction</v>
          </cell>
          <cell r="F243">
            <v>-400140493.009076</v>
          </cell>
          <cell r="G243">
            <v>-393015041.38669777</v>
          </cell>
          <cell r="H243">
            <v>-356007508.59267211</v>
          </cell>
          <cell r="I243">
            <v>-367060177.481875</v>
          </cell>
          <cell r="J243">
            <v>-629195006.38399231</v>
          </cell>
          <cell r="K243">
            <v>-380534229.60509741</v>
          </cell>
          <cell r="L243">
            <v>-367046168.35589576</v>
          </cell>
          <cell r="M243">
            <v>-402419683.71121156</v>
          </cell>
          <cell r="N243">
            <v>-369742757.42496705</v>
          </cell>
          <cell r="O243">
            <v>-307564736.13197362</v>
          </cell>
          <cell r="P243">
            <v>-256750671.08228746</v>
          </cell>
          <cell r="Q243">
            <v>-383781783.23217499</v>
          </cell>
          <cell r="R243">
            <v>-560832814.76349306</v>
          </cell>
          <cell r="S243">
            <v>-464785815.79960442</v>
          </cell>
          <cell r="T243">
            <v>-480270464.68971473</v>
          </cell>
          <cell r="U243">
            <v>-418229889.31467366</v>
          </cell>
          <cell r="V243">
            <v>-314205058.42864567</v>
          </cell>
          <cell r="W243">
            <v>-316762907.75327611</v>
          </cell>
          <cell r="X243">
            <v>-387881235.66311747</v>
          </cell>
          <cell r="Y243">
            <v>-532467962.16425884</v>
          </cell>
          <cell r="Z243">
            <v>112663828.53997913</v>
          </cell>
          <cell r="AA243">
            <v>-113110601.70799217</v>
          </cell>
          <cell r="AB243">
            <v>41965226.302404076</v>
          </cell>
          <cell r="AC243">
            <v>358621967.43678963</v>
          </cell>
          <cell r="AD243">
            <v>527576962.21701884</v>
          </cell>
          <cell r="AE243">
            <v>392744444.43512052</v>
          </cell>
          <cell r="AF243">
            <v>249789989.29034409</v>
          </cell>
          <cell r="AG243">
            <v>136631245.792164</v>
          </cell>
          <cell r="AH243">
            <v>-1642861.2756443908</v>
          </cell>
          <cell r="AI243">
            <v>-123086367.18887082</v>
          </cell>
          <cell r="AJ243">
            <v>-106684647.88950062</v>
          </cell>
          <cell r="AK243">
            <v>-82055498.229216754</v>
          </cell>
          <cell r="AL243">
            <v>-18233760.592353761</v>
          </cell>
          <cell r="AM243">
            <v>-4995245.1166806258</v>
          </cell>
          <cell r="AN243">
            <v>157513558.57466108</v>
          </cell>
          <cell r="AO243">
            <v>-150415189.32120353</v>
          </cell>
          <cell r="AP243">
            <v>248435299.52116483</v>
          </cell>
          <cell r="AQ243">
            <v>636846491.32109928</v>
          </cell>
          <cell r="AR243">
            <v>762748650.27491486</v>
          </cell>
          <cell r="AS243">
            <v>996031951.41817319</v>
          </cell>
          <cell r="AT243">
            <v>1282340373.7718112</v>
          </cell>
          <cell r="AU243">
            <v>1156556816.4687901</v>
          </cell>
          <cell r="AV243">
            <v>1224246494.6475</v>
          </cell>
          <cell r="AW243">
            <v>1491920767.1802523</v>
          </cell>
          <cell r="AX243">
            <v>2354365848</v>
          </cell>
          <cell r="AY243">
            <v>2517802027.854166</v>
          </cell>
          <cell r="AZ243">
            <v>2123895900.9550006</v>
          </cell>
          <cell r="BA243">
            <v>1677649897.5658338</v>
          </cell>
          <cell r="BB243">
            <v>1641252680.0249999</v>
          </cell>
          <cell r="BC243">
            <v>1776228166.5133333</v>
          </cell>
          <cell r="BD243">
            <v>2133671103.3616667</v>
          </cell>
          <cell r="BE243">
            <v>1985417902.0508463</v>
          </cell>
          <cell r="BF243">
            <v>2234192513.5236068</v>
          </cell>
          <cell r="BG243">
            <v>3189235267.0153542</v>
          </cell>
          <cell r="BH243">
            <v>2835719447.0810184</v>
          </cell>
          <cell r="BI243">
            <v>2677546023.2114429</v>
          </cell>
          <cell r="BJ243">
            <v>3245312303.9902916</v>
          </cell>
        </row>
        <row r="244">
          <cell r="E244" t="str">
            <v>Consumer durables</v>
          </cell>
          <cell r="F244">
            <v>-12179570.916839253</v>
          </cell>
          <cell r="G244">
            <v>-6622917.0485101286</v>
          </cell>
          <cell r="H244">
            <v>580362.69604738057</v>
          </cell>
          <cell r="I244">
            <v>7869869.2300038841</v>
          </cell>
          <cell r="J244">
            <v>3370644.981487616</v>
          </cell>
          <cell r="K244">
            <v>13602151.478069155</v>
          </cell>
          <cell r="L244">
            <v>36716819.897630729</v>
          </cell>
          <cell r="M244">
            <v>64133983.454413451</v>
          </cell>
          <cell r="N244">
            <v>84239468.871862695</v>
          </cell>
          <cell r="O244">
            <v>90627518.407865778</v>
          </cell>
          <cell r="P244">
            <v>131542914.11703889</v>
          </cell>
          <cell r="Q244">
            <v>117411713.97518764</v>
          </cell>
          <cell r="R244">
            <v>62245602.441539407</v>
          </cell>
          <cell r="S244">
            <v>18887194.797024556</v>
          </cell>
          <cell r="T244">
            <v>31995943.613332342</v>
          </cell>
          <cell r="U244">
            <v>44704934.978076264</v>
          </cell>
          <cell r="V244">
            <v>354801088.11170381</v>
          </cell>
          <cell r="W244">
            <v>142298540.96502185</v>
          </cell>
          <cell r="X244">
            <v>150228957.09061891</v>
          </cell>
          <cell r="Y244">
            <v>681505457.02440786</v>
          </cell>
          <cell r="Z244">
            <v>720110509.53162074</v>
          </cell>
          <cell r="AA244">
            <v>1131315786.7622855</v>
          </cell>
          <cell r="AB244">
            <v>1260665634.9740255</v>
          </cell>
          <cell r="AC244">
            <v>541634178.72062063</v>
          </cell>
          <cell r="AD244">
            <v>663152978.4911021</v>
          </cell>
          <cell r="AE244">
            <v>633155559.5995425</v>
          </cell>
          <cell r="AF244">
            <v>492856463.86562002</v>
          </cell>
          <cell r="AG244">
            <v>395479840.92022753</v>
          </cell>
          <cell r="AH244">
            <v>324509546.79264897</v>
          </cell>
          <cell r="AI244">
            <v>302074214.73277414</v>
          </cell>
          <cell r="AJ244">
            <v>514851079.51452321</v>
          </cell>
          <cell r="AK244">
            <v>496848690.48169303</v>
          </cell>
          <cell r="AL244">
            <v>553811713.27941704</v>
          </cell>
          <cell r="AM244">
            <v>603309642.31362784</v>
          </cell>
          <cell r="AN244">
            <v>646662253.54219294</v>
          </cell>
          <cell r="AO244">
            <v>665380387.49599969</v>
          </cell>
          <cell r="AP244">
            <v>1133359938.8737693</v>
          </cell>
          <cell r="AQ244">
            <v>1130086484.5902367</v>
          </cell>
          <cell r="AR244">
            <v>1214484280.7403257</v>
          </cell>
          <cell r="AS244">
            <v>1291770948.9789448</v>
          </cell>
          <cell r="AT244">
            <v>1680733551.0587039</v>
          </cell>
          <cell r="AU244">
            <v>1879765109.2941992</v>
          </cell>
          <cell r="AV244">
            <v>1853843294.2133842</v>
          </cell>
          <cell r="AW244">
            <v>2109262144.5432374</v>
          </cell>
          <cell r="AX244">
            <v>2336823508.0714254</v>
          </cell>
          <cell r="AY244">
            <v>2278842840.9582014</v>
          </cell>
          <cell r="AZ244">
            <v>2413510151.2823744</v>
          </cell>
          <cell r="BA244">
            <v>1938827741.7527709</v>
          </cell>
          <cell r="BB244">
            <v>2274313650.729867</v>
          </cell>
          <cell r="BC244">
            <v>2236935907.8400183</v>
          </cell>
          <cell r="BD244">
            <v>1955138210.7406588</v>
          </cell>
          <cell r="BE244">
            <v>2163004778.4821024</v>
          </cell>
          <cell r="BF244">
            <v>2066641604.5128002</v>
          </cell>
          <cell r="BG244">
            <v>2359797704.4449077</v>
          </cell>
          <cell r="BH244">
            <v>2367704813.5474267</v>
          </cell>
          <cell r="BI244">
            <v>1161909293.6678843</v>
          </cell>
          <cell r="BJ244">
            <v>1326772910.9128821</v>
          </cell>
        </row>
        <row r="245">
          <cell r="E245" t="str">
            <v>Containers and packaging</v>
          </cell>
          <cell r="F245">
            <v>-15066197.15802997</v>
          </cell>
          <cell r="G245">
            <v>-15288423.359999999</v>
          </cell>
          <cell r="H245">
            <v>-14411671.97534232</v>
          </cell>
          <cell r="I245">
            <v>-42095450.616956033</v>
          </cell>
          <cell r="J245">
            <v>-78431945.620777875</v>
          </cell>
          <cell r="K245">
            <v>-68231945.758641273</v>
          </cell>
          <cell r="L245">
            <v>-56149154.506653227</v>
          </cell>
          <cell r="M245">
            <v>-59328268.60064134</v>
          </cell>
          <cell r="N245">
            <v>-54363051.288753688</v>
          </cell>
          <cell r="O245">
            <v>-54767567.128478236</v>
          </cell>
          <cell r="P245">
            <v>-55378009.330295205</v>
          </cell>
          <cell r="Q245">
            <v>-52560025.340248197</v>
          </cell>
          <cell r="R245">
            <v>-73319600.808134332</v>
          </cell>
          <cell r="S245">
            <v>-62302287.152026422</v>
          </cell>
          <cell r="T245">
            <v>-84203258.300392568</v>
          </cell>
          <cell r="U245">
            <v>-56510581.402059354</v>
          </cell>
          <cell r="V245">
            <v>-72513892.543091238</v>
          </cell>
          <cell r="W245">
            <v>-41181128.476823144</v>
          </cell>
          <cell r="X245">
            <v>-19945119.723225959</v>
          </cell>
          <cell r="Y245">
            <v>-63074410.058196783</v>
          </cell>
          <cell r="Z245">
            <v>-54524590.244361557</v>
          </cell>
          <cell r="AA245">
            <v>-53528617.109683111</v>
          </cell>
          <cell r="AB245">
            <v>-54388815.610816799</v>
          </cell>
          <cell r="AC245">
            <v>-179201889.82236525</v>
          </cell>
          <cell r="AD245">
            <v>-170512332.62356204</v>
          </cell>
          <cell r="AE245">
            <v>-146125824.52817601</v>
          </cell>
          <cell r="AF245">
            <v>-345157713.70898336</v>
          </cell>
          <cell r="AG245">
            <v>-4992930.8553663418</v>
          </cell>
          <cell r="AH245">
            <v>-38345402.893825091</v>
          </cell>
          <cell r="AI245">
            <v>-73754173.219513893</v>
          </cell>
          <cell r="AJ245">
            <v>-115427277.05765015</v>
          </cell>
          <cell r="AK245">
            <v>-112977919.90130921</v>
          </cell>
          <cell r="AL245">
            <v>-93177477.35072358</v>
          </cell>
          <cell r="AM245">
            <v>-64118725.515380904</v>
          </cell>
          <cell r="AN245">
            <v>-92414409.10450761</v>
          </cell>
          <cell r="AO245">
            <v>-113806248.83243872</v>
          </cell>
          <cell r="AP245">
            <v>-67699929.967109352</v>
          </cell>
          <cell r="AQ245">
            <v>-70665000.853132308</v>
          </cell>
          <cell r="AR245">
            <v>-37757309.295067966</v>
          </cell>
          <cell r="AS245">
            <v>-15020525.336639818</v>
          </cell>
          <cell r="AT245">
            <v>77317786.461666673</v>
          </cell>
          <cell r="AU245">
            <v>91750860.829999998</v>
          </cell>
          <cell r="AV245">
            <v>76454187.799999982</v>
          </cell>
          <cell r="AW245">
            <v>40112212.324999943</v>
          </cell>
          <cell r="AX245">
            <v>31163479.431666639</v>
          </cell>
          <cell r="AY245">
            <v>18234599.490000088</v>
          </cell>
          <cell r="AZ245">
            <v>-14971641.031666704</v>
          </cell>
          <cell r="BA245">
            <v>6161803.7296666466</v>
          </cell>
          <cell r="BB245">
            <v>-8712718.0223333538</v>
          </cell>
          <cell r="BC245">
            <v>-26351642.774333358</v>
          </cell>
          <cell r="BD245">
            <v>-11057466.616333321</v>
          </cell>
          <cell r="BE245">
            <v>-43946050.073333375</v>
          </cell>
          <cell r="BF245">
            <v>-60077550.734875798</v>
          </cell>
          <cell r="BG245">
            <v>-4743634.4647516236</v>
          </cell>
          <cell r="BH245">
            <v>-89614557.451805755</v>
          </cell>
          <cell r="BI245">
            <v>-51323686.062469289</v>
          </cell>
          <cell r="BJ245">
            <v>-24134607.092557821</v>
          </cell>
        </row>
        <row r="246">
          <cell r="E246" t="str">
            <v>Electrical</v>
          </cell>
          <cell r="F246">
            <v>-120826205.58653751</v>
          </cell>
          <cell r="G246">
            <v>-129479159.83595487</v>
          </cell>
          <cell r="H246">
            <v>-154888471.43853101</v>
          </cell>
          <cell r="I246">
            <v>-169800265.68652847</v>
          </cell>
          <cell r="J246">
            <v>-145794316.36326125</v>
          </cell>
          <cell r="K246">
            <v>-145553718.03528786</v>
          </cell>
          <cell r="L246">
            <v>-134524865.93653873</v>
          </cell>
          <cell r="M246">
            <v>-138719558.72961906</v>
          </cell>
          <cell r="N246">
            <v>-144638563.69013914</v>
          </cell>
          <cell r="O246">
            <v>-140534464.15670195</v>
          </cell>
          <cell r="P246">
            <v>-102473205.45423028</v>
          </cell>
          <cell r="Q246">
            <v>-101424608.98778485</v>
          </cell>
          <cell r="R246">
            <v>-169931759.9393965</v>
          </cell>
          <cell r="S246">
            <v>-217433406.71248233</v>
          </cell>
          <cell r="T246">
            <v>-246312979.73735407</v>
          </cell>
          <cell r="U246">
            <v>-169596133.89145815</v>
          </cell>
          <cell r="V246">
            <v>-294226650.80109626</v>
          </cell>
          <cell r="W246">
            <v>-44316618.127167046</v>
          </cell>
          <cell r="X246">
            <v>-168019998.82744667</v>
          </cell>
          <cell r="Y246">
            <v>-129876655.38942228</v>
          </cell>
          <cell r="Z246">
            <v>-124413576.06472562</v>
          </cell>
          <cell r="AA246">
            <v>-11123137.500207309</v>
          </cell>
          <cell r="AB246">
            <v>201564472.85164222</v>
          </cell>
          <cell r="AC246">
            <v>322324947.65031403</v>
          </cell>
          <cell r="AD246">
            <v>524891534.36271715</v>
          </cell>
          <cell r="AE246">
            <v>343902039.52074116</v>
          </cell>
          <cell r="AF246">
            <v>346299532.77938855</v>
          </cell>
          <cell r="AG246">
            <v>211114758.02094358</v>
          </cell>
          <cell r="AH246">
            <v>66608278.064850144</v>
          </cell>
          <cell r="AI246">
            <v>86347603.213686287</v>
          </cell>
          <cell r="AJ246">
            <v>123978633.73081395</v>
          </cell>
          <cell r="AK246">
            <v>188910815.2461929</v>
          </cell>
          <cell r="AL246">
            <v>275773205.6238367</v>
          </cell>
          <cell r="AM246">
            <v>314071297.91342854</v>
          </cell>
          <cell r="AN246">
            <v>365872191.66301006</v>
          </cell>
          <cell r="AO246">
            <v>375899613.73728341</v>
          </cell>
          <cell r="AP246">
            <v>507148986.40841436</v>
          </cell>
          <cell r="AQ246">
            <v>836712570.50874257</v>
          </cell>
          <cell r="AR246">
            <v>620809323.16799033</v>
          </cell>
          <cell r="AS246">
            <v>730983058.6054635</v>
          </cell>
          <cell r="AT246">
            <v>940760194.5243175</v>
          </cell>
          <cell r="AU246">
            <v>1030532756.5050037</v>
          </cell>
          <cell r="AV246">
            <v>1050069141.5741374</v>
          </cell>
          <cell r="AW246">
            <v>1212533958.8560696</v>
          </cell>
          <cell r="AX246">
            <v>1375053336.2025185</v>
          </cell>
          <cell r="AY246">
            <v>869661652.47309542</v>
          </cell>
          <cell r="AZ246">
            <v>772541170.52912068</v>
          </cell>
          <cell r="BA246">
            <v>642982804.3506403</v>
          </cell>
          <cell r="BB246">
            <v>811416966.59376979</v>
          </cell>
          <cell r="BC246">
            <v>712208911.0486002</v>
          </cell>
          <cell r="BD246">
            <v>792626344.54175687</v>
          </cell>
          <cell r="BE246">
            <v>743277371.33346474</v>
          </cell>
          <cell r="BF246">
            <v>803749004.52810657</v>
          </cell>
          <cell r="BG246">
            <v>904793842.99563217</v>
          </cell>
          <cell r="BH246">
            <v>-476713432.74360913</v>
          </cell>
          <cell r="BI246">
            <v>-1279433664.468946</v>
          </cell>
          <cell r="BJ246">
            <v>597519915.46514535</v>
          </cell>
        </row>
        <row r="247">
          <cell r="E247" t="str">
            <v>Machinery and equipment</v>
          </cell>
          <cell r="F247">
            <v>-1197609337.1788602</v>
          </cell>
          <cell r="G247">
            <v>-1267412076.3916309</v>
          </cell>
          <cell r="H247">
            <v>-1386453207.4261198</v>
          </cell>
          <cell r="I247">
            <v>-1281915640.9615269</v>
          </cell>
          <cell r="J247">
            <v>-1100083482.9039097</v>
          </cell>
          <cell r="K247">
            <v>-1081015540.9817312</v>
          </cell>
          <cell r="L247">
            <v>-1096925116.3178077</v>
          </cell>
          <cell r="M247">
            <v>-1165984291.4239902</v>
          </cell>
          <cell r="N247">
            <v>-1196188795.8102455</v>
          </cell>
          <cell r="O247">
            <v>-1035350007.3312246</v>
          </cell>
          <cell r="P247">
            <v>-973147551.70418608</v>
          </cell>
          <cell r="Q247">
            <v>-1105497802.6640427</v>
          </cell>
          <cell r="R247">
            <v>-1542237034.3441756</v>
          </cell>
          <cell r="S247">
            <v>-1895499436.2008429</v>
          </cell>
          <cell r="T247">
            <v>-1836543651.6818614</v>
          </cell>
          <cell r="U247">
            <v>-1385562124.8359237</v>
          </cell>
          <cell r="V247">
            <v>-932317463.21091223</v>
          </cell>
          <cell r="W247">
            <v>-1441365375.9228232</v>
          </cell>
          <cell r="X247">
            <v>-1601801187.7162833</v>
          </cell>
          <cell r="Y247">
            <v>-1996750851.2149785</v>
          </cell>
          <cell r="Z247">
            <v>-1521704240.6895089</v>
          </cell>
          <cell r="AA247">
            <v>-747724298.38247323</v>
          </cell>
          <cell r="AB247">
            <v>-47888319.308425009</v>
          </cell>
          <cell r="AC247">
            <v>944279865.22106338</v>
          </cell>
          <cell r="AD247">
            <v>-92750185.46748665</v>
          </cell>
          <cell r="AE247">
            <v>369710961.30477285</v>
          </cell>
          <cell r="AF247">
            <v>820267321.8117218</v>
          </cell>
          <cell r="AG247">
            <v>426364974.958269</v>
          </cell>
          <cell r="AH247">
            <v>-82000260.124120176</v>
          </cell>
          <cell r="AI247">
            <v>-597318314.88418007</v>
          </cell>
          <cell r="AJ247">
            <v>-581525722.3863591</v>
          </cell>
          <cell r="AK247">
            <v>-484119906.64449978</v>
          </cell>
          <cell r="AL247">
            <v>-125097047.53555447</v>
          </cell>
          <cell r="AM247">
            <v>-136714902.81068608</v>
          </cell>
          <cell r="AN247">
            <v>-374769105.25912958</v>
          </cell>
          <cell r="AO247">
            <v>-752153802.96869993</v>
          </cell>
          <cell r="AP247">
            <v>-632296081.08614457</v>
          </cell>
          <cell r="AQ247">
            <v>290288503.76018912</v>
          </cell>
          <cell r="AR247">
            <v>195520146.75248164</v>
          </cell>
          <cell r="AS247">
            <v>30455145.774143375</v>
          </cell>
          <cell r="AT247">
            <v>689435923.78740561</v>
          </cell>
          <cell r="AU247">
            <v>1198364742.8361714</v>
          </cell>
          <cell r="AV247">
            <v>1962952327.2433271</v>
          </cell>
          <cell r="AW247">
            <v>2280043288.6689925</v>
          </cell>
          <cell r="AX247">
            <v>2894645948.54145</v>
          </cell>
          <cell r="AY247">
            <v>1033371758.5547564</v>
          </cell>
          <cell r="AZ247">
            <v>414332865.13907307</v>
          </cell>
          <cell r="BA247">
            <v>1103725371.7887695</v>
          </cell>
          <cell r="BB247">
            <v>1024569937.7927179</v>
          </cell>
          <cell r="BC247">
            <v>2526716980.2490191</v>
          </cell>
          <cell r="BD247">
            <v>3102949264.4305444</v>
          </cell>
          <cell r="BE247">
            <v>4696248290.7307749</v>
          </cell>
          <cell r="BF247">
            <v>5417681379.9855423</v>
          </cell>
          <cell r="BG247">
            <v>4930887823.6864128</v>
          </cell>
          <cell r="BH247">
            <v>1421907668.7579548</v>
          </cell>
          <cell r="BI247">
            <v>-185507820.84153247</v>
          </cell>
          <cell r="BJ247">
            <v>2657666347.7531505</v>
          </cell>
        </row>
        <row r="248">
          <cell r="E248" t="str">
            <v>Automotive</v>
          </cell>
          <cell r="F248">
            <v>-446465303.29627335</v>
          </cell>
          <cell r="G248">
            <v>-489805198.05292743</v>
          </cell>
          <cell r="H248">
            <v>-532068056.28116584</v>
          </cell>
          <cell r="I248">
            <v>-629993017.85884726</v>
          </cell>
          <cell r="J248">
            <v>-435961249.40021503</v>
          </cell>
          <cell r="K248">
            <v>-266712556.31316689</v>
          </cell>
          <cell r="L248">
            <v>117200010.44355237</v>
          </cell>
          <cell r="M248">
            <v>294812674.43521166</v>
          </cell>
          <cell r="N248">
            <v>624093788.12554097</v>
          </cell>
          <cell r="O248">
            <v>1089616491.1178479</v>
          </cell>
          <cell r="P248">
            <v>1133819049.9453859</v>
          </cell>
          <cell r="Q248">
            <v>872842889.99822748</v>
          </cell>
          <cell r="R248">
            <v>668556897.60930502</v>
          </cell>
          <cell r="S248">
            <v>-31377653.236456398</v>
          </cell>
          <cell r="T248">
            <v>435412752.39443696</v>
          </cell>
          <cell r="U248">
            <v>727141891.88131821</v>
          </cell>
          <cell r="V248">
            <v>572498223.95331109</v>
          </cell>
          <cell r="W248">
            <v>917288519.07635713</v>
          </cell>
          <cell r="X248">
            <v>1491301964.8639438</v>
          </cell>
          <cell r="Y248">
            <v>989957618.45540822</v>
          </cell>
          <cell r="Z248">
            <v>1523597978.1267171</v>
          </cell>
          <cell r="AA248">
            <v>1901375309.4904284</v>
          </cell>
          <cell r="AB248">
            <v>2573872012.4516082</v>
          </cell>
          <cell r="AC248">
            <v>4408483885.1002703</v>
          </cell>
          <cell r="AD248">
            <v>4901266584.6781301</v>
          </cell>
          <cell r="AE248">
            <v>4523564083.9348583</v>
          </cell>
          <cell r="AF248">
            <v>4398894068.4206514</v>
          </cell>
          <cell r="AG248">
            <v>4044459004.4681301</v>
          </cell>
          <cell r="AH248">
            <v>3064590083.8140664</v>
          </cell>
          <cell r="AI248">
            <v>2758173807.3509088</v>
          </cell>
          <cell r="AJ248">
            <v>2534686179.74084</v>
          </cell>
          <cell r="AK248">
            <v>3074323845.6965141</v>
          </cell>
          <cell r="AL248">
            <v>568150085.32515168</v>
          </cell>
          <cell r="AM248">
            <v>2972641532.2438459</v>
          </cell>
          <cell r="AN248">
            <v>4146871005.501668</v>
          </cell>
          <cell r="AO248">
            <v>4528911345.1852064</v>
          </cell>
          <cell r="AP248">
            <v>5672517055.0162163</v>
          </cell>
          <cell r="AQ248">
            <v>7965798329.6291714</v>
          </cell>
          <cell r="AR248">
            <v>5519909673.3883104</v>
          </cell>
          <cell r="AS248">
            <v>5480739367.3829355</v>
          </cell>
          <cell r="AT248">
            <v>7389205409.914093</v>
          </cell>
          <cell r="AU248">
            <v>6620194503.1655407</v>
          </cell>
          <cell r="AV248">
            <v>6238872982.8448772</v>
          </cell>
          <cell r="AW248">
            <v>6260386556.3260231</v>
          </cell>
          <cell r="AX248">
            <v>6858332338.7365818</v>
          </cell>
          <cell r="AY248">
            <v>6504956485.2229214</v>
          </cell>
          <cell r="AZ248">
            <v>4500550810.4808054</v>
          </cell>
          <cell r="BA248">
            <v>3315711063.8965416</v>
          </cell>
          <cell r="BB248">
            <v>4093083821.8289104</v>
          </cell>
          <cell r="BC248">
            <v>3817325608.6676354</v>
          </cell>
          <cell r="BD248">
            <v>6082248367.3791618</v>
          </cell>
          <cell r="BE248">
            <v>6972373624.1453304</v>
          </cell>
          <cell r="BF248">
            <v>6841153443.0572433</v>
          </cell>
          <cell r="BG248">
            <v>8206298950.0869827</v>
          </cell>
          <cell r="BH248">
            <v>7212366058.8256826</v>
          </cell>
          <cell r="BI248">
            <v>5635694352.9893999</v>
          </cell>
          <cell r="BJ248">
            <v>8158547044.2881451</v>
          </cell>
        </row>
        <row r="249">
          <cell r="E249" t="str">
            <v>Other transport</v>
          </cell>
          <cell r="F249">
            <v>-181944812.5839541</v>
          </cell>
          <cell r="G249">
            <v>-171764663.81941456</v>
          </cell>
          <cell r="H249">
            <v>-173977418.38368583</v>
          </cell>
          <cell r="I249">
            <v>-181530557.59056568</v>
          </cell>
          <cell r="J249">
            <v>-131852339.97827423</v>
          </cell>
          <cell r="K249">
            <v>-190655560.69948009</v>
          </cell>
          <cell r="L249">
            <v>-230019203.8966271</v>
          </cell>
          <cell r="M249">
            <v>-336173063.74853516</v>
          </cell>
          <cell r="N249">
            <v>-561751120.31265295</v>
          </cell>
          <cell r="O249">
            <v>-430559365.63450694</v>
          </cell>
          <cell r="P249">
            <v>-342159253.4503324</v>
          </cell>
          <cell r="Q249">
            <v>-298692564.45218194</v>
          </cell>
          <cell r="R249">
            <v>-511183231.19406259</v>
          </cell>
          <cell r="S249">
            <v>-246998751.76973695</v>
          </cell>
          <cell r="T249">
            <v>-231571464.35273123</v>
          </cell>
          <cell r="U249">
            <v>-102829525.88637388</v>
          </cell>
          <cell r="V249">
            <v>37644164.610575438</v>
          </cell>
          <cell r="W249">
            <v>75910369.048361182</v>
          </cell>
          <cell r="X249">
            <v>-1976840.3041436672</v>
          </cell>
          <cell r="Y249">
            <v>-2709920.7806693316</v>
          </cell>
          <cell r="Z249">
            <v>-516005404.61405981</v>
          </cell>
          <cell r="AA249">
            <v>-106072475.68976593</v>
          </cell>
          <cell r="AB249">
            <v>75451861.957183361</v>
          </cell>
          <cell r="AC249">
            <v>-54165944.226119041</v>
          </cell>
          <cell r="AD249">
            <v>-95072690.434062004</v>
          </cell>
          <cell r="AE249">
            <v>-106304397.66648388</v>
          </cell>
          <cell r="AF249">
            <v>-204754750.19521236</v>
          </cell>
          <cell r="AG249">
            <v>-259107816.7821846</v>
          </cell>
          <cell r="AH249">
            <v>-518205098.19611835</v>
          </cell>
          <cell r="AI249">
            <v>-685915440.1271739</v>
          </cell>
          <cell r="AJ249">
            <v>-515976315.3787775</v>
          </cell>
          <cell r="AK249">
            <v>-242990915.33167267</v>
          </cell>
          <cell r="AL249">
            <v>-25348632.485070109</v>
          </cell>
          <cell r="AM249">
            <v>94060324.489530087</v>
          </cell>
          <cell r="AN249">
            <v>-374942017.02538252</v>
          </cell>
          <cell r="AO249">
            <v>254190156.92918968</v>
          </cell>
          <cell r="AP249">
            <v>90582638.770232201</v>
          </cell>
          <cell r="AQ249">
            <v>138407196.13242531</v>
          </cell>
          <cell r="AR249">
            <v>25415523.31979084</v>
          </cell>
          <cell r="AS249">
            <v>-321119669.92769527</v>
          </cell>
          <cell r="AT249">
            <v>-292286303.11999321</v>
          </cell>
          <cell r="AU249">
            <v>-190008931.0585165</v>
          </cell>
          <cell r="AV249">
            <v>-108144244.10713863</v>
          </cell>
          <cell r="AW249">
            <v>-212375590.60794735</v>
          </cell>
          <cell r="AX249">
            <v>-68159429.260507584</v>
          </cell>
          <cell r="AY249">
            <v>-17182626.626688004</v>
          </cell>
          <cell r="AZ249">
            <v>85216419.728574753</v>
          </cell>
          <cell r="BA249">
            <v>-6746174.1388216019</v>
          </cell>
          <cell r="BB249">
            <v>-61894719.22429657</v>
          </cell>
          <cell r="BC249">
            <v>-11476771.963366985</v>
          </cell>
          <cell r="BD249">
            <v>-167994074.29874992</v>
          </cell>
          <cell r="BE249">
            <v>-266238101.53290844</v>
          </cell>
          <cell r="BF249">
            <v>-144750616.86027527</v>
          </cell>
          <cell r="BG249">
            <v>-88246442.424860001</v>
          </cell>
          <cell r="BH249">
            <v>-609004042.00563335</v>
          </cell>
          <cell r="BI249">
            <v>-799360518.37965488</v>
          </cell>
          <cell r="BJ249">
            <v>-163435725.07318783</v>
          </cell>
        </row>
        <row r="250">
          <cell r="E250" t="str">
            <v>Other</v>
          </cell>
          <cell r="F250">
            <v>228378750.91197431</v>
          </cell>
          <cell r="G250">
            <v>189059700.61591411</v>
          </cell>
          <cell r="H250">
            <v>224689268.88207683</v>
          </cell>
          <cell r="I250">
            <v>52197645.065563887</v>
          </cell>
          <cell r="J250">
            <v>-14288114.379342437</v>
          </cell>
          <cell r="K250">
            <v>-3588060.413376525</v>
          </cell>
          <cell r="L250">
            <v>71467968.515651345</v>
          </cell>
          <cell r="M250">
            <v>-31830907.935877174</v>
          </cell>
          <cell r="N250">
            <v>55859046.633483261</v>
          </cell>
          <cell r="O250">
            <v>98422603.952312797</v>
          </cell>
          <cell r="P250">
            <v>198765026.00538358</v>
          </cell>
          <cell r="Q250">
            <v>207125616.02241552</v>
          </cell>
          <cell r="R250">
            <v>326914142.36239278</v>
          </cell>
          <cell r="S250">
            <v>94084367.420958698</v>
          </cell>
          <cell r="T250">
            <v>149202317.18718749</v>
          </cell>
          <cell r="U250">
            <v>223680958.11183035</v>
          </cell>
          <cell r="V250">
            <v>720036332.81308007</v>
          </cell>
          <cell r="W250">
            <v>518600720.22146249</v>
          </cell>
          <cell r="X250">
            <v>294915702.6818381</v>
          </cell>
          <cell r="Y250">
            <v>506740141.68987298</v>
          </cell>
          <cell r="Z250">
            <v>394826703.62166822</v>
          </cell>
          <cell r="AA250">
            <v>754867149.1094656</v>
          </cell>
          <cell r="AB250">
            <v>1183824029.6701765</v>
          </cell>
          <cell r="AC250">
            <v>1220046167.6578536</v>
          </cell>
          <cell r="AD250">
            <v>1316724518.7871218</v>
          </cell>
          <cell r="AE250">
            <v>1476636122.9550719</v>
          </cell>
          <cell r="AF250">
            <v>1402621643.9263453</v>
          </cell>
          <cell r="AG250">
            <v>1173175784.701364</v>
          </cell>
          <cell r="AH250">
            <v>1046103515.0320361</v>
          </cell>
          <cell r="AI250">
            <v>932722467.04678392</v>
          </cell>
          <cell r="AJ250">
            <v>1009775140.0604146</v>
          </cell>
          <cell r="AK250">
            <v>1125105063.5296044</v>
          </cell>
          <cell r="AL250">
            <v>922732445.94249463</v>
          </cell>
          <cell r="AM250">
            <v>1036490678.0037084</v>
          </cell>
          <cell r="AN250">
            <v>875641175.85803199</v>
          </cell>
          <cell r="AO250">
            <v>985433592.93348157</v>
          </cell>
          <cell r="AP250">
            <v>1261155854.5949872</v>
          </cell>
          <cell r="AQ250">
            <v>1596560558.5439453</v>
          </cell>
          <cell r="AR250">
            <v>111139660.0316058</v>
          </cell>
          <cell r="AS250">
            <v>162882832.66477144</v>
          </cell>
          <cell r="AT250">
            <v>278398341.23297501</v>
          </cell>
          <cell r="AU250">
            <v>641055821.0219816</v>
          </cell>
          <cell r="AV250">
            <v>1047118522.543051</v>
          </cell>
          <cell r="AW250">
            <v>1200771304.5459647</v>
          </cell>
          <cell r="AX250">
            <v>2723924477.3622923</v>
          </cell>
          <cell r="AY250">
            <v>2506159850.7752719</v>
          </cell>
          <cell r="AZ250">
            <v>875488605.68205881</v>
          </cell>
          <cell r="BA250">
            <v>891603929.52988696</v>
          </cell>
          <cell r="BB250">
            <v>1099280785.4963353</v>
          </cell>
          <cell r="BC250">
            <v>1501926677.1537976</v>
          </cell>
          <cell r="BD250">
            <v>1851788085.6823852</v>
          </cell>
          <cell r="BE250">
            <v>1906691845.4622812</v>
          </cell>
          <cell r="BF250">
            <v>2077796809.5026135</v>
          </cell>
          <cell r="BG250">
            <v>2232971166.464323</v>
          </cell>
          <cell r="BH250">
            <v>1572268274.0295529</v>
          </cell>
          <cell r="BI250">
            <v>383627221.17576718</v>
          </cell>
          <cell r="BJ250">
            <v>2146687855.5973222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Year</v>
          </cell>
          <cell r="Q3" t="str">
            <v>Other</v>
          </cell>
        </row>
        <row r="4">
          <cell r="B4">
            <v>1950</v>
          </cell>
        </row>
        <row r="5">
          <cell r="B5">
            <v>1951</v>
          </cell>
        </row>
        <row r="6">
          <cell r="B6">
            <v>1952</v>
          </cell>
        </row>
        <row r="7">
          <cell r="B7">
            <v>1953</v>
          </cell>
        </row>
        <row r="8">
          <cell r="B8">
            <v>1954</v>
          </cell>
        </row>
        <row r="9">
          <cell r="B9">
            <v>1955</v>
          </cell>
        </row>
        <row r="10">
          <cell r="B10">
            <v>1956</v>
          </cell>
        </row>
        <row r="11">
          <cell r="B11">
            <v>1957</v>
          </cell>
        </row>
        <row r="12">
          <cell r="B12">
            <v>1958</v>
          </cell>
        </row>
        <row r="13">
          <cell r="B13">
            <v>1959</v>
          </cell>
        </row>
        <row r="14">
          <cell r="B14">
            <v>1960</v>
          </cell>
        </row>
        <row r="15">
          <cell r="B15">
            <v>1961</v>
          </cell>
        </row>
        <row r="16">
          <cell r="B16">
            <v>1962</v>
          </cell>
        </row>
        <row r="17">
          <cell r="B17">
            <v>1963</v>
          </cell>
        </row>
        <row r="18">
          <cell r="B18">
            <v>1964</v>
          </cell>
        </row>
        <row r="19">
          <cell r="B19">
            <v>1965</v>
          </cell>
        </row>
        <row r="20">
          <cell r="B20">
            <v>1966</v>
          </cell>
        </row>
        <row r="21">
          <cell r="B21">
            <v>1967</v>
          </cell>
        </row>
        <row r="22">
          <cell r="B22">
            <v>1968</v>
          </cell>
        </row>
        <row r="23">
          <cell r="B23">
            <v>1969</v>
          </cell>
        </row>
        <row r="24">
          <cell r="B24">
            <v>1970</v>
          </cell>
        </row>
        <row r="25">
          <cell r="B25">
            <v>1971</v>
          </cell>
        </row>
        <row r="26">
          <cell r="B26">
            <v>1972</v>
          </cell>
        </row>
        <row r="27">
          <cell r="B27">
            <v>1973</v>
          </cell>
        </row>
        <row r="28">
          <cell r="B28">
            <v>1974</v>
          </cell>
        </row>
        <row r="29">
          <cell r="B29">
            <v>1975</v>
          </cell>
        </row>
        <row r="30">
          <cell r="B30">
            <v>1976</v>
          </cell>
        </row>
        <row r="31">
          <cell r="B31">
            <v>1977</v>
          </cell>
        </row>
        <row r="32">
          <cell r="B32">
            <v>1978</v>
          </cell>
        </row>
        <row r="33">
          <cell r="B33">
            <v>1979</v>
          </cell>
        </row>
        <row r="34">
          <cell r="B34">
            <v>1980</v>
          </cell>
        </row>
        <row r="35">
          <cell r="B35">
            <v>1981</v>
          </cell>
        </row>
        <row r="36">
          <cell r="B36">
            <v>1982</v>
          </cell>
        </row>
        <row r="37">
          <cell r="B37">
            <v>1983</v>
          </cell>
        </row>
        <row r="38">
          <cell r="B38">
            <v>1984</v>
          </cell>
        </row>
        <row r="39">
          <cell r="B39">
            <v>1985</v>
          </cell>
        </row>
        <row r="40">
          <cell r="B40">
            <v>1986</v>
          </cell>
        </row>
        <row r="41">
          <cell r="B41">
            <v>1987</v>
          </cell>
        </row>
        <row r="42">
          <cell r="B42">
            <v>1988</v>
          </cell>
        </row>
        <row r="43">
          <cell r="B43">
            <v>1989</v>
          </cell>
        </row>
        <row r="44">
          <cell r="B44">
            <v>1990</v>
          </cell>
        </row>
        <row r="45">
          <cell r="B45">
            <v>1991</v>
          </cell>
        </row>
        <row r="46">
          <cell r="B46">
            <v>1992</v>
          </cell>
        </row>
        <row r="47">
          <cell r="B47">
            <v>1993</v>
          </cell>
        </row>
        <row r="48">
          <cell r="B48">
            <v>1994</v>
          </cell>
        </row>
        <row r="49">
          <cell r="B49">
            <v>1995</v>
          </cell>
        </row>
        <row r="50">
          <cell r="B50">
            <v>1996</v>
          </cell>
        </row>
        <row r="51">
          <cell r="B51">
            <v>1997</v>
          </cell>
        </row>
        <row r="52">
          <cell r="B52">
            <v>1998</v>
          </cell>
        </row>
        <row r="53">
          <cell r="B53">
            <v>1999</v>
          </cell>
        </row>
        <row r="54">
          <cell r="B54">
            <v>2000</v>
          </cell>
        </row>
        <row r="55">
          <cell r="B55">
            <v>2001</v>
          </cell>
        </row>
        <row r="56">
          <cell r="B56">
            <v>2002</v>
          </cell>
        </row>
        <row r="57">
          <cell r="B57">
            <v>2003</v>
          </cell>
        </row>
        <row r="58">
          <cell r="B58">
            <v>2004</v>
          </cell>
        </row>
        <row r="59">
          <cell r="B59">
            <v>2005</v>
          </cell>
        </row>
        <row r="60">
          <cell r="B60">
            <v>2006</v>
          </cell>
        </row>
        <row r="65">
          <cell r="C65" t="str">
            <v>Single family housing</v>
          </cell>
          <cell r="D65" t="str">
            <v>Multy family housing</v>
          </cell>
          <cell r="E65" t="str">
            <v>Manufactured housing</v>
          </cell>
          <cell r="G65" t="str">
            <v>Residential repair &amp; remodeling</v>
          </cell>
          <cell r="H65" t="str">
            <v>Non-res. Build</v>
          </cell>
          <cell r="I65" t="str">
            <v>Non-res. Other</v>
          </cell>
          <cell r="L65" t="str">
            <v>Furniture</v>
          </cell>
          <cell r="M65" t="str">
            <v>Other manufactures</v>
          </cell>
          <cell r="O65" t="str">
            <v>Packaging &amp; shipping</v>
          </cell>
          <cell r="Q65" t="str">
            <v>Other end-uses</v>
          </cell>
        </row>
        <row r="88">
          <cell r="B88">
            <v>1972</v>
          </cell>
          <cell r="C88">
            <v>33</v>
          </cell>
          <cell r="D88">
            <v>12</v>
          </cell>
          <cell r="E88">
            <v>3</v>
          </cell>
          <cell r="G88">
            <v>11</v>
          </cell>
          <cell r="H88">
            <v>5</v>
          </cell>
          <cell r="I88">
            <v>4</v>
          </cell>
          <cell r="L88">
            <v>8</v>
          </cell>
          <cell r="M88">
            <v>4</v>
          </cell>
          <cell r="O88">
            <v>10</v>
          </cell>
          <cell r="Q88">
            <v>9</v>
          </cell>
        </row>
        <row r="89">
          <cell r="B89">
            <v>1973</v>
          </cell>
          <cell r="C89">
            <v>31</v>
          </cell>
          <cell r="D89">
            <v>10</v>
          </cell>
          <cell r="E89">
            <v>4</v>
          </cell>
          <cell r="G89">
            <v>11</v>
          </cell>
          <cell r="H89">
            <v>6</v>
          </cell>
          <cell r="I89">
            <v>5</v>
          </cell>
          <cell r="L89">
            <v>8</v>
          </cell>
          <cell r="M89">
            <v>5</v>
          </cell>
          <cell r="O89">
            <v>11</v>
          </cell>
          <cell r="Q89">
            <v>10</v>
          </cell>
        </row>
        <row r="90">
          <cell r="B90">
            <v>1974</v>
          </cell>
          <cell r="C90">
            <v>28</v>
          </cell>
          <cell r="D90">
            <v>6</v>
          </cell>
          <cell r="E90">
            <v>3</v>
          </cell>
          <cell r="G90">
            <v>13</v>
          </cell>
          <cell r="H90">
            <v>7</v>
          </cell>
          <cell r="I90">
            <v>5</v>
          </cell>
          <cell r="L90">
            <v>9</v>
          </cell>
          <cell r="M90">
            <v>6</v>
          </cell>
          <cell r="O90">
            <v>15</v>
          </cell>
          <cell r="Q90">
            <v>9</v>
          </cell>
        </row>
        <row r="91">
          <cell r="B91">
            <v>1975</v>
          </cell>
          <cell r="C91">
            <v>30</v>
          </cell>
          <cell r="D91">
            <v>4</v>
          </cell>
          <cell r="E91">
            <v>2</v>
          </cell>
          <cell r="G91">
            <v>15</v>
          </cell>
          <cell r="H91">
            <v>6</v>
          </cell>
          <cell r="I91">
            <v>6</v>
          </cell>
          <cell r="L91">
            <v>8</v>
          </cell>
          <cell r="M91">
            <v>6</v>
          </cell>
          <cell r="O91">
            <v>13</v>
          </cell>
          <cell r="Q91">
            <v>11</v>
          </cell>
        </row>
        <row r="92">
          <cell r="B92">
            <v>1976</v>
          </cell>
          <cell r="C92">
            <v>35</v>
          </cell>
          <cell r="D92">
            <v>4</v>
          </cell>
          <cell r="E92">
            <v>2</v>
          </cell>
          <cell r="G92">
            <v>14</v>
          </cell>
          <cell r="H92">
            <v>5</v>
          </cell>
          <cell r="I92">
            <v>5</v>
          </cell>
          <cell r="L92">
            <v>7</v>
          </cell>
          <cell r="M92">
            <v>6</v>
          </cell>
          <cell r="O92">
            <v>11</v>
          </cell>
          <cell r="Q92">
            <v>10</v>
          </cell>
        </row>
        <row r="93">
          <cell r="B93">
            <v>1977</v>
          </cell>
          <cell r="C93">
            <v>40</v>
          </cell>
          <cell r="D93">
            <v>5</v>
          </cell>
          <cell r="E93">
            <v>2</v>
          </cell>
          <cell r="G93">
            <v>13</v>
          </cell>
          <cell r="H93">
            <v>4</v>
          </cell>
          <cell r="I93">
            <v>4</v>
          </cell>
          <cell r="L93">
            <v>7</v>
          </cell>
          <cell r="M93">
            <v>7</v>
          </cell>
          <cell r="O93">
            <v>11</v>
          </cell>
          <cell r="Q93">
            <v>6</v>
          </cell>
        </row>
        <row r="94">
          <cell r="B94">
            <v>1978</v>
          </cell>
          <cell r="C94">
            <v>38</v>
          </cell>
          <cell r="D94">
            <v>5</v>
          </cell>
          <cell r="E94">
            <v>2</v>
          </cell>
          <cell r="G94">
            <v>14</v>
          </cell>
          <cell r="H94">
            <v>5</v>
          </cell>
          <cell r="I94">
            <v>4</v>
          </cell>
          <cell r="L94">
            <v>7</v>
          </cell>
          <cell r="M94">
            <v>7</v>
          </cell>
          <cell r="O94">
            <v>12</v>
          </cell>
          <cell r="Q94">
            <v>5</v>
          </cell>
        </row>
        <row r="95">
          <cell r="B95">
            <v>1979</v>
          </cell>
          <cell r="C95">
            <v>33</v>
          </cell>
          <cell r="D95">
            <v>5</v>
          </cell>
          <cell r="E95">
            <v>2</v>
          </cell>
          <cell r="G95">
            <v>16</v>
          </cell>
          <cell r="H95">
            <v>6</v>
          </cell>
          <cell r="I95">
            <v>5</v>
          </cell>
          <cell r="L95">
            <v>8</v>
          </cell>
          <cell r="M95">
            <v>7</v>
          </cell>
          <cell r="O95">
            <v>13</v>
          </cell>
          <cell r="Q95">
            <v>5</v>
          </cell>
        </row>
        <row r="96">
          <cell r="B96">
            <v>1980</v>
          </cell>
          <cell r="C96">
            <v>27</v>
          </cell>
          <cell r="D96">
            <v>5</v>
          </cell>
          <cell r="E96">
            <v>2</v>
          </cell>
          <cell r="G96">
            <v>19</v>
          </cell>
          <cell r="H96">
            <v>7</v>
          </cell>
          <cell r="I96">
            <v>5</v>
          </cell>
          <cell r="L96">
            <v>9</v>
          </cell>
          <cell r="M96">
            <v>8</v>
          </cell>
          <cell r="O96">
            <v>15</v>
          </cell>
          <cell r="Q96">
            <v>3</v>
          </cell>
        </row>
        <row r="97">
          <cell r="B97">
            <v>1981</v>
          </cell>
          <cell r="C97">
            <v>24</v>
          </cell>
          <cell r="D97">
            <v>5</v>
          </cell>
          <cell r="E97">
            <v>2</v>
          </cell>
          <cell r="G97">
            <v>19</v>
          </cell>
          <cell r="H97">
            <v>8</v>
          </cell>
          <cell r="I97">
            <v>5</v>
          </cell>
          <cell r="L97">
            <v>9</v>
          </cell>
          <cell r="M97">
            <v>9</v>
          </cell>
          <cell r="O97">
            <v>14</v>
          </cell>
          <cell r="Q97">
            <v>5</v>
          </cell>
        </row>
        <row r="98">
          <cell r="B98">
            <v>1982</v>
          </cell>
          <cell r="C98">
            <v>22</v>
          </cell>
          <cell r="D98">
            <v>5</v>
          </cell>
          <cell r="E98">
            <v>2</v>
          </cell>
          <cell r="G98">
            <v>18</v>
          </cell>
          <cell r="H98">
            <v>8</v>
          </cell>
          <cell r="I98">
            <v>5</v>
          </cell>
          <cell r="L98">
            <v>9</v>
          </cell>
          <cell r="M98">
            <v>8</v>
          </cell>
          <cell r="O98">
            <v>13</v>
          </cell>
          <cell r="Q98">
            <v>10</v>
          </cell>
        </row>
        <row r="99">
          <cell r="B99">
            <v>1983</v>
          </cell>
          <cell r="C99">
            <v>29</v>
          </cell>
          <cell r="D99">
            <v>6</v>
          </cell>
          <cell r="E99">
            <v>3</v>
          </cell>
          <cell r="G99">
            <v>16</v>
          </cell>
          <cell r="H99">
            <v>6</v>
          </cell>
          <cell r="I99">
            <v>4</v>
          </cell>
          <cell r="L99">
            <v>8</v>
          </cell>
          <cell r="M99">
            <v>6</v>
          </cell>
          <cell r="O99">
            <v>10</v>
          </cell>
          <cell r="Q99">
            <v>12</v>
          </cell>
        </row>
        <row r="100">
          <cell r="B100">
            <v>1984</v>
          </cell>
          <cell r="C100">
            <v>28</v>
          </cell>
          <cell r="D100">
            <v>6</v>
          </cell>
          <cell r="E100">
            <v>2</v>
          </cell>
          <cell r="G100">
            <v>21</v>
          </cell>
          <cell r="H100">
            <v>6</v>
          </cell>
          <cell r="I100">
            <v>4</v>
          </cell>
          <cell r="L100">
            <v>8</v>
          </cell>
          <cell r="M100">
            <v>6</v>
          </cell>
          <cell r="O100">
            <v>11</v>
          </cell>
          <cell r="Q100">
            <v>8</v>
          </cell>
        </row>
        <row r="101">
          <cell r="B101">
            <v>1985</v>
          </cell>
          <cell r="C101">
            <v>28</v>
          </cell>
          <cell r="D101">
            <v>6</v>
          </cell>
          <cell r="E101">
            <v>2</v>
          </cell>
          <cell r="G101">
            <v>23</v>
          </cell>
          <cell r="H101">
            <v>7</v>
          </cell>
          <cell r="I101">
            <v>3</v>
          </cell>
          <cell r="L101">
            <v>8</v>
          </cell>
          <cell r="M101">
            <v>6</v>
          </cell>
          <cell r="O101">
            <v>10</v>
          </cell>
          <cell r="Q101">
            <v>6</v>
          </cell>
        </row>
        <row r="102">
          <cell r="B102">
            <v>1986</v>
          </cell>
          <cell r="C102">
            <v>29</v>
          </cell>
          <cell r="D102">
            <v>5</v>
          </cell>
          <cell r="E102">
            <v>2</v>
          </cell>
          <cell r="G102">
            <v>25</v>
          </cell>
          <cell r="H102">
            <v>6</v>
          </cell>
          <cell r="I102">
            <v>3</v>
          </cell>
          <cell r="L102">
            <v>8</v>
          </cell>
          <cell r="M102">
            <v>5</v>
          </cell>
          <cell r="O102">
            <v>9</v>
          </cell>
          <cell r="Q102">
            <v>7</v>
          </cell>
        </row>
        <row r="103">
          <cell r="B103">
            <v>1987</v>
          </cell>
          <cell r="C103">
            <v>28</v>
          </cell>
          <cell r="D103">
            <v>4</v>
          </cell>
          <cell r="E103">
            <v>2</v>
          </cell>
          <cell r="G103">
            <v>24</v>
          </cell>
          <cell r="H103">
            <v>6</v>
          </cell>
          <cell r="I103">
            <v>3</v>
          </cell>
          <cell r="L103">
            <v>9</v>
          </cell>
          <cell r="M103">
            <v>5</v>
          </cell>
          <cell r="O103">
            <v>9</v>
          </cell>
          <cell r="Q103">
            <v>11</v>
          </cell>
        </row>
        <row r="104">
          <cell r="B104">
            <v>1988</v>
          </cell>
          <cell r="C104">
            <v>28</v>
          </cell>
          <cell r="D104">
            <v>3</v>
          </cell>
          <cell r="E104">
            <v>2</v>
          </cell>
          <cell r="G104">
            <v>26</v>
          </cell>
          <cell r="H104">
            <v>6</v>
          </cell>
          <cell r="I104">
            <v>3</v>
          </cell>
          <cell r="L104">
            <v>9</v>
          </cell>
          <cell r="M104">
            <v>6</v>
          </cell>
          <cell r="O104">
            <v>9</v>
          </cell>
          <cell r="Q104">
            <v>9</v>
          </cell>
        </row>
        <row r="105">
          <cell r="B105">
            <v>1989</v>
          </cell>
          <cell r="C105">
            <v>26</v>
          </cell>
          <cell r="D105">
            <v>3</v>
          </cell>
          <cell r="E105">
            <v>2</v>
          </cell>
          <cell r="G105">
            <v>25</v>
          </cell>
          <cell r="H105">
            <v>6</v>
          </cell>
          <cell r="I105">
            <v>3</v>
          </cell>
          <cell r="L105">
            <v>9</v>
          </cell>
          <cell r="M105">
            <v>6</v>
          </cell>
          <cell r="O105">
            <v>10</v>
          </cell>
          <cell r="Q105">
            <v>11</v>
          </cell>
        </row>
        <row r="106">
          <cell r="B106">
            <v>1990</v>
          </cell>
          <cell r="C106">
            <v>24</v>
          </cell>
          <cell r="D106">
            <v>2</v>
          </cell>
          <cell r="E106">
            <v>2</v>
          </cell>
          <cell r="G106">
            <v>26</v>
          </cell>
          <cell r="H106">
            <v>7</v>
          </cell>
          <cell r="I106">
            <v>3</v>
          </cell>
          <cell r="L106">
            <v>9</v>
          </cell>
          <cell r="M106">
            <v>6</v>
          </cell>
          <cell r="O106">
            <v>10</v>
          </cell>
          <cell r="Q106">
            <v>10</v>
          </cell>
        </row>
        <row r="107">
          <cell r="B107">
            <v>1991</v>
          </cell>
          <cell r="C107">
            <v>25</v>
          </cell>
          <cell r="D107">
            <v>2</v>
          </cell>
          <cell r="E107">
            <v>2</v>
          </cell>
          <cell r="G107">
            <v>26</v>
          </cell>
          <cell r="H107">
            <v>6</v>
          </cell>
          <cell r="I107">
            <v>3</v>
          </cell>
          <cell r="L107">
            <v>10</v>
          </cell>
          <cell r="M107">
            <v>6</v>
          </cell>
          <cell r="O107">
            <v>10</v>
          </cell>
          <cell r="Q107">
            <v>10</v>
          </cell>
        </row>
        <row r="108">
          <cell r="B108">
            <v>1992</v>
          </cell>
          <cell r="C108">
            <v>28</v>
          </cell>
          <cell r="D108">
            <v>1</v>
          </cell>
          <cell r="E108">
            <v>2</v>
          </cell>
          <cell r="G108">
            <v>25</v>
          </cell>
          <cell r="H108">
            <v>5</v>
          </cell>
          <cell r="I108">
            <v>3</v>
          </cell>
          <cell r="L108">
            <v>10</v>
          </cell>
          <cell r="M108">
            <v>6</v>
          </cell>
          <cell r="O108">
            <v>9</v>
          </cell>
          <cell r="Q108">
            <v>10</v>
          </cell>
        </row>
        <row r="109">
          <cell r="B109">
            <v>1993</v>
          </cell>
          <cell r="C109">
            <v>29</v>
          </cell>
          <cell r="D109">
            <v>1</v>
          </cell>
          <cell r="E109">
            <v>3</v>
          </cell>
          <cell r="G109">
            <v>25</v>
          </cell>
          <cell r="H109">
            <v>5</v>
          </cell>
          <cell r="I109">
            <v>2</v>
          </cell>
          <cell r="L109">
            <v>11</v>
          </cell>
          <cell r="M109">
            <v>6</v>
          </cell>
          <cell r="O109">
            <v>9</v>
          </cell>
          <cell r="Q109">
            <v>9</v>
          </cell>
        </row>
        <row r="110">
          <cell r="B110">
            <v>1994</v>
          </cell>
          <cell r="C110">
            <v>29</v>
          </cell>
          <cell r="D110">
            <v>2</v>
          </cell>
          <cell r="E110">
            <v>3</v>
          </cell>
          <cell r="G110">
            <v>25</v>
          </cell>
          <cell r="H110">
            <v>5</v>
          </cell>
          <cell r="I110">
            <v>2</v>
          </cell>
          <cell r="L110">
            <v>11</v>
          </cell>
          <cell r="M110">
            <v>6</v>
          </cell>
          <cell r="O110">
            <v>10</v>
          </cell>
          <cell r="Q110">
            <v>8</v>
          </cell>
        </row>
        <row r="111">
          <cell r="B111">
            <v>1995</v>
          </cell>
          <cell r="C111">
            <v>25</v>
          </cell>
          <cell r="D111">
            <v>2</v>
          </cell>
          <cell r="E111">
            <v>3</v>
          </cell>
          <cell r="G111">
            <v>23</v>
          </cell>
          <cell r="H111">
            <v>6</v>
          </cell>
          <cell r="I111">
            <v>2</v>
          </cell>
          <cell r="L111">
            <v>11</v>
          </cell>
          <cell r="M111">
            <v>6</v>
          </cell>
          <cell r="O111">
            <v>10</v>
          </cell>
          <cell r="Q111">
            <v>11</v>
          </cell>
        </row>
        <row r="112">
          <cell r="B112">
            <v>1996</v>
          </cell>
          <cell r="C112">
            <v>27</v>
          </cell>
          <cell r="D112">
            <v>3</v>
          </cell>
          <cell r="E112">
            <v>4</v>
          </cell>
          <cell r="G112">
            <v>23</v>
          </cell>
          <cell r="H112">
            <v>6</v>
          </cell>
          <cell r="I112">
            <v>2</v>
          </cell>
          <cell r="L112">
            <v>11</v>
          </cell>
          <cell r="M112">
            <v>6</v>
          </cell>
          <cell r="O112">
            <v>9</v>
          </cell>
          <cell r="Q112">
            <v>10</v>
          </cell>
        </row>
        <row r="113">
          <cell r="B113">
            <v>1997</v>
          </cell>
          <cell r="C113">
            <v>26</v>
          </cell>
          <cell r="D113">
            <v>3</v>
          </cell>
          <cell r="E113">
            <v>3</v>
          </cell>
          <cell r="G113">
            <v>21</v>
          </cell>
          <cell r="H113">
            <v>6</v>
          </cell>
          <cell r="I113">
            <v>2</v>
          </cell>
          <cell r="L113">
            <v>11</v>
          </cell>
          <cell r="M113">
            <v>6</v>
          </cell>
          <cell r="O113">
            <v>9</v>
          </cell>
          <cell r="Q113">
            <v>12</v>
          </cell>
        </row>
        <row r="114">
          <cell r="B114">
            <v>1998</v>
          </cell>
          <cell r="C114">
            <v>29</v>
          </cell>
          <cell r="D114">
            <v>3</v>
          </cell>
          <cell r="E114">
            <v>3</v>
          </cell>
          <cell r="G114">
            <v>20</v>
          </cell>
          <cell r="H114">
            <v>6</v>
          </cell>
          <cell r="I114">
            <v>2</v>
          </cell>
          <cell r="L114">
            <v>12</v>
          </cell>
          <cell r="M114">
            <v>6</v>
          </cell>
          <cell r="O114">
            <v>9</v>
          </cell>
          <cell r="Q114">
            <v>10</v>
          </cell>
        </row>
        <row r="115">
          <cell r="B115">
            <v>1999</v>
          </cell>
          <cell r="C115">
            <v>28</v>
          </cell>
          <cell r="D115">
            <v>3</v>
          </cell>
          <cell r="E115">
            <v>3</v>
          </cell>
          <cell r="G115">
            <v>20</v>
          </cell>
          <cell r="H115">
            <v>6</v>
          </cell>
          <cell r="I115">
            <v>2</v>
          </cell>
          <cell r="L115">
            <v>11</v>
          </cell>
          <cell r="M115">
            <v>6</v>
          </cell>
          <cell r="O115">
            <v>9</v>
          </cell>
          <cell r="Q115">
            <v>12</v>
          </cell>
        </row>
        <row r="116">
          <cell r="B116">
            <v>2000</v>
          </cell>
          <cell r="C116">
            <v>27</v>
          </cell>
          <cell r="D116">
            <v>3</v>
          </cell>
          <cell r="E116">
            <v>3</v>
          </cell>
          <cell r="G116">
            <v>21</v>
          </cell>
          <cell r="H116">
            <v>6</v>
          </cell>
          <cell r="I116">
            <v>2</v>
          </cell>
          <cell r="L116">
            <v>10</v>
          </cell>
          <cell r="M116">
            <v>6</v>
          </cell>
          <cell r="O116">
            <v>9</v>
          </cell>
          <cell r="Q116">
            <v>14</v>
          </cell>
        </row>
        <row r="117">
          <cell r="B117">
            <v>2001</v>
          </cell>
          <cell r="C117">
            <v>29</v>
          </cell>
          <cell r="D117">
            <v>3</v>
          </cell>
          <cell r="E117">
            <v>2</v>
          </cell>
          <cell r="G117">
            <v>21</v>
          </cell>
          <cell r="H117">
            <v>6</v>
          </cell>
          <cell r="I117">
            <v>2</v>
          </cell>
          <cell r="L117">
            <v>9</v>
          </cell>
          <cell r="M117">
            <v>5</v>
          </cell>
          <cell r="O117">
            <v>9</v>
          </cell>
          <cell r="Q117">
            <v>14</v>
          </cell>
        </row>
        <row r="118">
          <cell r="B118">
            <v>2002</v>
          </cell>
          <cell r="C118">
            <v>29</v>
          </cell>
          <cell r="D118">
            <v>3</v>
          </cell>
          <cell r="E118">
            <v>2</v>
          </cell>
          <cell r="G118">
            <v>22</v>
          </cell>
          <cell r="H118">
            <v>5</v>
          </cell>
          <cell r="I118">
            <v>2</v>
          </cell>
          <cell r="L118">
            <v>8</v>
          </cell>
          <cell r="M118">
            <v>5</v>
          </cell>
          <cell r="O118">
            <v>9</v>
          </cell>
          <cell r="Q118">
            <v>15</v>
          </cell>
        </row>
        <row r="119">
          <cell r="B119">
            <v>2003</v>
          </cell>
          <cell r="C119">
            <v>31</v>
          </cell>
          <cell r="D119">
            <v>3</v>
          </cell>
          <cell r="E119">
            <v>2</v>
          </cell>
          <cell r="G119">
            <v>22</v>
          </cell>
          <cell r="H119">
            <v>5</v>
          </cell>
          <cell r="I119">
            <v>2</v>
          </cell>
          <cell r="L119">
            <v>7</v>
          </cell>
          <cell r="M119">
            <v>5</v>
          </cell>
          <cell r="O119">
            <v>9</v>
          </cell>
          <cell r="Q119">
            <v>15</v>
          </cell>
        </row>
        <row r="120">
          <cell r="B120">
            <v>2004</v>
          </cell>
          <cell r="C120">
            <v>31</v>
          </cell>
          <cell r="D120">
            <v>2</v>
          </cell>
          <cell r="E120">
            <v>2</v>
          </cell>
          <cell r="G120">
            <v>22</v>
          </cell>
          <cell r="H120">
            <v>5</v>
          </cell>
          <cell r="I120">
            <v>2</v>
          </cell>
          <cell r="L120">
            <v>6</v>
          </cell>
          <cell r="M120">
            <v>5</v>
          </cell>
          <cell r="O120">
            <v>9</v>
          </cell>
          <cell r="Q120">
            <v>18</v>
          </cell>
        </row>
        <row r="121">
          <cell r="B121">
            <v>2005</v>
          </cell>
          <cell r="C121">
            <v>33</v>
          </cell>
          <cell r="D121">
            <v>3</v>
          </cell>
          <cell r="E121">
            <v>2</v>
          </cell>
          <cell r="G121">
            <v>22</v>
          </cell>
          <cell r="H121">
            <v>5</v>
          </cell>
          <cell r="I121">
            <v>2</v>
          </cell>
          <cell r="L121">
            <v>5</v>
          </cell>
          <cell r="M121">
            <v>5</v>
          </cell>
          <cell r="O121">
            <v>9</v>
          </cell>
          <cell r="Q121">
            <v>15</v>
          </cell>
        </row>
        <row r="122">
          <cell r="B122">
            <v>2006</v>
          </cell>
          <cell r="C122">
            <v>29</v>
          </cell>
          <cell r="D122">
            <v>3</v>
          </cell>
          <cell r="E122">
            <v>2</v>
          </cell>
          <cell r="G122">
            <v>24</v>
          </cell>
          <cell r="H122">
            <v>6</v>
          </cell>
          <cell r="I122">
            <v>2</v>
          </cell>
          <cell r="L122">
            <v>5</v>
          </cell>
          <cell r="M122">
            <v>5</v>
          </cell>
          <cell r="O122">
            <v>10</v>
          </cell>
          <cell r="Q122">
            <v>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268">
          <cell r="BH268">
            <v>0.37090805816965844</v>
          </cell>
          <cell r="BI268">
            <v>2.8231099256510142E-2</v>
          </cell>
          <cell r="BJ268">
            <v>2.4466334314799348E-3</v>
          </cell>
          <cell r="BK268">
            <v>0.4015593335635313</v>
          </cell>
          <cell r="BL268">
            <v>4.6326607386905971E-2</v>
          </cell>
          <cell r="BM268">
            <v>2.6796692171308138E-2</v>
          </cell>
          <cell r="BN268">
            <v>2.8548804404105857E-2</v>
          </cell>
          <cell r="BO268">
            <v>5.5311658397694113E-2</v>
          </cell>
          <cell r="BP268">
            <v>0.50320327555591438</v>
          </cell>
          <cell r="BQ268">
            <v>7.6501860400132113E-2</v>
          </cell>
          <cell r="BR268">
            <v>4.1366755886424959E-2</v>
          </cell>
          <cell r="BS268">
            <v>0.11789507358067425</v>
          </cell>
          <cell r="BT268">
            <v>0.13287388083689136</v>
          </cell>
          <cell r="BU268">
            <v>0.75398650209975826</v>
          </cell>
          <cell r="BV268">
            <v>0.24606728441202291</v>
          </cell>
        </row>
        <row r="269">
          <cell r="BH269">
            <v>0.29919603136984629</v>
          </cell>
          <cell r="BI269">
            <v>2.3751761713911076E-2</v>
          </cell>
          <cell r="BJ269">
            <v>2.7779589111330961E-3</v>
          </cell>
          <cell r="BK269">
            <v>0.32570503717033089</v>
          </cell>
          <cell r="BL269">
            <v>4.9010719750718128E-2</v>
          </cell>
          <cell r="BM269">
            <v>3.5745295618334845E-2</v>
          </cell>
          <cell r="BN269">
            <v>3.3499913340096402E-2</v>
          </cell>
          <cell r="BO269">
            <v>6.924520895843124E-2</v>
          </cell>
          <cell r="BP269">
            <v>0.44397401621895283</v>
          </cell>
          <cell r="BQ269">
            <v>9.9183993872304824E-2</v>
          </cell>
          <cell r="BR269">
            <v>4.5519835671210061E-2</v>
          </cell>
          <cell r="BS269">
            <v>0.14468224996918819</v>
          </cell>
          <cell r="BT269">
            <v>0.13955402698663918</v>
          </cell>
          <cell r="BU269">
            <v>0.72821029317478025</v>
          </cell>
          <cell r="BV269">
            <v>0.27178970682521975</v>
          </cell>
        </row>
        <row r="270">
          <cell r="BH270">
            <v>0.30257272991023404</v>
          </cell>
          <cell r="BI270">
            <v>2.2954583034544753E-2</v>
          </cell>
          <cell r="BJ270">
            <v>3.4022177727594609E-3</v>
          </cell>
          <cell r="BK270">
            <v>0.32892953071753817</v>
          </cell>
          <cell r="BL270">
            <v>5.6079812358372019E-2</v>
          </cell>
          <cell r="BM270">
            <v>3.7305266755920011E-2</v>
          </cell>
          <cell r="BN270">
            <v>3.560884765262752E-2</v>
          </cell>
          <cell r="BO270">
            <v>7.2927620983838773E-2</v>
          </cell>
          <cell r="BP270">
            <v>0.45790196101951641</v>
          </cell>
          <cell r="BQ270">
            <v>9.4687680998895393E-2</v>
          </cell>
          <cell r="BR270">
            <v>4.7194243172252466E-2</v>
          </cell>
          <cell r="BS270">
            <v>0.14188192417114787</v>
          </cell>
          <cell r="BT270">
            <v>0.1352105786667224</v>
          </cell>
          <cell r="BU270">
            <v>0.7350020988242526</v>
          </cell>
          <cell r="BV270">
            <v>0.26499790117574723</v>
          </cell>
        </row>
        <row r="271">
          <cell r="BH271">
            <v>0.29585739030333497</v>
          </cell>
          <cell r="BI271">
            <v>2.0976428982046845E-2</v>
          </cell>
          <cell r="BJ271">
            <v>3.2221676855105131E-3</v>
          </cell>
          <cell r="BK271">
            <v>0.32003459587360777</v>
          </cell>
          <cell r="BL271">
            <v>6.13737581306181E-2</v>
          </cell>
          <cell r="BM271">
            <v>4.1369334546080917E-2</v>
          </cell>
          <cell r="BN271">
            <v>3.8354067186515531E-2</v>
          </cell>
          <cell r="BO271">
            <v>7.9736842103691197E-2</v>
          </cell>
          <cell r="BP271">
            <v>0.46115228963710597</v>
          </cell>
          <cell r="BQ271">
            <v>9.984615583762628E-2</v>
          </cell>
          <cell r="BR271">
            <v>5.1195432302427804E-2</v>
          </cell>
          <cell r="BS271">
            <v>0.15106882206532843</v>
          </cell>
          <cell r="BT271">
            <v>0.13420786233992013</v>
          </cell>
          <cell r="BU271">
            <v>0.74640844014207086</v>
          </cell>
          <cell r="BV271">
            <v>0.25359155985792919</v>
          </cell>
        </row>
        <row r="272">
          <cell r="BH272">
            <v>0.34784802363086104</v>
          </cell>
          <cell r="BI272">
            <v>1.8707417843227814E-2</v>
          </cell>
          <cell r="BJ272">
            <v>3.261932927585782E-3</v>
          </cell>
          <cell r="BK272">
            <v>0.36981737440167473</v>
          </cell>
          <cell r="BL272">
            <v>6.3238458483025548E-2</v>
          </cell>
          <cell r="BM272">
            <v>4.4225180737207673E-2</v>
          </cell>
          <cell r="BN272">
            <v>3.9092044878564276E-2</v>
          </cell>
          <cell r="BO272">
            <v>8.3331522956572521E-2</v>
          </cell>
          <cell r="BP272">
            <v>0.51635252492662553</v>
          </cell>
          <cell r="BQ272">
            <v>8.8685714311143915E-2</v>
          </cell>
          <cell r="BR272">
            <v>4.6802129321453105E-2</v>
          </cell>
          <cell r="BS272">
            <v>0.13552267454724423</v>
          </cell>
          <cell r="BT272">
            <v>0.13437071342745729</v>
          </cell>
          <cell r="BU272">
            <v>0.78626644647517363</v>
          </cell>
          <cell r="BV272">
            <v>0.21373355352482623</v>
          </cell>
        </row>
        <row r="273">
          <cell r="BH273">
            <v>0.35588590164655426</v>
          </cell>
          <cell r="BI273">
            <v>1.7080195224430765E-2</v>
          </cell>
          <cell r="BJ273">
            <v>4.7731553119060447E-3</v>
          </cell>
          <cell r="BK273">
            <v>0.37770634416515819</v>
          </cell>
          <cell r="BL273">
            <v>6.9903400611965399E-2</v>
          </cell>
          <cell r="BM273">
            <v>4.5891513243809794E-2</v>
          </cell>
          <cell r="BN273">
            <v>3.9677042768251854E-2</v>
          </cell>
          <cell r="BO273">
            <v>8.5548346166151618E-2</v>
          </cell>
          <cell r="BP273">
            <v>0.53315809094327526</v>
          </cell>
          <cell r="BQ273">
            <v>9.0178606834173433E-2</v>
          </cell>
          <cell r="BR273">
            <v>4.777168004747457E-2</v>
          </cell>
          <cell r="BS273">
            <v>0.13797016304782067</v>
          </cell>
          <cell r="BT273">
            <v>0.12834413541766687</v>
          </cell>
          <cell r="BU273">
            <v>0.79949259925467286</v>
          </cell>
          <cell r="BV273">
            <v>0.20050740074532725</v>
          </cell>
        </row>
        <row r="274">
          <cell r="BH274">
            <v>0.28274655954875266</v>
          </cell>
          <cell r="BI274">
            <v>1.5810508958980091E-2</v>
          </cell>
          <cell r="BJ274">
            <v>5.2436661909457281E-3</v>
          </cell>
          <cell r="BK274">
            <v>0.30379369816712348</v>
          </cell>
          <cell r="BL274">
            <v>7.5355499249579669E-2</v>
          </cell>
          <cell r="BM274">
            <v>4.8282810267994254E-2</v>
          </cell>
          <cell r="BN274">
            <v>4.4735896298241047E-2</v>
          </cell>
          <cell r="BO274">
            <v>9.3018706566235301E-2</v>
          </cell>
          <cell r="BP274">
            <v>0.47213564451129442</v>
          </cell>
          <cell r="BQ274">
            <v>0.10062520547579801</v>
          </cell>
          <cell r="BR274">
            <v>4.6076705138504724E-2</v>
          </cell>
          <cell r="BS274">
            <v>0.1467143585325327</v>
          </cell>
          <cell r="BT274">
            <v>0.12686051124168626</v>
          </cell>
          <cell r="BU274">
            <v>0.74568608524598712</v>
          </cell>
          <cell r="BV274">
            <v>0.25432095128556786</v>
          </cell>
        </row>
        <row r="275">
          <cell r="BH275">
            <v>0.26960946499053973</v>
          </cell>
          <cell r="BI275">
            <v>2.2861923480153611E-2</v>
          </cell>
          <cell r="BJ275">
            <v>5.7296902781428455E-3</v>
          </cell>
          <cell r="BK275">
            <v>0.29815263458162111</v>
          </cell>
          <cell r="BL275">
            <v>8.6576055988926204E-2</v>
          </cell>
          <cell r="BM275">
            <v>5.7168989521939273E-2</v>
          </cell>
          <cell r="BN275">
            <v>5.1472682275192624E-2</v>
          </cell>
          <cell r="BO275">
            <v>0.10866336576962618</v>
          </cell>
          <cell r="BP275">
            <v>0.4934051758624251</v>
          </cell>
          <cell r="BQ275">
            <v>0.10613650792099012</v>
          </cell>
          <cell r="BR275">
            <v>5.1335025356666716E-2</v>
          </cell>
          <cell r="BS275">
            <v>0.15747153327765687</v>
          </cell>
          <cell r="BT275">
            <v>0.1361942572560812</v>
          </cell>
          <cell r="BU275">
            <v>0.78708459706863232</v>
          </cell>
          <cell r="BV275">
            <v>0.21295072757633124</v>
          </cell>
        </row>
        <row r="276">
          <cell r="BH276">
            <v>0.2972171367592607</v>
          </cell>
          <cell r="BI276">
            <v>3.1770338683861261E-2</v>
          </cell>
          <cell r="BJ276">
            <v>4.9404806343345794E-3</v>
          </cell>
          <cell r="BK276">
            <v>0.33394107268598056</v>
          </cell>
          <cell r="BL276">
            <v>8.2057509484422891E-2</v>
          </cell>
          <cell r="BM276">
            <v>5.2325435655254132E-2</v>
          </cell>
          <cell r="BN276">
            <v>5.2241866098845381E-2</v>
          </cell>
          <cell r="BO276">
            <v>0.10456730175409955</v>
          </cell>
          <cell r="BP276">
            <v>0.52055930594532829</v>
          </cell>
          <cell r="BQ276">
            <v>9.9458308406554813E-2</v>
          </cell>
          <cell r="BR276">
            <v>4.437641965608434E-2</v>
          </cell>
          <cell r="BS276">
            <v>0.14383472806263914</v>
          </cell>
          <cell r="BT276">
            <v>0.13188815016700256</v>
          </cell>
          <cell r="BU276">
            <v>0.79626130836380338</v>
          </cell>
          <cell r="BV276">
            <v>0.20375873089921939</v>
          </cell>
        </row>
        <row r="277">
          <cell r="BH277">
            <v>0.28866571634227217</v>
          </cell>
          <cell r="BI277">
            <v>3.5318078005536116E-2</v>
          </cell>
          <cell r="BJ277">
            <v>5.4061302569998575E-3</v>
          </cell>
          <cell r="BK277">
            <v>0.32939605730145927</v>
          </cell>
          <cell r="BL277">
            <v>8.6768129339693037E-2</v>
          </cell>
          <cell r="BM277">
            <v>4.7846637586512274E-2</v>
          </cell>
          <cell r="BN277">
            <v>4.936239811854342E-2</v>
          </cell>
          <cell r="BO277">
            <v>9.7202467264168826E-2</v>
          </cell>
          <cell r="BP277">
            <v>0.5133666539053211</v>
          </cell>
          <cell r="BQ277">
            <v>9.8337846318092392E-2</v>
          </cell>
          <cell r="BR277">
            <v>4.1226761450045474E-2</v>
          </cell>
          <cell r="BS277">
            <v>0.1396012896862229</v>
          </cell>
          <cell r="BT277">
            <v>0.1187305874651884</v>
          </cell>
          <cell r="BU277">
            <v>0.77166228488288324</v>
          </cell>
          <cell r="BV277">
            <v>0.22831996257417936</v>
          </cell>
        </row>
        <row r="278">
          <cell r="BH278">
            <v>0.26512630862534753</v>
          </cell>
          <cell r="BI278">
            <v>3.6343591199447224E-2</v>
          </cell>
          <cell r="BJ278">
            <v>5.3402932948476136E-3</v>
          </cell>
          <cell r="BK278">
            <v>0.30677680195242757</v>
          </cell>
          <cell r="BL278">
            <v>0.11192577090271787</v>
          </cell>
          <cell r="BM278">
            <v>5.6767691463645027E-2</v>
          </cell>
          <cell r="BN278">
            <v>5.3953487784794793E-2</v>
          </cell>
          <cell r="BO278">
            <v>0.11071475627331939</v>
          </cell>
          <cell r="BP278">
            <v>0.52944392008798491</v>
          </cell>
          <cell r="BQ278">
            <v>0.10288346458161285</v>
          </cell>
          <cell r="BR278">
            <v>4.5414982366767963E-2</v>
          </cell>
          <cell r="BS278">
            <v>0.14831813176012854</v>
          </cell>
          <cell r="BT278">
            <v>0.13072865512477103</v>
          </cell>
          <cell r="BU278">
            <v>0.80849070697288439</v>
          </cell>
          <cell r="BV278">
            <v>0.19150929302711558</v>
          </cell>
        </row>
        <row r="279">
          <cell r="BH279">
            <v>0.26991743981088567</v>
          </cell>
          <cell r="BI279">
            <v>4.9285516196542062E-2</v>
          </cell>
          <cell r="BJ279">
            <v>4.818964261283973E-3</v>
          </cell>
          <cell r="BK279">
            <v>0.32402192026871163</v>
          </cell>
          <cell r="BL279">
            <v>0.11719190468099387</v>
          </cell>
          <cell r="BM279">
            <v>6.1882297483841157E-2</v>
          </cell>
          <cell r="BN279">
            <v>5.4608678933887468E-2</v>
          </cell>
          <cell r="BO279">
            <v>0.11652460430748124</v>
          </cell>
          <cell r="BP279">
            <v>0.55775825362196552</v>
          </cell>
          <cell r="BQ279">
            <v>9.9117670869263777E-2</v>
          </cell>
          <cell r="BR279">
            <v>4.5608301261716278E-2</v>
          </cell>
          <cell r="BS279">
            <v>0.14469967925619556</v>
          </cell>
          <cell r="BT279">
            <v>0.12928819645066014</v>
          </cell>
          <cell r="BU279">
            <v>0.8317853981514608</v>
          </cell>
          <cell r="BV279">
            <v>0.1682344262133178</v>
          </cell>
        </row>
        <row r="280">
          <cell r="BH280">
            <v>0.26252171904278038</v>
          </cell>
          <cell r="BI280">
            <v>6.5058039100495041E-2</v>
          </cell>
          <cell r="BJ280">
            <v>5.9928067674550152E-3</v>
          </cell>
          <cell r="BK280">
            <v>0.33354701115066043</v>
          </cell>
          <cell r="BL280">
            <v>0.11100590679148843</v>
          </cell>
          <cell r="BM280">
            <v>6.1534323788482247E-2</v>
          </cell>
          <cell r="BN280">
            <v>5.4625133749855441E-2</v>
          </cell>
          <cell r="BO280">
            <v>0.11617810991795079</v>
          </cell>
          <cell r="BP280">
            <v>0.56074968023971283</v>
          </cell>
          <cell r="BQ280">
            <v>0.10356842303114036</v>
          </cell>
          <cell r="BR280">
            <v>4.3338813526812861E-2</v>
          </cell>
          <cell r="BS280">
            <v>0.14690723655795321</v>
          </cell>
          <cell r="BT280">
            <v>0.12305284528095628</v>
          </cell>
          <cell r="BU280">
            <v>0.83070976207862235</v>
          </cell>
          <cell r="BV280">
            <v>0.16930889030099083</v>
          </cell>
        </row>
        <row r="281">
          <cell r="BH281">
            <v>0.26088347379910259</v>
          </cell>
          <cell r="BI281">
            <v>7.7656024867399059E-2</v>
          </cell>
          <cell r="BJ281">
            <v>7.5936951182847918E-3</v>
          </cell>
          <cell r="BK281">
            <v>0.34612714462536404</v>
          </cell>
          <cell r="BL281">
            <v>0.10841322937870271</v>
          </cell>
          <cell r="BM281">
            <v>5.7278419551425257E-2</v>
          </cell>
          <cell r="BN281">
            <v>5.5219686202058138E-2</v>
          </cell>
          <cell r="BO281">
            <v>0.11249162678536516</v>
          </cell>
          <cell r="BP281">
            <v>0.56704951151407568</v>
          </cell>
          <cell r="BQ281">
            <v>0.10406683510701775</v>
          </cell>
          <cell r="BR281">
            <v>4.0089529291421865E-2</v>
          </cell>
          <cell r="BS281">
            <v>0.14416782596366109</v>
          </cell>
          <cell r="BT281">
            <v>0.12073032658051618</v>
          </cell>
          <cell r="BU281">
            <v>0.83195414302637105</v>
          </cell>
          <cell r="BV281">
            <v>0.16804585697362875</v>
          </cell>
        </row>
        <row r="282">
          <cell r="BH282">
            <v>0.25138272814416296</v>
          </cell>
          <cell r="BI282">
            <v>7.2361185453631474E-2</v>
          </cell>
          <cell r="BJ282">
            <v>9.4864810695167272E-3</v>
          </cell>
          <cell r="BK282">
            <v>0.33320833823912938</v>
          </cell>
          <cell r="BL282">
            <v>9.4610471468310545E-2</v>
          </cell>
          <cell r="BM282">
            <v>6.4591105473236043E-2</v>
          </cell>
          <cell r="BN282">
            <v>5.4071840151699156E-2</v>
          </cell>
          <cell r="BO282">
            <v>0.11863473603806748</v>
          </cell>
          <cell r="BP282">
            <v>0.54648175533237509</v>
          </cell>
          <cell r="BQ282">
            <v>0.10372818632980255</v>
          </cell>
          <cell r="BR282">
            <v>3.8826256540072934E-2</v>
          </cell>
          <cell r="BS282">
            <v>0.14255444286987551</v>
          </cell>
          <cell r="BT282">
            <v>0.11831490845606868</v>
          </cell>
          <cell r="BU282">
            <v>0.80736268608657646</v>
          </cell>
          <cell r="BV282">
            <v>0.19263731391342348</v>
          </cell>
        </row>
        <row r="283">
          <cell r="BH283">
            <v>0.25782516574966818</v>
          </cell>
          <cell r="BI283">
            <v>6.6767381695357009E-2</v>
          </cell>
          <cell r="BJ283">
            <v>1.0910620109959891E-2</v>
          </cell>
          <cell r="BK283">
            <v>0.33551951142835001</v>
          </cell>
          <cell r="BL283">
            <v>0.10113234384179927</v>
          </cell>
          <cell r="BM283">
            <v>7.20789658080951E-2</v>
          </cell>
          <cell r="BN283">
            <v>5.5775400000818501E-2</v>
          </cell>
          <cell r="BO283">
            <v>0.1278543658089136</v>
          </cell>
          <cell r="BP283">
            <v>0.56450622107906301</v>
          </cell>
          <cell r="BQ283">
            <v>0.10749926017822824</v>
          </cell>
          <cell r="BR283">
            <v>4.0323743437460868E-2</v>
          </cell>
          <cell r="BS283">
            <v>0.14780061250917914</v>
          </cell>
          <cell r="BT283">
            <v>0.12058256230595654</v>
          </cell>
          <cell r="BU283">
            <v>0.83288474531932288</v>
          </cell>
          <cell r="BV283">
            <v>0.16710455687265632</v>
          </cell>
        </row>
        <row r="284">
          <cell r="BH284">
            <v>0.21733216447468795</v>
          </cell>
          <cell r="BI284">
            <v>5.1851215449526818E-2</v>
          </cell>
          <cell r="BJ284">
            <v>1.1367755138969891E-2</v>
          </cell>
          <cell r="BK284">
            <v>0.28052359468500243</v>
          </cell>
          <cell r="BL284">
            <v>0.10218520980959768</v>
          </cell>
          <cell r="BM284">
            <v>7.4283664080426512E-2</v>
          </cell>
          <cell r="BN284">
            <v>5.8817731463000088E-2</v>
          </cell>
          <cell r="BO284">
            <v>0.13309538835452239</v>
          </cell>
          <cell r="BP284">
            <v>0.51585397606189598</v>
          </cell>
          <cell r="BQ284">
            <v>0.11411153019891411</v>
          </cell>
          <cell r="BR284">
            <v>4.153418347806722E-2</v>
          </cell>
          <cell r="BS284">
            <v>0.15563508670889523</v>
          </cell>
          <cell r="BT284">
            <v>0.12388128571207016</v>
          </cell>
          <cell r="BU284">
            <v>0.79538658412854846</v>
          </cell>
          <cell r="BV284">
            <v>0.20462965151713863</v>
          </cell>
        </row>
        <row r="285">
          <cell r="BH285">
            <v>0.24768624451108956</v>
          </cell>
          <cell r="BI285">
            <v>6.1831129800752442E-2</v>
          </cell>
          <cell r="BJ285">
            <v>1.3151786109880952E-2</v>
          </cell>
          <cell r="BK285">
            <v>0.32270791179386421</v>
          </cell>
          <cell r="BL285">
            <v>0.10221530169561463</v>
          </cell>
          <cell r="BM285">
            <v>6.9835664791337626E-2</v>
          </cell>
          <cell r="BN285">
            <v>5.9822955470385332E-2</v>
          </cell>
          <cell r="BO285">
            <v>0.12964771683842652</v>
          </cell>
          <cell r="BP285">
            <v>0.55458799721409302</v>
          </cell>
          <cell r="BQ285">
            <v>0.11440637869840543</v>
          </cell>
          <cell r="BR285">
            <v>4.1771506514221173E-2</v>
          </cell>
          <cell r="BS285">
            <v>0.15614962838540813</v>
          </cell>
          <cell r="BT285">
            <v>0.13010323460519377</v>
          </cell>
          <cell r="BU285">
            <v>0.84084086020469495</v>
          </cell>
          <cell r="BV285">
            <v>0.15915913979530516</v>
          </cell>
        </row>
        <row r="286">
          <cell r="BH286">
            <v>0.26235064427506527</v>
          </cell>
          <cell r="BI286">
            <v>8.1831091664142611E-2</v>
          </cell>
          <cell r="BJ286">
            <v>1.6856127736455343E-2</v>
          </cell>
          <cell r="BK286">
            <v>0.36105369238220381</v>
          </cell>
          <cell r="BL286">
            <v>0.1027222329806583</v>
          </cell>
          <cell r="BM286">
            <v>6.3020080105446075E-2</v>
          </cell>
          <cell r="BN286">
            <v>5.8526445006490929E-2</v>
          </cell>
          <cell r="BO286">
            <v>0.12150931441301217</v>
          </cell>
          <cell r="BP286">
            <v>0.58526941106933361</v>
          </cell>
          <cell r="BQ286">
            <v>0.10788350162468807</v>
          </cell>
          <cell r="BR286">
            <v>4.1416603825406621E-2</v>
          </cell>
          <cell r="BS286">
            <v>0.1493001054500947</v>
          </cell>
          <cell r="BT286">
            <v>0.12395435399111289</v>
          </cell>
          <cell r="BU286">
            <v>0.85852387051054135</v>
          </cell>
          <cell r="BV286">
            <v>0.1414761294894587</v>
          </cell>
        </row>
        <row r="287">
          <cell r="BH287">
            <v>0.23681341390781763</v>
          </cell>
          <cell r="BI287">
            <v>8.6652747104920269E-2</v>
          </cell>
          <cell r="BJ287">
            <v>2.2867570429521884E-2</v>
          </cell>
          <cell r="BK287">
            <v>0.34635006417066672</v>
          </cell>
          <cell r="BL287">
            <v>0.10635605502124332</v>
          </cell>
          <cell r="BM287">
            <v>6.4098749409217531E-2</v>
          </cell>
          <cell r="BN287">
            <v>5.6058880810495662E-2</v>
          </cell>
          <cell r="BO287">
            <v>0.12015763021971318</v>
          </cell>
          <cell r="BP287">
            <v>0.5728637494116231</v>
          </cell>
          <cell r="BQ287">
            <v>0.11283840797339977</v>
          </cell>
          <cell r="BR287">
            <v>4.0786289950107295E-2</v>
          </cell>
          <cell r="BS287">
            <v>0.15363579780224834</v>
          </cell>
          <cell r="BT287">
            <v>0.12887465634678608</v>
          </cell>
          <cell r="BU287">
            <v>0.85537420356065752</v>
          </cell>
          <cell r="BV287">
            <v>0.14462579643934229</v>
          </cell>
        </row>
        <row r="288">
          <cell r="BH288">
            <v>0.23041606909411708</v>
          </cell>
          <cell r="BI288">
            <v>7.7014543941319596E-2</v>
          </cell>
          <cell r="BJ288">
            <v>2.504876201348033E-2</v>
          </cell>
          <cell r="BK288">
            <v>0.33247368510818143</v>
          </cell>
          <cell r="BL288">
            <v>0.11563111458251002</v>
          </cell>
          <cell r="BM288">
            <v>5.9440819385198282E-2</v>
          </cell>
          <cell r="BN288">
            <v>5.8135543386812719E-2</v>
          </cell>
          <cell r="BO288">
            <v>0.11758245699800937</v>
          </cell>
          <cell r="BP288">
            <v>0.5656872566887009</v>
          </cell>
          <cell r="BQ288">
            <v>0.10720689858093668</v>
          </cell>
          <cell r="BR288">
            <v>3.8569784953756944E-2</v>
          </cell>
          <cell r="BS288">
            <v>0.14574874412885863</v>
          </cell>
          <cell r="BT288">
            <v>0.1359741788141571</v>
          </cell>
          <cell r="BU288">
            <v>0.8474101796317165</v>
          </cell>
          <cell r="BV288">
            <v>0.15256188096244849</v>
          </cell>
        </row>
        <row r="289">
          <cell r="BH289">
            <v>0.29550442668890275</v>
          </cell>
          <cell r="BI289">
            <v>0.10086935388497188</v>
          </cell>
          <cell r="BJ289">
            <v>2.9840507798124121E-2</v>
          </cell>
          <cell r="BK289">
            <v>0.42624408590712171</v>
          </cell>
          <cell r="BL289">
            <v>0.10759030875446975</v>
          </cell>
          <cell r="BM289">
            <v>5.2514381121356014E-2</v>
          </cell>
          <cell r="BN289">
            <v>5.1819381110766984E-2</v>
          </cell>
          <cell r="BO289">
            <v>0.10433920794240366</v>
          </cell>
          <cell r="BP289">
            <v>0.63814319065359915</v>
          </cell>
          <cell r="BQ289">
            <v>9.3519791713094019E-2</v>
          </cell>
          <cell r="BR289">
            <v>3.7916307217006839E-2</v>
          </cell>
          <cell r="BS289">
            <v>0.13145081706599457</v>
          </cell>
          <cell r="BT289">
            <v>0.11431343762644032</v>
          </cell>
          <cell r="BU289">
            <v>0.88389272721014034</v>
          </cell>
          <cell r="BV289">
            <v>0.11610727278985961</v>
          </cell>
        </row>
        <row r="290">
          <cell r="BH290">
            <v>0.32016325555075908</v>
          </cell>
          <cell r="BI290">
            <v>0.11095908612910781</v>
          </cell>
          <cell r="BJ290">
            <v>3.3234930721169537E-2</v>
          </cell>
          <cell r="BK290">
            <v>0.4643339561660772</v>
          </cell>
          <cell r="BL290">
            <v>0.10252168454961193</v>
          </cell>
          <cell r="BM290">
            <v>5.0499276650148285E-2</v>
          </cell>
          <cell r="BN290">
            <v>4.7287720199610347E-2</v>
          </cell>
          <cell r="BO290">
            <v>9.7815398890984243E-2</v>
          </cell>
          <cell r="BP290">
            <v>0.66468003661038766</v>
          </cell>
          <cell r="BQ290">
            <v>9.186306720493416E-2</v>
          </cell>
          <cell r="BR290">
            <v>4.1156974930903305E-2</v>
          </cell>
          <cell r="BS290">
            <v>0.13303436136708238</v>
          </cell>
          <cell r="BT290">
            <v>0.11275715331609543</v>
          </cell>
          <cell r="BU290">
            <v>0.9104715512935655</v>
          </cell>
          <cell r="BV290">
            <v>8.9505132471475332E-2</v>
          </cell>
        </row>
        <row r="291">
          <cell r="BH291">
            <v>0.29319702697554179</v>
          </cell>
          <cell r="BI291">
            <v>9.4923607168726845E-2</v>
          </cell>
          <cell r="BJ291">
            <v>3.8292446059823168E-2</v>
          </cell>
          <cell r="BK291">
            <v>0.42640804307654839</v>
          </cell>
          <cell r="BL291">
            <v>0.10096040279681737</v>
          </cell>
          <cell r="BM291">
            <v>5.4203719098245423E-2</v>
          </cell>
          <cell r="BN291">
            <v>5.0217492300988174E-2</v>
          </cell>
          <cell r="BO291">
            <v>0.10442121139923359</v>
          </cell>
          <cell r="BP291">
            <v>0.63178965727259939</v>
          </cell>
          <cell r="BQ291">
            <v>9.1743381669482163E-2</v>
          </cell>
          <cell r="BR291">
            <v>4.7932597781985962E-2</v>
          </cell>
          <cell r="BS291">
            <v>0.13967127648226305</v>
          </cell>
          <cell r="BT291">
            <v>0.12612703358733723</v>
          </cell>
          <cell r="BU291">
            <v>0.89757905645317959</v>
          </cell>
          <cell r="BV291">
            <v>0.10242094354682055</v>
          </cell>
        </row>
        <row r="292">
          <cell r="BH292">
            <v>0.27109688458476333</v>
          </cell>
          <cell r="BI292">
            <v>5.3081524001945102E-2</v>
          </cell>
          <cell r="BJ292">
            <v>2.7124529439406308E-2</v>
          </cell>
          <cell r="BK292">
            <v>0.35130874681355612</v>
          </cell>
          <cell r="BL292">
            <v>0.12077570219802437</v>
          </cell>
          <cell r="BM292">
            <v>6.3846154805246025E-2</v>
          </cell>
          <cell r="BN292">
            <v>5.5953579189625249E-2</v>
          </cell>
          <cell r="BO292">
            <v>0.11979392520742989</v>
          </cell>
          <cell r="BP292">
            <v>0.59186201941383887</v>
          </cell>
          <cell r="BQ292">
            <v>9.5413140978171662E-2</v>
          </cell>
          <cell r="BR292">
            <v>6.3441507535976577E-2</v>
          </cell>
          <cell r="BS292">
            <v>0.15884437252653696</v>
          </cell>
          <cell r="BT292">
            <v>0.15804409060002139</v>
          </cell>
          <cell r="BU292">
            <v>0.90874020655278587</v>
          </cell>
          <cell r="BV292">
            <v>9.1249517459602858E-2</v>
          </cell>
        </row>
        <row r="293">
          <cell r="BH293">
            <v>0.28880152329463871</v>
          </cell>
          <cell r="BI293">
            <v>3.3638310070319852E-2</v>
          </cell>
          <cell r="BJ293">
            <v>1.9883213459741696E-2</v>
          </cell>
          <cell r="BK293">
            <v>0.34233425981088517</v>
          </cell>
          <cell r="BL293">
            <v>0.14278003070618955</v>
          </cell>
          <cell r="BM293">
            <v>6.0772702551264081E-2</v>
          </cell>
          <cell r="BN293">
            <v>6.0851453845015328E-2</v>
          </cell>
          <cell r="BO293">
            <v>0.12160068699325073</v>
          </cell>
          <cell r="BP293">
            <v>0.60672131596223822</v>
          </cell>
          <cell r="BQ293">
            <v>8.460318304633567E-2</v>
          </cell>
          <cell r="BR293">
            <v>6.8810733566737697E-2</v>
          </cell>
          <cell r="BS293">
            <v>0.15339678566195755</v>
          </cell>
          <cell r="BT293">
            <v>0.14017493818299406</v>
          </cell>
          <cell r="BU293">
            <v>0.9002811116816638</v>
          </cell>
          <cell r="BV293">
            <v>9.9747232255636878E-2</v>
          </cell>
        </row>
        <row r="294">
          <cell r="BH294">
            <v>0.33744959636880167</v>
          </cell>
          <cell r="BI294">
            <v>3.8111352076914989E-2</v>
          </cell>
          <cell r="BJ294">
            <v>2.0595390922543238E-2</v>
          </cell>
          <cell r="BK294">
            <v>0.39616604268922145</v>
          </cell>
          <cell r="BL294">
            <v>0.13336630683518097</v>
          </cell>
          <cell r="BM294">
            <v>4.8891590185629913E-2</v>
          </cell>
          <cell r="BN294">
            <v>5.4088009660195079E-2</v>
          </cell>
          <cell r="BO294">
            <v>0.10300474654117037</v>
          </cell>
          <cell r="BP294">
            <v>0.63253709606557285</v>
          </cell>
          <cell r="BQ294">
            <v>7.6123080157517231E-2</v>
          </cell>
          <cell r="BR294">
            <v>6.8494201996188747E-2</v>
          </cell>
          <cell r="BS294">
            <v>0.14461728215370598</v>
          </cell>
          <cell r="BT294">
            <v>0.1230556512410817</v>
          </cell>
          <cell r="BU294">
            <v>0.90021002946036044</v>
          </cell>
          <cell r="BV294">
            <v>9.9815117234984777E-2</v>
          </cell>
        </row>
        <row r="295">
          <cell r="BH295">
            <v>0.37832499804065012</v>
          </cell>
          <cell r="BI295">
            <v>4.824767959898997E-2</v>
          </cell>
          <cell r="BJ295">
            <v>2.0474507339235316E-2</v>
          </cell>
          <cell r="BK295">
            <v>0.44706111519491065</v>
          </cell>
          <cell r="BL295">
            <v>0.12388185563799016</v>
          </cell>
          <cell r="BM295">
            <v>4.3426387969043474E-2</v>
          </cell>
          <cell r="BN295">
            <v>4.618985681559911E-2</v>
          </cell>
          <cell r="BO295">
            <v>8.9629616780627266E-2</v>
          </cell>
          <cell r="BP295">
            <v>0.66058134019271808</v>
          </cell>
          <cell r="BQ295">
            <v>8.1520686704139755E-2</v>
          </cell>
          <cell r="BR295">
            <v>7.3326165642007821E-2</v>
          </cell>
          <cell r="BS295">
            <v>0.15484685234614756</v>
          </cell>
          <cell r="BT295">
            <v>0.12149045407025647</v>
          </cell>
          <cell r="BU295">
            <v>0.93689652203394735</v>
          </cell>
          <cell r="BV295">
            <v>6.3067423174842777E-2</v>
          </cell>
        </row>
        <row r="296">
          <cell r="BH296">
            <v>0.36382274810409387</v>
          </cell>
          <cell r="BI296">
            <v>4.8182466505557811E-2</v>
          </cell>
          <cell r="BJ296">
            <v>2.0866213443831477E-2</v>
          </cell>
          <cell r="BK296">
            <v>0.43289315846636661</v>
          </cell>
          <cell r="BL296">
            <v>0.1357796186009744</v>
          </cell>
          <cell r="BM296">
            <v>4.8689893633942577E-2</v>
          </cell>
          <cell r="BN296">
            <v>4.5536001470706584E-2</v>
          </cell>
          <cell r="BO296">
            <v>9.4204164691765707E-2</v>
          </cell>
          <cell r="BP296">
            <v>0.66285521134622316</v>
          </cell>
          <cell r="BQ296">
            <v>8.3241899031067587E-2</v>
          </cell>
          <cell r="BR296">
            <v>7.2858486047892135E-2</v>
          </cell>
          <cell r="BS296">
            <v>0.15606584411998001</v>
          </cell>
          <cell r="BT296">
            <v>0.13352399587410974</v>
          </cell>
          <cell r="BU296">
            <v>0.95247959229929269</v>
          </cell>
          <cell r="BV296">
            <v>4.7541603331520861E-2</v>
          </cell>
        </row>
        <row r="297">
          <cell r="BH297">
            <v>0.31204184538252661</v>
          </cell>
          <cell r="BI297">
            <v>4.8160419919784266E-2</v>
          </cell>
          <cell r="BJ297">
            <v>2.2663653063079769E-2</v>
          </cell>
          <cell r="BK297">
            <v>0.38287908491632205</v>
          </cell>
          <cell r="BL297">
            <v>0.14906758263906933</v>
          </cell>
          <cell r="BM297">
            <v>5.8258115947935805E-2</v>
          </cell>
          <cell r="BN297">
            <v>4.8339511345553268E-2</v>
          </cell>
          <cell r="BO297">
            <v>0.10660679504320669</v>
          </cell>
          <cell r="BP297">
            <v>0.63855346259859813</v>
          </cell>
          <cell r="BQ297">
            <v>8.5345126856543899E-2</v>
          </cell>
          <cell r="BR297">
            <v>7.7316705124119145E-2</v>
          </cell>
          <cell r="BS297">
            <v>0.16266670360450766</v>
          </cell>
          <cell r="BT297">
            <v>0.14634173218743793</v>
          </cell>
          <cell r="BU297">
            <v>0.94756189839054361</v>
          </cell>
          <cell r="BV297">
            <v>5.2407149202743281E-2</v>
          </cell>
        </row>
        <row r="298">
          <cell r="BH298">
            <v>0.25265566109511234</v>
          </cell>
          <cell r="BI298">
            <v>4.6411253159424924E-2</v>
          </cell>
          <cell r="BJ298">
            <v>2.0972000273040102E-2</v>
          </cell>
          <cell r="BK298">
            <v>0.3200128771118389</v>
          </cell>
          <cell r="BL298">
            <v>0.17653143933750801</v>
          </cell>
          <cell r="BM298">
            <v>6.8486175880145592E-2</v>
          </cell>
          <cell r="BN298">
            <v>5.7202547409707503E-2</v>
          </cell>
          <cell r="BO298">
            <v>0.12568872328985309</v>
          </cell>
          <cell r="BP298">
            <v>0.6222383423341562</v>
          </cell>
          <cell r="BQ298">
            <v>9.7361855804058192E-2</v>
          </cell>
          <cell r="BR298">
            <v>8.6482170644863451E-2</v>
          </cell>
          <cell r="BS298">
            <v>0.18384970580720369</v>
          </cell>
          <cell r="BT298">
            <v>0.16291267754331931</v>
          </cell>
          <cell r="BU298">
            <v>0.96899542308972286</v>
          </cell>
          <cell r="BV298">
            <v>3.0978539494538528E-2</v>
          </cell>
        </row>
        <row r="299">
          <cell r="BH299">
            <v>0.22363467866678519</v>
          </cell>
          <cell r="BI299">
            <v>4.3312646289039497E-2</v>
          </cell>
          <cell r="BJ299">
            <v>2.4481208481794178E-2</v>
          </cell>
          <cell r="BK299">
            <v>0.29143944639590841</v>
          </cell>
          <cell r="BL299">
            <v>0.18051575436309802</v>
          </cell>
          <cell r="BM299">
            <v>7.9707425237326504E-2</v>
          </cell>
          <cell r="BN299">
            <v>5.3253114488877304E-2</v>
          </cell>
          <cell r="BO299">
            <v>0.13298338115417929</v>
          </cell>
          <cell r="BP299">
            <v>0.60491574048521024</v>
          </cell>
          <cell r="BQ299">
            <v>0.10057723813985846</v>
          </cell>
          <cell r="BR299">
            <v>9.2919823866841791E-2</v>
          </cell>
          <cell r="BS299">
            <v>0.19347494932182832</v>
          </cell>
          <cell r="BT299">
            <v>0.15527307117818323</v>
          </cell>
          <cell r="BU299">
            <v>0.95369204252290452</v>
          </cell>
          <cell r="BV299">
            <v>4.6307957477095402E-2</v>
          </cell>
        </row>
        <row r="300">
          <cell r="BH300">
            <v>0.20983206338313859</v>
          </cell>
          <cell r="BI300">
            <v>4.6210258127383108E-2</v>
          </cell>
          <cell r="BJ300">
            <v>2.5101922954558771E-2</v>
          </cell>
          <cell r="BK300">
            <v>0.28115510098183327</v>
          </cell>
          <cell r="BL300">
            <v>0.1712212035318669</v>
          </cell>
          <cell r="BM300">
            <v>8.004518306155714E-2</v>
          </cell>
          <cell r="BN300">
            <v>4.9788023223288382E-2</v>
          </cell>
          <cell r="BO300">
            <v>0.12980507101854066</v>
          </cell>
          <cell r="BP300">
            <v>0.5821539326704489</v>
          </cell>
          <cell r="BQ300">
            <v>0.10348726885140631</v>
          </cell>
          <cell r="BR300">
            <v>8.4570665977983947E-2</v>
          </cell>
          <cell r="BS300">
            <v>0.18807993314803065</v>
          </cell>
          <cell r="BT300">
            <v>0.13893250231458376</v>
          </cell>
          <cell r="BU300">
            <v>0.90917250508072778</v>
          </cell>
          <cell r="BV300">
            <v>9.0810908574233212E-2</v>
          </cell>
        </row>
        <row r="301">
          <cell r="BH301">
            <v>0.27824552129378149</v>
          </cell>
          <cell r="BI301">
            <v>5.6254161765836551E-2</v>
          </cell>
          <cell r="BJ301">
            <v>2.6606834572376965E-2</v>
          </cell>
          <cell r="BK301">
            <v>0.36107033925722032</v>
          </cell>
          <cell r="BL301">
            <v>0.14939273430833327</v>
          </cell>
          <cell r="BM301">
            <v>5.8603486805091233E-2</v>
          </cell>
          <cell r="BN301">
            <v>3.9669128318790499E-2</v>
          </cell>
          <cell r="BO301">
            <v>9.8272615123881732E-2</v>
          </cell>
          <cell r="BP301">
            <v>0.60873187070671686</v>
          </cell>
          <cell r="BQ301">
            <v>9.124912291178533E-2</v>
          </cell>
          <cell r="BR301">
            <v>6.9943929383910974E-2</v>
          </cell>
          <cell r="BS301">
            <v>0.16117963446505618</v>
          </cell>
          <cell r="BT301">
            <v>0.11383569096636803</v>
          </cell>
          <cell r="BU301">
            <v>0.88379215709297099</v>
          </cell>
          <cell r="BV301">
            <v>0.11620784290702883</v>
          </cell>
        </row>
        <row r="302">
          <cell r="BH302">
            <v>0.26927696760743836</v>
          </cell>
          <cell r="BI302">
            <v>5.2218948087760501E-2</v>
          </cell>
          <cell r="BJ302">
            <v>2.5343899545357894E-2</v>
          </cell>
          <cell r="BK302">
            <v>0.34683206018384527</v>
          </cell>
          <cell r="BL302">
            <v>0.19592998008041282</v>
          </cell>
          <cell r="BM302">
            <v>6.2063393888122577E-2</v>
          </cell>
          <cell r="BN302">
            <v>3.8031194706445656E-2</v>
          </cell>
          <cell r="BO302">
            <v>0.1001026457963464</v>
          </cell>
          <cell r="BP302">
            <v>0.64286468606060454</v>
          </cell>
          <cell r="BQ302">
            <v>9.2895016411929182E-2</v>
          </cell>
          <cell r="BR302">
            <v>6.8250207588432352E-2</v>
          </cell>
          <cell r="BS302">
            <v>0.16114066944324526</v>
          </cell>
          <cell r="BT302">
            <v>0.11957903989072975</v>
          </cell>
          <cell r="BU302">
            <v>0.92355545750677104</v>
          </cell>
          <cell r="BV302">
            <v>7.6436485291451042E-2</v>
          </cell>
        </row>
        <row r="303">
          <cell r="BH303">
            <v>0.26418016429803282</v>
          </cell>
          <cell r="BI303">
            <v>5.1612210705259891E-2</v>
          </cell>
          <cell r="BJ303">
            <v>2.4614837236886608E-2</v>
          </cell>
          <cell r="BK303">
            <v>0.34040721224017928</v>
          </cell>
          <cell r="BL303">
            <v>0.22144344987932618</v>
          </cell>
          <cell r="BM303">
            <v>6.8949533632309143E-2</v>
          </cell>
          <cell r="BN303">
            <v>3.6977607991889552E-2</v>
          </cell>
          <cell r="BO303">
            <v>0.10588674700097606</v>
          </cell>
          <cell r="BP303">
            <v>0.66774976010486864</v>
          </cell>
          <cell r="BQ303">
            <v>9.2799454570008683E-2</v>
          </cell>
          <cell r="BR303">
            <v>6.6073689659517834E-2</v>
          </cell>
          <cell r="BS303">
            <v>0.1588731442295265</v>
          </cell>
          <cell r="BT303">
            <v>0.10847178326546078</v>
          </cell>
          <cell r="BU303">
            <v>0.93510674268665783</v>
          </cell>
          <cell r="BV303">
            <v>6.4901147915612578E-2</v>
          </cell>
        </row>
        <row r="304">
          <cell r="BH304">
            <v>0.27961411283892196</v>
          </cell>
          <cell r="BI304">
            <v>4.4547792839210856E-2</v>
          </cell>
          <cell r="BJ304">
            <v>2.0725498131023617E-2</v>
          </cell>
          <cell r="BK304">
            <v>0.3448832245826442</v>
          </cell>
          <cell r="BL304">
            <v>0.23989343176939842</v>
          </cell>
          <cell r="BM304">
            <v>6.1327487915681309E-2</v>
          </cell>
          <cell r="BN304">
            <v>3.4330113454051528E-2</v>
          </cell>
          <cell r="BO304">
            <v>9.5668896576522555E-2</v>
          </cell>
          <cell r="BP304">
            <v>0.68043425772177557</v>
          </cell>
          <cell r="BQ304">
            <v>9.2221990894561678E-2</v>
          </cell>
          <cell r="BR304">
            <v>5.7990032376777897E-2</v>
          </cell>
          <cell r="BS304">
            <v>0.15020463004507723</v>
          </cell>
          <cell r="BT304">
            <v>0.10021558820289632</v>
          </cell>
          <cell r="BU304">
            <v>0.93086577117653879</v>
          </cell>
          <cell r="BV304">
            <v>6.9138130803988604E-2</v>
          </cell>
        </row>
        <row r="305">
          <cell r="BH305">
            <v>0.26297362066179109</v>
          </cell>
          <cell r="BI305">
            <v>3.5369341982615841E-2</v>
          </cell>
          <cell r="BJ305">
            <v>1.9018707983526548E-2</v>
          </cell>
          <cell r="BK305">
            <v>0.31735773176198218</v>
          </cell>
          <cell r="BL305">
            <v>0.22819601247869897</v>
          </cell>
          <cell r="BM305">
            <v>5.7220981846128782E-2</v>
          </cell>
          <cell r="BN305">
            <v>3.1075227098171371E-2</v>
          </cell>
          <cell r="BO305">
            <v>8.8289240925909659E-2</v>
          </cell>
          <cell r="BP305">
            <v>0.63382492715981964</v>
          </cell>
          <cell r="BQ305">
            <v>9.8552868004626329E-2</v>
          </cell>
          <cell r="BR305">
            <v>5.7668792387133308E-2</v>
          </cell>
          <cell r="BS305">
            <v>0.15624321285975354</v>
          </cell>
          <cell r="BT305">
            <v>9.8400556413301393E-2</v>
          </cell>
          <cell r="BU305">
            <v>0.88847584755530407</v>
          </cell>
          <cell r="BV305">
            <v>0.11154221045146703</v>
          </cell>
        </row>
        <row r="306">
          <cell r="BH306">
            <v>0.26245998655651287</v>
          </cell>
          <cell r="BI306">
            <v>3.0239806319231777E-2</v>
          </cell>
          <cell r="BJ306">
            <v>1.8768098401434462E-2</v>
          </cell>
          <cell r="BK306">
            <v>0.31147883644757568</v>
          </cell>
          <cell r="BL306">
            <v>0.24461909453400907</v>
          </cell>
          <cell r="BM306">
            <v>6.0263718953388348E-2</v>
          </cell>
          <cell r="BN306">
            <v>2.9674779210779011E-2</v>
          </cell>
          <cell r="BO306">
            <v>8.9942547877214091E-2</v>
          </cell>
          <cell r="BP306">
            <v>0.64604047885879878</v>
          </cell>
          <cell r="BQ306">
            <v>0.10439201278331584</v>
          </cell>
          <cell r="BR306">
            <v>6.1755972739087769E-2</v>
          </cell>
          <cell r="BS306">
            <v>0.16613704035200705</v>
          </cell>
          <cell r="BT306">
            <v>9.9517235677830412E-2</v>
          </cell>
          <cell r="BU306">
            <v>0.91172426625207492</v>
          </cell>
          <cell r="BV306">
            <v>8.8275733747925036E-2</v>
          </cell>
        </row>
        <row r="307">
          <cell r="BH307">
            <v>0.24327232036827592</v>
          </cell>
          <cell r="BI307">
            <v>2.7907523602001567E-2</v>
          </cell>
          <cell r="BJ307">
            <v>1.689499153807069E-2</v>
          </cell>
          <cell r="BK307">
            <v>0.288048851480465</v>
          </cell>
          <cell r="BL307">
            <v>0.2361634407427855</v>
          </cell>
          <cell r="BM307">
            <v>6.1264521406680393E-2</v>
          </cell>
          <cell r="BN307">
            <v>2.9306633760220656E-2</v>
          </cell>
          <cell r="BO307">
            <v>9.0541081492258327E-2</v>
          </cell>
          <cell r="BP307">
            <v>0.61478344739015156</v>
          </cell>
          <cell r="BQ307">
            <v>0.10528749641757493</v>
          </cell>
          <cell r="BR307">
            <v>6.04928418398296E-2</v>
          </cell>
          <cell r="BS307">
            <v>0.16578033825740454</v>
          </cell>
          <cell r="BT307">
            <v>0.10871902355492681</v>
          </cell>
          <cell r="BU307">
            <v>0.88928280920248282</v>
          </cell>
          <cell r="BV307">
            <v>0.11071719079751695</v>
          </cell>
        </row>
        <row r="308">
          <cell r="BH308">
            <v>0.22742646859086654</v>
          </cell>
          <cell r="BI308">
            <v>2.327238574252815E-2</v>
          </cell>
          <cell r="BJ308">
            <v>1.6748398209985117E-2</v>
          </cell>
          <cell r="BK308">
            <v>0.26747835608681964</v>
          </cell>
          <cell r="BL308">
            <v>0.25168948381876388</v>
          </cell>
          <cell r="BM308">
            <v>6.3992078665601471E-2</v>
          </cell>
          <cell r="BN308">
            <v>2.9475726733329759E-2</v>
          </cell>
          <cell r="BO308">
            <v>9.3460254773399615E-2</v>
          </cell>
          <cell r="BP308">
            <v>0.61263564530451464</v>
          </cell>
          <cell r="BQ308">
            <v>0.1091728816637958</v>
          </cell>
          <cell r="BR308">
            <v>6.2070268286548609E-2</v>
          </cell>
          <cell r="BS308">
            <v>0.17125070057587599</v>
          </cell>
          <cell r="BT308">
            <v>0.1151488871626546</v>
          </cell>
          <cell r="BU308">
            <v>0.89902720085539634</v>
          </cell>
          <cell r="BV308">
            <v>0.10095651370376933</v>
          </cell>
        </row>
        <row r="309">
          <cell r="BH309">
            <v>0.23103331718945519</v>
          </cell>
          <cell r="BI309">
            <v>1.509418543335837E-2</v>
          </cell>
          <cell r="BJ309">
            <v>1.7099472793402116E-2</v>
          </cell>
          <cell r="BK309">
            <v>0.26319289709413779</v>
          </cell>
          <cell r="BL309">
            <v>0.24855960180161774</v>
          </cell>
          <cell r="BM309">
            <v>5.9573333386842862E-2</v>
          </cell>
          <cell r="BN309">
            <v>3.1040139104412633E-2</v>
          </cell>
          <cell r="BO309">
            <v>9.0613472491255509E-2</v>
          </cell>
          <cell r="BP309">
            <v>0.6023874107457029</v>
          </cell>
          <cell r="BQ309">
            <v>0.11495734264142091</v>
          </cell>
          <cell r="BR309">
            <v>6.5443342289099038E-2</v>
          </cell>
          <cell r="BS309">
            <v>0.18040068493051997</v>
          </cell>
          <cell r="BT309">
            <v>0.11833081433354464</v>
          </cell>
          <cell r="BU309">
            <v>0.90110574342711003</v>
          </cell>
          <cell r="BV309">
            <v>9.8881089990232332E-2</v>
          </cell>
        </row>
        <row r="310">
          <cell r="BH310">
            <v>0.26210908238428132</v>
          </cell>
          <cell r="BI310">
            <v>1.3991485097819743E-2</v>
          </cell>
          <cell r="BJ310">
            <v>2.005618008858593E-2</v>
          </cell>
          <cell r="BK310">
            <v>0.2961845298687012</v>
          </cell>
          <cell r="BL310">
            <v>0.24134577001205612</v>
          </cell>
          <cell r="BM310">
            <v>5.0891634817839052E-2</v>
          </cell>
          <cell r="BN310">
            <v>2.9187677128023622E-2</v>
          </cell>
          <cell r="BO310">
            <v>8.0059265097734908E-2</v>
          </cell>
          <cell r="BP310">
            <v>0.61760961182662</v>
          </cell>
          <cell r="BQ310">
            <v>0.11744820543340585</v>
          </cell>
          <cell r="BR310">
            <v>6.3031324550895176E-2</v>
          </cell>
          <cell r="BS310">
            <v>0.18048289275626556</v>
          </cell>
          <cell r="BT310">
            <v>0.1066507619399444</v>
          </cell>
          <cell r="BU310">
            <v>0.90471548422481574</v>
          </cell>
          <cell r="BV310">
            <v>9.5284515775184223E-2</v>
          </cell>
        </row>
        <row r="311">
          <cell r="BH311">
            <v>0.27027853090848786</v>
          </cell>
          <cell r="BI311">
            <v>1.3105665567662083E-2</v>
          </cell>
          <cell r="BJ311">
            <v>2.3990937786710537E-2</v>
          </cell>
          <cell r="BK311">
            <v>0.30737513426286051</v>
          </cell>
          <cell r="BL311">
            <v>0.23753940689457725</v>
          </cell>
          <cell r="BM311">
            <v>4.8760469159891323E-2</v>
          </cell>
          <cell r="BN311">
            <v>2.6717678975186902E-2</v>
          </cell>
          <cell r="BO311">
            <v>7.5473931546567744E-2</v>
          </cell>
          <cell r="BP311">
            <v>0.62038847270400554</v>
          </cell>
          <cell r="BQ311">
            <v>0.12341318124341005</v>
          </cell>
          <cell r="BR311">
            <v>6.137413116235426E-2</v>
          </cell>
          <cell r="BS311">
            <v>0.18480664365105545</v>
          </cell>
          <cell r="BT311">
            <v>0.10849341787736268</v>
          </cell>
          <cell r="BU311">
            <v>0.91369275082093404</v>
          </cell>
          <cell r="BV311">
            <v>8.6307249179065973E-2</v>
          </cell>
        </row>
        <row r="312">
          <cell r="BH312">
            <v>0.2676020218998571</v>
          </cell>
          <cell r="BI312">
            <v>1.9162480146994756E-2</v>
          </cell>
          <cell r="BJ312">
            <v>2.7814898119085614E-2</v>
          </cell>
          <cell r="BK312">
            <v>0.31456853575609722</v>
          </cell>
          <cell r="BL312">
            <v>0.23399451557084947</v>
          </cell>
          <cell r="BM312">
            <v>4.8057093192736704E-2</v>
          </cell>
          <cell r="BN312">
            <v>2.382492464193478E-2</v>
          </cell>
          <cell r="BO312">
            <v>7.1885109253107843E-2</v>
          </cell>
          <cell r="BP312">
            <v>0.62042571154876902</v>
          </cell>
          <cell r="BQ312">
            <v>0.12394147151205466</v>
          </cell>
          <cell r="BR312">
            <v>6.0697254474940295E-2</v>
          </cell>
          <cell r="BS312">
            <v>0.1846642664367168</v>
          </cell>
          <cell r="BT312">
            <v>0.11163851662191591</v>
          </cell>
          <cell r="BU312">
            <v>0.91672165002920247</v>
          </cell>
          <cell r="BV312">
            <v>8.3296779170442148E-2</v>
          </cell>
        </row>
        <row r="313">
          <cell r="BH313">
            <v>0.23249221973353845</v>
          </cell>
          <cell r="BI313">
            <v>2.1015675101233991E-2</v>
          </cell>
          <cell r="BJ313">
            <v>3.1920770910906983E-2</v>
          </cell>
          <cell r="BK313">
            <v>0.28541420434723536</v>
          </cell>
          <cell r="BL313">
            <v>0.21918287569258016</v>
          </cell>
          <cell r="BM313">
            <v>5.4043567903028729E-2</v>
          </cell>
          <cell r="BN313">
            <v>2.3308076570139367E-2</v>
          </cell>
          <cell r="BO313">
            <v>7.7351644473168099E-2</v>
          </cell>
          <cell r="BP313">
            <v>0.58196722025818193</v>
          </cell>
          <cell r="BQ313">
            <v>0.13309551408363929</v>
          </cell>
          <cell r="BR313">
            <v>6.3956140266402672E-2</v>
          </cell>
          <cell r="BS313">
            <v>0.19704451742212289</v>
          </cell>
          <cell r="BT313">
            <v>0.11242063442746943</v>
          </cell>
          <cell r="BU313">
            <v>0.89145086785297267</v>
          </cell>
          <cell r="BV313">
            <v>0.10854913214702747</v>
          </cell>
        </row>
        <row r="314">
          <cell r="BH314">
            <v>0.24759847690185485</v>
          </cell>
          <cell r="BI314">
            <v>2.3631616271667946E-2</v>
          </cell>
          <cell r="BJ314">
            <v>3.3407997555204412E-2</v>
          </cell>
          <cell r="BK314">
            <v>0.30463809072872722</v>
          </cell>
          <cell r="BL314">
            <v>0.21653770544993417</v>
          </cell>
          <cell r="BM314">
            <v>5.6861865503313611E-2</v>
          </cell>
          <cell r="BN314">
            <v>2.1043226892506144E-2</v>
          </cell>
          <cell r="BO314">
            <v>7.7908992890538556E-2</v>
          </cell>
          <cell r="BP314">
            <v>0.59909168920727751</v>
          </cell>
          <cell r="BQ314">
            <v>0.13319665322602828</v>
          </cell>
          <cell r="BR314">
            <v>6.2429018423349504E-2</v>
          </cell>
          <cell r="BS314">
            <v>0.19560088942013137</v>
          </cell>
          <cell r="BT314">
            <v>0.10084970561998421</v>
          </cell>
          <cell r="BU314">
            <v>0.89556016633856195</v>
          </cell>
          <cell r="BV314">
            <v>0.10445381525788815</v>
          </cell>
        </row>
        <row r="315">
          <cell r="BH315">
            <v>0.23957599655141557</v>
          </cell>
          <cell r="BI315">
            <v>2.6009066518013147E-2</v>
          </cell>
          <cell r="BJ315">
            <v>3.2125876094978113E-2</v>
          </cell>
          <cell r="BK315">
            <v>0.29771740834077909</v>
          </cell>
          <cell r="BL315">
            <v>0.20156553321406773</v>
          </cell>
          <cell r="BM315">
            <v>5.9953771807075458E-2</v>
          </cell>
          <cell r="BN315">
            <v>2.0581522012180085E-2</v>
          </cell>
          <cell r="BO315">
            <v>8.0545562353179806E-2</v>
          </cell>
          <cell r="BP315">
            <v>0.57981823537410249</v>
          </cell>
          <cell r="BQ315">
            <v>0.12687879528514476</v>
          </cell>
          <cell r="BR315">
            <v>6.388989876289744E-2</v>
          </cell>
          <cell r="BS315">
            <v>0.19078991182633959</v>
          </cell>
          <cell r="BT315">
            <v>0.10621527174825543</v>
          </cell>
          <cell r="BU315">
            <v>0.8768127217501569</v>
          </cell>
          <cell r="BV315">
            <v>0.12319020011449602</v>
          </cell>
        </row>
        <row r="316">
          <cell r="BH316">
            <v>0.26521137728689798</v>
          </cell>
          <cell r="BI316">
            <v>2.5429708530154561E-2</v>
          </cell>
          <cell r="BJ316">
            <v>3.3282327195262501E-2</v>
          </cell>
          <cell r="BK316">
            <v>0.32393334616754782</v>
          </cell>
          <cell r="BL316">
            <v>0.18707239514055107</v>
          </cell>
          <cell r="BM316">
            <v>6.0781868325029409E-2</v>
          </cell>
          <cell r="BN316">
            <v>2.032598907693758E-2</v>
          </cell>
          <cell r="BO316">
            <v>8.1107857401966979E-2</v>
          </cell>
          <cell r="BP316">
            <v>0.59211642514423668</v>
          </cell>
          <cell r="BQ316">
            <v>0.13650045153920334</v>
          </cell>
          <cell r="BR316">
            <v>6.2453673615173157E-2</v>
          </cell>
          <cell r="BS316">
            <v>0.1989668847437801</v>
          </cell>
          <cell r="BT316">
            <v>0.10528816066353686</v>
          </cell>
          <cell r="BU316">
            <v>0.89637188521563393</v>
          </cell>
          <cell r="BV316">
            <v>0.10361167992752644</v>
          </cell>
        </row>
        <row r="317">
          <cell r="BH317">
            <v>0.2618031785969312</v>
          </cell>
          <cell r="BI317">
            <v>2.4704295864258381E-2</v>
          </cell>
          <cell r="BJ317">
            <v>3.190435058826064E-2</v>
          </cell>
          <cell r="BK317">
            <v>0.31838603950398631</v>
          </cell>
          <cell r="BL317">
            <v>0.18855062259178307</v>
          </cell>
          <cell r="BM317">
            <v>5.8481356293734757E-2</v>
          </cell>
          <cell r="BN317">
            <v>2.0088025963978601E-2</v>
          </cell>
          <cell r="BO317">
            <v>7.8569382257713358E-2</v>
          </cell>
          <cell r="BP317">
            <v>0.5855191461286533</v>
          </cell>
          <cell r="BQ317">
            <v>0.12612329712580997</v>
          </cell>
          <cell r="BR317">
            <v>6.0080450992264334E-2</v>
          </cell>
          <cell r="BS317">
            <v>0.18621684989324491</v>
          </cell>
          <cell r="BT317">
            <v>0.10443006427218303</v>
          </cell>
          <cell r="BU317">
            <v>0.87615921815933706</v>
          </cell>
          <cell r="BV317">
            <v>0.12383747814154862</v>
          </cell>
        </row>
        <row r="318">
          <cell r="BH318">
            <v>0.24783413449803002</v>
          </cell>
          <cell r="BI318">
            <v>2.4630994101899249E-2</v>
          </cell>
          <cell r="BJ318">
            <v>2.4786287242180613E-2</v>
          </cell>
          <cell r="BK318">
            <v>0.29724869661971576</v>
          </cell>
          <cell r="BL318">
            <v>0.19579750597397871</v>
          </cell>
          <cell r="BM318">
            <v>6.0889229564036126E-2</v>
          </cell>
          <cell r="BN318">
            <v>2.0794587266649719E-2</v>
          </cell>
          <cell r="BO318">
            <v>8.1673861522935501E-2</v>
          </cell>
          <cell r="BP318">
            <v>0.5747105077439989</v>
          </cell>
          <cell r="BQ318">
            <v>0.11665052521194996</v>
          </cell>
          <cell r="BR318">
            <v>6.0213794529093714E-2</v>
          </cell>
          <cell r="BS318">
            <v>0.17685476336841263</v>
          </cell>
          <cell r="BT318">
            <v>0.10631965271221668</v>
          </cell>
          <cell r="BU318">
            <v>0.85786871343661042</v>
          </cell>
          <cell r="BV318">
            <v>0.14212798527102627</v>
          </cell>
        </row>
        <row r="319">
          <cell r="BH319">
            <v>0.26533443191471667</v>
          </cell>
          <cell r="BI319">
            <v>2.562716887627655E-2</v>
          </cell>
          <cell r="BJ319">
            <v>2.1221678281030998E-2</v>
          </cell>
          <cell r="BK319">
            <v>0.3121832790720242</v>
          </cell>
          <cell r="BL319">
            <v>0.20199619351591663</v>
          </cell>
          <cell r="BM319">
            <v>5.94194960413486E-2</v>
          </cell>
          <cell r="BN319">
            <v>2.1877589783519939E-2</v>
          </cell>
          <cell r="BO319">
            <v>8.1300727111558335E-2</v>
          </cell>
          <cell r="BP319">
            <v>0.59545986467900058</v>
          </cell>
          <cell r="BQ319">
            <v>0.10224597751613222</v>
          </cell>
          <cell r="BR319">
            <v>5.5865840002330212E-2</v>
          </cell>
          <cell r="BS319">
            <v>0.15811181751846243</v>
          </cell>
          <cell r="BT319">
            <v>0.10022225701801188</v>
          </cell>
          <cell r="BU319">
            <v>0.85380079163390576</v>
          </cell>
          <cell r="BV319">
            <v>0.1461893670507162</v>
          </cell>
        </row>
        <row r="320">
          <cell r="BH320">
            <v>0.26955299955028789</v>
          </cell>
          <cell r="BI320">
            <v>2.5851460295300818E-2</v>
          </cell>
          <cell r="BJ320">
            <v>1.9403975485803023E-2</v>
          </cell>
          <cell r="BK320">
            <v>0.31480866954993603</v>
          </cell>
          <cell r="BL320">
            <v>0.21012652224825709</v>
          </cell>
          <cell r="BM320">
            <v>5.1779825815881066E-2</v>
          </cell>
          <cell r="BN320">
            <v>2.1276707505132334E-2</v>
          </cell>
          <cell r="BO320">
            <v>7.3046592739003324E-2</v>
          </cell>
          <cell r="BP320">
            <v>0.59797200808166251</v>
          </cell>
          <cell r="BQ320">
            <v>9.1576408752057595E-2</v>
          </cell>
          <cell r="BR320">
            <v>5.185536771573751E-2</v>
          </cell>
          <cell r="BS320">
            <v>0.14343802229564281</v>
          </cell>
          <cell r="BT320">
            <v>0.10052520951237415</v>
          </cell>
          <cell r="BU320">
            <v>0.84194871109937575</v>
          </cell>
          <cell r="BV320">
            <v>0.15806083113761368</v>
          </cell>
        </row>
        <row r="321">
          <cell r="BH321">
            <v>0.29370661461518593</v>
          </cell>
          <cell r="BI321">
            <v>2.6090693627701184E-2</v>
          </cell>
          <cell r="BJ321">
            <v>1.4773602675553894E-2</v>
          </cell>
          <cell r="BK321">
            <v>0.33456426747888773</v>
          </cell>
          <cell r="BL321">
            <v>0.20872919201906662</v>
          </cell>
          <cell r="BM321">
            <v>4.9129698246662509E-2</v>
          </cell>
          <cell r="BN321">
            <v>1.9648273286305851E-2</v>
          </cell>
          <cell r="BO321">
            <v>6.8781501770980399E-2</v>
          </cell>
          <cell r="BP321">
            <v>0.61209739103080218</v>
          </cell>
          <cell r="BQ321">
            <v>8.0876461153022897E-2</v>
          </cell>
          <cell r="BR321">
            <v>5.171995236025162E-2</v>
          </cell>
          <cell r="BS321">
            <v>0.13259641351327453</v>
          </cell>
          <cell r="BT321">
            <v>9.8149925460594339E-2</v>
          </cell>
          <cell r="BU321">
            <v>0.84282754538130167</v>
          </cell>
          <cell r="BV321">
            <v>0.15716892438068639</v>
          </cell>
        </row>
        <row r="322">
          <cell r="BH322">
            <v>0.28788361059664597</v>
          </cell>
          <cell r="BI322">
            <v>2.3611707268924878E-2</v>
          </cell>
          <cell r="BJ322">
            <v>1.5488754832567521E-2</v>
          </cell>
          <cell r="BK322">
            <v>0.32697836770387839</v>
          </cell>
          <cell r="BL322">
            <v>0.20817756374746638</v>
          </cell>
          <cell r="BM322">
            <v>4.7346993271012522E-2</v>
          </cell>
          <cell r="BN322">
            <v>1.7848305277701346E-2</v>
          </cell>
          <cell r="BO322">
            <v>6.5198523455191379E-2</v>
          </cell>
          <cell r="BP322">
            <v>0.60035994596351139</v>
          </cell>
          <cell r="BQ322">
            <v>7.1006192715487054E-2</v>
          </cell>
          <cell r="BR322">
            <v>4.9064524263495259E-2</v>
          </cell>
          <cell r="BS322">
            <v>0.12007943294243509</v>
          </cell>
          <cell r="BT322">
            <v>9.9912116591867259E-2</v>
          </cell>
          <cell r="BU322">
            <v>0.82034600444083861</v>
          </cell>
          <cell r="BV322">
            <v>0.17965722046563898</v>
          </cell>
        </row>
        <row r="323">
          <cell r="BH323">
            <v>0.30627747576730124</v>
          </cell>
          <cell r="BI323">
            <v>2.4854888855288672E-2</v>
          </cell>
          <cell r="BJ323">
            <v>1.7346188677178371E-2</v>
          </cell>
          <cell r="BK323">
            <v>0.34849312366648105</v>
          </cell>
          <cell r="BL323">
            <v>0.21260209064397304</v>
          </cell>
          <cell r="BM323">
            <v>4.8753494008170951E-2</v>
          </cell>
          <cell r="BN323">
            <v>1.749018443045746E-2</v>
          </cell>
          <cell r="BO323">
            <v>6.6266838350114737E-2</v>
          </cell>
          <cell r="BP323">
            <v>0.62734748229385606</v>
          </cell>
          <cell r="BQ323">
            <v>6.1223037356486196E-2</v>
          </cell>
          <cell r="BR323">
            <v>5.0491472824691845E-2</v>
          </cell>
          <cell r="BS323">
            <v>0.11171451018117805</v>
          </cell>
          <cell r="BT323">
            <v>0.10290809064652175</v>
          </cell>
          <cell r="BU323">
            <v>0.84196446087406762</v>
          </cell>
          <cell r="BV323">
            <v>0.15805869903741876</v>
          </cell>
        </row>
        <row r="324">
          <cell r="BH324">
            <v>0.27439746360451128</v>
          </cell>
          <cell r="BI324">
            <v>2.5263667217676481E-2</v>
          </cell>
          <cell r="BJ324">
            <v>1.5249314322035043E-2</v>
          </cell>
          <cell r="BK324">
            <v>0.31491354992443976</v>
          </cell>
          <cell r="BL324">
            <v>0.22838236410531254</v>
          </cell>
          <cell r="BM324">
            <v>5.7991710749273069E-2</v>
          </cell>
          <cell r="BN324">
            <v>1.9561278515079342E-2</v>
          </cell>
          <cell r="BO324">
            <v>7.7544001742671953E-2</v>
          </cell>
          <cell r="BP324">
            <v>0.62083621520122456</v>
          </cell>
          <cell r="BQ324">
            <v>5.6771298121655295E-2</v>
          </cell>
          <cell r="BR324">
            <v>5.428285370836701E-2</v>
          </cell>
          <cell r="BS324">
            <v>0.1110541518300223</v>
          </cell>
          <cell r="BT324">
            <v>0.11326693359287955</v>
          </cell>
          <cell r="BU324">
            <v>0.84515730062412642</v>
          </cell>
          <cell r="BV324">
            <v>0.15484580415609045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83C2-0131-4F37-BFE8-2EC5965A6AD8}">
  <dimension ref="B2:B4"/>
  <sheetViews>
    <sheetView workbookViewId="0">
      <selection activeCell="H22" sqref="H22"/>
    </sheetView>
  </sheetViews>
  <sheetFormatPr baseColWidth="10" defaultRowHeight="15" x14ac:dyDescent="0.25"/>
  <sheetData>
    <row r="2" spans="2:2" x14ac:dyDescent="0.25">
      <c r="B2" t="s">
        <v>58</v>
      </c>
    </row>
    <row r="3" spans="2:2" x14ac:dyDescent="0.25">
      <c r="B3" t="s">
        <v>59</v>
      </c>
    </row>
    <row r="4" spans="2:2" x14ac:dyDescent="0.25">
      <c r="B4" t="s">
        <v>60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687C-C887-4003-872C-E8FBE27BCE95}">
  <dimension ref="B2:BS288"/>
  <sheetViews>
    <sheetView zoomScaleNormal="100" workbookViewId="0">
      <selection activeCell="L101" sqref="L101"/>
    </sheetView>
  </sheetViews>
  <sheetFormatPr baseColWidth="10" defaultRowHeight="15" x14ac:dyDescent="0.25"/>
  <cols>
    <col min="4" max="4" width="13.7109375" bestFit="1" customWidth="1"/>
    <col min="10" max="10" width="12.28515625" bestFit="1" customWidth="1"/>
    <col min="13" max="24" width="16.28515625" bestFit="1" customWidth="1"/>
    <col min="25" max="25" width="16.42578125" bestFit="1" customWidth="1"/>
    <col min="26" max="26" width="19.85546875" bestFit="1" customWidth="1"/>
    <col min="27" max="27" width="20.140625" bestFit="1" customWidth="1"/>
    <col min="28" max="28" width="17.42578125" bestFit="1" customWidth="1"/>
    <col min="29" max="29" width="19.28515625" bestFit="1" customWidth="1"/>
    <col min="30" max="30" width="20.140625" bestFit="1" customWidth="1"/>
    <col min="31" max="31" width="20.28515625" bestFit="1" customWidth="1"/>
    <col min="32" max="32" width="18" bestFit="1" customWidth="1"/>
    <col min="33" max="33" width="19.5703125" bestFit="1" customWidth="1"/>
    <col min="34" max="44" width="16.28515625" bestFit="1" customWidth="1"/>
    <col min="45" max="45" width="14.7109375" bestFit="1" customWidth="1"/>
    <col min="46" max="69" width="16.28515625" bestFit="1" customWidth="1"/>
  </cols>
  <sheetData>
    <row r="2" spans="2:71" x14ac:dyDescent="0.25">
      <c r="O2" t="s">
        <v>38</v>
      </c>
    </row>
    <row r="3" spans="2:71" x14ac:dyDescent="0.25">
      <c r="B3" s="108" t="s">
        <v>37</v>
      </c>
      <c r="C3" s="109"/>
      <c r="D3" s="109"/>
      <c r="E3" s="109"/>
      <c r="F3" s="109"/>
      <c r="G3" s="109"/>
      <c r="H3" s="109"/>
      <c r="I3" s="110"/>
      <c r="J3" s="110"/>
      <c r="K3" s="25" t="s">
        <v>66</v>
      </c>
    </row>
    <row r="4" spans="2:71" x14ac:dyDescent="0.25">
      <c r="B4" s="116" t="s">
        <v>36</v>
      </c>
      <c r="C4" s="116"/>
      <c r="D4" s="116"/>
      <c r="E4" s="116"/>
      <c r="F4" s="116"/>
      <c r="G4" s="116"/>
      <c r="H4" s="116"/>
      <c r="I4" s="116"/>
      <c r="J4" s="116"/>
    </row>
    <row r="5" spans="2:71" x14ac:dyDescent="0.25">
      <c r="B5" s="111" t="s">
        <v>35</v>
      </c>
      <c r="C5" s="112"/>
      <c r="D5" s="112"/>
      <c r="E5" s="112"/>
      <c r="F5" s="112"/>
      <c r="G5" s="112"/>
      <c r="H5" s="112"/>
      <c r="I5" s="113"/>
      <c r="J5" s="113"/>
    </row>
    <row r="6" spans="2:71" x14ac:dyDescent="0.25">
      <c r="B6" s="106" t="s">
        <v>34</v>
      </c>
      <c r="C6" s="114"/>
      <c r="D6" s="114"/>
      <c r="E6" s="114"/>
      <c r="F6" s="114"/>
      <c r="G6" s="114"/>
      <c r="H6" s="114"/>
      <c r="I6" s="115"/>
      <c r="J6" s="115"/>
    </row>
    <row r="7" spans="2:71" ht="67.900000000000006" customHeight="1" x14ac:dyDescent="0.25">
      <c r="B7" s="1" t="s">
        <v>10</v>
      </c>
      <c r="C7" s="12" t="s">
        <v>33</v>
      </c>
      <c r="D7" s="12" t="s">
        <v>32</v>
      </c>
      <c r="E7" s="12" t="s">
        <v>31</v>
      </c>
      <c r="F7" s="12" t="s">
        <v>30</v>
      </c>
      <c r="G7" s="12" t="s">
        <v>29</v>
      </c>
      <c r="H7" s="12" t="s">
        <v>28</v>
      </c>
      <c r="I7" s="12" t="s">
        <v>27</v>
      </c>
      <c r="J7" s="1" t="s">
        <v>26</v>
      </c>
      <c r="L7" s="64" t="s">
        <v>186</v>
      </c>
      <c r="M7" s="29"/>
      <c r="N7" s="29"/>
      <c r="O7" s="29"/>
    </row>
    <row r="8" spans="2:71" x14ac:dyDescent="0.25">
      <c r="B8" s="2">
        <v>1975</v>
      </c>
      <c r="C8" s="3"/>
      <c r="D8" s="3"/>
      <c r="E8" s="3"/>
      <c r="F8" s="3"/>
      <c r="G8" s="3"/>
      <c r="H8" s="11"/>
      <c r="I8" s="11"/>
      <c r="J8" s="3">
        <v>80500000</v>
      </c>
    </row>
    <row r="9" spans="2:71" x14ac:dyDescent="0.25">
      <c r="B9" s="4">
        <f t="shared" ref="B9:B34" si="0">+B8+1</f>
        <v>1976</v>
      </c>
      <c r="C9" s="3"/>
      <c r="D9" s="3"/>
      <c r="E9" s="3"/>
      <c r="F9" s="3"/>
      <c r="G9" s="3"/>
      <c r="H9" s="11"/>
      <c r="I9" s="11"/>
      <c r="J9" s="3">
        <v>89000000</v>
      </c>
      <c r="L9" t="s">
        <v>10</v>
      </c>
      <c r="M9" s="53">
        <f>[4]Tabelle1!F242</f>
        <v>1962</v>
      </c>
      <c r="N9" s="53">
        <f>[4]Tabelle1!G242</f>
        <v>1963</v>
      </c>
      <c r="O9" s="53">
        <f>[4]Tabelle1!H242</f>
        <v>1964</v>
      </c>
      <c r="P9" s="53">
        <f>[4]Tabelle1!I242</f>
        <v>1965</v>
      </c>
      <c r="Q9" s="53">
        <f>[4]Tabelle1!J242</f>
        <v>1966</v>
      </c>
      <c r="R9" s="53">
        <f>[4]Tabelle1!K242</f>
        <v>1967</v>
      </c>
      <c r="S9" s="53">
        <f>[4]Tabelle1!L242</f>
        <v>1968</v>
      </c>
      <c r="T9" s="53">
        <f>[4]Tabelle1!M242</f>
        <v>1969</v>
      </c>
      <c r="U9" s="53">
        <f>[4]Tabelle1!N242</f>
        <v>1970</v>
      </c>
      <c r="V9" s="53">
        <f>[4]Tabelle1!O242</f>
        <v>1971</v>
      </c>
      <c r="W9" s="53">
        <f>[4]Tabelle1!P242</f>
        <v>1972</v>
      </c>
      <c r="X9" s="53">
        <f>[4]Tabelle1!Q242</f>
        <v>1973</v>
      </c>
      <c r="Y9" s="53">
        <f>[4]Tabelle1!R242</f>
        <v>1974</v>
      </c>
      <c r="Z9" s="53">
        <f>[4]Tabelle1!S242</f>
        <v>1975</v>
      </c>
      <c r="AA9" s="53">
        <f>[4]Tabelle1!T242</f>
        <v>1976</v>
      </c>
      <c r="AB9" s="53">
        <f>[4]Tabelle1!U242</f>
        <v>1977</v>
      </c>
      <c r="AC9" s="53">
        <f>[4]Tabelle1!V242</f>
        <v>1978</v>
      </c>
      <c r="AD9" s="53">
        <f>[4]Tabelle1!W242</f>
        <v>1979</v>
      </c>
      <c r="AE9" s="53">
        <f>[4]Tabelle1!X242</f>
        <v>1980</v>
      </c>
      <c r="AF9" s="53">
        <f>[4]Tabelle1!Y242</f>
        <v>1981</v>
      </c>
      <c r="AG9" s="53">
        <f>[4]Tabelle1!Z242</f>
        <v>1982</v>
      </c>
      <c r="AH9" s="53">
        <f>[4]Tabelle1!AA242</f>
        <v>1983</v>
      </c>
      <c r="AI9" s="53">
        <f>[4]Tabelle1!AB242</f>
        <v>1984</v>
      </c>
      <c r="AJ9" s="53">
        <f>[4]Tabelle1!AC242</f>
        <v>1985</v>
      </c>
      <c r="AK9" s="53">
        <f>[4]Tabelle1!AD242</f>
        <v>1986</v>
      </c>
      <c r="AL9" s="53">
        <f>[4]Tabelle1!AE242</f>
        <v>1987</v>
      </c>
      <c r="AM9" s="53">
        <f>[4]Tabelle1!AF242</f>
        <v>1988</v>
      </c>
      <c r="AN9" s="53">
        <f>[4]Tabelle1!AG242</f>
        <v>1989</v>
      </c>
      <c r="AO9" s="53">
        <f>[4]Tabelle1!AH242</f>
        <v>1990</v>
      </c>
      <c r="AP9" s="53">
        <f>[4]Tabelle1!AI242</f>
        <v>1991</v>
      </c>
      <c r="AQ9" s="53">
        <f>[4]Tabelle1!AJ242</f>
        <v>1992</v>
      </c>
      <c r="AR9" s="53">
        <f>[4]Tabelle1!AK242</f>
        <v>1993</v>
      </c>
      <c r="AS9" s="53">
        <f>[4]Tabelle1!AL242</f>
        <v>1994</v>
      </c>
      <c r="AT9" s="53">
        <f>[4]Tabelle1!AM242</f>
        <v>1995</v>
      </c>
      <c r="AU9" s="53">
        <f>[4]Tabelle1!AN242</f>
        <v>1996</v>
      </c>
      <c r="AV9" s="53">
        <f>[4]Tabelle1!AO242</f>
        <v>1997</v>
      </c>
      <c r="AW9" s="53">
        <f>[4]Tabelle1!AP242</f>
        <v>1998</v>
      </c>
      <c r="AX9" s="53">
        <f>[4]Tabelle1!AQ242</f>
        <v>1999</v>
      </c>
      <c r="AY9" s="53">
        <f>[4]Tabelle1!AR242</f>
        <v>2000</v>
      </c>
      <c r="AZ9" s="53">
        <f>[4]Tabelle1!AS242</f>
        <v>2001</v>
      </c>
      <c r="BA9" s="53">
        <f>[4]Tabelle1!AT242</f>
        <v>2002</v>
      </c>
      <c r="BB9" s="53">
        <f>[4]Tabelle1!AU242</f>
        <v>2003</v>
      </c>
      <c r="BC9" s="53">
        <f>[4]Tabelle1!AV242</f>
        <v>2004</v>
      </c>
      <c r="BD9" s="53">
        <f>[4]Tabelle1!AW242</f>
        <v>2005</v>
      </c>
      <c r="BE9" s="53">
        <f>[4]Tabelle1!AX242</f>
        <v>2006</v>
      </c>
      <c r="BF9" s="53">
        <f>[4]Tabelle1!AY242</f>
        <v>2007</v>
      </c>
      <c r="BG9" s="53">
        <f>[4]Tabelle1!AZ242</f>
        <v>2008</v>
      </c>
      <c r="BH9" s="53">
        <f>[4]Tabelle1!BA242</f>
        <v>2009</v>
      </c>
      <c r="BI9" s="53">
        <f>[4]Tabelle1!BB242</f>
        <v>2010</v>
      </c>
      <c r="BJ9" s="53">
        <f>[4]Tabelle1!BC242</f>
        <v>2011</v>
      </c>
      <c r="BK9" s="53">
        <f>[4]Tabelle1!BD242</f>
        <v>2012</v>
      </c>
      <c r="BL9" s="53">
        <f>[4]Tabelle1!BE242</f>
        <v>2013</v>
      </c>
      <c r="BM9" s="53">
        <f>[4]Tabelle1!BF242</f>
        <v>2014</v>
      </c>
      <c r="BN9" s="53">
        <f>[4]Tabelle1!BG242</f>
        <v>2015</v>
      </c>
      <c r="BO9" s="53">
        <f>[4]Tabelle1!BH242</f>
        <v>2016</v>
      </c>
      <c r="BP9" s="53">
        <f>[4]Tabelle1!BI242</f>
        <v>2017</v>
      </c>
      <c r="BQ9" s="53">
        <f>[4]Tabelle1!BJ242</f>
        <v>2018</v>
      </c>
      <c r="BR9" s="53"/>
      <c r="BS9" s="53"/>
    </row>
    <row r="10" spans="2:71" x14ac:dyDescent="0.25">
      <c r="B10" s="4">
        <f t="shared" si="0"/>
        <v>1977</v>
      </c>
      <c r="C10" s="3"/>
      <c r="D10" s="3"/>
      <c r="E10" s="3"/>
      <c r="F10" s="3"/>
      <c r="G10" s="3"/>
      <c r="H10" s="11"/>
      <c r="I10" s="11"/>
      <c r="J10" s="3">
        <v>99800000</v>
      </c>
      <c r="L10" s="53" t="str">
        <f>[4]Tabelle1!E243</f>
        <v>Construction</v>
      </c>
      <c r="M10" s="34">
        <f>[4]Tabelle1!F243</f>
        <v>-400140493.009076</v>
      </c>
      <c r="N10" s="34">
        <f>[4]Tabelle1!G243</f>
        <v>-393015041.38669777</v>
      </c>
      <c r="O10" s="34">
        <f>[4]Tabelle1!H243</f>
        <v>-356007508.59267211</v>
      </c>
      <c r="P10" s="34">
        <f>[4]Tabelle1!I243</f>
        <v>-367060177.481875</v>
      </c>
      <c r="Q10" s="34">
        <f>[4]Tabelle1!J243</f>
        <v>-629195006.38399231</v>
      </c>
      <c r="R10" s="34">
        <f>[4]Tabelle1!K243</f>
        <v>-380534229.60509741</v>
      </c>
      <c r="S10" s="34">
        <f>[4]Tabelle1!L243</f>
        <v>-367046168.35589576</v>
      </c>
      <c r="T10" s="34">
        <f>[4]Tabelle1!M243</f>
        <v>-402419683.71121156</v>
      </c>
      <c r="U10" s="34">
        <f>[4]Tabelle1!N243</f>
        <v>-369742757.42496705</v>
      </c>
      <c r="V10" s="34">
        <f>[4]Tabelle1!O243</f>
        <v>-307564736.13197362</v>
      </c>
      <c r="W10" s="34">
        <f>[4]Tabelle1!P243</f>
        <v>-256750671.08228746</v>
      </c>
      <c r="X10" s="34">
        <f>[4]Tabelle1!Q243</f>
        <v>-383781783.23217499</v>
      </c>
      <c r="Y10" s="34">
        <f>[4]Tabelle1!R243</f>
        <v>-560832814.76349306</v>
      </c>
      <c r="Z10" s="34">
        <f>[4]Tabelle1!S243</f>
        <v>-464785815.79960442</v>
      </c>
      <c r="AA10" s="34">
        <f>[4]Tabelle1!T243</f>
        <v>-480270464.68971473</v>
      </c>
      <c r="AB10" s="34">
        <f>[4]Tabelle1!U243</f>
        <v>-418229889.31467366</v>
      </c>
      <c r="AC10" s="34">
        <f>[4]Tabelle1!V243</f>
        <v>-314205058.42864567</v>
      </c>
      <c r="AD10" s="34">
        <f>[4]Tabelle1!W243</f>
        <v>-316762907.75327611</v>
      </c>
      <c r="AE10" s="34">
        <f>[4]Tabelle1!X243</f>
        <v>-387881235.66311747</v>
      </c>
      <c r="AF10" s="34">
        <f>[4]Tabelle1!Y243</f>
        <v>-532467962.16425884</v>
      </c>
      <c r="AG10" s="34">
        <f>[4]Tabelle1!Z243</f>
        <v>112663828.53997913</v>
      </c>
      <c r="AH10" s="34">
        <f>[4]Tabelle1!AA243</f>
        <v>-113110601.70799217</v>
      </c>
      <c r="AI10" s="34">
        <f>[4]Tabelle1!AB243</f>
        <v>41965226.302404076</v>
      </c>
      <c r="AJ10" s="34">
        <f>[4]Tabelle1!AC243</f>
        <v>358621967.43678963</v>
      </c>
      <c r="AK10" s="34">
        <f>[4]Tabelle1!AD243</f>
        <v>527576962.21701884</v>
      </c>
      <c r="AL10" s="34">
        <f>[4]Tabelle1!AE243</f>
        <v>392744444.43512052</v>
      </c>
      <c r="AM10" s="34">
        <f>[4]Tabelle1!AF243</f>
        <v>249789989.29034409</v>
      </c>
      <c r="AN10" s="34">
        <f>[4]Tabelle1!AG243</f>
        <v>136631245.792164</v>
      </c>
      <c r="AO10" s="34">
        <f>[4]Tabelle1!AH243</f>
        <v>-1642861.2756443908</v>
      </c>
      <c r="AP10" s="34">
        <f>[4]Tabelle1!AI243</f>
        <v>-123086367.18887082</v>
      </c>
      <c r="AQ10" s="34">
        <f>[4]Tabelle1!AJ243</f>
        <v>-106684647.88950062</v>
      </c>
      <c r="AR10" s="34">
        <f>[4]Tabelle1!AK243</f>
        <v>-82055498.229216754</v>
      </c>
      <c r="AS10" s="34">
        <f>[4]Tabelle1!AL243</f>
        <v>-18233760.592353761</v>
      </c>
      <c r="AT10" s="34">
        <f>[4]Tabelle1!AM243</f>
        <v>-4995245.1166806258</v>
      </c>
      <c r="AU10" s="34">
        <f>[4]Tabelle1!AN243</f>
        <v>157513558.57466108</v>
      </c>
      <c r="AV10" s="34">
        <f>[4]Tabelle1!AO243</f>
        <v>-150415189.32120353</v>
      </c>
      <c r="AW10" s="34">
        <f>[4]Tabelle1!AP243</f>
        <v>248435299.52116483</v>
      </c>
      <c r="AX10" s="34">
        <f>[4]Tabelle1!AQ243</f>
        <v>636846491.32109928</v>
      </c>
      <c r="AY10" s="34">
        <f>[4]Tabelle1!AR243</f>
        <v>762748650.27491486</v>
      </c>
      <c r="AZ10" s="34">
        <f>[4]Tabelle1!AS243</f>
        <v>996031951.41817319</v>
      </c>
      <c r="BA10" s="34">
        <f>[4]Tabelle1!AT243</f>
        <v>1282340373.7718112</v>
      </c>
      <c r="BB10" s="34">
        <f>[4]Tabelle1!AU243</f>
        <v>1156556816.4687901</v>
      </c>
      <c r="BC10" s="34">
        <f>[4]Tabelle1!AV243</f>
        <v>1224246494.6475</v>
      </c>
      <c r="BD10" s="34">
        <f>[4]Tabelle1!AW243</f>
        <v>1491920767.1802523</v>
      </c>
      <c r="BE10" s="34">
        <f>[4]Tabelle1!AX243</f>
        <v>2354365848</v>
      </c>
      <c r="BF10" s="34">
        <f>[4]Tabelle1!AY243</f>
        <v>2517802027.854166</v>
      </c>
      <c r="BG10" s="34">
        <f>[4]Tabelle1!AZ243</f>
        <v>2123895900.9550006</v>
      </c>
      <c r="BH10" s="34">
        <f>[4]Tabelle1!BA243</f>
        <v>1677649897.5658338</v>
      </c>
      <c r="BI10" s="34">
        <f>[4]Tabelle1!BB243</f>
        <v>1641252680.0249999</v>
      </c>
      <c r="BJ10" s="34">
        <f>[4]Tabelle1!BC243</f>
        <v>1776228166.5133333</v>
      </c>
      <c r="BK10" s="34">
        <f>[4]Tabelle1!BD243</f>
        <v>2133671103.3616667</v>
      </c>
      <c r="BL10" s="34">
        <f>[4]Tabelle1!BE243</f>
        <v>1985417902.0508463</v>
      </c>
      <c r="BM10" s="34">
        <f>[4]Tabelle1!BF243</f>
        <v>2234192513.5236068</v>
      </c>
      <c r="BN10" s="34">
        <f>[4]Tabelle1!BG243</f>
        <v>3189235267.0153542</v>
      </c>
      <c r="BO10" s="34">
        <f>[4]Tabelle1!BH243</f>
        <v>2835719447.0810184</v>
      </c>
      <c r="BP10" s="34">
        <f>[4]Tabelle1!BI243</f>
        <v>2677546023.2114429</v>
      </c>
      <c r="BQ10" s="34">
        <f>[4]Tabelle1!BJ243</f>
        <v>3245312303.9902916</v>
      </c>
      <c r="BR10" s="53"/>
      <c r="BS10" s="53"/>
    </row>
    <row r="11" spans="2:71" x14ac:dyDescent="0.25">
      <c r="B11" s="4">
        <f t="shared" si="0"/>
        <v>1978</v>
      </c>
      <c r="C11" s="3"/>
      <c r="D11" s="3"/>
      <c r="E11" s="3"/>
      <c r="F11" s="3"/>
      <c r="G11" s="3"/>
      <c r="H11" s="3"/>
      <c r="I11" s="3"/>
      <c r="J11" s="3">
        <v>103000000</v>
      </c>
      <c r="L11" s="53" t="str">
        <f>[4]Tabelle1!E244</f>
        <v>Consumer durables</v>
      </c>
      <c r="M11" s="34">
        <f>[4]Tabelle1!F244</f>
        <v>-12179570.916839253</v>
      </c>
      <c r="N11" s="34">
        <f>[4]Tabelle1!G244</f>
        <v>-6622917.0485101286</v>
      </c>
      <c r="O11" s="34">
        <f>[4]Tabelle1!H244</f>
        <v>580362.69604738057</v>
      </c>
      <c r="P11" s="34">
        <f>[4]Tabelle1!I244</f>
        <v>7869869.2300038841</v>
      </c>
      <c r="Q11" s="34">
        <f>[4]Tabelle1!J244</f>
        <v>3370644.981487616</v>
      </c>
      <c r="R11" s="34">
        <f>[4]Tabelle1!K244</f>
        <v>13602151.478069155</v>
      </c>
      <c r="S11" s="34">
        <f>[4]Tabelle1!L244</f>
        <v>36716819.897630729</v>
      </c>
      <c r="T11" s="34">
        <f>[4]Tabelle1!M244</f>
        <v>64133983.454413451</v>
      </c>
      <c r="U11" s="34">
        <f>[4]Tabelle1!N244</f>
        <v>84239468.871862695</v>
      </c>
      <c r="V11" s="34">
        <f>[4]Tabelle1!O244</f>
        <v>90627518.407865778</v>
      </c>
      <c r="W11" s="34">
        <f>[4]Tabelle1!P244</f>
        <v>131542914.11703889</v>
      </c>
      <c r="X11" s="34">
        <f>[4]Tabelle1!Q244</f>
        <v>117411713.97518764</v>
      </c>
      <c r="Y11" s="34">
        <f>[4]Tabelle1!R244</f>
        <v>62245602.441539407</v>
      </c>
      <c r="Z11" s="34">
        <f>[4]Tabelle1!S244</f>
        <v>18887194.797024556</v>
      </c>
      <c r="AA11" s="34">
        <f>[4]Tabelle1!T244</f>
        <v>31995943.613332342</v>
      </c>
      <c r="AB11" s="34">
        <f>[4]Tabelle1!U244</f>
        <v>44704934.978076264</v>
      </c>
      <c r="AC11" s="34">
        <f>[4]Tabelle1!V244</f>
        <v>354801088.11170381</v>
      </c>
      <c r="AD11" s="34">
        <f>[4]Tabelle1!W244</f>
        <v>142298540.96502185</v>
      </c>
      <c r="AE11" s="34">
        <f>[4]Tabelle1!X244</f>
        <v>150228957.09061891</v>
      </c>
      <c r="AF11" s="34">
        <f>[4]Tabelle1!Y244</f>
        <v>681505457.02440786</v>
      </c>
      <c r="AG11" s="34">
        <f>[4]Tabelle1!Z244</f>
        <v>720110509.53162074</v>
      </c>
      <c r="AH11" s="34">
        <f>[4]Tabelle1!AA244</f>
        <v>1131315786.7622855</v>
      </c>
      <c r="AI11" s="34">
        <f>[4]Tabelle1!AB244</f>
        <v>1260665634.9740255</v>
      </c>
      <c r="AJ11" s="34">
        <f>[4]Tabelle1!AC244</f>
        <v>541634178.72062063</v>
      </c>
      <c r="AK11" s="34">
        <f>[4]Tabelle1!AD244</f>
        <v>663152978.4911021</v>
      </c>
      <c r="AL11" s="34">
        <f>[4]Tabelle1!AE244</f>
        <v>633155559.5995425</v>
      </c>
      <c r="AM11" s="34">
        <f>[4]Tabelle1!AF244</f>
        <v>492856463.86562002</v>
      </c>
      <c r="AN11" s="34">
        <f>[4]Tabelle1!AG244</f>
        <v>395479840.92022753</v>
      </c>
      <c r="AO11" s="34">
        <f>[4]Tabelle1!AH244</f>
        <v>324509546.79264897</v>
      </c>
      <c r="AP11" s="34">
        <f>[4]Tabelle1!AI244</f>
        <v>302074214.73277414</v>
      </c>
      <c r="AQ11" s="34">
        <f>[4]Tabelle1!AJ244</f>
        <v>514851079.51452321</v>
      </c>
      <c r="AR11" s="34">
        <f>[4]Tabelle1!AK244</f>
        <v>496848690.48169303</v>
      </c>
      <c r="AS11" s="34">
        <f>[4]Tabelle1!AL244</f>
        <v>553811713.27941704</v>
      </c>
      <c r="AT11" s="34">
        <f>[4]Tabelle1!AM244</f>
        <v>603309642.31362784</v>
      </c>
      <c r="AU11" s="34">
        <f>[4]Tabelle1!AN244</f>
        <v>646662253.54219294</v>
      </c>
      <c r="AV11" s="34">
        <f>[4]Tabelle1!AO244</f>
        <v>665380387.49599969</v>
      </c>
      <c r="AW11" s="34">
        <f>[4]Tabelle1!AP244</f>
        <v>1133359938.8737693</v>
      </c>
      <c r="AX11" s="34">
        <f>[4]Tabelle1!AQ244</f>
        <v>1130086484.5902367</v>
      </c>
      <c r="AY11" s="34">
        <f>[4]Tabelle1!AR244</f>
        <v>1214484280.7403257</v>
      </c>
      <c r="AZ11" s="34">
        <f>[4]Tabelle1!AS244</f>
        <v>1291770948.9789448</v>
      </c>
      <c r="BA11" s="34">
        <f>[4]Tabelle1!AT244</f>
        <v>1680733551.0587039</v>
      </c>
      <c r="BB11" s="34">
        <f>[4]Tabelle1!AU244</f>
        <v>1879765109.2941992</v>
      </c>
      <c r="BC11" s="34">
        <f>[4]Tabelle1!AV244</f>
        <v>1853843294.2133842</v>
      </c>
      <c r="BD11" s="34">
        <f>[4]Tabelle1!AW244</f>
        <v>2109262144.5432374</v>
      </c>
      <c r="BE11" s="34">
        <f>[4]Tabelle1!AX244</f>
        <v>2336823508.0714254</v>
      </c>
      <c r="BF11" s="34">
        <f>[4]Tabelle1!AY244</f>
        <v>2278842840.9582014</v>
      </c>
      <c r="BG11" s="34">
        <f>[4]Tabelle1!AZ244</f>
        <v>2413510151.2823744</v>
      </c>
      <c r="BH11" s="34">
        <f>[4]Tabelle1!BA244</f>
        <v>1938827741.7527709</v>
      </c>
      <c r="BI11" s="34">
        <f>[4]Tabelle1!BB244</f>
        <v>2274313650.729867</v>
      </c>
      <c r="BJ11" s="34">
        <f>[4]Tabelle1!BC244</f>
        <v>2236935907.8400183</v>
      </c>
      <c r="BK11" s="34">
        <f>[4]Tabelle1!BD244</f>
        <v>1955138210.7406588</v>
      </c>
      <c r="BL11" s="34">
        <f>[4]Tabelle1!BE244</f>
        <v>2163004778.4821024</v>
      </c>
      <c r="BM11" s="34">
        <f>[4]Tabelle1!BF244</f>
        <v>2066641604.5128002</v>
      </c>
      <c r="BN11" s="34">
        <f>[4]Tabelle1!BG244</f>
        <v>2359797704.4449077</v>
      </c>
      <c r="BO11" s="34">
        <f>[4]Tabelle1!BH244</f>
        <v>2367704813.5474267</v>
      </c>
      <c r="BP11" s="34">
        <f>[4]Tabelle1!BI244</f>
        <v>1161909293.6678843</v>
      </c>
      <c r="BQ11" s="34">
        <f>[4]Tabelle1!BJ244</f>
        <v>1326772910.9128821</v>
      </c>
      <c r="BR11" s="53"/>
      <c r="BS11" s="53"/>
    </row>
    <row r="12" spans="2:71" x14ac:dyDescent="0.25">
      <c r="B12" s="4">
        <f>+B11+1</f>
        <v>1979</v>
      </c>
      <c r="C12" s="3">
        <v>16500000</v>
      </c>
      <c r="D12" s="3">
        <v>12400000</v>
      </c>
      <c r="E12" s="3">
        <v>21500000</v>
      </c>
      <c r="F12" s="3">
        <v>6140000</v>
      </c>
      <c r="G12" s="3">
        <v>34300000</v>
      </c>
      <c r="H12" s="3">
        <v>90900000</v>
      </c>
      <c r="I12" s="3">
        <v>13900000</v>
      </c>
      <c r="J12" s="3">
        <v>105000000</v>
      </c>
      <c r="L12" s="53" t="str">
        <f>[4]Tabelle1!E245</f>
        <v>Containers and packaging</v>
      </c>
      <c r="M12" s="34">
        <f>[4]Tabelle1!F245</f>
        <v>-15066197.15802997</v>
      </c>
      <c r="N12" s="34">
        <f>[4]Tabelle1!G245</f>
        <v>-15288423.359999999</v>
      </c>
      <c r="O12" s="34">
        <f>[4]Tabelle1!H245</f>
        <v>-14411671.97534232</v>
      </c>
      <c r="P12" s="34">
        <f>[4]Tabelle1!I245</f>
        <v>-42095450.616956033</v>
      </c>
      <c r="Q12" s="34">
        <f>[4]Tabelle1!J245</f>
        <v>-78431945.620777875</v>
      </c>
      <c r="R12" s="34">
        <f>[4]Tabelle1!K245</f>
        <v>-68231945.758641273</v>
      </c>
      <c r="S12" s="34">
        <f>[4]Tabelle1!L245</f>
        <v>-56149154.506653227</v>
      </c>
      <c r="T12" s="34">
        <f>[4]Tabelle1!M245</f>
        <v>-59328268.60064134</v>
      </c>
      <c r="U12" s="34">
        <f>[4]Tabelle1!N245</f>
        <v>-54363051.288753688</v>
      </c>
      <c r="V12" s="34">
        <f>[4]Tabelle1!O245</f>
        <v>-54767567.128478236</v>
      </c>
      <c r="W12" s="34">
        <f>[4]Tabelle1!P245</f>
        <v>-55378009.330295205</v>
      </c>
      <c r="X12" s="34">
        <f>[4]Tabelle1!Q245</f>
        <v>-52560025.340248197</v>
      </c>
      <c r="Y12" s="34">
        <f>[4]Tabelle1!R245</f>
        <v>-73319600.808134332</v>
      </c>
      <c r="Z12" s="34">
        <f>[4]Tabelle1!S245</f>
        <v>-62302287.152026422</v>
      </c>
      <c r="AA12" s="34">
        <f>[4]Tabelle1!T245</f>
        <v>-84203258.300392568</v>
      </c>
      <c r="AB12" s="34">
        <f>[4]Tabelle1!U245</f>
        <v>-56510581.402059354</v>
      </c>
      <c r="AC12" s="34">
        <f>[4]Tabelle1!V245</f>
        <v>-72513892.543091238</v>
      </c>
      <c r="AD12" s="34">
        <f>[4]Tabelle1!W245</f>
        <v>-41181128.476823144</v>
      </c>
      <c r="AE12" s="34">
        <f>[4]Tabelle1!X245</f>
        <v>-19945119.723225959</v>
      </c>
      <c r="AF12" s="34">
        <f>[4]Tabelle1!Y245</f>
        <v>-63074410.058196783</v>
      </c>
      <c r="AG12" s="34">
        <f>[4]Tabelle1!Z245</f>
        <v>-54524590.244361557</v>
      </c>
      <c r="AH12" s="34">
        <f>[4]Tabelle1!AA245</f>
        <v>-53528617.109683111</v>
      </c>
      <c r="AI12" s="34">
        <f>[4]Tabelle1!AB245</f>
        <v>-54388815.610816799</v>
      </c>
      <c r="AJ12" s="34">
        <f>[4]Tabelle1!AC245</f>
        <v>-179201889.82236525</v>
      </c>
      <c r="AK12" s="34">
        <f>[4]Tabelle1!AD245</f>
        <v>-170512332.62356204</v>
      </c>
      <c r="AL12" s="34">
        <f>[4]Tabelle1!AE245</f>
        <v>-146125824.52817601</v>
      </c>
      <c r="AM12" s="34">
        <f>[4]Tabelle1!AF245</f>
        <v>-345157713.70898336</v>
      </c>
      <c r="AN12" s="34">
        <f>[4]Tabelle1!AG245</f>
        <v>-4992930.8553663418</v>
      </c>
      <c r="AO12" s="34">
        <f>[4]Tabelle1!AH245</f>
        <v>-38345402.893825091</v>
      </c>
      <c r="AP12" s="34">
        <f>[4]Tabelle1!AI245</f>
        <v>-73754173.219513893</v>
      </c>
      <c r="AQ12" s="34">
        <f>[4]Tabelle1!AJ245</f>
        <v>-115427277.05765015</v>
      </c>
      <c r="AR12" s="34">
        <f>[4]Tabelle1!AK245</f>
        <v>-112977919.90130921</v>
      </c>
      <c r="AS12" s="34">
        <f>[4]Tabelle1!AL245</f>
        <v>-93177477.35072358</v>
      </c>
      <c r="AT12" s="34">
        <f>[4]Tabelle1!AM245</f>
        <v>-64118725.515380904</v>
      </c>
      <c r="AU12" s="34">
        <f>[4]Tabelle1!AN245</f>
        <v>-92414409.10450761</v>
      </c>
      <c r="AV12" s="34">
        <f>[4]Tabelle1!AO245</f>
        <v>-113806248.83243872</v>
      </c>
      <c r="AW12" s="34">
        <f>[4]Tabelle1!AP245</f>
        <v>-67699929.967109352</v>
      </c>
      <c r="AX12" s="34">
        <f>[4]Tabelle1!AQ245</f>
        <v>-70665000.853132308</v>
      </c>
      <c r="AY12" s="34">
        <f>[4]Tabelle1!AR245</f>
        <v>-37757309.295067966</v>
      </c>
      <c r="AZ12" s="34">
        <f>[4]Tabelle1!AS245</f>
        <v>-15020525.336639818</v>
      </c>
      <c r="BA12" s="34">
        <f>[4]Tabelle1!AT245</f>
        <v>77317786.461666673</v>
      </c>
      <c r="BB12" s="34">
        <f>[4]Tabelle1!AU245</f>
        <v>91750860.829999998</v>
      </c>
      <c r="BC12" s="34">
        <f>[4]Tabelle1!AV245</f>
        <v>76454187.799999982</v>
      </c>
      <c r="BD12" s="34">
        <f>[4]Tabelle1!AW245</f>
        <v>40112212.324999943</v>
      </c>
      <c r="BE12" s="34">
        <f>[4]Tabelle1!AX245</f>
        <v>31163479.431666639</v>
      </c>
      <c r="BF12" s="34">
        <f>[4]Tabelle1!AY245</f>
        <v>18234599.490000088</v>
      </c>
      <c r="BG12" s="34">
        <f>[4]Tabelle1!AZ245</f>
        <v>-14971641.031666704</v>
      </c>
      <c r="BH12" s="34">
        <f>[4]Tabelle1!BA245</f>
        <v>6161803.7296666466</v>
      </c>
      <c r="BI12" s="34">
        <f>[4]Tabelle1!BB245</f>
        <v>-8712718.0223333538</v>
      </c>
      <c r="BJ12" s="34">
        <f>[4]Tabelle1!BC245</f>
        <v>-26351642.774333358</v>
      </c>
      <c r="BK12" s="34">
        <f>[4]Tabelle1!BD245</f>
        <v>-11057466.616333321</v>
      </c>
      <c r="BL12" s="34">
        <f>[4]Tabelle1!BE245</f>
        <v>-43946050.073333375</v>
      </c>
      <c r="BM12" s="34">
        <f>[4]Tabelle1!BF245</f>
        <v>-60077550.734875798</v>
      </c>
      <c r="BN12" s="34">
        <f>[4]Tabelle1!BG245</f>
        <v>-4743634.4647516236</v>
      </c>
      <c r="BO12" s="34">
        <f>[4]Tabelle1!BH245</f>
        <v>-89614557.451805755</v>
      </c>
      <c r="BP12" s="34">
        <f>[4]Tabelle1!BI245</f>
        <v>-51323686.062469289</v>
      </c>
      <c r="BQ12" s="34">
        <f>[4]Tabelle1!BJ245</f>
        <v>-24134607.092557821</v>
      </c>
      <c r="BR12" s="53"/>
      <c r="BS12" s="53"/>
    </row>
    <row r="13" spans="2:71" x14ac:dyDescent="0.25">
      <c r="B13" s="4">
        <f t="shared" si="0"/>
        <v>1980</v>
      </c>
      <c r="C13" s="3">
        <v>14700000</v>
      </c>
      <c r="D13" s="3">
        <v>10800000</v>
      </c>
      <c r="E13" s="3">
        <v>15000000</v>
      </c>
      <c r="F13" s="3">
        <v>5040000</v>
      </c>
      <c r="G13" s="3">
        <v>30600000</v>
      </c>
      <c r="H13" s="3">
        <v>76100000</v>
      </c>
      <c r="I13" s="3">
        <v>11800000</v>
      </c>
      <c r="J13" s="3">
        <v>87900000</v>
      </c>
      <c r="L13" s="53" t="str">
        <f>[4]Tabelle1!E246</f>
        <v>Electrical</v>
      </c>
      <c r="M13" s="34">
        <f>[4]Tabelle1!F246</f>
        <v>-120826205.58653751</v>
      </c>
      <c r="N13" s="34">
        <f>[4]Tabelle1!G246</f>
        <v>-129479159.83595487</v>
      </c>
      <c r="O13" s="34">
        <f>[4]Tabelle1!H246</f>
        <v>-154888471.43853101</v>
      </c>
      <c r="P13" s="34">
        <f>[4]Tabelle1!I246</f>
        <v>-169800265.68652847</v>
      </c>
      <c r="Q13" s="34">
        <f>[4]Tabelle1!J246</f>
        <v>-145794316.36326125</v>
      </c>
      <c r="R13" s="34">
        <f>[4]Tabelle1!K246</f>
        <v>-145553718.03528786</v>
      </c>
      <c r="S13" s="34">
        <f>[4]Tabelle1!L246</f>
        <v>-134524865.93653873</v>
      </c>
      <c r="T13" s="34">
        <f>[4]Tabelle1!M246</f>
        <v>-138719558.72961906</v>
      </c>
      <c r="U13" s="34">
        <f>[4]Tabelle1!N246</f>
        <v>-144638563.69013914</v>
      </c>
      <c r="V13" s="34">
        <f>[4]Tabelle1!O246</f>
        <v>-140534464.15670195</v>
      </c>
      <c r="W13" s="34">
        <f>[4]Tabelle1!P246</f>
        <v>-102473205.45423028</v>
      </c>
      <c r="X13" s="34">
        <f>[4]Tabelle1!Q246</f>
        <v>-101424608.98778485</v>
      </c>
      <c r="Y13" s="34">
        <f>[4]Tabelle1!R246</f>
        <v>-169931759.9393965</v>
      </c>
      <c r="Z13" s="34">
        <f>[4]Tabelle1!S246</f>
        <v>-217433406.71248233</v>
      </c>
      <c r="AA13" s="34">
        <f>[4]Tabelle1!T246</f>
        <v>-246312979.73735407</v>
      </c>
      <c r="AB13" s="34">
        <f>[4]Tabelle1!U246</f>
        <v>-169596133.89145815</v>
      </c>
      <c r="AC13" s="34">
        <f>[4]Tabelle1!V246</f>
        <v>-294226650.80109626</v>
      </c>
      <c r="AD13" s="34">
        <f>[4]Tabelle1!W246</f>
        <v>-44316618.127167046</v>
      </c>
      <c r="AE13" s="34">
        <f>[4]Tabelle1!X246</f>
        <v>-168019998.82744667</v>
      </c>
      <c r="AF13" s="34">
        <f>[4]Tabelle1!Y246</f>
        <v>-129876655.38942228</v>
      </c>
      <c r="AG13" s="34">
        <f>[4]Tabelle1!Z246</f>
        <v>-124413576.06472562</v>
      </c>
      <c r="AH13" s="34">
        <f>[4]Tabelle1!AA246</f>
        <v>-11123137.500207309</v>
      </c>
      <c r="AI13" s="34">
        <f>[4]Tabelle1!AB246</f>
        <v>201564472.85164222</v>
      </c>
      <c r="AJ13" s="34">
        <f>[4]Tabelle1!AC246</f>
        <v>322324947.65031403</v>
      </c>
      <c r="AK13" s="34">
        <f>[4]Tabelle1!AD246</f>
        <v>524891534.36271715</v>
      </c>
      <c r="AL13" s="34">
        <f>[4]Tabelle1!AE246</f>
        <v>343902039.52074116</v>
      </c>
      <c r="AM13" s="34">
        <f>[4]Tabelle1!AF246</f>
        <v>346299532.77938855</v>
      </c>
      <c r="AN13" s="34">
        <f>[4]Tabelle1!AG246</f>
        <v>211114758.02094358</v>
      </c>
      <c r="AO13" s="34">
        <f>[4]Tabelle1!AH246</f>
        <v>66608278.064850144</v>
      </c>
      <c r="AP13" s="34">
        <f>[4]Tabelle1!AI246</f>
        <v>86347603.213686287</v>
      </c>
      <c r="AQ13" s="34">
        <f>[4]Tabelle1!AJ246</f>
        <v>123978633.73081395</v>
      </c>
      <c r="AR13" s="34">
        <f>[4]Tabelle1!AK246</f>
        <v>188910815.2461929</v>
      </c>
      <c r="AS13" s="34">
        <f>[4]Tabelle1!AL246</f>
        <v>275773205.6238367</v>
      </c>
      <c r="AT13" s="34">
        <f>[4]Tabelle1!AM246</f>
        <v>314071297.91342854</v>
      </c>
      <c r="AU13" s="34">
        <f>[4]Tabelle1!AN246</f>
        <v>365872191.66301006</v>
      </c>
      <c r="AV13" s="34">
        <f>[4]Tabelle1!AO246</f>
        <v>375899613.73728341</v>
      </c>
      <c r="AW13" s="34">
        <f>[4]Tabelle1!AP246</f>
        <v>507148986.40841436</v>
      </c>
      <c r="AX13" s="34">
        <f>[4]Tabelle1!AQ246</f>
        <v>836712570.50874257</v>
      </c>
      <c r="AY13" s="34">
        <f>[4]Tabelle1!AR246</f>
        <v>620809323.16799033</v>
      </c>
      <c r="AZ13" s="34">
        <f>[4]Tabelle1!AS246</f>
        <v>730983058.6054635</v>
      </c>
      <c r="BA13" s="34">
        <f>[4]Tabelle1!AT246</f>
        <v>940760194.5243175</v>
      </c>
      <c r="BB13" s="34">
        <f>[4]Tabelle1!AU246</f>
        <v>1030532756.5050037</v>
      </c>
      <c r="BC13" s="34">
        <f>[4]Tabelle1!AV246</f>
        <v>1050069141.5741374</v>
      </c>
      <c r="BD13" s="34">
        <f>[4]Tabelle1!AW246</f>
        <v>1212533958.8560696</v>
      </c>
      <c r="BE13" s="34">
        <f>[4]Tabelle1!AX246</f>
        <v>1375053336.2025185</v>
      </c>
      <c r="BF13" s="34">
        <f>[4]Tabelle1!AY246</f>
        <v>869661652.47309542</v>
      </c>
      <c r="BG13" s="34">
        <f>[4]Tabelle1!AZ246</f>
        <v>772541170.52912068</v>
      </c>
      <c r="BH13" s="34">
        <f>[4]Tabelle1!BA246</f>
        <v>642982804.3506403</v>
      </c>
      <c r="BI13" s="34">
        <f>[4]Tabelle1!BB246</f>
        <v>811416966.59376979</v>
      </c>
      <c r="BJ13" s="34">
        <f>[4]Tabelle1!BC246</f>
        <v>712208911.0486002</v>
      </c>
      <c r="BK13" s="34">
        <f>[4]Tabelle1!BD246</f>
        <v>792626344.54175687</v>
      </c>
      <c r="BL13" s="34">
        <f>[4]Tabelle1!BE246</f>
        <v>743277371.33346474</v>
      </c>
      <c r="BM13" s="34">
        <f>[4]Tabelle1!BF246</f>
        <v>803749004.52810657</v>
      </c>
      <c r="BN13" s="34">
        <f>[4]Tabelle1!BG246</f>
        <v>904793842.99563217</v>
      </c>
      <c r="BO13" s="34">
        <f>[4]Tabelle1!BH246</f>
        <v>-476713432.74360913</v>
      </c>
      <c r="BP13" s="34">
        <f>[4]Tabelle1!BI246</f>
        <v>-1279433664.468946</v>
      </c>
      <c r="BQ13" s="34">
        <f>[4]Tabelle1!BJ246</f>
        <v>597519915.46514535</v>
      </c>
      <c r="BR13" s="53"/>
      <c r="BS13" s="53"/>
    </row>
    <row r="14" spans="2:71" x14ac:dyDescent="0.25">
      <c r="B14" s="4">
        <f t="shared" si="0"/>
        <v>1981</v>
      </c>
      <c r="C14" s="3">
        <v>16000000</v>
      </c>
      <c r="D14" s="3">
        <v>10600000</v>
      </c>
      <c r="E14" s="3">
        <v>14900000</v>
      </c>
      <c r="F14" s="3">
        <v>4800000</v>
      </c>
      <c r="G14" s="3">
        <v>33900000</v>
      </c>
      <c r="H14" s="3">
        <v>80200000</v>
      </c>
      <c r="I14" s="3">
        <v>15000000</v>
      </c>
      <c r="J14" s="3">
        <v>95200000</v>
      </c>
      <c r="L14" s="53" t="str">
        <f>[4]Tabelle1!E247</f>
        <v>Machinery and equipment</v>
      </c>
      <c r="M14" s="34">
        <f>[4]Tabelle1!F247</f>
        <v>-1197609337.1788602</v>
      </c>
      <c r="N14" s="34">
        <f>[4]Tabelle1!G247</f>
        <v>-1267412076.3916309</v>
      </c>
      <c r="O14" s="34">
        <f>[4]Tabelle1!H247</f>
        <v>-1386453207.4261198</v>
      </c>
      <c r="P14" s="34">
        <f>[4]Tabelle1!I247</f>
        <v>-1281915640.9615269</v>
      </c>
      <c r="Q14" s="34">
        <f>[4]Tabelle1!J247</f>
        <v>-1100083482.9039097</v>
      </c>
      <c r="R14" s="34">
        <f>[4]Tabelle1!K247</f>
        <v>-1081015540.9817312</v>
      </c>
      <c r="S14" s="34">
        <f>[4]Tabelle1!L247</f>
        <v>-1096925116.3178077</v>
      </c>
      <c r="T14" s="34">
        <f>[4]Tabelle1!M247</f>
        <v>-1165984291.4239902</v>
      </c>
      <c r="U14" s="34">
        <f>[4]Tabelle1!N247</f>
        <v>-1196188795.8102455</v>
      </c>
      <c r="V14" s="34">
        <f>[4]Tabelle1!O247</f>
        <v>-1035350007.3312246</v>
      </c>
      <c r="W14" s="34">
        <f>[4]Tabelle1!P247</f>
        <v>-973147551.70418608</v>
      </c>
      <c r="X14" s="34">
        <f>[4]Tabelle1!Q247</f>
        <v>-1105497802.6640427</v>
      </c>
      <c r="Y14" s="34">
        <f>[4]Tabelle1!R247</f>
        <v>-1542237034.3441756</v>
      </c>
      <c r="Z14" s="34">
        <f>[4]Tabelle1!S247</f>
        <v>-1895499436.2008429</v>
      </c>
      <c r="AA14" s="34">
        <f>[4]Tabelle1!T247</f>
        <v>-1836543651.6818614</v>
      </c>
      <c r="AB14" s="34">
        <f>[4]Tabelle1!U247</f>
        <v>-1385562124.8359237</v>
      </c>
      <c r="AC14" s="34">
        <f>[4]Tabelle1!V247</f>
        <v>-932317463.21091223</v>
      </c>
      <c r="AD14" s="34">
        <f>[4]Tabelle1!W247</f>
        <v>-1441365375.9228232</v>
      </c>
      <c r="AE14" s="34">
        <f>[4]Tabelle1!X247</f>
        <v>-1601801187.7162833</v>
      </c>
      <c r="AF14" s="34">
        <f>[4]Tabelle1!Y247</f>
        <v>-1996750851.2149785</v>
      </c>
      <c r="AG14" s="34">
        <f>[4]Tabelle1!Z247</f>
        <v>-1521704240.6895089</v>
      </c>
      <c r="AH14" s="34">
        <f>[4]Tabelle1!AA247</f>
        <v>-747724298.38247323</v>
      </c>
      <c r="AI14" s="34">
        <f>[4]Tabelle1!AB247</f>
        <v>-47888319.308425009</v>
      </c>
      <c r="AJ14" s="34">
        <f>[4]Tabelle1!AC247</f>
        <v>944279865.22106338</v>
      </c>
      <c r="AK14" s="34">
        <f>[4]Tabelle1!AD247</f>
        <v>-92750185.46748665</v>
      </c>
      <c r="AL14" s="34">
        <f>[4]Tabelle1!AE247</f>
        <v>369710961.30477285</v>
      </c>
      <c r="AM14" s="34">
        <f>[4]Tabelle1!AF247</f>
        <v>820267321.8117218</v>
      </c>
      <c r="AN14" s="34">
        <f>[4]Tabelle1!AG247</f>
        <v>426364974.958269</v>
      </c>
      <c r="AO14" s="34">
        <f>[4]Tabelle1!AH247</f>
        <v>-82000260.124120176</v>
      </c>
      <c r="AP14" s="34">
        <f>[4]Tabelle1!AI247</f>
        <v>-597318314.88418007</v>
      </c>
      <c r="AQ14" s="34">
        <f>[4]Tabelle1!AJ247</f>
        <v>-581525722.3863591</v>
      </c>
      <c r="AR14" s="34">
        <f>[4]Tabelle1!AK247</f>
        <v>-484119906.64449978</v>
      </c>
      <c r="AS14" s="34">
        <f>[4]Tabelle1!AL247</f>
        <v>-125097047.53555447</v>
      </c>
      <c r="AT14" s="34">
        <f>[4]Tabelle1!AM247</f>
        <v>-136714902.81068608</v>
      </c>
      <c r="AU14" s="34">
        <f>[4]Tabelle1!AN247</f>
        <v>-374769105.25912958</v>
      </c>
      <c r="AV14" s="34">
        <f>[4]Tabelle1!AO247</f>
        <v>-752153802.96869993</v>
      </c>
      <c r="AW14" s="34">
        <f>[4]Tabelle1!AP247</f>
        <v>-632296081.08614457</v>
      </c>
      <c r="AX14" s="34">
        <f>[4]Tabelle1!AQ247</f>
        <v>290288503.76018912</v>
      </c>
      <c r="AY14" s="34">
        <f>[4]Tabelle1!AR247</f>
        <v>195520146.75248164</v>
      </c>
      <c r="AZ14" s="34">
        <f>[4]Tabelle1!AS247</f>
        <v>30455145.774143375</v>
      </c>
      <c r="BA14" s="34">
        <f>[4]Tabelle1!AT247</f>
        <v>689435923.78740561</v>
      </c>
      <c r="BB14" s="34">
        <f>[4]Tabelle1!AU247</f>
        <v>1198364742.8361714</v>
      </c>
      <c r="BC14" s="34">
        <f>[4]Tabelle1!AV247</f>
        <v>1962952327.2433271</v>
      </c>
      <c r="BD14" s="34">
        <f>[4]Tabelle1!AW247</f>
        <v>2280043288.6689925</v>
      </c>
      <c r="BE14" s="34">
        <f>[4]Tabelle1!AX247</f>
        <v>2894645948.54145</v>
      </c>
      <c r="BF14" s="34">
        <f>[4]Tabelle1!AY247</f>
        <v>1033371758.5547564</v>
      </c>
      <c r="BG14" s="34">
        <f>[4]Tabelle1!AZ247</f>
        <v>414332865.13907307</v>
      </c>
      <c r="BH14" s="34">
        <f>[4]Tabelle1!BA247</f>
        <v>1103725371.7887695</v>
      </c>
      <c r="BI14" s="34">
        <f>[4]Tabelle1!BB247</f>
        <v>1024569937.7927179</v>
      </c>
      <c r="BJ14" s="34">
        <f>[4]Tabelle1!BC247</f>
        <v>2526716980.2490191</v>
      </c>
      <c r="BK14" s="34">
        <f>[4]Tabelle1!BD247</f>
        <v>3102949264.4305444</v>
      </c>
      <c r="BL14" s="34">
        <f>[4]Tabelle1!BE247</f>
        <v>4696248290.7307749</v>
      </c>
      <c r="BM14" s="34">
        <f>[4]Tabelle1!BF247</f>
        <v>5417681379.9855423</v>
      </c>
      <c r="BN14" s="34">
        <f>[4]Tabelle1!BG247</f>
        <v>4930887823.6864128</v>
      </c>
      <c r="BO14" s="34">
        <f>[4]Tabelle1!BH247</f>
        <v>1421907668.7579548</v>
      </c>
      <c r="BP14" s="34">
        <f>[4]Tabelle1!BI247</f>
        <v>-185507820.84153247</v>
      </c>
      <c r="BQ14" s="34">
        <f>[4]Tabelle1!BJ247</f>
        <v>2657666347.7531505</v>
      </c>
      <c r="BR14" s="53"/>
      <c r="BS14" s="53"/>
    </row>
    <row r="15" spans="2:71" x14ac:dyDescent="0.25">
      <c r="B15" s="4">
        <f t="shared" si="0"/>
        <v>1982</v>
      </c>
      <c r="C15" s="3">
        <v>11900000</v>
      </c>
      <c r="D15" s="3">
        <v>7770000</v>
      </c>
      <c r="E15" s="3">
        <v>9740000</v>
      </c>
      <c r="F15" s="3">
        <v>4050000</v>
      </c>
      <c r="G15" s="3">
        <v>22400000</v>
      </c>
      <c r="H15" s="3">
        <v>55800000</v>
      </c>
      <c r="I15" s="3">
        <v>12800000</v>
      </c>
      <c r="J15" s="3">
        <v>68600000</v>
      </c>
      <c r="L15" s="53" t="str">
        <f>[4]Tabelle1!E248</f>
        <v>Automotive</v>
      </c>
      <c r="M15" s="34">
        <f>[4]Tabelle1!F248</f>
        <v>-446465303.29627335</v>
      </c>
      <c r="N15" s="34">
        <f>[4]Tabelle1!G248</f>
        <v>-489805198.05292743</v>
      </c>
      <c r="O15" s="34">
        <f>[4]Tabelle1!H248</f>
        <v>-532068056.28116584</v>
      </c>
      <c r="P15" s="34">
        <f>[4]Tabelle1!I248</f>
        <v>-629993017.85884726</v>
      </c>
      <c r="Q15" s="34">
        <f>[4]Tabelle1!J248</f>
        <v>-435961249.40021503</v>
      </c>
      <c r="R15" s="34">
        <f>[4]Tabelle1!K248</f>
        <v>-266712556.31316689</v>
      </c>
      <c r="S15" s="34">
        <f>[4]Tabelle1!L248</f>
        <v>117200010.44355237</v>
      </c>
      <c r="T15" s="34">
        <f>[4]Tabelle1!M248</f>
        <v>294812674.43521166</v>
      </c>
      <c r="U15" s="34">
        <f>[4]Tabelle1!N248</f>
        <v>624093788.12554097</v>
      </c>
      <c r="V15" s="34">
        <f>[4]Tabelle1!O248</f>
        <v>1089616491.1178479</v>
      </c>
      <c r="W15" s="34">
        <f>[4]Tabelle1!P248</f>
        <v>1133819049.9453859</v>
      </c>
      <c r="X15" s="34">
        <f>[4]Tabelle1!Q248</f>
        <v>872842889.99822748</v>
      </c>
      <c r="Y15" s="34">
        <f>[4]Tabelle1!R248</f>
        <v>668556897.60930502</v>
      </c>
      <c r="Z15" s="34">
        <f>[4]Tabelle1!S248</f>
        <v>-31377653.236456398</v>
      </c>
      <c r="AA15" s="34">
        <f>[4]Tabelle1!T248</f>
        <v>435412752.39443696</v>
      </c>
      <c r="AB15" s="34">
        <f>[4]Tabelle1!U248</f>
        <v>727141891.88131821</v>
      </c>
      <c r="AC15" s="34">
        <f>[4]Tabelle1!V248</f>
        <v>572498223.95331109</v>
      </c>
      <c r="AD15" s="34">
        <f>[4]Tabelle1!W248</f>
        <v>917288519.07635713</v>
      </c>
      <c r="AE15" s="34">
        <f>[4]Tabelle1!X248</f>
        <v>1491301964.8639438</v>
      </c>
      <c r="AF15" s="34">
        <f>[4]Tabelle1!Y248</f>
        <v>989957618.45540822</v>
      </c>
      <c r="AG15" s="34">
        <f>[4]Tabelle1!Z248</f>
        <v>1523597978.1267171</v>
      </c>
      <c r="AH15" s="34">
        <f>[4]Tabelle1!AA248</f>
        <v>1901375309.4904284</v>
      </c>
      <c r="AI15" s="34">
        <f>[4]Tabelle1!AB248</f>
        <v>2573872012.4516082</v>
      </c>
      <c r="AJ15" s="34">
        <f>[4]Tabelle1!AC248</f>
        <v>4408483885.1002703</v>
      </c>
      <c r="AK15" s="34">
        <f>[4]Tabelle1!AD248</f>
        <v>4901266584.6781301</v>
      </c>
      <c r="AL15" s="34">
        <f>[4]Tabelle1!AE248</f>
        <v>4523564083.9348583</v>
      </c>
      <c r="AM15" s="34">
        <f>[4]Tabelle1!AF248</f>
        <v>4398894068.4206514</v>
      </c>
      <c r="AN15" s="34">
        <f>[4]Tabelle1!AG248</f>
        <v>4044459004.4681301</v>
      </c>
      <c r="AO15" s="34">
        <f>[4]Tabelle1!AH248</f>
        <v>3064590083.8140664</v>
      </c>
      <c r="AP15" s="34">
        <f>[4]Tabelle1!AI248</f>
        <v>2758173807.3509088</v>
      </c>
      <c r="AQ15" s="34">
        <f>[4]Tabelle1!AJ248</f>
        <v>2534686179.74084</v>
      </c>
      <c r="AR15" s="34">
        <f>[4]Tabelle1!AK248</f>
        <v>3074323845.6965141</v>
      </c>
      <c r="AS15" s="34">
        <f>[4]Tabelle1!AL248</f>
        <v>568150085.32515168</v>
      </c>
      <c r="AT15" s="34">
        <f>[4]Tabelle1!AM248</f>
        <v>2972641532.2438459</v>
      </c>
      <c r="AU15" s="34">
        <f>[4]Tabelle1!AN248</f>
        <v>4146871005.501668</v>
      </c>
      <c r="AV15" s="34">
        <f>[4]Tabelle1!AO248</f>
        <v>4528911345.1852064</v>
      </c>
      <c r="AW15" s="34">
        <f>[4]Tabelle1!AP248</f>
        <v>5672517055.0162163</v>
      </c>
      <c r="AX15" s="34">
        <f>[4]Tabelle1!AQ248</f>
        <v>7965798329.6291714</v>
      </c>
      <c r="AY15" s="34">
        <f>[4]Tabelle1!AR248</f>
        <v>5519909673.3883104</v>
      </c>
      <c r="AZ15" s="34">
        <f>[4]Tabelle1!AS248</f>
        <v>5480739367.3829355</v>
      </c>
      <c r="BA15" s="34">
        <f>[4]Tabelle1!AT248</f>
        <v>7389205409.914093</v>
      </c>
      <c r="BB15" s="34">
        <f>[4]Tabelle1!AU248</f>
        <v>6620194503.1655407</v>
      </c>
      <c r="BC15" s="34">
        <f>[4]Tabelle1!AV248</f>
        <v>6238872982.8448772</v>
      </c>
      <c r="BD15" s="34">
        <f>[4]Tabelle1!AW248</f>
        <v>6260386556.3260231</v>
      </c>
      <c r="BE15" s="34">
        <f>[4]Tabelle1!AX248</f>
        <v>6858332338.7365818</v>
      </c>
      <c r="BF15" s="34">
        <f>[4]Tabelle1!AY248</f>
        <v>6504956485.2229214</v>
      </c>
      <c r="BG15" s="34">
        <f>[4]Tabelle1!AZ248</f>
        <v>4500550810.4808054</v>
      </c>
      <c r="BH15" s="34">
        <f>[4]Tabelle1!BA248</f>
        <v>3315711063.8965416</v>
      </c>
      <c r="BI15" s="34">
        <f>[4]Tabelle1!BB248</f>
        <v>4093083821.8289104</v>
      </c>
      <c r="BJ15" s="34">
        <f>[4]Tabelle1!BC248</f>
        <v>3817325608.6676354</v>
      </c>
      <c r="BK15" s="34">
        <f>[4]Tabelle1!BD248</f>
        <v>6082248367.3791618</v>
      </c>
      <c r="BL15" s="34">
        <f>[4]Tabelle1!BE248</f>
        <v>6972373624.1453304</v>
      </c>
      <c r="BM15" s="34">
        <f>[4]Tabelle1!BF248</f>
        <v>6841153443.0572433</v>
      </c>
      <c r="BN15" s="34">
        <f>[4]Tabelle1!BG248</f>
        <v>8206298950.0869827</v>
      </c>
      <c r="BO15" s="34">
        <f>[4]Tabelle1!BH248</f>
        <v>7212366058.8256826</v>
      </c>
      <c r="BP15" s="34">
        <f>[4]Tabelle1!BI248</f>
        <v>5635694352.9893999</v>
      </c>
      <c r="BQ15" s="34">
        <f>[4]Tabelle1!BJ248</f>
        <v>8158547044.2881451</v>
      </c>
      <c r="BR15" s="53"/>
      <c r="BS15" s="53"/>
    </row>
    <row r="16" spans="2:71" x14ac:dyDescent="0.25">
      <c r="B16" s="4">
        <f t="shared" si="0"/>
        <v>1983</v>
      </c>
      <c r="C16" s="3">
        <v>15200000</v>
      </c>
      <c r="D16" s="3">
        <v>9050000</v>
      </c>
      <c r="E16" s="3">
        <v>12500000</v>
      </c>
      <c r="F16" s="3">
        <v>4110000</v>
      </c>
      <c r="G16" s="3">
        <v>20500000</v>
      </c>
      <c r="H16" s="3">
        <v>61300000</v>
      </c>
      <c r="I16" s="3">
        <v>13900000</v>
      </c>
      <c r="J16" s="3">
        <v>75200000</v>
      </c>
      <c r="L16" s="53" t="str">
        <f>[4]Tabelle1!E249</f>
        <v>Other transport</v>
      </c>
      <c r="M16" s="34">
        <f>[4]Tabelle1!F249</f>
        <v>-181944812.5839541</v>
      </c>
      <c r="N16" s="34">
        <f>[4]Tabelle1!G249</f>
        <v>-171764663.81941456</v>
      </c>
      <c r="O16" s="34">
        <f>[4]Tabelle1!H249</f>
        <v>-173977418.38368583</v>
      </c>
      <c r="P16" s="34">
        <f>[4]Tabelle1!I249</f>
        <v>-181530557.59056568</v>
      </c>
      <c r="Q16" s="34">
        <f>[4]Tabelle1!J249</f>
        <v>-131852339.97827423</v>
      </c>
      <c r="R16" s="34">
        <f>[4]Tabelle1!K249</f>
        <v>-190655560.69948009</v>
      </c>
      <c r="S16" s="34">
        <f>[4]Tabelle1!L249</f>
        <v>-230019203.8966271</v>
      </c>
      <c r="T16" s="34">
        <f>[4]Tabelle1!M249</f>
        <v>-336173063.74853516</v>
      </c>
      <c r="U16" s="34">
        <f>[4]Tabelle1!N249</f>
        <v>-561751120.31265295</v>
      </c>
      <c r="V16" s="34">
        <f>[4]Tabelle1!O249</f>
        <v>-430559365.63450694</v>
      </c>
      <c r="W16" s="34">
        <f>[4]Tabelle1!P249</f>
        <v>-342159253.4503324</v>
      </c>
      <c r="X16" s="34">
        <f>[4]Tabelle1!Q249</f>
        <v>-298692564.45218194</v>
      </c>
      <c r="Y16" s="34">
        <f>[4]Tabelle1!R249</f>
        <v>-511183231.19406259</v>
      </c>
      <c r="Z16" s="34">
        <f>[4]Tabelle1!S249</f>
        <v>-246998751.76973695</v>
      </c>
      <c r="AA16" s="34">
        <f>[4]Tabelle1!T249</f>
        <v>-231571464.35273123</v>
      </c>
      <c r="AB16" s="34">
        <f>[4]Tabelle1!U249</f>
        <v>-102829525.88637388</v>
      </c>
      <c r="AC16" s="34">
        <f>[4]Tabelle1!V249</f>
        <v>37644164.610575438</v>
      </c>
      <c r="AD16" s="34">
        <f>[4]Tabelle1!W249</f>
        <v>75910369.048361182</v>
      </c>
      <c r="AE16" s="34">
        <f>[4]Tabelle1!X249</f>
        <v>-1976840.3041436672</v>
      </c>
      <c r="AF16" s="34">
        <f>[4]Tabelle1!Y249</f>
        <v>-2709920.7806693316</v>
      </c>
      <c r="AG16" s="34">
        <f>[4]Tabelle1!Z249</f>
        <v>-516005404.61405981</v>
      </c>
      <c r="AH16" s="34">
        <f>[4]Tabelle1!AA249</f>
        <v>-106072475.68976593</v>
      </c>
      <c r="AI16" s="34">
        <f>[4]Tabelle1!AB249</f>
        <v>75451861.957183361</v>
      </c>
      <c r="AJ16" s="34">
        <f>[4]Tabelle1!AC249</f>
        <v>-54165944.226119041</v>
      </c>
      <c r="AK16" s="34">
        <f>[4]Tabelle1!AD249</f>
        <v>-95072690.434062004</v>
      </c>
      <c r="AL16" s="34">
        <f>[4]Tabelle1!AE249</f>
        <v>-106304397.66648388</v>
      </c>
      <c r="AM16" s="34">
        <f>[4]Tabelle1!AF249</f>
        <v>-204754750.19521236</v>
      </c>
      <c r="AN16" s="34">
        <f>[4]Tabelle1!AG249</f>
        <v>-259107816.7821846</v>
      </c>
      <c r="AO16" s="34">
        <f>[4]Tabelle1!AH249</f>
        <v>-518205098.19611835</v>
      </c>
      <c r="AP16" s="34">
        <f>[4]Tabelle1!AI249</f>
        <v>-685915440.1271739</v>
      </c>
      <c r="AQ16" s="34">
        <f>[4]Tabelle1!AJ249</f>
        <v>-515976315.3787775</v>
      </c>
      <c r="AR16" s="34">
        <f>[4]Tabelle1!AK249</f>
        <v>-242990915.33167267</v>
      </c>
      <c r="AS16" s="34">
        <f>[4]Tabelle1!AL249</f>
        <v>-25348632.485070109</v>
      </c>
      <c r="AT16" s="34">
        <f>[4]Tabelle1!AM249</f>
        <v>94060324.489530087</v>
      </c>
      <c r="AU16" s="34">
        <f>[4]Tabelle1!AN249</f>
        <v>-374942017.02538252</v>
      </c>
      <c r="AV16" s="34">
        <f>[4]Tabelle1!AO249</f>
        <v>254190156.92918968</v>
      </c>
      <c r="AW16" s="34">
        <f>[4]Tabelle1!AP249</f>
        <v>90582638.770232201</v>
      </c>
      <c r="AX16" s="34">
        <f>[4]Tabelle1!AQ249</f>
        <v>138407196.13242531</v>
      </c>
      <c r="AY16" s="34">
        <f>[4]Tabelle1!AR249</f>
        <v>25415523.31979084</v>
      </c>
      <c r="AZ16" s="34">
        <f>[4]Tabelle1!AS249</f>
        <v>-321119669.92769527</v>
      </c>
      <c r="BA16" s="34">
        <f>[4]Tabelle1!AT249</f>
        <v>-292286303.11999321</v>
      </c>
      <c r="BB16" s="34">
        <f>[4]Tabelle1!AU249</f>
        <v>-190008931.0585165</v>
      </c>
      <c r="BC16" s="34">
        <f>[4]Tabelle1!AV249</f>
        <v>-108144244.10713863</v>
      </c>
      <c r="BD16" s="34">
        <f>[4]Tabelle1!AW249</f>
        <v>-212375590.60794735</v>
      </c>
      <c r="BE16" s="34">
        <f>[4]Tabelle1!AX249</f>
        <v>-68159429.260507584</v>
      </c>
      <c r="BF16" s="34">
        <f>[4]Tabelle1!AY249</f>
        <v>-17182626.626688004</v>
      </c>
      <c r="BG16" s="34">
        <f>[4]Tabelle1!AZ249</f>
        <v>85216419.728574753</v>
      </c>
      <c r="BH16" s="34">
        <f>[4]Tabelle1!BA249</f>
        <v>-6746174.1388216019</v>
      </c>
      <c r="BI16" s="34">
        <f>[4]Tabelle1!BB249</f>
        <v>-61894719.22429657</v>
      </c>
      <c r="BJ16" s="34">
        <f>[4]Tabelle1!BC249</f>
        <v>-11476771.963366985</v>
      </c>
      <c r="BK16" s="34">
        <f>[4]Tabelle1!BD249</f>
        <v>-167994074.29874992</v>
      </c>
      <c r="BL16" s="34">
        <f>[4]Tabelle1!BE249</f>
        <v>-266238101.53290844</v>
      </c>
      <c r="BM16" s="34">
        <f>[4]Tabelle1!BF249</f>
        <v>-144750616.86027527</v>
      </c>
      <c r="BN16" s="34">
        <f>[4]Tabelle1!BG249</f>
        <v>-88246442.424860001</v>
      </c>
      <c r="BO16" s="34">
        <f>[4]Tabelle1!BH249</f>
        <v>-609004042.00563335</v>
      </c>
      <c r="BP16" s="34">
        <f>[4]Tabelle1!BI249</f>
        <v>-799360518.37965488</v>
      </c>
      <c r="BQ16" s="34">
        <f>[4]Tabelle1!BJ249</f>
        <v>-163435725.07318783</v>
      </c>
      <c r="BR16" s="53"/>
      <c r="BS16" s="53"/>
    </row>
    <row r="17" spans="2:71" x14ac:dyDescent="0.25">
      <c r="B17" s="4">
        <f t="shared" si="0"/>
        <v>1984</v>
      </c>
      <c r="C17" s="3">
        <v>16700000</v>
      </c>
      <c r="D17" s="3">
        <v>9210000</v>
      </c>
      <c r="E17" s="3">
        <v>13400000</v>
      </c>
      <c r="F17" s="3">
        <v>3950000</v>
      </c>
      <c r="G17" s="3">
        <v>23600000</v>
      </c>
      <c r="H17" s="3">
        <v>66900000</v>
      </c>
      <c r="I17" s="3">
        <v>22100000</v>
      </c>
      <c r="J17" s="3">
        <v>89000000</v>
      </c>
      <c r="L17" s="53" t="str">
        <f>[4]Tabelle1!E250</f>
        <v>Other</v>
      </c>
      <c r="M17" s="34">
        <f>[4]Tabelle1!F250</f>
        <v>228378750.91197431</v>
      </c>
      <c r="N17" s="34">
        <f>[4]Tabelle1!G250</f>
        <v>189059700.61591411</v>
      </c>
      <c r="O17" s="34">
        <f>[4]Tabelle1!H250</f>
        <v>224689268.88207683</v>
      </c>
      <c r="P17" s="34">
        <f>[4]Tabelle1!I250</f>
        <v>52197645.065563887</v>
      </c>
      <c r="Q17" s="34">
        <f>[4]Tabelle1!J250</f>
        <v>-14288114.379342437</v>
      </c>
      <c r="R17" s="34">
        <f>[4]Tabelle1!K250</f>
        <v>-3588060.413376525</v>
      </c>
      <c r="S17" s="34">
        <f>[4]Tabelle1!L250</f>
        <v>71467968.515651345</v>
      </c>
      <c r="T17" s="34">
        <f>[4]Tabelle1!M250</f>
        <v>-31830907.935877174</v>
      </c>
      <c r="U17" s="34">
        <f>[4]Tabelle1!N250</f>
        <v>55859046.633483261</v>
      </c>
      <c r="V17" s="34">
        <f>[4]Tabelle1!O250</f>
        <v>98422603.952312797</v>
      </c>
      <c r="W17" s="34">
        <f>[4]Tabelle1!P250</f>
        <v>198765026.00538358</v>
      </c>
      <c r="X17" s="34">
        <f>[4]Tabelle1!Q250</f>
        <v>207125616.02241552</v>
      </c>
      <c r="Y17" s="34">
        <f>[4]Tabelle1!R250</f>
        <v>326914142.36239278</v>
      </c>
      <c r="Z17" s="34">
        <f>[4]Tabelle1!S250</f>
        <v>94084367.420958698</v>
      </c>
      <c r="AA17" s="34">
        <f>[4]Tabelle1!T250</f>
        <v>149202317.18718749</v>
      </c>
      <c r="AB17" s="34">
        <f>[4]Tabelle1!U250</f>
        <v>223680958.11183035</v>
      </c>
      <c r="AC17" s="34">
        <f>[4]Tabelle1!V250</f>
        <v>720036332.81308007</v>
      </c>
      <c r="AD17" s="34">
        <f>[4]Tabelle1!W250</f>
        <v>518600720.22146249</v>
      </c>
      <c r="AE17" s="34">
        <f>[4]Tabelle1!X250</f>
        <v>294915702.6818381</v>
      </c>
      <c r="AF17" s="34">
        <f>[4]Tabelle1!Y250</f>
        <v>506740141.68987298</v>
      </c>
      <c r="AG17" s="34">
        <f>[4]Tabelle1!Z250</f>
        <v>394826703.62166822</v>
      </c>
      <c r="AH17" s="34">
        <f>[4]Tabelle1!AA250</f>
        <v>754867149.1094656</v>
      </c>
      <c r="AI17" s="34">
        <f>[4]Tabelle1!AB250</f>
        <v>1183824029.6701765</v>
      </c>
      <c r="AJ17" s="34">
        <f>[4]Tabelle1!AC250</f>
        <v>1220046167.6578536</v>
      </c>
      <c r="AK17" s="34">
        <f>[4]Tabelle1!AD250</f>
        <v>1316724518.7871218</v>
      </c>
      <c r="AL17" s="34">
        <f>[4]Tabelle1!AE250</f>
        <v>1476636122.9550719</v>
      </c>
      <c r="AM17" s="34">
        <f>[4]Tabelle1!AF250</f>
        <v>1402621643.9263453</v>
      </c>
      <c r="AN17" s="34">
        <f>[4]Tabelle1!AG250</f>
        <v>1173175784.701364</v>
      </c>
      <c r="AO17" s="34">
        <f>[4]Tabelle1!AH250</f>
        <v>1046103515.0320361</v>
      </c>
      <c r="AP17" s="34">
        <f>[4]Tabelle1!AI250</f>
        <v>932722467.04678392</v>
      </c>
      <c r="AQ17" s="34">
        <f>[4]Tabelle1!AJ250</f>
        <v>1009775140.0604146</v>
      </c>
      <c r="AR17" s="34">
        <f>[4]Tabelle1!AK250</f>
        <v>1125105063.5296044</v>
      </c>
      <c r="AS17" s="34">
        <f>[4]Tabelle1!AL250</f>
        <v>922732445.94249463</v>
      </c>
      <c r="AT17" s="34">
        <f>[4]Tabelle1!AM250</f>
        <v>1036490678.0037084</v>
      </c>
      <c r="AU17" s="34">
        <f>[4]Tabelle1!AN250</f>
        <v>875641175.85803199</v>
      </c>
      <c r="AV17" s="34">
        <f>[4]Tabelle1!AO250</f>
        <v>985433592.93348157</v>
      </c>
      <c r="AW17" s="34">
        <f>[4]Tabelle1!AP250</f>
        <v>1261155854.5949872</v>
      </c>
      <c r="AX17" s="34">
        <f>[4]Tabelle1!AQ250</f>
        <v>1596560558.5439453</v>
      </c>
      <c r="AY17" s="34">
        <f>[4]Tabelle1!AR250</f>
        <v>111139660.0316058</v>
      </c>
      <c r="AZ17" s="34">
        <f>[4]Tabelle1!AS250</f>
        <v>162882832.66477144</v>
      </c>
      <c r="BA17" s="34">
        <f>[4]Tabelle1!AT250</f>
        <v>278398341.23297501</v>
      </c>
      <c r="BB17" s="34">
        <f>[4]Tabelle1!AU250</f>
        <v>641055821.0219816</v>
      </c>
      <c r="BC17" s="34">
        <f>[4]Tabelle1!AV250</f>
        <v>1047118522.543051</v>
      </c>
      <c r="BD17" s="34">
        <f>[4]Tabelle1!AW250</f>
        <v>1200771304.5459647</v>
      </c>
      <c r="BE17" s="34">
        <f>[4]Tabelle1!AX250</f>
        <v>2723924477.3622923</v>
      </c>
      <c r="BF17" s="34">
        <f>[4]Tabelle1!AY250</f>
        <v>2506159850.7752719</v>
      </c>
      <c r="BG17" s="34">
        <f>[4]Tabelle1!AZ250</f>
        <v>875488605.68205881</v>
      </c>
      <c r="BH17" s="34">
        <f>[4]Tabelle1!BA250</f>
        <v>891603929.52988696</v>
      </c>
      <c r="BI17" s="34">
        <f>[4]Tabelle1!BB250</f>
        <v>1099280785.4963353</v>
      </c>
      <c r="BJ17" s="34">
        <f>[4]Tabelle1!BC250</f>
        <v>1501926677.1537976</v>
      </c>
      <c r="BK17" s="34">
        <f>[4]Tabelle1!BD250</f>
        <v>1851788085.6823852</v>
      </c>
      <c r="BL17" s="34">
        <f>[4]Tabelle1!BE250</f>
        <v>1906691845.4622812</v>
      </c>
      <c r="BM17" s="34">
        <f>[4]Tabelle1!BF250</f>
        <v>2077796809.5026135</v>
      </c>
      <c r="BN17" s="34">
        <f>[4]Tabelle1!BG250</f>
        <v>2232971166.464323</v>
      </c>
      <c r="BO17" s="34">
        <f>[4]Tabelle1!BH250</f>
        <v>1572268274.0295529</v>
      </c>
      <c r="BP17" s="34">
        <f>[4]Tabelle1!BI250</f>
        <v>383627221.17576718</v>
      </c>
      <c r="BQ17" s="34">
        <f>[4]Tabelle1!BJ250</f>
        <v>2146687855.5973222</v>
      </c>
      <c r="BR17" s="53"/>
      <c r="BS17" s="53"/>
    </row>
    <row r="18" spans="2:71" x14ac:dyDescent="0.25">
      <c r="B18" s="4">
        <f t="shared" si="0"/>
        <v>1985</v>
      </c>
      <c r="C18" s="3">
        <v>16700000</v>
      </c>
      <c r="D18" s="3">
        <v>10200000</v>
      </c>
      <c r="E18" s="3">
        <v>13000000</v>
      </c>
      <c r="F18" s="3">
        <v>3710000</v>
      </c>
      <c r="G18" s="3">
        <v>22600000</v>
      </c>
      <c r="H18" s="3">
        <v>66300000</v>
      </c>
      <c r="I18" s="3">
        <v>20200000</v>
      </c>
      <c r="J18" s="3">
        <v>86500000</v>
      </c>
      <c r="L18" s="53"/>
    </row>
    <row r="19" spans="2:71" x14ac:dyDescent="0.25">
      <c r="B19" s="4">
        <f t="shared" si="0"/>
        <v>1986</v>
      </c>
      <c r="C19" s="3">
        <v>15900000</v>
      </c>
      <c r="D19" s="3">
        <v>9630000</v>
      </c>
      <c r="E19" s="3">
        <v>11700000</v>
      </c>
      <c r="F19" s="3">
        <v>3730000</v>
      </c>
      <c r="G19" s="3">
        <v>22800000</v>
      </c>
      <c r="H19" s="3">
        <v>63700000</v>
      </c>
      <c r="I19" s="3">
        <v>17100000</v>
      </c>
      <c r="J19" s="3">
        <v>80800000</v>
      </c>
      <c r="L19" t="s">
        <v>183</v>
      </c>
    </row>
    <row r="20" spans="2:71" x14ac:dyDescent="0.25">
      <c r="B20" s="4">
        <f t="shared" si="0"/>
        <v>1987</v>
      </c>
      <c r="C20" s="3">
        <v>18000000</v>
      </c>
      <c r="D20" s="3">
        <v>9990000</v>
      </c>
      <c r="E20" s="3">
        <v>11200000</v>
      </c>
      <c r="F20" s="3">
        <v>3970000</v>
      </c>
      <c r="G20" s="3">
        <v>26400000</v>
      </c>
      <c r="H20" s="3">
        <v>69500000</v>
      </c>
      <c r="I20" s="3">
        <v>16200000</v>
      </c>
      <c r="J20" s="3">
        <v>85700000</v>
      </c>
      <c r="L20" s="53" t="s">
        <v>10</v>
      </c>
      <c r="M20" s="53">
        <v>1962</v>
      </c>
      <c r="N20" s="53">
        <v>1963</v>
      </c>
      <c r="O20" s="53">
        <v>1964</v>
      </c>
      <c r="P20" s="53">
        <v>1965</v>
      </c>
      <c r="Q20" s="53">
        <v>1966</v>
      </c>
      <c r="R20" s="53">
        <v>1967</v>
      </c>
      <c r="S20" s="53">
        <v>1968</v>
      </c>
      <c r="T20" s="53">
        <v>1969</v>
      </c>
      <c r="U20" s="53">
        <v>1970</v>
      </c>
      <c r="V20" s="53">
        <v>1971</v>
      </c>
      <c r="W20" s="53">
        <v>1972</v>
      </c>
      <c r="X20" s="53">
        <v>1973</v>
      </c>
      <c r="Y20" s="53">
        <v>1974</v>
      </c>
      <c r="Z20" s="53">
        <v>1975</v>
      </c>
      <c r="AA20" s="53">
        <v>1976</v>
      </c>
      <c r="AB20" s="53">
        <v>1977</v>
      </c>
      <c r="AC20" s="53">
        <v>1978</v>
      </c>
      <c r="AD20" s="53">
        <v>1979</v>
      </c>
      <c r="AE20" s="53">
        <v>1980</v>
      </c>
      <c r="AF20" s="53">
        <v>1981</v>
      </c>
      <c r="AG20" s="53">
        <v>1982</v>
      </c>
      <c r="AH20" s="53">
        <v>1983</v>
      </c>
      <c r="AI20" s="53">
        <v>1984</v>
      </c>
      <c r="AJ20" s="53">
        <v>1985</v>
      </c>
      <c r="AK20" s="53">
        <v>1986</v>
      </c>
      <c r="AL20" s="53">
        <v>1987</v>
      </c>
      <c r="AM20" s="53">
        <v>1988</v>
      </c>
      <c r="AN20" s="53">
        <v>1989</v>
      </c>
      <c r="AO20" s="53">
        <v>1990</v>
      </c>
      <c r="AP20" s="53">
        <v>1991</v>
      </c>
      <c r="AQ20" s="53">
        <v>1992</v>
      </c>
      <c r="AR20" s="53">
        <v>1993</v>
      </c>
      <c r="AS20" s="53">
        <v>1994</v>
      </c>
      <c r="AT20" s="53">
        <v>1995</v>
      </c>
      <c r="AU20" s="53">
        <v>1996</v>
      </c>
      <c r="AV20" s="53">
        <v>1997</v>
      </c>
      <c r="AW20" s="53">
        <v>1998</v>
      </c>
      <c r="AX20" s="53">
        <v>1999</v>
      </c>
      <c r="AY20" s="53">
        <v>2000</v>
      </c>
      <c r="AZ20" s="53">
        <v>2001</v>
      </c>
      <c r="BA20" s="53">
        <v>2002</v>
      </c>
      <c r="BB20" s="53">
        <v>2003</v>
      </c>
      <c r="BC20" s="53">
        <v>2004</v>
      </c>
      <c r="BD20" s="53">
        <v>2005</v>
      </c>
      <c r="BE20" s="53">
        <v>2006</v>
      </c>
      <c r="BF20" s="53">
        <v>2007</v>
      </c>
      <c r="BG20" s="53">
        <v>2008</v>
      </c>
      <c r="BH20" s="53">
        <v>2009</v>
      </c>
      <c r="BI20" s="53">
        <v>2010</v>
      </c>
      <c r="BJ20" s="53">
        <v>2011</v>
      </c>
      <c r="BK20" s="53">
        <v>2012</v>
      </c>
      <c r="BL20" s="53">
        <v>2013</v>
      </c>
      <c r="BM20" s="53">
        <v>2014</v>
      </c>
      <c r="BN20" s="53">
        <v>2015</v>
      </c>
      <c r="BO20" s="53">
        <v>2016</v>
      </c>
      <c r="BP20" s="53">
        <v>2017</v>
      </c>
      <c r="BQ20" s="53">
        <v>2018</v>
      </c>
    </row>
    <row r="21" spans="2:71" x14ac:dyDescent="0.25">
      <c r="B21" s="4">
        <f t="shared" si="0"/>
        <v>1988</v>
      </c>
      <c r="C21" s="3">
        <v>19100000</v>
      </c>
      <c r="D21" s="3">
        <v>11000000</v>
      </c>
      <c r="E21" s="3">
        <v>12800000</v>
      </c>
      <c r="F21" s="3">
        <v>4010000</v>
      </c>
      <c r="G21" s="3">
        <v>29100000</v>
      </c>
      <c r="H21" s="3">
        <v>76000000</v>
      </c>
      <c r="I21" s="3">
        <v>15600000</v>
      </c>
      <c r="J21" s="3">
        <v>91600000</v>
      </c>
      <c r="L21" s="53" t="s">
        <v>32</v>
      </c>
      <c r="M21" s="34">
        <v>-400140493.009076</v>
      </c>
      <c r="N21" s="34">
        <v>-393015041.38669777</v>
      </c>
      <c r="O21" s="34">
        <v>-356007508.59267211</v>
      </c>
      <c r="P21" s="34">
        <v>-367060177.481875</v>
      </c>
      <c r="Q21" s="34">
        <v>-629195006.38399231</v>
      </c>
      <c r="R21" s="34">
        <v>-380534229.60509741</v>
      </c>
      <c r="S21" s="34">
        <v>-367046168.35589576</v>
      </c>
      <c r="T21" s="34">
        <v>-402419683.71121156</v>
      </c>
      <c r="U21" s="34">
        <v>-369742757.42496705</v>
      </c>
      <c r="V21" s="34">
        <v>-307564736.13197362</v>
      </c>
      <c r="W21" s="34">
        <v>-256750671.08228746</v>
      </c>
      <c r="X21" s="34">
        <v>-383781783.23217499</v>
      </c>
      <c r="Y21" s="34">
        <v>-560832814.76349306</v>
      </c>
      <c r="Z21" s="34">
        <v>-464785815.79960442</v>
      </c>
      <c r="AA21" s="34">
        <v>-480270464.68971473</v>
      </c>
      <c r="AB21" s="34">
        <v>-418229889.31467366</v>
      </c>
      <c r="AC21" s="34">
        <v>-314205058.42864567</v>
      </c>
      <c r="AD21" s="34">
        <v>-316762907.75327611</v>
      </c>
      <c r="AE21" s="34">
        <v>-387881235.66311747</v>
      </c>
      <c r="AF21" s="34">
        <v>-532467962.16425884</v>
      </c>
      <c r="AG21" s="34">
        <v>112663828.53997913</v>
      </c>
      <c r="AH21" s="34">
        <v>-113110601.70799217</v>
      </c>
      <c r="AI21" s="34">
        <v>41965226.302404076</v>
      </c>
      <c r="AJ21" s="34">
        <v>358621967.43678963</v>
      </c>
      <c r="AK21" s="34">
        <v>527576962.21701884</v>
      </c>
      <c r="AL21" s="34">
        <v>392744444.43512052</v>
      </c>
      <c r="AM21" s="34">
        <v>249789989.29034409</v>
      </c>
      <c r="AN21" s="34">
        <v>136631245.792164</v>
      </c>
      <c r="AO21" s="34">
        <v>-1642861.2756443908</v>
      </c>
      <c r="AP21" s="34">
        <v>-123086367.18887082</v>
      </c>
      <c r="AQ21" s="34">
        <v>-106684647.88950062</v>
      </c>
      <c r="AR21" s="34">
        <v>-82055498.229216754</v>
      </c>
      <c r="AS21" s="34">
        <v>-18233760.592353761</v>
      </c>
      <c r="AT21" s="34">
        <v>-4995245.1166806258</v>
      </c>
      <c r="AU21" s="34">
        <v>157513558.57466108</v>
      </c>
      <c r="AV21" s="34">
        <v>-150415189.32120353</v>
      </c>
      <c r="AW21" s="34">
        <v>248435299.52116483</v>
      </c>
      <c r="AX21" s="34">
        <v>636846491.32109928</v>
      </c>
      <c r="AY21" s="34">
        <v>762748650.27491486</v>
      </c>
      <c r="AZ21" s="34">
        <v>996031951.41817319</v>
      </c>
      <c r="BA21" s="34">
        <v>1282340373.7718112</v>
      </c>
      <c r="BB21" s="34">
        <v>1156556816.4687901</v>
      </c>
      <c r="BC21" s="34">
        <v>1224246494.6475</v>
      </c>
      <c r="BD21" s="34">
        <v>1491920767.1802523</v>
      </c>
      <c r="BE21" s="34">
        <v>2354365848</v>
      </c>
      <c r="BF21" s="34">
        <v>2517802027.854166</v>
      </c>
      <c r="BG21" s="34">
        <v>2123895900.9550006</v>
      </c>
      <c r="BH21" s="34">
        <v>1677649897.5658338</v>
      </c>
      <c r="BI21" s="34">
        <v>1641252680.0249999</v>
      </c>
      <c r="BJ21" s="34">
        <v>1776228166.5133333</v>
      </c>
      <c r="BK21" s="34">
        <v>2133671103.3616667</v>
      </c>
      <c r="BL21" s="34">
        <v>1985417902.0508463</v>
      </c>
      <c r="BM21" s="34">
        <v>2234192513.5236068</v>
      </c>
      <c r="BN21" s="34">
        <v>3189235267.0153542</v>
      </c>
      <c r="BO21" s="34">
        <v>2835719447.0810184</v>
      </c>
      <c r="BP21" s="34">
        <v>2677546023.2114429</v>
      </c>
      <c r="BQ21" s="34">
        <v>3245312303.9902916</v>
      </c>
    </row>
    <row r="22" spans="2:71" x14ac:dyDescent="0.25">
      <c r="B22" s="4">
        <f t="shared" si="0"/>
        <v>1989</v>
      </c>
      <c r="C22" s="3">
        <v>18800000</v>
      </c>
      <c r="D22" s="3">
        <v>10400000</v>
      </c>
      <c r="E22" s="3">
        <v>12200000</v>
      </c>
      <c r="F22" s="3">
        <v>4040000</v>
      </c>
      <c r="G22" s="3">
        <v>30800000</v>
      </c>
      <c r="H22" s="3">
        <v>76300000</v>
      </c>
      <c r="I22" s="3">
        <v>9390000</v>
      </c>
      <c r="J22" s="3">
        <v>85700000</v>
      </c>
      <c r="L22" s="53" t="s">
        <v>46</v>
      </c>
      <c r="M22" s="34">
        <v>-12179570.916839253</v>
      </c>
      <c r="N22" s="34">
        <v>-6622917.0485101286</v>
      </c>
      <c r="O22" s="34">
        <v>580362.69604738057</v>
      </c>
      <c r="P22" s="34">
        <v>7869869.2300038841</v>
      </c>
      <c r="Q22" s="34">
        <v>3370644.981487616</v>
      </c>
      <c r="R22" s="34">
        <v>13602151.478069155</v>
      </c>
      <c r="S22" s="34">
        <v>36716819.897630729</v>
      </c>
      <c r="T22" s="34">
        <v>64133983.454413451</v>
      </c>
      <c r="U22" s="34">
        <v>84239468.871862695</v>
      </c>
      <c r="V22" s="34">
        <v>90627518.407865778</v>
      </c>
      <c r="W22" s="34">
        <v>131542914.11703889</v>
      </c>
      <c r="X22" s="34">
        <v>117411713.97518764</v>
      </c>
      <c r="Y22" s="34">
        <v>62245602.441539407</v>
      </c>
      <c r="Z22" s="34">
        <v>18887194.797024556</v>
      </c>
      <c r="AA22" s="34">
        <v>31995943.613332342</v>
      </c>
      <c r="AB22" s="34">
        <v>44704934.978076264</v>
      </c>
      <c r="AC22" s="34">
        <v>354801088.11170381</v>
      </c>
      <c r="AD22" s="34">
        <v>142298540.96502185</v>
      </c>
      <c r="AE22" s="34">
        <v>150228957.09061891</v>
      </c>
      <c r="AF22" s="34">
        <v>681505457.02440786</v>
      </c>
      <c r="AG22" s="34">
        <v>720110509.53162074</v>
      </c>
      <c r="AH22" s="34">
        <v>1131315786.7622855</v>
      </c>
      <c r="AI22" s="34">
        <v>1260665634.9740255</v>
      </c>
      <c r="AJ22" s="34">
        <v>541634178.72062063</v>
      </c>
      <c r="AK22" s="34">
        <v>663152978.4911021</v>
      </c>
      <c r="AL22" s="34">
        <v>633155559.5995425</v>
      </c>
      <c r="AM22" s="34">
        <v>492856463.86562002</v>
      </c>
      <c r="AN22" s="34">
        <v>395479840.92022753</v>
      </c>
      <c r="AO22" s="34">
        <v>324509546.79264897</v>
      </c>
      <c r="AP22" s="34">
        <v>302074214.73277414</v>
      </c>
      <c r="AQ22" s="34">
        <v>514851079.51452321</v>
      </c>
      <c r="AR22" s="34">
        <v>496848690.48169303</v>
      </c>
      <c r="AS22" s="34">
        <v>553811713.27941704</v>
      </c>
      <c r="AT22" s="34">
        <v>603309642.31362784</v>
      </c>
      <c r="AU22" s="34">
        <v>646662253.54219294</v>
      </c>
      <c r="AV22" s="34">
        <v>665380387.49599969</v>
      </c>
      <c r="AW22" s="34">
        <v>1133359938.8737693</v>
      </c>
      <c r="AX22" s="34">
        <v>1130086484.5902367</v>
      </c>
      <c r="AY22" s="34">
        <v>1214484280.7403257</v>
      </c>
      <c r="AZ22" s="34">
        <v>1291770948.9789448</v>
      </c>
      <c r="BA22" s="34">
        <v>1680733551.0587039</v>
      </c>
      <c r="BB22" s="34">
        <v>1879765109.2941992</v>
      </c>
      <c r="BC22" s="34">
        <v>1853843294.2133842</v>
      </c>
      <c r="BD22" s="34">
        <v>2109262144.5432374</v>
      </c>
      <c r="BE22" s="34">
        <v>2336823508.0714254</v>
      </c>
      <c r="BF22" s="34">
        <v>2278842840.9582014</v>
      </c>
      <c r="BG22" s="34">
        <v>2413510151.2823744</v>
      </c>
      <c r="BH22" s="34">
        <v>1938827741.7527709</v>
      </c>
      <c r="BI22" s="34">
        <v>2274313650.729867</v>
      </c>
      <c r="BJ22" s="34">
        <v>2236935907.8400183</v>
      </c>
      <c r="BK22" s="34">
        <v>1955138210.7406588</v>
      </c>
      <c r="BL22" s="34">
        <v>2163004778.4821024</v>
      </c>
      <c r="BM22" s="34">
        <v>2066641604.5128002</v>
      </c>
      <c r="BN22" s="34">
        <v>2359797704.4449077</v>
      </c>
      <c r="BO22" s="34">
        <v>2367704813.5474267</v>
      </c>
      <c r="BP22" s="34">
        <v>1161909293.6678843</v>
      </c>
      <c r="BQ22" s="34">
        <v>1326772910.9128821</v>
      </c>
    </row>
    <row r="23" spans="2:71" x14ac:dyDescent="0.25">
      <c r="B23" s="4">
        <f t="shared" si="0"/>
        <v>1990</v>
      </c>
      <c r="C23" s="3">
        <v>19100000</v>
      </c>
      <c r="D23" s="3">
        <v>11000000</v>
      </c>
      <c r="E23" s="3">
        <v>11400000</v>
      </c>
      <c r="F23" s="3">
        <v>4060000</v>
      </c>
      <c r="G23" s="3">
        <v>31500000</v>
      </c>
      <c r="H23" s="3">
        <v>77100000</v>
      </c>
      <c r="I23" s="3">
        <v>9350000</v>
      </c>
      <c r="J23" s="3">
        <v>86500000</v>
      </c>
      <c r="L23" s="53" t="s">
        <v>45</v>
      </c>
      <c r="M23" s="34">
        <v>-15066197.15802997</v>
      </c>
      <c r="N23" s="34">
        <v>-15288423.359999999</v>
      </c>
      <c r="O23" s="34">
        <v>-14411671.97534232</v>
      </c>
      <c r="P23" s="34">
        <v>-42095450.616956033</v>
      </c>
      <c r="Q23" s="34">
        <v>-78431945.620777875</v>
      </c>
      <c r="R23" s="34">
        <v>-68231945.758641273</v>
      </c>
      <c r="S23" s="34">
        <v>-56149154.506653227</v>
      </c>
      <c r="T23" s="34">
        <v>-59328268.60064134</v>
      </c>
      <c r="U23" s="34">
        <v>-54363051.288753688</v>
      </c>
      <c r="V23" s="34">
        <v>-54767567.128478236</v>
      </c>
      <c r="W23" s="34">
        <v>-55378009.330295205</v>
      </c>
      <c r="X23" s="34">
        <v>-52560025.340248197</v>
      </c>
      <c r="Y23" s="34">
        <v>-73319600.808134332</v>
      </c>
      <c r="Z23" s="34">
        <v>-62302287.152026422</v>
      </c>
      <c r="AA23" s="34">
        <v>-84203258.300392568</v>
      </c>
      <c r="AB23" s="34">
        <v>-56510581.402059354</v>
      </c>
      <c r="AC23" s="34">
        <v>-72513892.543091238</v>
      </c>
      <c r="AD23" s="34">
        <v>-41181128.476823144</v>
      </c>
      <c r="AE23" s="34">
        <v>-19945119.723225959</v>
      </c>
      <c r="AF23" s="34">
        <v>-63074410.058196783</v>
      </c>
      <c r="AG23" s="34">
        <v>-54524590.244361557</v>
      </c>
      <c r="AH23" s="34">
        <v>-53528617.109683111</v>
      </c>
      <c r="AI23" s="34">
        <v>-54388815.610816799</v>
      </c>
      <c r="AJ23" s="34">
        <v>-179201889.82236525</v>
      </c>
      <c r="AK23" s="34">
        <v>-170512332.62356204</v>
      </c>
      <c r="AL23" s="34">
        <v>-146125824.52817601</v>
      </c>
      <c r="AM23" s="34">
        <v>-345157713.70898336</v>
      </c>
      <c r="AN23" s="34">
        <v>-4992930.8553663418</v>
      </c>
      <c r="AO23" s="34">
        <v>-38345402.893825091</v>
      </c>
      <c r="AP23" s="34">
        <v>-73754173.219513893</v>
      </c>
      <c r="AQ23" s="34">
        <v>-115427277.05765015</v>
      </c>
      <c r="AR23" s="34">
        <v>-112977919.90130921</v>
      </c>
      <c r="AS23" s="34">
        <v>-93177477.35072358</v>
      </c>
      <c r="AT23" s="34">
        <v>-64118725.515380904</v>
      </c>
      <c r="AU23" s="34">
        <v>-92414409.10450761</v>
      </c>
      <c r="AV23" s="34">
        <v>-113806248.83243872</v>
      </c>
      <c r="AW23" s="34">
        <v>-67699929.967109352</v>
      </c>
      <c r="AX23" s="34">
        <v>-70665000.853132308</v>
      </c>
      <c r="AY23" s="34">
        <v>-37757309.295067966</v>
      </c>
      <c r="AZ23" s="34">
        <v>-15020525.336639818</v>
      </c>
      <c r="BA23" s="34">
        <v>77317786.461666673</v>
      </c>
      <c r="BB23" s="34">
        <v>91750860.829999998</v>
      </c>
      <c r="BC23" s="34">
        <v>76454187.799999982</v>
      </c>
      <c r="BD23" s="34">
        <v>40112212.324999943</v>
      </c>
      <c r="BE23" s="34">
        <v>31163479.431666639</v>
      </c>
      <c r="BF23" s="34">
        <v>18234599.490000088</v>
      </c>
      <c r="BG23" s="34">
        <v>-14971641.031666704</v>
      </c>
      <c r="BH23" s="34">
        <v>6161803.7296666466</v>
      </c>
      <c r="BI23" s="34">
        <v>-8712718.0223333538</v>
      </c>
      <c r="BJ23" s="34">
        <v>-26351642.774333358</v>
      </c>
      <c r="BK23" s="34">
        <v>-11057466.616333321</v>
      </c>
      <c r="BL23" s="34">
        <v>-43946050.073333375</v>
      </c>
      <c r="BM23" s="34">
        <v>-60077550.734875798</v>
      </c>
      <c r="BN23" s="34">
        <v>-4743634.4647516236</v>
      </c>
      <c r="BO23" s="34">
        <v>-89614557.451805755</v>
      </c>
      <c r="BP23" s="34">
        <v>-51323686.062469289</v>
      </c>
      <c r="BQ23" s="34">
        <v>-24134607.092557821</v>
      </c>
    </row>
    <row r="24" spans="2:71" x14ac:dyDescent="0.25">
      <c r="B24" s="4">
        <f t="shared" si="0"/>
        <v>1991</v>
      </c>
      <c r="C24" s="3">
        <v>17700000</v>
      </c>
      <c r="D24" s="3">
        <v>10400000</v>
      </c>
      <c r="E24" s="3">
        <v>10200000</v>
      </c>
      <c r="F24" s="3">
        <v>3880000</v>
      </c>
      <c r="G24" s="3">
        <v>29400000</v>
      </c>
      <c r="H24" s="3">
        <v>71500000</v>
      </c>
      <c r="I24" s="3">
        <v>6430000</v>
      </c>
      <c r="J24" s="3">
        <v>77900000</v>
      </c>
      <c r="L24" s="53" t="s">
        <v>44</v>
      </c>
      <c r="M24" s="34">
        <v>-120826205.58653751</v>
      </c>
      <c r="N24" s="34">
        <v>-129479159.83595487</v>
      </c>
      <c r="O24" s="34">
        <v>-154888471.43853101</v>
      </c>
      <c r="P24" s="34">
        <v>-169800265.68652847</v>
      </c>
      <c r="Q24" s="34">
        <v>-145794316.36326125</v>
      </c>
      <c r="R24" s="34">
        <v>-145553718.03528786</v>
      </c>
      <c r="S24" s="34">
        <v>-134524865.93653873</v>
      </c>
      <c r="T24" s="34">
        <v>-138719558.72961906</v>
      </c>
      <c r="U24" s="34">
        <v>-144638563.69013914</v>
      </c>
      <c r="V24" s="34">
        <v>-140534464.15670195</v>
      </c>
      <c r="W24" s="34">
        <v>-102473205.45423028</v>
      </c>
      <c r="X24" s="34">
        <v>-101424608.98778485</v>
      </c>
      <c r="Y24" s="34">
        <v>-169931759.9393965</v>
      </c>
      <c r="Z24" s="34">
        <v>-217433406.71248233</v>
      </c>
      <c r="AA24" s="34">
        <v>-246312979.73735407</v>
      </c>
      <c r="AB24" s="34">
        <v>-169596133.89145815</v>
      </c>
      <c r="AC24" s="34">
        <v>-294226650.80109626</v>
      </c>
      <c r="AD24" s="34">
        <v>-44316618.127167046</v>
      </c>
      <c r="AE24" s="34">
        <v>-168019998.82744667</v>
      </c>
      <c r="AF24" s="34">
        <v>-129876655.38942228</v>
      </c>
      <c r="AG24" s="34">
        <v>-124413576.06472562</v>
      </c>
      <c r="AH24" s="34">
        <v>-11123137.500207309</v>
      </c>
      <c r="AI24" s="34">
        <v>201564472.85164222</v>
      </c>
      <c r="AJ24" s="34">
        <v>322324947.65031403</v>
      </c>
      <c r="AK24" s="34">
        <v>524891534.36271715</v>
      </c>
      <c r="AL24" s="34">
        <v>343902039.52074116</v>
      </c>
      <c r="AM24" s="34">
        <v>346299532.77938855</v>
      </c>
      <c r="AN24" s="34">
        <v>211114758.02094358</v>
      </c>
      <c r="AO24" s="34">
        <v>66608278.064850144</v>
      </c>
      <c r="AP24" s="34">
        <v>86347603.213686287</v>
      </c>
      <c r="AQ24" s="34">
        <v>123978633.73081395</v>
      </c>
      <c r="AR24" s="34">
        <v>188910815.2461929</v>
      </c>
      <c r="AS24" s="34">
        <v>275773205.6238367</v>
      </c>
      <c r="AT24" s="34">
        <v>314071297.91342854</v>
      </c>
      <c r="AU24" s="34">
        <v>365872191.66301006</v>
      </c>
      <c r="AV24" s="34">
        <v>375899613.73728341</v>
      </c>
      <c r="AW24" s="34">
        <v>507148986.40841436</v>
      </c>
      <c r="AX24" s="34">
        <v>836712570.50874257</v>
      </c>
      <c r="AY24" s="34">
        <v>620809323.16799033</v>
      </c>
      <c r="AZ24" s="34">
        <v>730983058.6054635</v>
      </c>
      <c r="BA24" s="34">
        <v>940760194.5243175</v>
      </c>
      <c r="BB24" s="34">
        <v>1030532756.5050037</v>
      </c>
      <c r="BC24" s="34">
        <v>1050069141.5741374</v>
      </c>
      <c r="BD24" s="34">
        <v>1212533958.8560696</v>
      </c>
      <c r="BE24" s="34">
        <v>1375053336.2025185</v>
      </c>
      <c r="BF24" s="34">
        <v>869661652.47309542</v>
      </c>
      <c r="BG24" s="34">
        <v>772541170.52912068</v>
      </c>
      <c r="BH24" s="34">
        <v>642982804.3506403</v>
      </c>
      <c r="BI24" s="34">
        <v>811416966.59376979</v>
      </c>
      <c r="BJ24" s="34">
        <v>712208911.0486002</v>
      </c>
      <c r="BK24" s="34">
        <v>792626344.54175687</v>
      </c>
      <c r="BL24" s="34">
        <v>743277371.33346474</v>
      </c>
      <c r="BM24" s="34">
        <v>803749004.52810657</v>
      </c>
      <c r="BN24" s="34">
        <v>904793842.99563217</v>
      </c>
      <c r="BO24" s="34">
        <v>-476713432.74360913</v>
      </c>
      <c r="BP24" s="34">
        <v>-1279433664.468946</v>
      </c>
      <c r="BQ24" s="34">
        <v>597519915.46514535</v>
      </c>
    </row>
    <row r="25" spans="2:71" x14ac:dyDescent="0.25">
      <c r="B25" s="4">
        <f t="shared" si="0"/>
        <v>1992</v>
      </c>
      <c r="C25" s="3">
        <v>19300000</v>
      </c>
      <c r="D25" s="3">
        <v>11100000</v>
      </c>
      <c r="E25" s="3">
        <v>11200000</v>
      </c>
      <c r="F25" s="3">
        <v>3600000</v>
      </c>
      <c r="G25" s="3">
        <v>29300000</v>
      </c>
      <c r="H25" s="3">
        <v>74600000</v>
      </c>
      <c r="I25" s="3">
        <v>9270000</v>
      </c>
      <c r="J25" s="3">
        <v>83900000</v>
      </c>
      <c r="L25" s="53" t="s">
        <v>43</v>
      </c>
      <c r="M25" s="34">
        <v>-1197609337.1788602</v>
      </c>
      <c r="N25" s="34">
        <v>-1267412076.3916309</v>
      </c>
      <c r="O25" s="34">
        <v>-1386453207.4261198</v>
      </c>
      <c r="P25" s="34">
        <v>-1281915640.9615269</v>
      </c>
      <c r="Q25" s="34">
        <v>-1100083482.9039097</v>
      </c>
      <c r="R25" s="34">
        <v>-1081015540.9817312</v>
      </c>
      <c r="S25" s="34">
        <v>-1096925116.3178077</v>
      </c>
      <c r="T25" s="34">
        <v>-1165984291.4239902</v>
      </c>
      <c r="U25" s="34">
        <v>-1196188795.8102455</v>
      </c>
      <c r="V25" s="34">
        <v>-1035350007.3312246</v>
      </c>
      <c r="W25" s="34">
        <v>-973147551.70418608</v>
      </c>
      <c r="X25" s="34">
        <v>-1105497802.6640427</v>
      </c>
      <c r="Y25" s="34">
        <v>-1542237034.3441756</v>
      </c>
      <c r="Z25" s="34">
        <v>-1895499436.2008429</v>
      </c>
      <c r="AA25" s="34">
        <v>-1836543651.6818614</v>
      </c>
      <c r="AB25" s="34">
        <v>-1385562124.8359237</v>
      </c>
      <c r="AC25" s="34">
        <v>-932317463.21091223</v>
      </c>
      <c r="AD25" s="34">
        <v>-1441365375.9228232</v>
      </c>
      <c r="AE25" s="34">
        <v>-1601801187.7162833</v>
      </c>
      <c r="AF25" s="34">
        <v>-1996750851.2149785</v>
      </c>
      <c r="AG25" s="34">
        <v>-1521704240.6895089</v>
      </c>
      <c r="AH25" s="34">
        <v>-747724298.38247323</v>
      </c>
      <c r="AI25" s="34">
        <v>-47888319.308425009</v>
      </c>
      <c r="AJ25" s="34">
        <v>944279865.22106338</v>
      </c>
      <c r="AK25" s="34">
        <v>-92750185.46748665</v>
      </c>
      <c r="AL25" s="34">
        <v>369710961.30477285</v>
      </c>
      <c r="AM25" s="34">
        <v>820267321.8117218</v>
      </c>
      <c r="AN25" s="34">
        <v>426364974.958269</v>
      </c>
      <c r="AO25" s="34">
        <v>-82000260.124120176</v>
      </c>
      <c r="AP25" s="34">
        <v>-597318314.88418007</v>
      </c>
      <c r="AQ25" s="34">
        <v>-581525722.3863591</v>
      </c>
      <c r="AR25" s="34">
        <v>-484119906.64449978</v>
      </c>
      <c r="AS25" s="34">
        <v>-125097047.53555447</v>
      </c>
      <c r="AT25" s="34">
        <v>-136714902.81068608</v>
      </c>
      <c r="AU25" s="34">
        <v>-374769105.25912958</v>
      </c>
      <c r="AV25" s="34">
        <v>-752153802.96869993</v>
      </c>
      <c r="AW25" s="34">
        <v>-632296081.08614457</v>
      </c>
      <c r="AX25" s="34">
        <v>290288503.76018912</v>
      </c>
      <c r="AY25" s="34">
        <v>195520146.75248164</v>
      </c>
      <c r="AZ25" s="34">
        <v>30455145.774143375</v>
      </c>
      <c r="BA25" s="34">
        <v>689435923.78740561</v>
      </c>
      <c r="BB25" s="34">
        <v>1198364742.8361714</v>
      </c>
      <c r="BC25" s="34">
        <v>1962952327.2433271</v>
      </c>
      <c r="BD25" s="34">
        <v>2280043288.6689925</v>
      </c>
      <c r="BE25" s="34">
        <v>2894645948.54145</v>
      </c>
      <c r="BF25" s="34">
        <v>1033371758.5547564</v>
      </c>
      <c r="BG25" s="34">
        <v>414332865.13907307</v>
      </c>
      <c r="BH25" s="34">
        <v>1103725371.7887695</v>
      </c>
      <c r="BI25" s="34">
        <v>1024569937.7927179</v>
      </c>
      <c r="BJ25" s="34">
        <v>2526716980.2490191</v>
      </c>
      <c r="BK25" s="34">
        <v>3102949264.4305444</v>
      </c>
      <c r="BL25" s="34">
        <v>4696248290.7307749</v>
      </c>
      <c r="BM25" s="34">
        <v>5417681379.9855423</v>
      </c>
      <c r="BN25" s="34">
        <v>4930887823.6864128</v>
      </c>
      <c r="BO25" s="34">
        <v>1421907668.7579548</v>
      </c>
      <c r="BP25" s="34">
        <v>-185507820.84153247</v>
      </c>
      <c r="BQ25" s="34">
        <v>2657666347.7531505</v>
      </c>
    </row>
    <row r="26" spans="2:71" x14ac:dyDescent="0.25">
      <c r="B26" s="4">
        <f t="shared" si="0"/>
        <v>1993</v>
      </c>
      <c r="C26" s="3">
        <v>21500000</v>
      </c>
      <c r="D26" s="3">
        <v>12200000</v>
      </c>
      <c r="E26" s="3">
        <v>11500000</v>
      </c>
      <c r="F26" s="3">
        <v>3950000</v>
      </c>
      <c r="G26" s="3">
        <v>31600000</v>
      </c>
      <c r="H26" s="3">
        <v>80700000</v>
      </c>
      <c r="I26" s="3">
        <v>9450000</v>
      </c>
      <c r="J26" s="3">
        <v>90200000</v>
      </c>
      <c r="L26" s="53" t="s">
        <v>127</v>
      </c>
      <c r="M26" s="34">
        <v>-446465303.29627335</v>
      </c>
      <c r="N26" s="34">
        <v>-489805198.05292743</v>
      </c>
      <c r="O26" s="34">
        <v>-532068056.28116584</v>
      </c>
      <c r="P26" s="34">
        <v>-629993017.85884726</v>
      </c>
      <c r="Q26" s="34">
        <v>-435961249.40021503</v>
      </c>
      <c r="R26" s="34">
        <v>-266712556.31316689</v>
      </c>
      <c r="S26" s="34">
        <v>117200010.44355237</v>
      </c>
      <c r="T26" s="34">
        <v>294812674.43521166</v>
      </c>
      <c r="U26" s="34">
        <v>624093788.12554097</v>
      </c>
      <c r="V26" s="34">
        <v>1089616491.1178479</v>
      </c>
      <c r="W26" s="34">
        <v>1133819049.9453859</v>
      </c>
      <c r="X26" s="34">
        <v>872842889.99822748</v>
      </c>
      <c r="Y26" s="34">
        <v>668556897.60930502</v>
      </c>
      <c r="Z26" s="34">
        <v>-31377653.236456398</v>
      </c>
      <c r="AA26" s="34">
        <v>435412752.39443696</v>
      </c>
      <c r="AB26" s="34">
        <v>727141891.88131821</v>
      </c>
      <c r="AC26" s="34">
        <v>572498223.95331109</v>
      </c>
      <c r="AD26" s="34">
        <v>917288519.07635713</v>
      </c>
      <c r="AE26" s="34">
        <v>1491301964.8639438</v>
      </c>
      <c r="AF26" s="34">
        <v>989957618.45540822</v>
      </c>
      <c r="AG26" s="34">
        <v>1523597978.1267171</v>
      </c>
      <c r="AH26" s="34">
        <v>1901375309.4904284</v>
      </c>
      <c r="AI26" s="34">
        <v>2573872012.4516082</v>
      </c>
      <c r="AJ26" s="34">
        <v>4408483885.1002703</v>
      </c>
      <c r="AK26" s="34">
        <v>4901266584.6781301</v>
      </c>
      <c r="AL26" s="34">
        <v>4523564083.9348583</v>
      </c>
      <c r="AM26" s="34">
        <v>4398894068.4206514</v>
      </c>
      <c r="AN26" s="34">
        <v>4044459004.4681301</v>
      </c>
      <c r="AO26" s="34">
        <v>3064590083.8140664</v>
      </c>
      <c r="AP26" s="34">
        <v>2758173807.3509088</v>
      </c>
      <c r="AQ26" s="34">
        <v>2534686179.74084</v>
      </c>
      <c r="AR26" s="34">
        <v>3074323845.6965141</v>
      </c>
      <c r="AS26" s="34">
        <v>568150085.32515168</v>
      </c>
      <c r="AT26" s="34">
        <v>2972641532.2438459</v>
      </c>
      <c r="AU26" s="34">
        <v>4146871005.501668</v>
      </c>
      <c r="AV26" s="34">
        <v>4528911345.1852064</v>
      </c>
      <c r="AW26" s="34">
        <v>5672517055.0162163</v>
      </c>
      <c r="AX26" s="34">
        <v>7965798329.6291714</v>
      </c>
      <c r="AY26" s="34">
        <v>5519909673.3883104</v>
      </c>
      <c r="AZ26" s="34">
        <v>5480739367.3829355</v>
      </c>
      <c r="BA26" s="34">
        <v>7389205409.914093</v>
      </c>
      <c r="BB26" s="34">
        <v>6620194503.1655407</v>
      </c>
      <c r="BC26" s="34">
        <v>6238872982.8448772</v>
      </c>
      <c r="BD26" s="34">
        <v>6260386556.3260231</v>
      </c>
      <c r="BE26" s="34">
        <v>6858332338.7365818</v>
      </c>
      <c r="BF26" s="34">
        <v>6504956485.2229214</v>
      </c>
      <c r="BG26" s="34">
        <v>4500550810.4808054</v>
      </c>
      <c r="BH26" s="34">
        <v>3315711063.8965416</v>
      </c>
      <c r="BI26" s="34">
        <v>4093083821.8289104</v>
      </c>
      <c r="BJ26" s="34">
        <v>3817325608.6676354</v>
      </c>
      <c r="BK26" s="34">
        <v>6082248367.3791618</v>
      </c>
      <c r="BL26" s="34">
        <v>6972373624.1453304</v>
      </c>
      <c r="BM26" s="34">
        <v>6841153443.0572433</v>
      </c>
      <c r="BN26" s="34">
        <v>8206298950.0869827</v>
      </c>
      <c r="BO26" s="34">
        <v>7212366058.8256826</v>
      </c>
      <c r="BP26" s="34">
        <v>5635694352.9893999</v>
      </c>
      <c r="BQ26" s="34">
        <v>8158547044.2881451</v>
      </c>
    </row>
    <row r="27" spans="2:71" x14ac:dyDescent="0.25">
      <c r="B27" s="4">
        <f t="shared" si="0"/>
        <v>1994</v>
      </c>
      <c r="C27" s="3">
        <v>21900000</v>
      </c>
      <c r="D27" s="3">
        <v>13000000</v>
      </c>
      <c r="E27" s="3">
        <v>13400000</v>
      </c>
      <c r="F27" s="3">
        <v>4080000</v>
      </c>
      <c r="G27" s="3">
        <v>33900000</v>
      </c>
      <c r="H27" s="3">
        <v>86200000</v>
      </c>
      <c r="I27" s="3">
        <v>16600000</v>
      </c>
      <c r="J27" s="3">
        <v>103000000</v>
      </c>
      <c r="L27" s="53" t="s">
        <v>185</v>
      </c>
      <c r="M27" s="34">
        <v>-181944812.5839541</v>
      </c>
      <c r="N27" s="34">
        <v>-171764663.81941456</v>
      </c>
      <c r="O27" s="34">
        <v>-173977418.38368583</v>
      </c>
      <c r="P27" s="34">
        <v>-181530557.59056568</v>
      </c>
      <c r="Q27" s="34">
        <v>-131852339.97827423</v>
      </c>
      <c r="R27" s="34">
        <v>-190655560.69948009</v>
      </c>
      <c r="S27" s="34">
        <v>-230019203.8966271</v>
      </c>
      <c r="T27" s="34">
        <v>-336173063.74853516</v>
      </c>
      <c r="U27" s="34">
        <v>-561751120.31265295</v>
      </c>
      <c r="V27" s="34">
        <v>-430559365.63450694</v>
      </c>
      <c r="W27" s="34">
        <v>-342159253.4503324</v>
      </c>
      <c r="X27" s="34">
        <v>-298692564.45218194</v>
      </c>
      <c r="Y27" s="34">
        <v>-511183231.19406259</v>
      </c>
      <c r="Z27" s="34">
        <v>-246998751.76973695</v>
      </c>
      <c r="AA27" s="34">
        <v>-231571464.35273123</v>
      </c>
      <c r="AB27" s="34">
        <v>-102829525.88637388</v>
      </c>
      <c r="AC27" s="34">
        <v>37644164.610575438</v>
      </c>
      <c r="AD27" s="34">
        <v>75910369.048361182</v>
      </c>
      <c r="AE27" s="34">
        <v>-1976840.3041436672</v>
      </c>
      <c r="AF27" s="34">
        <v>-2709920.7806693316</v>
      </c>
      <c r="AG27" s="34">
        <v>-516005404.61405981</v>
      </c>
      <c r="AH27" s="34">
        <v>-106072475.68976593</v>
      </c>
      <c r="AI27" s="34">
        <v>75451861.957183361</v>
      </c>
      <c r="AJ27" s="34">
        <v>-54165944.226119041</v>
      </c>
      <c r="AK27" s="34">
        <v>-95072690.434062004</v>
      </c>
      <c r="AL27" s="34">
        <v>-106304397.66648388</v>
      </c>
      <c r="AM27" s="34">
        <v>-204754750.19521236</v>
      </c>
      <c r="AN27" s="34">
        <v>-259107816.7821846</v>
      </c>
      <c r="AO27" s="34">
        <v>-518205098.19611835</v>
      </c>
      <c r="AP27" s="34">
        <v>-685915440.1271739</v>
      </c>
      <c r="AQ27" s="34">
        <v>-515976315.3787775</v>
      </c>
      <c r="AR27" s="34">
        <v>-242990915.33167267</v>
      </c>
      <c r="AS27" s="34">
        <v>-25348632.485070109</v>
      </c>
      <c r="AT27" s="34">
        <v>94060324.489530087</v>
      </c>
      <c r="AU27" s="34">
        <v>-374942017.02538252</v>
      </c>
      <c r="AV27" s="34">
        <v>254190156.92918968</v>
      </c>
      <c r="AW27" s="34">
        <v>90582638.770232201</v>
      </c>
      <c r="AX27" s="34">
        <v>138407196.13242531</v>
      </c>
      <c r="AY27" s="34">
        <v>25415523.31979084</v>
      </c>
      <c r="AZ27" s="34">
        <v>-321119669.92769527</v>
      </c>
      <c r="BA27" s="34">
        <v>-292286303.11999321</v>
      </c>
      <c r="BB27" s="34">
        <v>-190008931.0585165</v>
      </c>
      <c r="BC27" s="34">
        <v>-108144244.10713863</v>
      </c>
      <c r="BD27" s="34">
        <v>-212375590.60794735</v>
      </c>
      <c r="BE27" s="34">
        <v>-68159429.260507584</v>
      </c>
      <c r="BF27" s="34">
        <v>-17182626.626688004</v>
      </c>
      <c r="BG27" s="34">
        <v>85216419.728574753</v>
      </c>
      <c r="BH27" s="34">
        <v>-6746174.1388216019</v>
      </c>
      <c r="BI27" s="34">
        <v>-61894719.22429657</v>
      </c>
      <c r="BJ27" s="34">
        <v>-11476771.963366985</v>
      </c>
      <c r="BK27" s="34">
        <v>-167994074.29874992</v>
      </c>
      <c r="BL27" s="34">
        <v>-266238101.53290844</v>
      </c>
      <c r="BM27" s="34">
        <v>-144750616.86027527</v>
      </c>
      <c r="BN27" s="34">
        <v>-88246442.424860001</v>
      </c>
      <c r="BO27" s="34">
        <v>-609004042.00563335</v>
      </c>
      <c r="BP27" s="34">
        <v>-799360518.37965488</v>
      </c>
      <c r="BQ27" s="34">
        <v>-163435725.07318783</v>
      </c>
    </row>
    <row r="28" spans="2:71" x14ac:dyDescent="0.25">
      <c r="B28" s="4">
        <f t="shared" si="0"/>
        <v>1995</v>
      </c>
      <c r="C28" s="3">
        <v>21500000</v>
      </c>
      <c r="D28" s="3">
        <v>13500000</v>
      </c>
      <c r="E28" s="3">
        <v>13300000</v>
      </c>
      <c r="F28" s="3">
        <v>3750000</v>
      </c>
      <c r="G28" s="3">
        <v>36300000</v>
      </c>
      <c r="H28" s="3">
        <v>88400000</v>
      </c>
      <c r="I28" s="3">
        <v>13900000</v>
      </c>
      <c r="J28" s="3">
        <v>102000000</v>
      </c>
      <c r="L28" s="53" t="s">
        <v>29</v>
      </c>
      <c r="M28" s="34">
        <v>228378750.91197431</v>
      </c>
      <c r="N28" s="34">
        <v>189059700.61591411</v>
      </c>
      <c r="O28" s="34">
        <v>224689268.88207683</v>
      </c>
      <c r="P28" s="34">
        <v>52197645.065563887</v>
      </c>
      <c r="Q28" s="34">
        <v>-14288114.379342437</v>
      </c>
      <c r="R28" s="34">
        <v>-3588060.413376525</v>
      </c>
      <c r="S28" s="34">
        <v>71467968.515651345</v>
      </c>
      <c r="T28" s="34">
        <v>-31830907.935877174</v>
      </c>
      <c r="U28" s="34">
        <v>55859046.633483261</v>
      </c>
      <c r="V28" s="34">
        <v>98422603.952312797</v>
      </c>
      <c r="W28" s="34">
        <v>198765026.00538358</v>
      </c>
      <c r="X28" s="34">
        <v>207125616.02241552</v>
      </c>
      <c r="Y28" s="34">
        <v>326914142.36239278</v>
      </c>
      <c r="Z28" s="34">
        <v>94084367.420958698</v>
      </c>
      <c r="AA28" s="34">
        <v>149202317.18718749</v>
      </c>
      <c r="AB28" s="34">
        <v>223680958.11183035</v>
      </c>
      <c r="AC28" s="34">
        <v>720036332.81308007</v>
      </c>
      <c r="AD28" s="34">
        <v>518600720.22146249</v>
      </c>
      <c r="AE28" s="34">
        <v>294915702.6818381</v>
      </c>
      <c r="AF28" s="34">
        <v>506740141.68987298</v>
      </c>
      <c r="AG28" s="34">
        <v>394826703.62166822</v>
      </c>
      <c r="AH28" s="34">
        <v>754867149.1094656</v>
      </c>
      <c r="AI28" s="34">
        <v>1183824029.6701765</v>
      </c>
      <c r="AJ28" s="34">
        <v>1220046167.6578536</v>
      </c>
      <c r="AK28" s="34">
        <v>1316724518.7871218</v>
      </c>
      <c r="AL28" s="34">
        <v>1476636122.9550719</v>
      </c>
      <c r="AM28" s="34">
        <v>1402621643.9263453</v>
      </c>
      <c r="AN28" s="34">
        <v>1173175784.701364</v>
      </c>
      <c r="AO28" s="34">
        <v>1046103515.0320361</v>
      </c>
      <c r="AP28" s="34">
        <v>932722467.04678392</v>
      </c>
      <c r="AQ28" s="34">
        <v>1009775140.0604146</v>
      </c>
      <c r="AR28" s="34">
        <v>1125105063.5296044</v>
      </c>
      <c r="AS28" s="34">
        <v>922732445.94249463</v>
      </c>
      <c r="AT28" s="34">
        <v>1036490678.0037084</v>
      </c>
      <c r="AU28" s="34">
        <v>875641175.85803199</v>
      </c>
      <c r="AV28" s="34">
        <v>985433592.93348157</v>
      </c>
      <c r="AW28" s="34">
        <v>1261155854.5949872</v>
      </c>
      <c r="AX28" s="34">
        <v>1596560558.5439453</v>
      </c>
      <c r="AY28" s="34">
        <v>111139660.0316058</v>
      </c>
      <c r="AZ28" s="34">
        <v>162882832.66477144</v>
      </c>
      <c r="BA28" s="34">
        <v>278398341.23297501</v>
      </c>
      <c r="BB28" s="34">
        <v>641055821.0219816</v>
      </c>
      <c r="BC28" s="34">
        <v>1047118522.543051</v>
      </c>
      <c r="BD28" s="34">
        <v>1200771304.5459647</v>
      </c>
      <c r="BE28" s="34">
        <v>2723924477.3622923</v>
      </c>
      <c r="BF28" s="34">
        <v>2506159850.7752719</v>
      </c>
      <c r="BG28" s="34">
        <v>875488605.68205881</v>
      </c>
      <c r="BH28" s="34">
        <v>891603929.52988696</v>
      </c>
      <c r="BI28" s="34">
        <v>1099280785.4963353</v>
      </c>
      <c r="BJ28" s="34">
        <v>1501926677.1537976</v>
      </c>
      <c r="BK28" s="34">
        <v>1851788085.6823852</v>
      </c>
      <c r="BL28" s="34">
        <v>1906691845.4622812</v>
      </c>
      <c r="BM28" s="34">
        <v>2077796809.5026135</v>
      </c>
      <c r="BN28" s="34">
        <v>2232971166.464323</v>
      </c>
      <c r="BO28" s="34">
        <v>1572268274.0295529</v>
      </c>
      <c r="BP28" s="34">
        <v>383627221.17576718</v>
      </c>
      <c r="BQ28" s="34">
        <v>2146687855.5973222</v>
      </c>
    </row>
    <row r="29" spans="2:71" x14ac:dyDescent="0.25">
      <c r="B29" s="4">
        <f t="shared" si="0"/>
        <v>1996</v>
      </c>
      <c r="C29" s="3">
        <v>24600000</v>
      </c>
      <c r="D29" s="3">
        <v>14100000</v>
      </c>
      <c r="E29" s="3">
        <v>13300000</v>
      </c>
      <c r="F29" s="3">
        <v>3720000</v>
      </c>
      <c r="G29" s="3">
        <v>35800000</v>
      </c>
      <c r="H29" s="3">
        <v>91500000</v>
      </c>
      <c r="I29" s="3">
        <v>16500000</v>
      </c>
      <c r="J29" s="3">
        <v>108000000</v>
      </c>
      <c r="AA29" s="53"/>
      <c r="AB29" s="34"/>
      <c r="AC29" s="34"/>
      <c r="AD29" s="34"/>
      <c r="AE29" s="34"/>
      <c r="AF29" s="34"/>
      <c r="AG29" s="34"/>
      <c r="AH29" s="34"/>
      <c r="AI29" s="34"/>
    </row>
    <row r="30" spans="2:71" x14ac:dyDescent="0.25">
      <c r="B30" s="4">
        <f t="shared" si="0"/>
        <v>1997</v>
      </c>
      <c r="C30" s="3">
        <v>25200000</v>
      </c>
      <c r="D30" s="3">
        <v>14400000</v>
      </c>
      <c r="E30" s="3">
        <v>13800000</v>
      </c>
      <c r="F30" s="3">
        <v>3780000</v>
      </c>
      <c r="G30" s="3">
        <v>38800000</v>
      </c>
      <c r="H30" s="3">
        <v>96000000</v>
      </c>
      <c r="I30" s="3">
        <v>17500000</v>
      </c>
      <c r="J30" s="3">
        <v>114000000</v>
      </c>
      <c r="Y30" s="34" t="s">
        <v>10</v>
      </c>
      <c r="Z30" s="34" t="s">
        <v>32</v>
      </c>
      <c r="AA30" s="34" t="s">
        <v>46</v>
      </c>
      <c r="AB30" s="34" t="s">
        <v>45</v>
      </c>
      <c r="AC30" s="34" t="s">
        <v>44</v>
      </c>
      <c r="AD30" s="34" t="s">
        <v>43</v>
      </c>
      <c r="AE30" s="34" t="s">
        <v>127</v>
      </c>
      <c r="AF30" s="34" t="s">
        <v>185</v>
      </c>
      <c r="AG30" s="34" t="s">
        <v>29</v>
      </c>
      <c r="AH30" s="34"/>
      <c r="AI30" s="34"/>
    </row>
    <row r="31" spans="2:71" x14ac:dyDescent="0.25">
      <c r="B31" s="4">
        <f t="shared" si="0"/>
        <v>1998</v>
      </c>
      <c r="C31" s="3">
        <v>25200000</v>
      </c>
      <c r="D31" s="3">
        <v>13900000</v>
      </c>
      <c r="E31" s="3">
        <v>14400000</v>
      </c>
      <c r="F31" s="3">
        <v>3470000</v>
      </c>
      <c r="G31" s="3">
        <v>36100000</v>
      </c>
      <c r="H31" s="3">
        <v>92900000</v>
      </c>
      <c r="I31" s="3">
        <v>25400000</v>
      </c>
      <c r="J31" s="3">
        <v>118000000</v>
      </c>
      <c r="Y31" s="34">
        <v>1962</v>
      </c>
      <c r="Z31" s="34">
        <v>-400140493.009076</v>
      </c>
      <c r="AA31" s="34">
        <v>-12179570.916839253</v>
      </c>
      <c r="AB31" s="34">
        <v>-15066197.15802997</v>
      </c>
      <c r="AC31" s="34">
        <v>-120826205.58653751</v>
      </c>
      <c r="AD31" s="34">
        <v>-1197609337.1788602</v>
      </c>
      <c r="AE31" s="34">
        <v>-446465303.29627335</v>
      </c>
      <c r="AF31" s="34">
        <v>-181944812.5839541</v>
      </c>
      <c r="AG31" s="34">
        <v>228378750.91197431</v>
      </c>
      <c r="AH31" s="34"/>
      <c r="AI31" s="34"/>
    </row>
    <row r="32" spans="2:71" x14ac:dyDescent="0.25">
      <c r="B32" s="4">
        <f t="shared" si="0"/>
        <v>1999</v>
      </c>
      <c r="C32" s="3">
        <v>25500000</v>
      </c>
      <c r="D32" s="3">
        <v>16700000</v>
      </c>
      <c r="E32" s="3">
        <v>15200000</v>
      </c>
      <c r="F32" s="3">
        <v>3490000</v>
      </c>
      <c r="G32" s="3">
        <v>35500000</v>
      </c>
      <c r="H32" s="3">
        <v>96400000</v>
      </c>
      <c r="I32" s="3">
        <v>19700000</v>
      </c>
      <c r="J32" s="3">
        <v>116000000</v>
      </c>
      <c r="Y32" s="34">
        <v>1963</v>
      </c>
      <c r="Z32" s="34">
        <v>-393015041.38669777</v>
      </c>
      <c r="AA32" s="34">
        <v>-6622917.0485101286</v>
      </c>
      <c r="AB32" s="34">
        <v>-15288423.359999999</v>
      </c>
      <c r="AC32" s="34">
        <v>-129479159.83595487</v>
      </c>
      <c r="AD32" s="34">
        <v>-1267412076.3916309</v>
      </c>
      <c r="AE32" s="34">
        <v>-489805198.05292743</v>
      </c>
      <c r="AF32" s="34">
        <v>-171764663.81941456</v>
      </c>
      <c r="AG32" s="34">
        <v>189059700.61591411</v>
      </c>
      <c r="AH32" s="34"/>
      <c r="AI32" s="34"/>
    </row>
    <row r="33" spans="2:35" x14ac:dyDescent="0.25">
      <c r="B33" s="4">
        <f t="shared" si="0"/>
        <v>2000</v>
      </c>
      <c r="C33" s="3">
        <v>27300000</v>
      </c>
      <c r="D33" s="3">
        <v>18400000</v>
      </c>
      <c r="E33" s="3">
        <v>14600000</v>
      </c>
      <c r="F33" s="3">
        <v>3360000</v>
      </c>
      <c r="G33" s="3">
        <v>35200000</v>
      </c>
      <c r="H33" s="3">
        <v>98900000</v>
      </c>
      <c r="I33" s="3">
        <v>20700000</v>
      </c>
      <c r="J33" s="3">
        <v>120000000</v>
      </c>
      <c r="Y33" s="34">
        <v>1964</v>
      </c>
      <c r="Z33" s="34">
        <v>-356007508.59267211</v>
      </c>
      <c r="AA33" s="34">
        <v>580362.69604738057</v>
      </c>
      <c r="AB33" s="34">
        <v>-14411671.97534232</v>
      </c>
      <c r="AC33" s="34">
        <v>-154888471.43853101</v>
      </c>
      <c r="AD33" s="34">
        <v>-1386453207.4261198</v>
      </c>
      <c r="AE33" s="34">
        <v>-532068056.28116584</v>
      </c>
      <c r="AF33" s="34">
        <v>-173977418.38368583</v>
      </c>
      <c r="AG33" s="34">
        <v>224689268.88207683</v>
      </c>
      <c r="AH33" s="34"/>
      <c r="AI33" s="34"/>
    </row>
    <row r="34" spans="2:35" x14ac:dyDescent="0.25">
      <c r="B34" s="4">
        <f t="shared" si="0"/>
        <v>2001</v>
      </c>
      <c r="C34" s="3">
        <v>24600000</v>
      </c>
      <c r="D34" s="3">
        <v>19500000</v>
      </c>
      <c r="E34" s="3">
        <v>12800000</v>
      </c>
      <c r="F34" s="3">
        <v>2930000</v>
      </c>
      <c r="G34" s="3">
        <v>29900000</v>
      </c>
      <c r="H34" s="3">
        <v>89700000</v>
      </c>
      <c r="I34" s="3">
        <v>16800000</v>
      </c>
      <c r="J34" s="3">
        <v>107000000</v>
      </c>
      <c r="Y34" s="34">
        <v>1965</v>
      </c>
      <c r="Z34" s="34">
        <v>-367060177.481875</v>
      </c>
      <c r="AA34" s="34">
        <v>7869869.2300038841</v>
      </c>
      <c r="AB34" s="34">
        <v>-42095450.616956033</v>
      </c>
      <c r="AC34" s="34">
        <v>-169800265.68652847</v>
      </c>
      <c r="AD34" s="34">
        <v>-1281915640.9615269</v>
      </c>
      <c r="AE34" s="34">
        <v>-629993017.85884726</v>
      </c>
      <c r="AF34" s="34">
        <v>-181530557.59056568</v>
      </c>
      <c r="AG34" s="34">
        <v>52197645.065563887</v>
      </c>
      <c r="AH34" s="34"/>
      <c r="AI34" s="34"/>
    </row>
    <row r="35" spans="2:35" x14ac:dyDescent="0.25">
      <c r="B35" s="4">
        <v>2002</v>
      </c>
      <c r="C35" s="3">
        <v>24900000</v>
      </c>
      <c r="D35" s="3">
        <v>18600000</v>
      </c>
      <c r="E35" s="3">
        <v>12700000</v>
      </c>
      <c r="F35" s="3">
        <v>2940000</v>
      </c>
      <c r="G35" s="3">
        <v>31600000</v>
      </c>
      <c r="H35" s="3">
        <v>90700000</v>
      </c>
      <c r="I35" s="3">
        <v>15800000</v>
      </c>
      <c r="J35" s="3">
        <v>107000000</v>
      </c>
      <c r="Y35" s="34">
        <v>1966</v>
      </c>
      <c r="Z35" s="34">
        <v>-629195006.38399231</v>
      </c>
      <c r="AA35" s="34">
        <v>3370644.981487616</v>
      </c>
      <c r="AB35" s="34">
        <v>-78431945.620777875</v>
      </c>
      <c r="AC35" s="34">
        <v>-145794316.36326125</v>
      </c>
      <c r="AD35" s="34">
        <v>-1100083482.9039097</v>
      </c>
      <c r="AE35" s="34">
        <v>-435961249.40021503</v>
      </c>
      <c r="AF35" s="34">
        <v>-131852339.97827423</v>
      </c>
      <c r="AG35" s="34">
        <v>-14288114.379342437</v>
      </c>
      <c r="AH35" s="34"/>
      <c r="AI35" s="34"/>
    </row>
    <row r="36" spans="2:35" x14ac:dyDescent="0.25">
      <c r="B36" s="4">
        <v>2003</v>
      </c>
      <c r="C36" s="3">
        <v>25900000</v>
      </c>
      <c r="D36" s="3">
        <v>21600000</v>
      </c>
      <c r="E36" s="3">
        <v>14400000</v>
      </c>
      <c r="F36" s="3">
        <v>2750000</v>
      </c>
      <c r="G36" s="3">
        <v>31500000</v>
      </c>
      <c r="H36" s="3">
        <v>96100000</v>
      </c>
      <c r="I36" s="3">
        <v>10600000</v>
      </c>
      <c r="J36" s="3">
        <v>107000000</v>
      </c>
      <c r="Y36" s="34">
        <v>1967</v>
      </c>
      <c r="Z36" s="34">
        <v>-380534229.60509741</v>
      </c>
      <c r="AA36" s="34">
        <v>13602151.478069155</v>
      </c>
      <c r="AB36" s="34">
        <v>-68231945.758641273</v>
      </c>
      <c r="AC36" s="34">
        <v>-145553718.03528786</v>
      </c>
      <c r="AD36" s="34">
        <v>-1081015540.9817312</v>
      </c>
      <c r="AE36" s="34">
        <v>-266712556.31316689</v>
      </c>
      <c r="AF36" s="34">
        <v>-190655560.69948009</v>
      </c>
      <c r="AG36" s="34">
        <v>-3588060.413376525</v>
      </c>
      <c r="AH36" s="34"/>
      <c r="AI36" s="34"/>
    </row>
    <row r="37" spans="2:35" ht="16.5" x14ac:dyDescent="0.25">
      <c r="B37" s="10" t="s">
        <v>25</v>
      </c>
      <c r="C37" s="8"/>
      <c r="D37" s="7"/>
      <c r="E37" s="9"/>
      <c r="F37" s="7"/>
      <c r="G37" s="8"/>
      <c r="H37" s="7"/>
      <c r="I37" s="7"/>
      <c r="J37" s="6"/>
      <c r="Y37" s="34">
        <v>1968</v>
      </c>
      <c r="Z37" s="34">
        <v>-367046168.35589576</v>
      </c>
      <c r="AA37" s="34">
        <v>36716819.897630729</v>
      </c>
      <c r="AB37" s="34">
        <v>-56149154.506653227</v>
      </c>
      <c r="AC37" s="34">
        <v>-134524865.93653873</v>
      </c>
      <c r="AD37" s="34">
        <v>-1096925116.3178077</v>
      </c>
      <c r="AE37" s="34">
        <v>117200010.44355237</v>
      </c>
      <c r="AF37" s="34">
        <v>-230019203.8966271</v>
      </c>
      <c r="AG37" s="34">
        <v>71467968.515651345</v>
      </c>
      <c r="AH37" s="34"/>
      <c r="AI37" s="34"/>
    </row>
    <row r="38" spans="2:35" s="53" customFormat="1" x14ac:dyDescent="0.25">
      <c r="B38" s="64" t="s">
        <v>187</v>
      </c>
      <c r="C38" s="64"/>
      <c r="D38" s="64"/>
      <c r="E38" s="64"/>
      <c r="F38" s="7"/>
      <c r="G38" s="8"/>
      <c r="H38" s="7"/>
      <c r="I38" s="7"/>
      <c r="J38" s="6"/>
      <c r="N38" s="64" t="s">
        <v>189</v>
      </c>
      <c r="O38" s="64"/>
      <c r="P38" s="64"/>
      <c r="Q38" s="64"/>
      <c r="R38" s="7"/>
      <c r="S38" s="8"/>
      <c r="T38" s="7"/>
      <c r="U38" s="7"/>
      <c r="V38" s="6"/>
      <c r="Y38" s="34">
        <v>1969</v>
      </c>
      <c r="Z38" s="34">
        <v>-402419683.71121156</v>
      </c>
      <c r="AA38" s="34">
        <v>64133983.454413451</v>
      </c>
      <c r="AB38" s="34">
        <v>-59328268.60064134</v>
      </c>
      <c r="AC38" s="34">
        <v>-138719558.72961906</v>
      </c>
      <c r="AD38" s="34">
        <v>-1165984291.4239902</v>
      </c>
      <c r="AE38" s="34">
        <v>294812674.43521166</v>
      </c>
      <c r="AF38" s="34">
        <v>-336173063.74853516</v>
      </c>
      <c r="AG38" s="34">
        <v>-31830907.935877174</v>
      </c>
      <c r="AH38" s="34"/>
      <c r="AI38" s="34"/>
    </row>
    <row r="39" spans="2:35" s="53" customFormat="1" ht="39" x14ac:dyDescent="0.25">
      <c r="B39" s="64"/>
      <c r="C39" s="12" t="s">
        <v>33</v>
      </c>
      <c r="D39" s="12" t="s">
        <v>32</v>
      </c>
      <c r="E39" s="12" t="s">
        <v>31</v>
      </c>
      <c r="F39" s="12" t="s">
        <v>30</v>
      </c>
      <c r="G39" s="12" t="s">
        <v>29</v>
      </c>
      <c r="H39" s="12" t="s">
        <v>27</v>
      </c>
      <c r="J39" s="1" t="s">
        <v>188</v>
      </c>
      <c r="O39" s="53" t="s">
        <v>33</v>
      </c>
      <c r="P39" s="53" t="s">
        <v>32</v>
      </c>
      <c r="Q39" s="53" t="s">
        <v>31</v>
      </c>
      <c r="R39" s="53" t="s">
        <v>30</v>
      </c>
      <c r="S39" s="53" t="s">
        <v>29</v>
      </c>
      <c r="T39" s="53" t="s">
        <v>27</v>
      </c>
      <c r="V39" s="53" t="s">
        <v>188</v>
      </c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 spans="2:35" s="53" customFormat="1" x14ac:dyDescent="0.25">
      <c r="B40" s="2">
        <v>1975</v>
      </c>
      <c r="C40" s="65"/>
      <c r="D40" s="65"/>
      <c r="E40" s="9"/>
      <c r="F40" s="7"/>
      <c r="G40" s="8"/>
      <c r="H40" s="7"/>
      <c r="I40" s="7"/>
      <c r="J40" s="6"/>
      <c r="N40" s="53">
        <v>1975</v>
      </c>
      <c r="Y40" s="34">
        <v>1970</v>
      </c>
      <c r="Z40" s="34">
        <v>-369742757.42496705</v>
      </c>
      <c r="AA40" s="34">
        <v>84239468.871862695</v>
      </c>
      <c r="AB40" s="34">
        <v>-54363051.288753688</v>
      </c>
      <c r="AC40" s="34">
        <v>-144638563.69013914</v>
      </c>
      <c r="AD40" s="34">
        <v>-1196188795.8102455</v>
      </c>
      <c r="AE40" s="34">
        <v>624093788.12554097</v>
      </c>
      <c r="AF40" s="34">
        <v>-561751120.31265295</v>
      </c>
      <c r="AG40" s="34">
        <v>55859046.633483261</v>
      </c>
      <c r="AH40" s="34"/>
      <c r="AI40" s="34"/>
    </row>
    <row r="41" spans="2:35" s="53" customFormat="1" x14ac:dyDescent="0.25">
      <c r="B41" s="4">
        <f t="shared" ref="B41:B66" si="1">+B40+1</f>
        <v>1976</v>
      </c>
      <c r="C41" s="65"/>
      <c r="D41" s="65"/>
      <c r="E41" s="9"/>
      <c r="F41" s="7"/>
      <c r="G41" s="8"/>
      <c r="H41" s="7"/>
      <c r="I41" s="7"/>
      <c r="J41" s="6"/>
      <c r="N41" s="53">
        <v>1976</v>
      </c>
      <c r="Y41" s="34">
        <v>1971</v>
      </c>
      <c r="Z41" s="34">
        <v>-307564736.13197362</v>
      </c>
      <c r="AA41" s="34">
        <v>90627518.407865778</v>
      </c>
      <c r="AB41" s="34">
        <v>-54767567.128478236</v>
      </c>
      <c r="AC41" s="34">
        <v>-140534464.15670195</v>
      </c>
      <c r="AD41" s="34">
        <v>-1035350007.3312246</v>
      </c>
      <c r="AE41" s="34">
        <v>1089616491.1178479</v>
      </c>
      <c r="AF41" s="34">
        <v>-430559365.63450694</v>
      </c>
      <c r="AG41" s="34">
        <v>98422603.952312797</v>
      </c>
      <c r="AH41" s="34"/>
      <c r="AI41" s="34"/>
    </row>
    <row r="42" spans="2:35" s="53" customFormat="1" x14ac:dyDescent="0.25">
      <c r="B42" s="4">
        <f t="shared" si="1"/>
        <v>1977</v>
      </c>
      <c r="C42" s="65"/>
      <c r="D42" s="65"/>
      <c r="E42" s="9"/>
      <c r="F42" s="7"/>
      <c r="G42" s="8"/>
      <c r="H42" s="7"/>
      <c r="I42" s="7"/>
      <c r="J42" s="6"/>
      <c r="N42" s="53">
        <v>1977</v>
      </c>
      <c r="Y42" s="34">
        <v>1972</v>
      </c>
      <c r="Z42" s="34">
        <v>-256750671.08228746</v>
      </c>
      <c r="AA42" s="34">
        <v>131542914.11703889</v>
      </c>
      <c r="AB42" s="34">
        <v>-55378009.330295205</v>
      </c>
      <c r="AC42" s="34">
        <v>-102473205.45423028</v>
      </c>
      <c r="AD42" s="34">
        <v>-973147551.70418608</v>
      </c>
      <c r="AE42" s="34">
        <v>1133819049.9453859</v>
      </c>
      <c r="AF42" s="34">
        <v>-342159253.4503324</v>
      </c>
      <c r="AG42" s="34">
        <v>198765026.00538358</v>
      </c>
      <c r="AH42" s="34"/>
      <c r="AI42" s="34"/>
    </row>
    <row r="43" spans="2:35" s="53" customFormat="1" x14ac:dyDescent="0.25">
      <c r="B43" s="4">
        <f t="shared" si="1"/>
        <v>1978</v>
      </c>
      <c r="C43" s="65"/>
      <c r="D43" s="65"/>
      <c r="E43" s="9"/>
      <c r="F43" s="7"/>
      <c r="G43" s="8"/>
      <c r="H43" s="7"/>
      <c r="I43" s="7"/>
      <c r="J43" s="6"/>
      <c r="N43" s="53">
        <v>1978</v>
      </c>
      <c r="Y43" s="34">
        <v>1973</v>
      </c>
      <c r="Z43" s="34">
        <v>-383781783.23217499</v>
      </c>
      <c r="AA43" s="34">
        <v>117411713.97518764</v>
      </c>
      <c r="AB43" s="34">
        <v>-52560025.340248197</v>
      </c>
      <c r="AC43" s="34">
        <v>-101424608.98778485</v>
      </c>
      <c r="AD43" s="34">
        <v>-1105497802.6640427</v>
      </c>
      <c r="AE43" s="34">
        <v>872842889.99822748</v>
      </c>
      <c r="AF43" s="34">
        <v>-298692564.45218194</v>
      </c>
      <c r="AG43" s="34">
        <v>207125616.02241552</v>
      </c>
      <c r="AH43" s="34"/>
      <c r="AI43" s="34"/>
    </row>
    <row r="44" spans="2:35" s="53" customFormat="1" x14ac:dyDescent="0.25">
      <c r="B44" s="4">
        <f>+B43+1</f>
        <v>1979</v>
      </c>
      <c r="C44" s="65">
        <f t="shared" ref="C44:C68" si="2">C12</f>
        <v>16500000</v>
      </c>
      <c r="D44" s="65">
        <f t="shared" ref="D44:D68" si="3">D12+Z49/10^3</f>
        <v>12083237.092246724</v>
      </c>
      <c r="E44" s="9">
        <f t="shared" ref="E44:E67" si="4">E12+(AE35+AF35)/10^3</f>
        <v>20932186.410621509</v>
      </c>
      <c r="F44" s="9">
        <f>F12+AB35/10^3</f>
        <v>6061568.054379222</v>
      </c>
      <c r="G44" s="9">
        <f>G12+(AG35+AA35+AC35+AD35)/10^3</f>
        <v>33043204.731334973</v>
      </c>
      <c r="H44" s="9">
        <f>I12</f>
        <v>13900000</v>
      </c>
      <c r="I44" s="7"/>
      <c r="J44" s="6">
        <f>SUM(C44:H44)</f>
        <v>102520196.28858243</v>
      </c>
      <c r="K44" s="55">
        <f>J44/J12</f>
        <v>0.97638282179602309</v>
      </c>
      <c r="N44" s="53">
        <v>1979</v>
      </c>
      <c r="O44" s="20">
        <f>C44/$J44</f>
        <v>0.16094389785944635</v>
      </c>
      <c r="P44" s="20">
        <f t="shared" ref="P44:T44" si="5">D44/$J44</f>
        <v>0.1178620167506685</v>
      </c>
      <c r="Q44" s="20">
        <f t="shared" si="5"/>
        <v>0.2041762225239975</v>
      </c>
      <c r="R44" s="20">
        <f t="shared" si="5"/>
        <v>5.9125599382551054E-2</v>
      </c>
      <c r="S44" s="20">
        <f t="shared" si="5"/>
        <v>0.32230922225628789</v>
      </c>
      <c r="T44" s="20">
        <f t="shared" si="5"/>
        <v>0.13558304122704873</v>
      </c>
      <c r="V44" s="66">
        <f>SUM(O44:T44)</f>
        <v>1</v>
      </c>
      <c r="Y44" s="34">
        <v>1974</v>
      </c>
      <c r="Z44" s="34">
        <v>-560832814.76349306</v>
      </c>
      <c r="AA44" s="34">
        <v>62245602.441539407</v>
      </c>
      <c r="AB44" s="34">
        <v>-73319600.808134332</v>
      </c>
      <c r="AC44" s="34">
        <v>-169931759.9393965</v>
      </c>
      <c r="AD44" s="34">
        <v>-1542237034.3441756</v>
      </c>
      <c r="AE44" s="34">
        <v>668556897.60930502</v>
      </c>
      <c r="AF44" s="34">
        <v>-511183231.19406259</v>
      </c>
      <c r="AG44" s="34">
        <v>326914142.36239278</v>
      </c>
      <c r="AH44" s="34"/>
      <c r="AI44" s="34"/>
    </row>
    <row r="45" spans="2:35" s="53" customFormat="1" x14ac:dyDescent="0.25">
      <c r="B45" s="4">
        <f t="shared" si="1"/>
        <v>1980</v>
      </c>
      <c r="C45" s="65">
        <f t="shared" si="2"/>
        <v>14700000</v>
      </c>
      <c r="D45" s="65">
        <f t="shared" si="3"/>
        <v>10412118.764336882</v>
      </c>
      <c r="E45" s="9">
        <f t="shared" si="4"/>
        <v>14542631.882987354</v>
      </c>
      <c r="F45" s="9">
        <f t="shared" ref="F45:F68" si="6">F13+AB36/10^3</f>
        <v>4971768.0542413583</v>
      </c>
      <c r="G45" s="9">
        <f t="shared" ref="G45:G68" si="7">G13+(AG36+AA36+AC36+AD36)/10^3</f>
        <v>29383444.832047675</v>
      </c>
      <c r="H45" s="9">
        <f t="shared" ref="H45:H68" si="8">I13</f>
        <v>11800000</v>
      </c>
      <c r="I45" s="7"/>
      <c r="J45" s="6">
        <f t="shared" ref="J45:J68" si="9">SUM(C45:H45)</f>
        <v>85809963.533613265</v>
      </c>
      <c r="K45" s="55">
        <f t="shared" ref="K45:K68" si="10">J45/J13</f>
        <v>0.9762225657976481</v>
      </c>
      <c r="N45" s="53">
        <v>1980</v>
      </c>
      <c r="O45" s="20">
        <f t="shared" ref="O45:O68" si="11">C45/$J45</f>
        <v>0.17130877807961953</v>
      </c>
      <c r="P45" s="20">
        <f t="shared" ref="P45:P68" si="12">D45/$J45</f>
        <v>0.12133927501621969</v>
      </c>
      <c r="Q45" s="20">
        <f t="shared" ref="Q45:Q68" si="13">E45/$J45</f>
        <v>0.16947486380518914</v>
      </c>
      <c r="R45" s="20">
        <f t="shared" ref="R45:R68" si="14">F45/$J45</f>
        <v>5.793928641274658E-2</v>
      </c>
      <c r="S45" s="20">
        <f t="shared" ref="S45:S68" si="15">G45/$J45</f>
        <v>0.34242462788761896</v>
      </c>
      <c r="T45" s="20">
        <f t="shared" ref="T45:T68" si="16">H45/$J45</f>
        <v>0.13751316879860617</v>
      </c>
      <c r="V45" s="66">
        <f t="shared" ref="V45:V68" si="17">SUM(O45:T45)</f>
        <v>1</v>
      </c>
      <c r="Y45" s="34">
        <v>1975</v>
      </c>
      <c r="Z45" s="34">
        <v>-464785815.79960442</v>
      </c>
      <c r="AA45" s="34">
        <v>18887194.797024556</v>
      </c>
      <c r="AB45" s="34">
        <v>-62302287.152026422</v>
      </c>
      <c r="AC45" s="34">
        <v>-217433406.71248233</v>
      </c>
      <c r="AD45" s="34">
        <v>-1895499436.2008429</v>
      </c>
      <c r="AE45" s="34">
        <v>-31377653.236456398</v>
      </c>
      <c r="AF45" s="34">
        <v>-246998751.76973695</v>
      </c>
      <c r="AG45" s="34">
        <v>94084367.420958698</v>
      </c>
      <c r="AH45" s="34"/>
      <c r="AI45" s="34"/>
    </row>
    <row r="46" spans="2:35" s="53" customFormat="1" x14ac:dyDescent="0.25">
      <c r="B46" s="4">
        <f t="shared" si="1"/>
        <v>1981</v>
      </c>
      <c r="C46" s="65">
        <f t="shared" si="2"/>
        <v>16000000</v>
      </c>
      <c r="D46" s="65">
        <f t="shared" si="3"/>
        <v>10067532.037835741</v>
      </c>
      <c r="E46" s="9">
        <f t="shared" si="4"/>
        <v>14787180.806546925</v>
      </c>
      <c r="F46" s="9">
        <f t="shared" si="6"/>
        <v>4743850.8454933465</v>
      </c>
      <c r="G46" s="9">
        <f t="shared" si="7"/>
        <v>32776734.806158938</v>
      </c>
      <c r="H46" s="9">
        <f t="shared" si="8"/>
        <v>15000000</v>
      </c>
      <c r="I46" s="7"/>
      <c r="J46" s="6">
        <f t="shared" si="9"/>
        <v>93375298.49603495</v>
      </c>
      <c r="K46" s="55">
        <f t="shared" si="10"/>
        <v>0.98083296739532511</v>
      </c>
      <c r="N46" s="53">
        <v>1981</v>
      </c>
      <c r="O46" s="20">
        <f t="shared" si="11"/>
        <v>0.17135152719944899</v>
      </c>
      <c r="P46" s="20">
        <f t="shared" si="12"/>
        <v>0.10781793686328343</v>
      </c>
      <c r="Q46" s="20">
        <f t="shared" si="13"/>
        <v>0.15836287588601219</v>
      </c>
      <c r="R46" s="20">
        <f t="shared" si="14"/>
        <v>5.0804130448855137E-2</v>
      </c>
      <c r="S46" s="20">
        <f t="shared" si="15"/>
        <v>0.35102147285291685</v>
      </c>
      <c r="T46" s="20">
        <f t="shared" si="16"/>
        <v>0.16064205674948343</v>
      </c>
      <c r="V46" s="66">
        <f t="shared" si="17"/>
        <v>1</v>
      </c>
      <c r="Y46" s="34">
        <v>1976</v>
      </c>
      <c r="Z46" s="34">
        <v>-480270464.68971473</v>
      </c>
      <c r="AA46" s="34">
        <v>31995943.613332342</v>
      </c>
      <c r="AB46" s="34">
        <v>-84203258.300392568</v>
      </c>
      <c r="AC46" s="34">
        <v>-246312979.73735407</v>
      </c>
      <c r="AD46" s="34">
        <v>-1836543651.6818614</v>
      </c>
      <c r="AE46" s="34">
        <v>435412752.39443696</v>
      </c>
      <c r="AF46" s="34">
        <v>-231571464.35273123</v>
      </c>
      <c r="AG46" s="34">
        <v>149202317.18718749</v>
      </c>
      <c r="AH46" s="34"/>
      <c r="AI46" s="34"/>
    </row>
    <row r="47" spans="2:35" s="53" customFormat="1" x14ac:dyDescent="0.25">
      <c r="B47" s="4">
        <f t="shared" si="1"/>
        <v>1982</v>
      </c>
      <c r="C47" s="65">
        <f t="shared" si="2"/>
        <v>11900000</v>
      </c>
      <c r="D47" s="65">
        <f t="shared" si="3"/>
        <v>7882663.8285399787</v>
      </c>
      <c r="E47" s="9">
        <f t="shared" si="4"/>
        <v>9698639.6106866766</v>
      </c>
      <c r="F47" s="9">
        <f t="shared" si="6"/>
        <v>3990671.7313993587</v>
      </c>
      <c r="G47" s="9">
        <f t="shared" si="7"/>
        <v>21127599.225364927</v>
      </c>
      <c r="H47" s="9">
        <f t="shared" si="8"/>
        <v>12800000</v>
      </c>
      <c r="I47" s="7"/>
      <c r="J47" s="6">
        <f t="shared" si="9"/>
        <v>67399574.395990938</v>
      </c>
      <c r="K47" s="55">
        <f t="shared" si="10"/>
        <v>0.98250108448966378</v>
      </c>
      <c r="N47" s="53">
        <v>1982</v>
      </c>
      <c r="O47" s="20">
        <f t="shared" si="11"/>
        <v>0.17655897840072765</v>
      </c>
      <c r="P47" s="20">
        <f t="shared" si="12"/>
        <v>0.11695420778515858</v>
      </c>
      <c r="Q47" s="20">
        <f t="shared" si="13"/>
        <v>0.14389763878484627</v>
      </c>
      <c r="R47" s="20">
        <f t="shared" si="14"/>
        <v>5.9209153279708722E-2</v>
      </c>
      <c r="S47" s="20">
        <f t="shared" si="15"/>
        <v>0.31346784330171734</v>
      </c>
      <c r="T47" s="20">
        <f t="shared" si="16"/>
        <v>0.1899121784478415</v>
      </c>
      <c r="V47" s="66">
        <f t="shared" si="17"/>
        <v>1</v>
      </c>
      <c r="Y47" s="34">
        <v>1977</v>
      </c>
      <c r="Z47" s="34">
        <v>-418229889.31467366</v>
      </c>
      <c r="AA47" s="34">
        <v>44704934.978076264</v>
      </c>
      <c r="AB47" s="34">
        <v>-56510581.402059354</v>
      </c>
      <c r="AC47" s="34">
        <v>-169596133.89145815</v>
      </c>
      <c r="AD47" s="34">
        <v>-1385562124.8359237</v>
      </c>
      <c r="AE47" s="34">
        <v>727141891.88131821</v>
      </c>
      <c r="AF47" s="34">
        <v>-102829525.88637388</v>
      </c>
      <c r="AG47" s="34">
        <v>223680958.11183035</v>
      </c>
      <c r="AH47" s="34"/>
      <c r="AI47" s="34"/>
    </row>
    <row r="48" spans="2:35" s="53" customFormat="1" x14ac:dyDescent="0.25">
      <c r="B48" s="4">
        <f t="shared" si="1"/>
        <v>1983</v>
      </c>
      <c r="C48" s="65">
        <f t="shared" si="2"/>
        <v>15200000</v>
      </c>
      <c r="D48" s="65">
        <f t="shared" si="3"/>
        <v>8936889.3982920069</v>
      </c>
      <c r="E48" s="9">
        <f t="shared" si="4"/>
        <v>12500000</v>
      </c>
      <c r="F48" s="9">
        <f t="shared" si="6"/>
        <v>4110000</v>
      </c>
      <c r="G48" s="9">
        <f t="shared" si="7"/>
        <v>20500000</v>
      </c>
      <c r="H48" s="9">
        <f t="shared" si="8"/>
        <v>13900000</v>
      </c>
      <c r="I48" s="7"/>
      <c r="J48" s="6">
        <f t="shared" si="9"/>
        <v>75146889.398292005</v>
      </c>
      <c r="K48" s="55">
        <f t="shared" si="10"/>
        <v>0.99929374199856391</v>
      </c>
      <c r="N48" s="53">
        <v>1983</v>
      </c>
      <c r="O48" s="20">
        <f t="shared" si="11"/>
        <v>0.2022705147439606</v>
      </c>
      <c r="P48" s="20">
        <f t="shared" si="12"/>
        <v>0.11892560650015584</v>
      </c>
      <c r="Q48" s="20">
        <f t="shared" si="13"/>
        <v>0.16634088383549392</v>
      </c>
      <c r="R48" s="20">
        <f t="shared" si="14"/>
        <v>5.4692882605110398E-2</v>
      </c>
      <c r="S48" s="20">
        <f t="shared" si="15"/>
        <v>0.27279904949021005</v>
      </c>
      <c r="T48" s="20">
        <f t="shared" si="16"/>
        <v>0.18497106282506923</v>
      </c>
      <c r="V48" s="66">
        <f t="shared" si="17"/>
        <v>1</v>
      </c>
      <c r="Y48" s="34">
        <v>1978</v>
      </c>
      <c r="Z48" s="34">
        <v>-314205058.42864567</v>
      </c>
      <c r="AA48" s="34">
        <v>354801088.11170381</v>
      </c>
      <c r="AB48" s="34">
        <v>-72513892.543091238</v>
      </c>
      <c r="AC48" s="34">
        <v>-294226650.80109626</v>
      </c>
      <c r="AD48" s="34">
        <v>-932317463.21091223</v>
      </c>
      <c r="AE48" s="34">
        <v>572498223.95331109</v>
      </c>
      <c r="AF48" s="34">
        <v>37644164.610575438</v>
      </c>
      <c r="AG48" s="34">
        <v>720036332.81308007</v>
      </c>
      <c r="AH48" s="34"/>
      <c r="AI48" s="34"/>
    </row>
    <row r="49" spans="2:35" s="53" customFormat="1" x14ac:dyDescent="0.25">
      <c r="B49" s="4">
        <f t="shared" si="1"/>
        <v>1984</v>
      </c>
      <c r="C49" s="65">
        <f t="shared" si="2"/>
        <v>16700000</v>
      </c>
      <c r="D49" s="65">
        <f t="shared" si="3"/>
        <v>9251965.226302404</v>
      </c>
      <c r="E49" s="9">
        <f t="shared" si="4"/>
        <v>13462342.667812888</v>
      </c>
      <c r="F49" s="9">
        <f t="shared" si="6"/>
        <v>3895636.9487112463</v>
      </c>
      <c r="G49" s="9">
        <f t="shared" si="7"/>
        <v>22399271.156004962</v>
      </c>
      <c r="H49" s="9">
        <f t="shared" si="8"/>
        <v>22100000</v>
      </c>
      <c r="I49" s="7"/>
      <c r="J49" s="6">
        <f t="shared" si="9"/>
        <v>87809215.998831496</v>
      </c>
      <c r="K49" s="55">
        <f t="shared" si="10"/>
        <v>0.98662040448125277</v>
      </c>
      <c r="N49" s="53">
        <v>1984</v>
      </c>
      <c r="O49" s="20">
        <f t="shared" si="11"/>
        <v>0.19018504846031459</v>
      </c>
      <c r="P49" s="20">
        <f t="shared" si="12"/>
        <v>0.10536439849805199</v>
      </c>
      <c r="Q49" s="20">
        <f t="shared" si="13"/>
        <v>0.15331355045912304</v>
      </c>
      <c r="R49" s="20">
        <f t="shared" si="14"/>
        <v>4.4364784543379672E-2</v>
      </c>
      <c r="S49" s="20">
        <f t="shared" si="15"/>
        <v>0.25509020780122937</v>
      </c>
      <c r="T49" s="20">
        <f t="shared" si="16"/>
        <v>0.25168201023790138</v>
      </c>
      <c r="V49" s="66">
        <f t="shared" si="17"/>
        <v>1</v>
      </c>
      <c r="Y49" s="34">
        <v>1979</v>
      </c>
      <c r="Z49" s="34">
        <v>-316762907.75327611</v>
      </c>
      <c r="AA49" s="34">
        <v>142298540.96502185</v>
      </c>
      <c r="AB49" s="34">
        <v>-41181128.476823144</v>
      </c>
      <c r="AC49" s="34">
        <v>-44316618.127167046</v>
      </c>
      <c r="AD49" s="34">
        <v>-1441365375.9228232</v>
      </c>
      <c r="AE49" s="34">
        <v>917288519.07635713</v>
      </c>
      <c r="AF49" s="34">
        <v>75910369.048361182</v>
      </c>
      <c r="AG49" s="34">
        <v>518600720.22146249</v>
      </c>
      <c r="AH49" s="34"/>
      <c r="AI49" s="34"/>
    </row>
    <row r="50" spans="2:35" s="53" customFormat="1" x14ac:dyDescent="0.25">
      <c r="B50" s="4">
        <f t="shared" si="1"/>
        <v>1985</v>
      </c>
      <c r="C50" s="65">
        <f t="shared" si="2"/>
        <v>16700000</v>
      </c>
      <c r="D50" s="65">
        <f t="shared" si="3"/>
        <v>10558621.96743679</v>
      </c>
      <c r="E50" s="9">
        <f t="shared" si="4"/>
        <v>13659057.125483342</v>
      </c>
      <c r="F50" s="9">
        <f t="shared" si="6"/>
        <v>3655232.4328715219</v>
      </c>
      <c r="G50" s="9">
        <f t="shared" si="7"/>
        <v>21613165.650872253</v>
      </c>
      <c r="H50" s="9">
        <f t="shared" si="8"/>
        <v>20200000</v>
      </c>
      <c r="I50" s="7"/>
      <c r="J50" s="6">
        <f t="shared" si="9"/>
        <v>86386077.176663905</v>
      </c>
      <c r="K50" s="55">
        <f t="shared" si="10"/>
        <v>0.99868297314062315</v>
      </c>
      <c r="N50" s="53">
        <v>1985</v>
      </c>
      <c r="O50" s="20">
        <f t="shared" si="11"/>
        <v>0.1933181890624302</v>
      </c>
      <c r="P50" s="20">
        <f t="shared" si="12"/>
        <v>0.12222596872692661</v>
      </c>
      <c r="Q50" s="20">
        <f t="shared" si="13"/>
        <v>0.15811641843106125</v>
      </c>
      <c r="R50" s="20">
        <f t="shared" si="14"/>
        <v>4.2312749372753512E-2</v>
      </c>
      <c r="S50" s="20">
        <f t="shared" si="15"/>
        <v>0.25019269721754162</v>
      </c>
      <c r="T50" s="20">
        <f t="shared" si="16"/>
        <v>0.23383397718928683</v>
      </c>
      <c r="V50" s="66">
        <f t="shared" si="17"/>
        <v>1</v>
      </c>
      <c r="Y50" s="34">
        <v>1980</v>
      </c>
      <c r="Z50" s="34">
        <v>-387881235.66311747</v>
      </c>
      <c r="AA50" s="34">
        <v>150228957.09061891</v>
      </c>
      <c r="AB50" s="34">
        <v>-19945119.723225959</v>
      </c>
      <c r="AC50" s="34">
        <v>-168019998.82744667</v>
      </c>
      <c r="AD50" s="34">
        <v>-1601801187.7162833</v>
      </c>
      <c r="AE50" s="34">
        <v>1491301964.8639438</v>
      </c>
      <c r="AF50" s="34">
        <v>-1976840.3041436672</v>
      </c>
      <c r="AG50" s="34">
        <v>294915702.6818381</v>
      </c>
      <c r="AH50" s="34"/>
      <c r="AI50" s="34"/>
    </row>
    <row r="51" spans="2:35" s="53" customFormat="1" x14ac:dyDescent="0.25">
      <c r="B51" s="4">
        <f t="shared" si="1"/>
        <v>1986</v>
      </c>
      <c r="C51" s="65">
        <f t="shared" si="2"/>
        <v>15900000</v>
      </c>
      <c r="D51" s="65">
        <f t="shared" si="3"/>
        <v>10157576.962217018</v>
      </c>
      <c r="E51" s="9">
        <f t="shared" si="4"/>
        <v>12491659.796495054</v>
      </c>
      <c r="F51" s="9">
        <f t="shared" si="6"/>
        <v>3674621.990669705</v>
      </c>
      <c r="G51" s="9">
        <f t="shared" si="7"/>
        <v>22054687.182964005</v>
      </c>
      <c r="H51" s="9">
        <f t="shared" si="8"/>
        <v>17100000</v>
      </c>
      <c r="I51" s="7"/>
      <c r="J51" s="6">
        <f t="shared" si="9"/>
        <v>81378545.932345778</v>
      </c>
      <c r="K51" s="55">
        <f t="shared" si="10"/>
        <v>1.0071602219349725</v>
      </c>
      <c r="N51" s="53">
        <v>1986</v>
      </c>
      <c r="O51" s="20">
        <f t="shared" si="11"/>
        <v>0.19538319120642064</v>
      </c>
      <c r="P51" s="20">
        <f t="shared" si="12"/>
        <v>0.1248188554592944</v>
      </c>
      <c r="Q51" s="20">
        <f t="shared" si="13"/>
        <v>0.15350065122667614</v>
      </c>
      <c r="R51" s="20">
        <f t="shared" si="14"/>
        <v>4.515467742228535E-2</v>
      </c>
      <c r="S51" s="20">
        <f t="shared" si="15"/>
        <v>0.27101353225577679</v>
      </c>
      <c r="T51" s="20">
        <f t="shared" si="16"/>
        <v>0.21012909242954672</v>
      </c>
      <c r="V51" s="66">
        <f t="shared" si="17"/>
        <v>1</v>
      </c>
      <c r="Y51" s="34">
        <v>1981</v>
      </c>
      <c r="Z51" s="34">
        <v>-532467962.16425884</v>
      </c>
      <c r="AA51" s="34">
        <v>681505457.02440786</v>
      </c>
      <c r="AB51" s="34">
        <v>-63074410.058196783</v>
      </c>
      <c r="AC51" s="34">
        <v>-129876655.38942228</v>
      </c>
      <c r="AD51" s="34">
        <v>-1996750851.2149785</v>
      </c>
      <c r="AE51" s="34">
        <v>989957618.45540822</v>
      </c>
      <c r="AF51" s="34">
        <v>-2709920.7806693316</v>
      </c>
      <c r="AG51" s="34">
        <v>506740141.68987298</v>
      </c>
      <c r="AH51" s="34"/>
      <c r="AI51" s="34"/>
    </row>
    <row r="52" spans="2:35" s="53" customFormat="1" x14ac:dyDescent="0.25">
      <c r="B52" s="4">
        <f t="shared" si="1"/>
        <v>1987</v>
      </c>
      <c r="C52" s="65">
        <f t="shared" si="2"/>
        <v>18000000</v>
      </c>
      <c r="D52" s="65">
        <f t="shared" si="3"/>
        <v>10382744.44443512</v>
      </c>
      <c r="E52" s="9">
        <f t="shared" si="4"/>
        <v>11774150.325546045</v>
      </c>
      <c r="F52" s="9">
        <f t="shared" si="6"/>
        <v>3917439.9746597516</v>
      </c>
      <c r="G52" s="9">
        <f t="shared" si="7"/>
        <v>25517614.918345775</v>
      </c>
      <c r="H52" s="9">
        <f t="shared" si="8"/>
        <v>16200000</v>
      </c>
      <c r="I52" s="7"/>
      <c r="J52" s="6">
        <f t="shared" si="9"/>
        <v>85791949.662986681</v>
      </c>
      <c r="K52" s="55">
        <f t="shared" si="10"/>
        <v>1.0010729248889927</v>
      </c>
      <c r="N52" s="53">
        <v>1987</v>
      </c>
      <c r="O52" s="20">
        <f t="shared" si="11"/>
        <v>0.2098098955753859</v>
      </c>
      <c r="P52" s="20">
        <f t="shared" si="12"/>
        <v>0.1210223626484917</v>
      </c>
      <c r="Q52" s="20">
        <f t="shared" si="13"/>
        <v>0.13724073612731733</v>
      </c>
      <c r="R52" s="20">
        <f t="shared" si="14"/>
        <v>4.5662092889233605E-2</v>
      </c>
      <c r="S52" s="20">
        <f t="shared" si="15"/>
        <v>0.29743600674172427</v>
      </c>
      <c r="T52" s="20">
        <f t="shared" si="16"/>
        <v>0.18882890601784733</v>
      </c>
      <c r="V52" s="66">
        <f t="shared" si="17"/>
        <v>1.0000000000000002</v>
      </c>
      <c r="Y52" s="34">
        <v>1982</v>
      </c>
      <c r="Z52" s="34">
        <v>112663828.53997913</v>
      </c>
      <c r="AA52" s="34">
        <v>720110509.53162074</v>
      </c>
      <c r="AB52" s="34">
        <v>-54524590.244361557</v>
      </c>
      <c r="AC52" s="34">
        <v>-124413576.06472562</v>
      </c>
      <c r="AD52" s="34">
        <v>-1521704240.6895089</v>
      </c>
      <c r="AE52" s="34">
        <v>1523597978.1267171</v>
      </c>
      <c r="AF52" s="34">
        <v>-516005404.61405981</v>
      </c>
      <c r="AG52" s="34">
        <v>394826703.62166822</v>
      </c>
      <c r="AH52" s="34"/>
      <c r="AI52" s="34"/>
    </row>
    <row r="53" spans="2:35" s="53" customFormat="1" x14ac:dyDescent="0.25">
      <c r="B53" s="4">
        <f t="shared" si="1"/>
        <v>1988</v>
      </c>
      <c r="C53" s="65">
        <f t="shared" si="2"/>
        <v>19100000</v>
      </c>
      <c r="D53" s="65">
        <f t="shared" si="3"/>
        <v>11249789.989290344</v>
      </c>
      <c r="E53" s="9">
        <f t="shared" si="4"/>
        <v>12957373.666415242</v>
      </c>
      <c r="F53" s="9">
        <f t="shared" si="6"/>
        <v>3936680.3991918657</v>
      </c>
      <c r="G53" s="9">
        <f t="shared" si="7"/>
        <v>27776990.950520359</v>
      </c>
      <c r="H53" s="9">
        <f t="shared" si="8"/>
        <v>15600000</v>
      </c>
      <c r="I53" s="7"/>
      <c r="J53" s="6">
        <f t="shared" si="9"/>
        <v>90620835.005417809</v>
      </c>
      <c r="K53" s="55">
        <f t="shared" si="10"/>
        <v>0.9893104258233385</v>
      </c>
      <c r="N53" s="53">
        <v>1988</v>
      </c>
      <c r="O53" s="20">
        <f t="shared" si="11"/>
        <v>0.21076830729774337</v>
      </c>
      <c r="P53" s="20">
        <f t="shared" si="12"/>
        <v>0.1241413190312997</v>
      </c>
      <c r="Q53" s="20">
        <f t="shared" si="13"/>
        <v>0.14298448768035055</v>
      </c>
      <c r="R53" s="20">
        <f t="shared" si="14"/>
        <v>4.3441228487427964E-2</v>
      </c>
      <c r="S53" s="20">
        <f t="shared" si="15"/>
        <v>0.30651881489350324</v>
      </c>
      <c r="T53" s="20">
        <f t="shared" si="16"/>
        <v>0.17214584260967522</v>
      </c>
      <c r="V53" s="66">
        <f t="shared" si="17"/>
        <v>1</v>
      </c>
      <c r="Y53" s="34">
        <v>1983</v>
      </c>
      <c r="Z53" s="34">
        <v>-113110601.70799217</v>
      </c>
      <c r="AA53" s="34">
        <v>1131315786.7622855</v>
      </c>
      <c r="AB53" s="34">
        <v>-53528617.109683111</v>
      </c>
      <c r="AC53" s="34">
        <v>-11123137.500207309</v>
      </c>
      <c r="AD53" s="34">
        <v>-747724298.38247323</v>
      </c>
      <c r="AE53" s="34">
        <v>1901375309.4904284</v>
      </c>
      <c r="AF53" s="34">
        <v>-106072475.68976593</v>
      </c>
      <c r="AG53" s="34">
        <v>754867149.1094656</v>
      </c>
      <c r="AH53" s="34"/>
      <c r="AI53" s="34"/>
    </row>
    <row r="54" spans="2:35" s="53" customFormat="1" x14ac:dyDescent="0.25">
      <c r="B54" s="4">
        <f t="shared" si="1"/>
        <v>1989</v>
      </c>
      <c r="C54" s="65">
        <f t="shared" si="2"/>
        <v>18800000</v>
      </c>
      <c r="D54" s="65">
        <f t="shared" si="3"/>
        <v>10536631.245792164</v>
      </c>
      <c r="E54" s="9">
        <f t="shared" si="4"/>
        <v>11921623.594993807</v>
      </c>
      <c r="F54" s="9">
        <f t="shared" si="6"/>
        <v>3977697.7128479737</v>
      </c>
      <c r="G54" s="9">
        <f t="shared" si="7"/>
        <v>28800038.719304658</v>
      </c>
      <c r="H54" s="9">
        <f t="shared" si="8"/>
        <v>9390000</v>
      </c>
      <c r="I54" s="7"/>
      <c r="J54" s="6">
        <f t="shared" si="9"/>
        <v>83425991.272938609</v>
      </c>
      <c r="K54" s="55">
        <f t="shared" si="10"/>
        <v>0.97346547576357767</v>
      </c>
      <c r="N54" s="53">
        <v>1989</v>
      </c>
      <c r="O54" s="20">
        <f t="shared" si="11"/>
        <v>0.22534943502790922</v>
      </c>
      <c r="P54" s="20">
        <f t="shared" si="12"/>
        <v>0.12629914352854676</v>
      </c>
      <c r="Q54" s="20">
        <f t="shared" si="13"/>
        <v>0.14290059264613014</v>
      </c>
      <c r="R54" s="20">
        <f t="shared" si="14"/>
        <v>4.7679358101175399E-2</v>
      </c>
      <c r="S54" s="20">
        <f t="shared" si="15"/>
        <v>0.34521661990304336</v>
      </c>
      <c r="T54" s="20">
        <f t="shared" si="16"/>
        <v>0.11255485079319508</v>
      </c>
      <c r="V54" s="66">
        <f t="shared" si="17"/>
        <v>1</v>
      </c>
      <c r="Y54" s="34">
        <v>1984</v>
      </c>
      <c r="Z54" s="34">
        <v>41965226.302404076</v>
      </c>
      <c r="AA54" s="34">
        <v>1260665634.9740255</v>
      </c>
      <c r="AB54" s="34">
        <v>-54388815.610816799</v>
      </c>
      <c r="AC54" s="34">
        <v>201564472.85164222</v>
      </c>
      <c r="AD54" s="34">
        <v>-47888319.308425009</v>
      </c>
      <c r="AE54" s="34">
        <v>2573872012.4516082</v>
      </c>
      <c r="AF54" s="34">
        <v>75451861.957183361</v>
      </c>
      <c r="AG54" s="34">
        <v>1183824029.6701765</v>
      </c>
      <c r="AH54" s="34"/>
      <c r="AI54" s="34"/>
    </row>
    <row r="55" spans="2:35" s="53" customFormat="1" x14ac:dyDescent="0.25">
      <c r="B55" s="4">
        <f t="shared" si="1"/>
        <v>1990</v>
      </c>
      <c r="C55" s="65">
        <f t="shared" si="2"/>
        <v>19100000</v>
      </c>
      <c r="D55" s="65">
        <f t="shared" si="3"/>
        <v>10998357.138724355</v>
      </c>
      <c r="E55" s="9">
        <f t="shared" si="4"/>
        <v>11603841.288041705</v>
      </c>
      <c r="F55" s="9">
        <f t="shared" si="6"/>
        <v>3975796.7416996076</v>
      </c>
      <c r="G55" s="9">
        <f t="shared" si="7"/>
        <v>29598341.629381303</v>
      </c>
      <c r="H55" s="9">
        <f t="shared" si="8"/>
        <v>9350000</v>
      </c>
      <c r="I55" s="7"/>
      <c r="J55" s="6">
        <f t="shared" si="9"/>
        <v>84626336.797846973</v>
      </c>
      <c r="K55" s="55">
        <f t="shared" si="10"/>
        <v>0.97833915373233493</v>
      </c>
      <c r="N55" s="53">
        <v>1990</v>
      </c>
      <c r="O55" s="20">
        <f t="shared" si="11"/>
        <v>0.22569805952519895</v>
      </c>
      <c r="P55" s="20">
        <f t="shared" si="12"/>
        <v>0.12996376252226211</v>
      </c>
      <c r="Q55" s="20">
        <f t="shared" si="13"/>
        <v>0.13711855820677477</v>
      </c>
      <c r="R55" s="20">
        <f t="shared" si="14"/>
        <v>4.6980607836031939E-2</v>
      </c>
      <c r="S55" s="20">
        <f t="shared" si="15"/>
        <v>0.34975331261336517</v>
      </c>
      <c r="T55" s="20">
        <f t="shared" si="16"/>
        <v>0.11048569929636702</v>
      </c>
      <c r="V55" s="66">
        <f t="shared" si="17"/>
        <v>0.99999999999999989</v>
      </c>
      <c r="Y55" s="34">
        <v>1985</v>
      </c>
      <c r="Z55" s="34">
        <v>358621967.43678963</v>
      </c>
      <c r="AA55" s="34">
        <v>541634178.72062063</v>
      </c>
      <c r="AB55" s="34">
        <v>-179201889.82236525</v>
      </c>
      <c r="AC55" s="34">
        <v>322324947.65031403</v>
      </c>
      <c r="AD55" s="34">
        <v>944279865.22106338</v>
      </c>
      <c r="AE55" s="34">
        <v>4408483885.1002703</v>
      </c>
      <c r="AF55" s="34">
        <v>-54165944.226119041</v>
      </c>
      <c r="AG55" s="34">
        <v>1220046167.6578536</v>
      </c>
      <c r="AH55" s="34"/>
      <c r="AI55" s="34"/>
    </row>
    <row r="56" spans="2:35" s="53" customFormat="1" x14ac:dyDescent="0.25">
      <c r="B56" s="4">
        <f t="shared" si="1"/>
        <v>1991</v>
      </c>
      <c r="C56" s="65">
        <f t="shared" si="2"/>
        <v>17700000</v>
      </c>
      <c r="D56" s="65">
        <f t="shared" si="3"/>
        <v>10276913.632811129</v>
      </c>
      <c r="E56" s="9">
        <f t="shared" si="4"/>
        <v>10824312.365994945</v>
      </c>
      <c r="F56" s="9">
        <f t="shared" si="6"/>
        <v>3823489.4185979408</v>
      </c>
      <c r="G56" s="9">
        <f t="shared" si="7"/>
        <v>28113227.634362526</v>
      </c>
      <c r="H56" s="9">
        <f t="shared" si="8"/>
        <v>6430000</v>
      </c>
      <c r="I56" s="7"/>
      <c r="J56" s="6">
        <f t="shared" si="9"/>
        <v>77167943.051766545</v>
      </c>
      <c r="K56" s="55">
        <f t="shared" si="10"/>
        <v>0.99060260656953203</v>
      </c>
      <c r="N56" s="53">
        <v>1991</v>
      </c>
      <c r="O56" s="20">
        <f t="shared" si="11"/>
        <v>0.22936985618660738</v>
      </c>
      <c r="P56" s="20">
        <f t="shared" si="12"/>
        <v>0.13317594361582336</v>
      </c>
      <c r="Q56" s="20">
        <f t="shared" si="13"/>
        <v>0.14026954636763708</v>
      </c>
      <c r="R56" s="20">
        <f t="shared" si="14"/>
        <v>4.9547639439255636E-2</v>
      </c>
      <c r="S56" s="20">
        <f t="shared" si="15"/>
        <v>0.36431225872514628</v>
      </c>
      <c r="T56" s="20">
        <f t="shared" si="16"/>
        <v>8.3324755665530242E-2</v>
      </c>
      <c r="V56" s="66">
        <f t="shared" si="17"/>
        <v>1</v>
      </c>
      <c r="Y56" s="34">
        <v>1986</v>
      </c>
      <c r="Z56" s="34">
        <v>527576962.21701884</v>
      </c>
      <c r="AA56" s="34">
        <v>663152978.4911021</v>
      </c>
      <c r="AB56" s="34">
        <v>-170512332.62356204</v>
      </c>
      <c r="AC56" s="34">
        <v>524891534.36271715</v>
      </c>
      <c r="AD56" s="34">
        <v>-92750185.46748665</v>
      </c>
      <c r="AE56" s="34">
        <v>4901266584.6781301</v>
      </c>
      <c r="AF56" s="34">
        <v>-95072690.434062004</v>
      </c>
      <c r="AG56" s="34">
        <v>1316724518.7871218</v>
      </c>
      <c r="AH56" s="34"/>
      <c r="AI56" s="34"/>
    </row>
    <row r="57" spans="2:35" s="53" customFormat="1" x14ac:dyDescent="0.25">
      <c r="B57" s="4">
        <f t="shared" si="1"/>
        <v>1992</v>
      </c>
      <c r="C57" s="65">
        <f t="shared" si="2"/>
        <v>19300000</v>
      </c>
      <c r="D57" s="65">
        <f t="shared" si="3"/>
        <v>10993315.3521105</v>
      </c>
      <c r="E57" s="9">
        <f t="shared" si="4"/>
        <v>11810142.388563886</v>
      </c>
      <c r="F57" s="9">
        <f t="shared" si="6"/>
        <v>3527486.1074569086</v>
      </c>
      <c r="G57" s="9">
        <f t="shared" si="7"/>
        <v>29148293.306912776</v>
      </c>
      <c r="H57" s="9">
        <f t="shared" si="8"/>
        <v>9270000</v>
      </c>
      <c r="I57" s="7"/>
      <c r="J57" s="6">
        <f t="shared" si="9"/>
        <v>84049237.155044064</v>
      </c>
      <c r="K57" s="55">
        <f t="shared" si="10"/>
        <v>1.0017787503580937</v>
      </c>
      <c r="N57" s="53">
        <v>1992</v>
      </c>
      <c r="O57" s="20">
        <f t="shared" si="11"/>
        <v>0.22962730719848948</v>
      </c>
      <c r="P57" s="20">
        <f t="shared" si="12"/>
        <v>0.1307961347921735</v>
      </c>
      <c r="Q57" s="20">
        <f t="shared" si="13"/>
        <v>0.14051456965371306</v>
      </c>
      <c r="R57" s="20">
        <f t="shared" si="14"/>
        <v>4.1969281659865881E-2</v>
      </c>
      <c r="S57" s="20">
        <f t="shared" si="15"/>
        <v>0.34680021251285675</v>
      </c>
      <c r="T57" s="20">
        <f t="shared" si="16"/>
        <v>0.11029249418290143</v>
      </c>
      <c r="V57" s="66">
        <f t="shared" si="17"/>
        <v>1</v>
      </c>
      <c r="Y57" s="34">
        <v>1987</v>
      </c>
      <c r="Z57" s="34">
        <v>392744444.43512052</v>
      </c>
      <c r="AA57" s="34">
        <v>633155559.5995425</v>
      </c>
      <c r="AB57" s="34">
        <v>-146125824.52817601</v>
      </c>
      <c r="AC57" s="34">
        <v>343902039.52074116</v>
      </c>
      <c r="AD57" s="34">
        <v>369710961.30477285</v>
      </c>
      <c r="AE57" s="34">
        <v>4523564083.9348583</v>
      </c>
      <c r="AF57" s="34">
        <v>-106304397.66648388</v>
      </c>
      <c r="AG57" s="34">
        <v>1476636122.9550719</v>
      </c>
      <c r="AH57" s="34"/>
      <c r="AI57" s="34"/>
    </row>
    <row r="58" spans="2:35" s="53" customFormat="1" x14ac:dyDescent="0.25">
      <c r="B58" s="4">
        <f t="shared" si="1"/>
        <v>1993</v>
      </c>
      <c r="C58" s="65">
        <f t="shared" si="2"/>
        <v>21500000</v>
      </c>
      <c r="D58" s="65">
        <f t="shared" si="3"/>
        <v>12117944.501770783</v>
      </c>
      <c r="E58" s="9">
        <f t="shared" si="4"/>
        <v>12493198.888124719</v>
      </c>
      <c r="F58" s="9">
        <f t="shared" si="6"/>
        <v>3908818.8715231768</v>
      </c>
      <c r="G58" s="9">
        <f t="shared" si="7"/>
        <v>30775217.267136496</v>
      </c>
      <c r="H58" s="9">
        <f t="shared" si="8"/>
        <v>9450000</v>
      </c>
      <c r="I58" s="7"/>
      <c r="J58" s="6">
        <f t="shared" si="9"/>
        <v>90245179.52855517</v>
      </c>
      <c r="K58" s="55">
        <f t="shared" si="10"/>
        <v>1.000500881691299</v>
      </c>
      <c r="N58" s="53">
        <v>1993</v>
      </c>
      <c r="O58" s="20">
        <f t="shared" si="11"/>
        <v>0.23823987178392192</v>
      </c>
      <c r="P58" s="20">
        <f t="shared" si="12"/>
        <v>0.13427802532030481</v>
      </c>
      <c r="Q58" s="20">
        <f t="shared" si="13"/>
        <v>0.13843619075711019</v>
      </c>
      <c r="R58" s="20">
        <f t="shared" si="14"/>
        <v>4.331332589666307E-2</v>
      </c>
      <c r="S58" s="20">
        <f t="shared" si="15"/>
        <v>0.34101785189976458</v>
      </c>
      <c r="T58" s="20">
        <f t="shared" si="16"/>
        <v>0.10471473434223545</v>
      </c>
      <c r="V58" s="66">
        <f t="shared" si="17"/>
        <v>1</v>
      </c>
      <c r="Y58" s="34">
        <v>1988</v>
      </c>
      <c r="Z58" s="34">
        <v>249789989.29034409</v>
      </c>
      <c r="AA58" s="34">
        <v>492856463.86562002</v>
      </c>
      <c r="AB58" s="34">
        <v>-345157713.70898336</v>
      </c>
      <c r="AC58" s="34">
        <v>346299532.77938855</v>
      </c>
      <c r="AD58" s="34">
        <v>820267321.8117218</v>
      </c>
      <c r="AE58" s="34">
        <v>4398894068.4206514</v>
      </c>
      <c r="AF58" s="34">
        <v>-204754750.19521236</v>
      </c>
      <c r="AG58" s="34">
        <v>1402621643.9263453</v>
      </c>
      <c r="AH58" s="34"/>
      <c r="AI58" s="34"/>
    </row>
    <row r="59" spans="2:35" s="53" customFormat="1" x14ac:dyDescent="0.25">
      <c r="B59" s="4">
        <f t="shared" si="1"/>
        <v>1994</v>
      </c>
      <c r="C59" s="65">
        <f t="shared" si="2"/>
        <v>21900000</v>
      </c>
      <c r="D59" s="65">
        <f t="shared" si="3"/>
        <v>12981766.239407646</v>
      </c>
      <c r="E59" s="9">
        <f t="shared" si="4"/>
        <v>14889325.124559801</v>
      </c>
      <c r="F59" s="9">
        <f t="shared" si="6"/>
        <v>4060054.8802767741</v>
      </c>
      <c r="G59" s="9">
        <f t="shared" si="7"/>
        <v>32575323.473228727</v>
      </c>
      <c r="H59" s="9">
        <f t="shared" si="8"/>
        <v>16600000</v>
      </c>
      <c r="I59" s="7"/>
      <c r="J59" s="6">
        <f t="shared" si="9"/>
        <v>103006469.71747296</v>
      </c>
      <c r="K59" s="55">
        <f t="shared" si="10"/>
        <v>1.0000628127909996</v>
      </c>
      <c r="N59" s="53">
        <v>1994</v>
      </c>
      <c r="O59" s="20">
        <f t="shared" si="11"/>
        <v>0.21260800472113559</v>
      </c>
      <c r="P59" s="20">
        <f t="shared" si="12"/>
        <v>0.12602864921993878</v>
      </c>
      <c r="Q59" s="20">
        <f t="shared" si="13"/>
        <v>0.1445474751770289</v>
      </c>
      <c r="R59" s="20">
        <f t="shared" si="14"/>
        <v>3.9415532746755889E-2</v>
      </c>
      <c r="S59" s="20">
        <f t="shared" si="15"/>
        <v>0.31624541218213387</v>
      </c>
      <c r="T59" s="20">
        <f t="shared" si="16"/>
        <v>0.16115492595300687</v>
      </c>
      <c r="V59" s="66">
        <f t="shared" si="17"/>
        <v>0.99999999999999989</v>
      </c>
      <c r="Y59" s="34">
        <v>1989</v>
      </c>
      <c r="Z59" s="34">
        <v>136631245.792164</v>
      </c>
      <c r="AA59" s="34">
        <v>395479840.92022753</v>
      </c>
      <c r="AB59" s="34">
        <v>-4992930.8553663418</v>
      </c>
      <c r="AC59" s="34">
        <v>211114758.02094358</v>
      </c>
      <c r="AD59" s="34">
        <v>426364974.958269</v>
      </c>
      <c r="AE59" s="34">
        <v>4044459004.4681301</v>
      </c>
      <c r="AF59" s="34">
        <v>-259107816.7821846</v>
      </c>
      <c r="AG59" s="34">
        <v>1173175784.701364</v>
      </c>
      <c r="AH59" s="34"/>
      <c r="AI59" s="34"/>
    </row>
    <row r="60" spans="2:35" s="53" customFormat="1" x14ac:dyDescent="0.25">
      <c r="B60" s="4">
        <f t="shared" si="1"/>
        <v>1995</v>
      </c>
      <c r="C60" s="65">
        <f t="shared" si="2"/>
        <v>21500000</v>
      </c>
      <c r="D60" s="65">
        <f t="shared" si="3"/>
        <v>13495004.754883319</v>
      </c>
      <c r="E60" s="9">
        <f t="shared" si="4"/>
        <v>14287247.697674738</v>
      </c>
      <c r="F60" s="9">
        <f t="shared" si="6"/>
        <v>3686925.5899418034</v>
      </c>
      <c r="G60" s="9">
        <f t="shared" si="7"/>
        <v>35361618.092109881</v>
      </c>
      <c r="H60" s="9">
        <f t="shared" si="8"/>
        <v>13900000</v>
      </c>
      <c r="I60" s="7"/>
      <c r="J60" s="6">
        <f t="shared" si="9"/>
        <v>102230796.13460973</v>
      </c>
      <c r="K60" s="55">
        <f t="shared" si="10"/>
        <v>1.0022627072020562</v>
      </c>
      <c r="N60" s="53">
        <v>1995</v>
      </c>
      <c r="O60" s="20">
        <f t="shared" si="11"/>
        <v>0.21030844728716028</v>
      </c>
      <c r="P60" s="20">
        <f t="shared" si="12"/>
        <v>0.13200527888987701</v>
      </c>
      <c r="Q60" s="20">
        <f t="shared" si="13"/>
        <v>0.13975483159558277</v>
      </c>
      <c r="R60" s="20">
        <f t="shared" si="14"/>
        <v>3.6064725399253865E-2</v>
      </c>
      <c r="S60" s="20">
        <f t="shared" si="15"/>
        <v>0.34589986020991559</v>
      </c>
      <c r="T60" s="20">
        <f t="shared" si="16"/>
        <v>0.13596685661821062</v>
      </c>
      <c r="V60" s="66">
        <f t="shared" si="17"/>
        <v>1</v>
      </c>
      <c r="Y60" s="34">
        <v>1990</v>
      </c>
      <c r="Z60" s="34">
        <v>-1642861.2756443908</v>
      </c>
      <c r="AA60" s="34">
        <v>324509546.79264897</v>
      </c>
      <c r="AB60" s="34">
        <v>-38345402.893825091</v>
      </c>
      <c r="AC60" s="34">
        <v>66608278.064850144</v>
      </c>
      <c r="AD60" s="34">
        <v>-82000260.124120176</v>
      </c>
      <c r="AE60" s="34">
        <v>3064590083.8140664</v>
      </c>
      <c r="AF60" s="34">
        <v>-518205098.19611835</v>
      </c>
      <c r="AG60" s="34">
        <v>1046103515.0320361</v>
      </c>
      <c r="AH60" s="34"/>
      <c r="AI60" s="34"/>
    </row>
    <row r="61" spans="2:35" s="53" customFormat="1" x14ac:dyDescent="0.25">
      <c r="B61" s="4">
        <f t="shared" si="1"/>
        <v>1996</v>
      </c>
      <c r="C61" s="65">
        <f t="shared" si="2"/>
        <v>24600000</v>
      </c>
      <c r="D61" s="65">
        <f t="shared" si="3"/>
        <v>14257513.558574662</v>
      </c>
      <c r="E61" s="9">
        <f t="shared" si="4"/>
        <v>14307592.573512657</v>
      </c>
      <c r="F61" s="9">
        <f t="shared" si="6"/>
        <v>3665475.4097556383</v>
      </c>
      <c r="G61" s="9">
        <f t="shared" si="7"/>
        <v>35268819.396399051</v>
      </c>
      <c r="H61" s="9">
        <f t="shared" si="8"/>
        <v>16500000</v>
      </c>
      <c r="I61" s="7"/>
      <c r="J61" s="6">
        <f t="shared" si="9"/>
        <v>108599400.93824202</v>
      </c>
      <c r="K61" s="55">
        <f t="shared" si="10"/>
        <v>1.0055500086874261</v>
      </c>
      <c r="N61" s="53">
        <v>1996</v>
      </c>
      <c r="O61" s="20">
        <f t="shared" si="11"/>
        <v>0.22652058655451934</v>
      </c>
      <c r="P61" s="20">
        <f t="shared" si="12"/>
        <v>0.13128537943485141</v>
      </c>
      <c r="Q61" s="20">
        <f t="shared" si="13"/>
        <v>0.13174651471281187</v>
      </c>
      <c r="R61" s="20">
        <f t="shared" si="14"/>
        <v>3.3752261781260742E-2</v>
      </c>
      <c r="S61" s="20">
        <f t="shared" si="15"/>
        <v>0.32476071775437892</v>
      </c>
      <c r="T61" s="20">
        <f t="shared" si="16"/>
        <v>0.15193453976217761</v>
      </c>
      <c r="V61" s="66">
        <f t="shared" si="17"/>
        <v>1</v>
      </c>
      <c r="Y61" s="34">
        <v>1991</v>
      </c>
      <c r="Z61" s="34">
        <v>-123086367.18887082</v>
      </c>
      <c r="AA61" s="34">
        <v>302074214.73277414</v>
      </c>
      <c r="AB61" s="34">
        <v>-73754173.219513893</v>
      </c>
      <c r="AC61" s="34">
        <v>86347603.213686287</v>
      </c>
      <c r="AD61" s="34">
        <v>-597318314.88418007</v>
      </c>
      <c r="AE61" s="34">
        <v>2758173807.3509088</v>
      </c>
      <c r="AF61" s="34">
        <v>-685915440.1271739</v>
      </c>
      <c r="AG61" s="34">
        <v>932722467.04678392</v>
      </c>
      <c r="AH61" s="34"/>
      <c r="AI61" s="34"/>
    </row>
    <row r="62" spans="2:35" s="53" customFormat="1" x14ac:dyDescent="0.25">
      <c r="B62" s="4">
        <f t="shared" si="1"/>
        <v>1997</v>
      </c>
      <c r="C62" s="65">
        <f t="shared" si="2"/>
        <v>25200000</v>
      </c>
      <c r="D62" s="65">
        <f t="shared" si="3"/>
        <v>14249584.810678797</v>
      </c>
      <c r="E62" s="9">
        <f t="shared" si="4"/>
        <v>15595302.833800662</v>
      </c>
      <c r="F62" s="9">
        <f t="shared" si="6"/>
        <v>3726471.3828903167</v>
      </c>
      <c r="G62" s="9">
        <f t="shared" si="7"/>
        <v>39927335.49998907</v>
      </c>
      <c r="H62" s="9">
        <f t="shared" si="8"/>
        <v>17500000</v>
      </c>
      <c r="I62" s="7"/>
      <c r="J62" s="6">
        <f t="shared" si="9"/>
        <v>116198694.52735883</v>
      </c>
      <c r="K62" s="55">
        <f t="shared" si="10"/>
        <v>1.0192867940996388</v>
      </c>
      <c r="N62" s="53">
        <v>1997</v>
      </c>
      <c r="O62" s="20">
        <f t="shared" si="11"/>
        <v>0.21686990634879028</v>
      </c>
      <c r="P62" s="20">
        <f t="shared" si="12"/>
        <v>0.12263119537305775</v>
      </c>
      <c r="Q62" s="20">
        <f t="shared" si="13"/>
        <v>0.13421237559711799</v>
      </c>
      <c r="R62" s="20">
        <f t="shared" si="14"/>
        <v>3.2069821421383732E-2</v>
      </c>
      <c r="S62" s="20">
        <f t="shared" si="15"/>
        <v>0.34361259962854601</v>
      </c>
      <c r="T62" s="20">
        <f t="shared" si="16"/>
        <v>0.15060410163110435</v>
      </c>
      <c r="V62" s="66">
        <f t="shared" si="17"/>
        <v>1</v>
      </c>
      <c r="Y62" s="34">
        <v>1992</v>
      </c>
      <c r="Z62" s="34">
        <v>-106684647.88950062</v>
      </c>
      <c r="AA62" s="34">
        <v>514851079.51452321</v>
      </c>
      <c r="AB62" s="34">
        <v>-115427277.05765015</v>
      </c>
      <c r="AC62" s="34">
        <v>123978633.73081395</v>
      </c>
      <c r="AD62" s="34">
        <v>-581525722.3863591</v>
      </c>
      <c r="AE62" s="34">
        <v>2534686179.74084</v>
      </c>
      <c r="AF62" s="34">
        <v>-515976315.3787775</v>
      </c>
      <c r="AG62" s="34">
        <v>1009775140.0604146</v>
      </c>
      <c r="AH62" s="34"/>
      <c r="AI62" s="34"/>
    </row>
    <row r="63" spans="2:35" s="53" customFormat="1" x14ac:dyDescent="0.25">
      <c r="B63" s="4">
        <f t="shared" si="1"/>
        <v>1998</v>
      </c>
      <c r="C63" s="65">
        <f t="shared" si="2"/>
        <v>25200000</v>
      </c>
      <c r="D63" s="65">
        <f t="shared" si="3"/>
        <v>14148435.299521165</v>
      </c>
      <c r="E63" s="9">
        <f t="shared" si="4"/>
        <v>17049323.874408793</v>
      </c>
      <c r="F63" s="9">
        <f t="shared" si="6"/>
        <v>3415611.1843891833</v>
      </c>
      <c r="G63" s="9">
        <f t="shared" si="7"/>
        <v>38698165.818187416</v>
      </c>
      <c r="H63" s="9">
        <f t="shared" si="8"/>
        <v>25400000</v>
      </c>
      <c r="I63" s="7"/>
      <c r="J63" s="6">
        <f t="shared" si="9"/>
        <v>123911536.17650655</v>
      </c>
      <c r="K63" s="55">
        <f t="shared" si="10"/>
        <v>1.0500977642076825</v>
      </c>
      <c r="N63" s="53">
        <v>1998</v>
      </c>
      <c r="O63" s="20">
        <f t="shared" si="11"/>
        <v>0.20337089489475543</v>
      </c>
      <c r="P63" s="20">
        <f t="shared" si="12"/>
        <v>0.11418174397714946</v>
      </c>
      <c r="Q63" s="20">
        <f t="shared" si="13"/>
        <v>0.13759270847972363</v>
      </c>
      <c r="R63" s="20">
        <f t="shared" si="14"/>
        <v>2.7564916792927132E-2</v>
      </c>
      <c r="S63" s="20">
        <f t="shared" si="15"/>
        <v>0.31230478623930202</v>
      </c>
      <c r="T63" s="20">
        <f t="shared" si="16"/>
        <v>0.20498494961614239</v>
      </c>
      <c r="V63" s="66">
        <f t="shared" si="17"/>
        <v>1</v>
      </c>
      <c r="Y63" s="34">
        <v>1993</v>
      </c>
      <c r="Z63" s="34">
        <v>-82055498.229216754</v>
      </c>
      <c r="AA63" s="34">
        <v>496848690.48169303</v>
      </c>
      <c r="AB63" s="34">
        <v>-112977919.90130921</v>
      </c>
      <c r="AC63" s="34">
        <v>188910815.2461929</v>
      </c>
      <c r="AD63" s="34">
        <v>-484119906.64449978</v>
      </c>
      <c r="AE63" s="34">
        <v>3074323845.6965141</v>
      </c>
      <c r="AF63" s="34">
        <v>-242990915.33167267</v>
      </c>
      <c r="AG63" s="34">
        <v>1125105063.5296044</v>
      </c>
      <c r="AH63" s="34"/>
      <c r="AI63" s="34"/>
    </row>
    <row r="64" spans="2:35" s="53" customFormat="1" x14ac:dyDescent="0.25">
      <c r="B64" s="4">
        <f t="shared" si="1"/>
        <v>1999</v>
      </c>
      <c r="C64" s="65">
        <f t="shared" si="2"/>
        <v>25500000</v>
      </c>
      <c r="D64" s="65">
        <f t="shared" si="3"/>
        <v>17336846.491321098</v>
      </c>
      <c r="E64" s="9">
        <f t="shared" si="4"/>
        <v>19554317.940874152</v>
      </c>
      <c r="F64" s="9">
        <f t="shared" si="6"/>
        <v>3310798.1101776347</v>
      </c>
      <c r="G64" s="9">
        <f t="shared" si="7"/>
        <v>38528285.15924985</v>
      </c>
      <c r="H64" s="9">
        <f t="shared" si="8"/>
        <v>19700000</v>
      </c>
      <c r="I64" s="7"/>
      <c r="J64" s="6">
        <f t="shared" si="9"/>
        <v>123930247.70162274</v>
      </c>
      <c r="K64" s="55">
        <f t="shared" si="10"/>
        <v>1.068364204324334</v>
      </c>
      <c r="N64" s="53">
        <v>1999</v>
      </c>
      <c r="O64" s="20">
        <f t="shared" si="11"/>
        <v>0.20576090561357044</v>
      </c>
      <c r="P64" s="20">
        <f t="shared" si="12"/>
        <v>0.13989196998186981</v>
      </c>
      <c r="Q64" s="20">
        <f t="shared" si="13"/>
        <v>0.15778486933999816</v>
      </c>
      <c r="R64" s="20">
        <f t="shared" si="14"/>
        <v>2.6715012449170496E-2</v>
      </c>
      <c r="S64" s="20">
        <f t="shared" si="15"/>
        <v>0.31088685671000527</v>
      </c>
      <c r="T64" s="20">
        <f t="shared" si="16"/>
        <v>0.15896038590538578</v>
      </c>
      <c r="V64" s="66">
        <f t="shared" si="17"/>
        <v>0.99999999999999989</v>
      </c>
      <c r="Y64" s="34">
        <v>1994</v>
      </c>
      <c r="Z64" s="34">
        <v>-18233760.592353761</v>
      </c>
      <c r="AA64" s="34">
        <v>553811713.27941704</v>
      </c>
      <c r="AB64" s="34">
        <v>-93177477.35072358</v>
      </c>
      <c r="AC64" s="34">
        <v>275773205.6238367</v>
      </c>
      <c r="AD64" s="34">
        <v>-125097047.53555447</v>
      </c>
      <c r="AE64" s="34">
        <v>568150085.32515168</v>
      </c>
      <c r="AF64" s="34">
        <v>-25348632.485070109</v>
      </c>
      <c r="AG64" s="34">
        <v>922732445.94249463</v>
      </c>
      <c r="AH64" s="34"/>
      <c r="AI64" s="34"/>
    </row>
    <row r="65" spans="2:35" s="53" customFormat="1" x14ac:dyDescent="0.25">
      <c r="B65" s="4">
        <f t="shared" si="1"/>
        <v>2000</v>
      </c>
      <c r="C65" s="65">
        <f t="shared" si="2"/>
        <v>27300000</v>
      </c>
      <c r="D65" s="65">
        <f t="shared" si="3"/>
        <v>19162748.650274914</v>
      </c>
      <c r="E65" s="9">
        <f t="shared" si="4"/>
        <v>19406193.894244067</v>
      </c>
      <c r="F65" s="9">
        <f t="shared" si="6"/>
        <v>3189487.6673764382</v>
      </c>
      <c r="G65" s="9">
        <f t="shared" si="7"/>
        <v>37612018.84617345</v>
      </c>
      <c r="H65" s="9">
        <f t="shared" si="8"/>
        <v>20700000</v>
      </c>
      <c r="I65" s="7"/>
      <c r="J65" s="6">
        <f t="shared" si="9"/>
        <v>127370449.05806887</v>
      </c>
      <c r="K65" s="55">
        <f t="shared" si="10"/>
        <v>1.0614204088172405</v>
      </c>
      <c r="N65" s="53">
        <v>2000</v>
      </c>
      <c r="O65" s="20">
        <f t="shared" si="11"/>
        <v>0.21433543025002436</v>
      </c>
      <c r="P65" s="20">
        <f t="shared" si="12"/>
        <v>0.15044893687654751</v>
      </c>
      <c r="Q65" s="20">
        <f t="shared" si="13"/>
        <v>0.15236025340066658</v>
      </c>
      <c r="R65" s="20">
        <f t="shared" si="14"/>
        <v>2.5041033386969797E-2</v>
      </c>
      <c r="S65" s="20">
        <f t="shared" si="15"/>
        <v>0.29529627259950958</v>
      </c>
      <c r="T65" s="20">
        <f t="shared" si="16"/>
        <v>0.16251807348628219</v>
      </c>
      <c r="V65" s="66">
        <f t="shared" si="17"/>
        <v>1</v>
      </c>
      <c r="Y65" s="34">
        <v>1995</v>
      </c>
      <c r="Z65" s="34">
        <v>-4995245.1166806258</v>
      </c>
      <c r="AA65" s="34">
        <v>603309642.31362784</v>
      </c>
      <c r="AB65" s="34">
        <v>-64118725.515380904</v>
      </c>
      <c r="AC65" s="34">
        <v>314071297.91342854</v>
      </c>
      <c r="AD65" s="34">
        <v>-136714902.81068608</v>
      </c>
      <c r="AE65" s="34">
        <v>2972641532.2438459</v>
      </c>
      <c r="AF65" s="34">
        <v>94060324.489530087</v>
      </c>
      <c r="AG65" s="34">
        <v>1036490678.0037084</v>
      </c>
      <c r="AH65" s="34"/>
      <c r="AI65" s="34"/>
    </row>
    <row r="66" spans="2:35" s="53" customFormat="1" x14ac:dyDescent="0.25">
      <c r="B66" s="4">
        <f t="shared" si="1"/>
        <v>2001</v>
      </c>
      <c r="C66" s="65">
        <f t="shared" si="2"/>
        <v>24600000</v>
      </c>
      <c r="D66" s="65">
        <f t="shared" si="3"/>
        <v>20496031.951418173</v>
      </c>
      <c r="E66" s="9">
        <f t="shared" si="4"/>
        <v>17217259.686268374</v>
      </c>
      <c r="F66" s="9">
        <f t="shared" si="6"/>
        <v>2783874.1754718241</v>
      </c>
      <c r="G66" s="9">
        <f t="shared" si="7"/>
        <v>32723404.683380127</v>
      </c>
      <c r="H66" s="9">
        <f t="shared" si="8"/>
        <v>16800000</v>
      </c>
      <c r="I66" s="7"/>
      <c r="J66" s="6">
        <f t="shared" si="9"/>
        <v>114620570.4965385</v>
      </c>
      <c r="K66" s="55">
        <f t="shared" si="10"/>
        <v>1.0712202850143786</v>
      </c>
      <c r="N66" s="53">
        <v>2001</v>
      </c>
      <c r="O66" s="20">
        <f t="shared" si="11"/>
        <v>0.21462116174638052</v>
      </c>
      <c r="P66" s="20">
        <f t="shared" si="12"/>
        <v>0.17881634913025621</v>
      </c>
      <c r="Q66" s="20">
        <f t="shared" si="13"/>
        <v>0.15021090552666835</v>
      </c>
      <c r="R66" s="20">
        <f t="shared" si="14"/>
        <v>2.4287736166484147E-2</v>
      </c>
      <c r="S66" s="20">
        <f t="shared" si="15"/>
        <v>0.28549329794487771</v>
      </c>
      <c r="T66" s="20">
        <f t="shared" si="16"/>
        <v>0.14657054948533302</v>
      </c>
      <c r="V66" s="66">
        <f t="shared" si="17"/>
        <v>0.99999999999999989</v>
      </c>
      <c r="Y66" s="34">
        <v>1996</v>
      </c>
      <c r="Z66" s="34">
        <v>157513558.57466108</v>
      </c>
      <c r="AA66" s="34">
        <v>646662253.54219294</v>
      </c>
      <c r="AB66" s="34">
        <v>-92414409.10450761</v>
      </c>
      <c r="AC66" s="34">
        <v>365872191.66301006</v>
      </c>
      <c r="AD66" s="34">
        <v>-374769105.25912958</v>
      </c>
      <c r="AE66" s="34">
        <v>4146871005.501668</v>
      </c>
      <c r="AF66" s="34">
        <v>-374942017.02538252</v>
      </c>
      <c r="AG66" s="34">
        <v>875641175.85803199</v>
      </c>
      <c r="AH66" s="34"/>
      <c r="AI66" s="34"/>
    </row>
    <row r="67" spans="2:35" s="53" customFormat="1" x14ac:dyDescent="0.25">
      <c r="B67" s="4">
        <v>2002</v>
      </c>
      <c r="C67" s="65">
        <f t="shared" si="2"/>
        <v>24900000</v>
      </c>
      <c r="D67" s="65">
        <f t="shared" si="3"/>
        <v>19882340.373771813</v>
      </c>
      <c r="E67" s="9">
        <f t="shared" si="4"/>
        <v>16894139.31822544</v>
      </c>
      <c r="F67" s="9">
        <f t="shared" si="6"/>
        <v>2594842.2862910167</v>
      </c>
      <c r="G67" s="9">
        <f t="shared" si="7"/>
        <v>34662044.962383077</v>
      </c>
      <c r="H67" s="9">
        <f t="shared" si="8"/>
        <v>15800000</v>
      </c>
      <c r="I67" s="7"/>
      <c r="J67" s="6">
        <f t="shared" si="9"/>
        <v>114733366.94067135</v>
      </c>
      <c r="K67" s="55">
        <f t="shared" si="10"/>
        <v>1.0722744573894518</v>
      </c>
      <c r="N67" s="53">
        <v>2002</v>
      </c>
      <c r="O67" s="20">
        <f t="shared" si="11"/>
        <v>0.21702492190328376</v>
      </c>
      <c r="P67" s="20">
        <f t="shared" si="12"/>
        <v>0.1732917014808166</v>
      </c>
      <c r="Q67" s="20">
        <f t="shared" si="13"/>
        <v>0.14724695848036432</v>
      </c>
      <c r="R67" s="20">
        <f t="shared" si="14"/>
        <v>2.2616282912997838E-2</v>
      </c>
      <c r="S67" s="20">
        <f t="shared" si="15"/>
        <v>0.30210954220760233</v>
      </c>
      <c r="T67" s="20">
        <f t="shared" si="16"/>
        <v>0.13771059301493507</v>
      </c>
      <c r="V67" s="66">
        <f t="shared" si="17"/>
        <v>0.99999999999999989</v>
      </c>
      <c r="Y67" s="34">
        <v>1997</v>
      </c>
      <c r="Z67" s="34">
        <v>-150415189.32120353</v>
      </c>
      <c r="AA67" s="34">
        <v>665380387.49599969</v>
      </c>
      <c r="AB67" s="34">
        <v>-113806248.83243872</v>
      </c>
      <c r="AC67" s="34">
        <v>375899613.73728341</v>
      </c>
      <c r="AD67" s="34">
        <v>-752153802.96869993</v>
      </c>
      <c r="AE67" s="34">
        <v>4528911345.1852064</v>
      </c>
      <c r="AF67" s="34">
        <v>254190156.92918968</v>
      </c>
      <c r="AG67" s="34">
        <v>985433592.93348157</v>
      </c>
      <c r="AH67" s="34"/>
      <c r="AI67" s="34"/>
    </row>
    <row r="68" spans="2:35" s="53" customFormat="1" x14ac:dyDescent="0.25">
      <c r="B68" s="4">
        <v>2003</v>
      </c>
      <c r="C68" s="65">
        <f t="shared" si="2"/>
        <v>25900000</v>
      </c>
      <c r="D68" s="65">
        <f t="shared" si="3"/>
        <v>22756556.81646879</v>
      </c>
      <c r="E68" s="9">
        <f>E36+(AE59+AF59)/10^3</f>
        <v>18185351.187685944</v>
      </c>
      <c r="F68" s="9">
        <f t="shared" si="6"/>
        <v>2745007.0691446336</v>
      </c>
      <c r="G68" s="9">
        <f t="shared" si="7"/>
        <v>33706135.358600803</v>
      </c>
      <c r="H68" s="9">
        <f t="shared" si="8"/>
        <v>10600000</v>
      </c>
      <c r="I68" s="7"/>
      <c r="J68" s="6">
        <f t="shared" si="9"/>
        <v>113893050.43190017</v>
      </c>
      <c r="K68" s="55">
        <f t="shared" si="10"/>
        <v>1.0644210320738334</v>
      </c>
      <c r="N68" s="53">
        <v>2003</v>
      </c>
      <c r="O68" s="20">
        <f t="shared" si="11"/>
        <v>0.22740632463335708</v>
      </c>
      <c r="P68" s="20">
        <f t="shared" si="12"/>
        <v>0.19980636860785084</v>
      </c>
      <c r="Q68" s="20">
        <f t="shared" si="13"/>
        <v>0.15967041991345621</v>
      </c>
      <c r="R68" s="20">
        <f t="shared" si="14"/>
        <v>2.4101620412616393E-2</v>
      </c>
      <c r="S68" s="20">
        <f t="shared" si="15"/>
        <v>0.29594549650555402</v>
      </c>
      <c r="T68" s="20">
        <f t="shared" si="16"/>
        <v>9.3069769927165438E-2</v>
      </c>
      <c r="V68" s="66">
        <f t="shared" si="17"/>
        <v>1</v>
      </c>
      <c r="Y68" s="34">
        <v>1998</v>
      </c>
      <c r="Z68" s="34">
        <v>248435299.52116483</v>
      </c>
      <c r="AA68" s="34">
        <v>1133359938.8737693</v>
      </c>
      <c r="AB68" s="34">
        <v>-67699929.967109352</v>
      </c>
      <c r="AC68" s="34">
        <v>507148986.40841436</v>
      </c>
      <c r="AD68" s="34">
        <v>-632296081.08614457</v>
      </c>
      <c r="AE68" s="34">
        <v>5672517055.0162163</v>
      </c>
      <c r="AF68" s="34">
        <v>90582638.770232201</v>
      </c>
      <c r="AG68" s="34">
        <v>1261155854.5949872</v>
      </c>
      <c r="AH68" s="34"/>
      <c r="AI68" s="34"/>
    </row>
    <row r="69" spans="2:35" s="53" customFormat="1" ht="16.5" x14ac:dyDescent="0.25">
      <c r="B69" s="10"/>
      <c r="C69" s="8"/>
      <c r="D69" s="7"/>
      <c r="E69" s="9"/>
      <c r="F69" s="7"/>
      <c r="G69" s="8"/>
      <c r="H69" s="7"/>
      <c r="I69" s="7"/>
      <c r="J69" s="6"/>
      <c r="Y69" s="34">
        <v>1999</v>
      </c>
      <c r="Z69" s="34">
        <v>636846491.32109928</v>
      </c>
      <c r="AA69" s="34">
        <v>1130086484.5902367</v>
      </c>
      <c r="AB69" s="34">
        <v>-70665000.853132308</v>
      </c>
      <c r="AC69" s="34">
        <v>836712570.50874257</v>
      </c>
      <c r="AD69" s="34">
        <v>290288503.76018912</v>
      </c>
      <c r="AE69" s="34">
        <v>7965798329.6291714</v>
      </c>
      <c r="AF69" s="34">
        <v>138407196.13242531</v>
      </c>
      <c r="AG69" s="34">
        <v>1596560558.5439453</v>
      </c>
      <c r="AH69" s="34"/>
      <c r="AI69" s="34"/>
    </row>
    <row r="70" spans="2:35" s="53" customFormat="1" ht="16.5" x14ac:dyDescent="0.25">
      <c r="B70" s="10"/>
      <c r="C70" s="8"/>
      <c r="D70" s="7"/>
      <c r="E70" s="9"/>
      <c r="F70" s="7"/>
      <c r="G70" s="8"/>
      <c r="H70" s="7"/>
      <c r="I70" s="7"/>
      <c r="J70" s="6"/>
      <c r="Y70" s="34">
        <v>2000</v>
      </c>
      <c r="Z70" s="34">
        <v>762748650.27491486</v>
      </c>
      <c r="AA70" s="34">
        <v>1214484280.7403257</v>
      </c>
      <c r="AB70" s="34">
        <v>-37757309.295067966</v>
      </c>
      <c r="AC70" s="34">
        <v>620809323.16799033</v>
      </c>
      <c r="AD70" s="34">
        <v>195520146.75248164</v>
      </c>
      <c r="AE70" s="34">
        <v>5519909673.3883104</v>
      </c>
      <c r="AF70" s="34">
        <v>25415523.31979084</v>
      </c>
      <c r="AG70" s="34">
        <v>111139660.0316058</v>
      </c>
      <c r="AH70" s="34"/>
      <c r="AI70" s="34"/>
    </row>
    <row r="71" spans="2:35" s="53" customFormat="1" ht="16.5" x14ac:dyDescent="0.25">
      <c r="B71" s="10"/>
      <c r="C71" s="8"/>
      <c r="D71" s="7"/>
      <c r="E71" s="9"/>
      <c r="F71" s="7"/>
      <c r="G71" s="8"/>
      <c r="H71" s="7"/>
      <c r="I71" s="7"/>
      <c r="J71" s="6"/>
      <c r="Y71" s="34">
        <v>2001</v>
      </c>
      <c r="Z71" s="34">
        <v>996031951.41817319</v>
      </c>
      <c r="AA71" s="34">
        <v>1291770948.9789448</v>
      </c>
      <c r="AB71" s="34">
        <v>-15020525.336639818</v>
      </c>
      <c r="AC71" s="34">
        <v>730983058.6054635</v>
      </c>
      <c r="AD71" s="34">
        <v>30455145.774143375</v>
      </c>
      <c r="AE71" s="34">
        <v>5480739367.3829355</v>
      </c>
      <c r="AF71" s="34">
        <v>-321119669.92769527</v>
      </c>
      <c r="AG71" s="34">
        <v>162882832.66477144</v>
      </c>
      <c r="AH71" s="34"/>
      <c r="AI71" s="34"/>
    </row>
    <row r="72" spans="2:35" s="53" customFormat="1" ht="39" x14ac:dyDescent="0.25">
      <c r="B72" s="64" t="s">
        <v>190</v>
      </c>
      <c r="C72" s="12" t="s">
        <v>33</v>
      </c>
      <c r="D72" s="12" t="s">
        <v>32</v>
      </c>
      <c r="E72" s="12" t="s">
        <v>31</v>
      </c>
      <c r="F72" s="12" t="s">
        <v>30</v>
      </c>
      <c r="G72" s="12" t="s">
        <v>29</v>
      </c>
      <c r="H72" s="12" t="s">
        <v>27</v>
      </c>
      <c r="J72" s="1" t="s">
        <v>188</v>
      </c>
      <c r="L72" s="53" t="s">
        <v>255</v>
      </c>
      <c r="Y72" s="34">
        <v>2002</v>
      </c>
      <c r="Z72" s="34">
        <v>1282340373.7718112</v>
      </c>
      <c r="AA72" s="34">
        <v>1680733551.0587039</v>
      </c>
      <c r="AB72" s="34">
        <v>77317786.461666673</v>
      </c>
      <c r="AC72" s="34">
        <v>940760194.5243175</v>
      </c>
      <c r="AD72" s="34">
        <v>689435923.78740561</v>
      </c>
      <c r="AE72" s="34">
        <v>7389205409.914093</v>
      </c>
      <c r="AF72" s="34">
        <v>-292286303.11999321</v>
      </c>
      <c r="AG72" s="34">
        <v>278398341.23297501</v>
      </c>
      <c r="AH72" s="34"/>
      <c r="AI72" s="34"/>
    </row>
    <row r="73" spans="2:35" s="53" customFormat="1" x14ac:dyDescent="0.25">
      <c r="B73" s="4">
        <f>B44</f>
        <v>1979</v>
      </c>
      <c r="C73" s="20">
        <f>C12/$I73</f>
        <v>0.15753293870536567</v>
      </c>
      <c r="D73" s="20">
        <f t="shared" ref="C73:G82" si="18">D12/$I73</f>
        <v>0.11838839029978995</v>
      </c>
      <c r="E73" s="20">
        <f t="shared" si="18"/>
        <v>0.20527019285850678</v>
      </c>
      <c r="F73" s="20">
        <f t="shared" si="18"/>
        <v>5.8621348100057286E-2</v>
      </c>
      <c r="G73" s="20">
        <f t="shared" si="18"/>
        <v>0.32747756349054802</v>
      </c>
      <c r="H73" s="20">
        <f t="shared" ref="H73:H97" si="19">I12/$I73</f>
        <v>0.13270956654573229</v>
      </c>
      <c r="I73" s="19">
        <f t="shared" ref="I73:I97" si="20">SUM(C12:G12)+I12</f>
        <v>104740000</v>
      </c>
      <c r="J73" s="6"/>
      <c r="L73" s="32">
        <f>C73+G73+H73</f>
        <v>0.61772006874164598</v>
      </c>
      <c r="Y73" s="34">
        <v>2003</v>
      </c>
      <c r="Z73" s="34">
        <v>1156556816.4687901</v>
      </c>
      <c r="AA73" s="34">
        <v>1879765109.2941992</v>
      </c>
      <c r="AB73" s="34">
        <v>91750860.829999998</v>
      </c>
      <c r="AC73" s="34">
        <v>1030532756.5050037</v>
      </c>
      <c r="AD73" s="34">
        <v>1198364742.8361714</v>
      </c>
      <c r="AE73" s="34">
        <v>6620194503.1655407</v>
      </c>
      <c r="AF73" s="34">
        <v>-190008931.0585165</v>
      </c>
      <c r="AG73" s="34">
        <v>641055821.0219816</v>
      </c>
      <c r="AH73" s="34"/>
      <c r="AI73" s="34"/>
    </row>
    <row r="74" spans="2:35" s="53" customFormat="1" x14ac:dyDescent="0.25">
      <c r="B74" s="4">
        <f t="shared" ref="B74:B97" si="21">B45</f>
        <v>1980</v>
      </c>
      <c r="C74" s="20">
        <f t="shared" si="18"/>
        <v>0.16715942688196497</v>
      </c>
      <c r="D74" s="20">
        <f t="shared" si="18"/>
        <v>0.12281100750511713</v>
      </c>
      <c r="E74" s="20">
        <f t="shared" si="18"/>
        <v>0.17057084375710713</v>
      </c>
      <c r="F74" s="20">
        <f t="shared" si="18"/>
        <v>5.7311803502387994E-2</v>
      </c>
      <c r="G74" s="20">
        <f t="shared" si="18"/>
        <v>0.34796452126449851</v>
      </c>
      <c r="H74" s="20">
        <f t="shared" si="19"/>
        <v>0.13418239708892427</v>
      </c>
      <c r="I74" s="19">
        <f t="shared" si="20"/>
        <v>87940000</v>
      </c>
      <c r="J74" s="6"/>
      <c r="L74" s="32">
        <f t="shared" ref="L74:L97" si="22">C74+G74+H74</f>
        <v>0.64930634523538777</v>
      </c>
      <c r="Y74" s="34">
        <v>2004</v>
      </c>
      <c r="Z74" s="34">
        <v>1224246494.6475</v>
      </c>
      <c r="AA74" s="34">
        <v>1853843294.2133842</v>
      </c>
      <c r="AB74" s="34">
        <v>76454187.799999982</v>
      </c>
      <c r="AC74" s="34">
        <v>1050069141.5741374</v>
      </c>
      <c r="AD74" s="34">
        <v>1962952327.2433271</v>
      </c>
      <c r="AE74" s="34">
        <v>6238872982.8448772</v>
      </c>
      <c r="AF74" s="34">
        <v>-108144244.10713863</v>
      </c>
      <c r="AG74" s="34">
        <v>1047118522.543051</v>
      </c>
      <c r="AH74" s="34"/>
      <c r="AI74" s="34"/>
    </row>
    <row r="75" spans="2:35" s="53" customFormat="1" x14ac:dyDescent="0.25">
      <c r="B75" s="4">
        <f t="shared" si="21"/>
        <v>1981</v>
      </c>
      <c r="C75" s="20">
        <f t="shared" si="18"/>
        <v>0.16806722689075632</v>
      </c>
      <c r="D75" s="20">
        <f t="shared" si="18"/>
        <v>0.11134453781512606</v>
      </c>
      <c r="E75" s="20">
        <f t="shared" si="18"/>
        <v>0.15651260504201681</v>
      </c>
      <c r="F75" s="20">
        <f t="shared" si="18"/>
        <v>5.0420168067226892E-2</v>
      </c>
      <c r="G75" s="20">
        <f t="shared" si="18"/>
        <v>0.35609243697478993</v>
      </c>
      <c r="H75" s="20">
        <f t="shared" si="19"/>
        <v>0.15756302521008403</v>
      </c>
      <c r="I75" s="19">
        <f t="shared" si="20"/>
        <v>95200000</v>
      </c>
      <c r="J75" s="6"/>
      <c r="L75" s="32">
        <f t="shared" si="22"/>
        <v>0.68172268907563027</v>
      </c>
      <c r="Y75" s="34">
        <v>2005</v>
      </c>
      <c r="Z75" s="34">
        <v>1491920767.1802523</v>
      </c>
      <c r="AA75" s="34">
        <v>2109262144.5432374</v>
      </c>
      <c r="AB75" s="34">
        <v>40112212.324999943</v>
      </c>
      <c r="AC75" s="34">
        <v>1212533958.8560696</v>
      </c>
      <c r="AD75" s="34">
        <v>2280043288.6689925</v>
      </c>
      <c r="AE75" s="34">
        <v>6260386556.3260231</v>
      </c>
      <c r="AF75" s="34">
        <v>-212375590.60794735</v>
      </c>
      <c r="AG75" s="34">
        <v>1200771304.5459647</v>
      </c>
      <c r="AH75" s="34"/>
      <c r="AI75" s="34"/>
    </row>
    <row r="76" spans="2:35" s="53" customFormat="1" x14ac:dyDescent="0.25">
      <c r="B76" s="4">
        <f t="shared" si="21"/>
        <v>1982</v>
      </c>
      <c r="C76" s="20">
        <f t="shared" si="18"/>
        <v>0.17331779784445092</v>
      </c>
      <c r="D76" s="20">
        <f t="shared" si="18"/>
        <v>0.11316632682784736</v>
      </c>
      <c r="E76" s="20">
        <f t="shared" si="18"/>
        <v>0.14185843285755897</v>
      </c>
      <c r="F76" s="20">
        <f t="shared" si="18"/>
        <v>5.8986309350422372E-2</v>
      </c>
      <c r="G76" s="20">
        <f t="shared" si="18"/>
        <v>0.32624526653073116</v>
      </c>
      <c r="H76" s="20">
        <f t="shared" si="19"/>
        <v>0.18642586658898921</v>
      </c>
      <c r="I76" s="19">
        <f t="shared" si="20"/>
        <v>68660000</v>
      </c>
      <c r="J76" s="6"/>
      <c r="L76" s="32">
        <f t="shared" si="22"/>
        <v>0.68598893096417124</v>
      </c>
      <c r="Y76" s="34">
        <v>2006</v>
      </c>
      <c r="Z76" s="34">
        <v>2354365848</v>
      </c>
      <c r="AA76" s="34">
        <v>2336823508.0714254</v>
      </c>
      <c r="AB76" s="34">
        <v>31163479.431666639</v>
      </c>
      <c r="AC76" s="34">
        <v>1375053336.2025185</v>
      </c>
      <c r="AD76" s="34">
        <v>2894645948.54145</v>
      </c>
      <c r="AE76" s="34">
        <v>6858332338.7365818</v>
      </c>
      <c r="AF76" s="34">
        <v>-68159429.260507584</v>
      </c>
      <c r="AG76" s="34">
        <v>2723924477.3622923</v>
      </c>
      <c r="AH76" s="34"/>
      <c r="AI76" s="34"/>
    </row>
    <row r="77" spans="2:35" s="53" customFormat="1" x14ac:dyDescent="0.25">
      <c r="B77" s="4">
        <f t="shared" si="21"/>
        <v>1983</v>
      </c>
      <c r="C77" s="20">
        <f t="shared" si="18"/>
        <v>0.20196651607759766</v>
      </c>
      <c r="D77" s="20">
        <f t="shared" si="18"/>
        <v>0.12024980069093807</v>
      </c>
      <c r="E77" s="20">
        <f t="shared" si="18"/>
        <v>0.16609088493223492</v>
      </c>
      <c r="F77" s="20">
        <f t="shared" si="18"/>
        <v>5.4610682965718839E-2</v>
      </c>
      <c r="G77" s="20">
        <f t="shared" si="18"/>
        <v>0.27238905128886526</v>
      </c>
      <c r="H77" s="20">
        <f t="shared" si="19"/>
        <v>0.18469306404464522</v>
      </c>
      <c r="I77" s="19">
        <f t="shared" si="20"/>
        <v>75260000</v>
      </c>
      <c r="J77" s="6"/>
      <c r="L77" s="32">
        <f t="shared" si="22"/>
        <v>0.65904863141110814</v>
      </c>
      <c r="Y77" s="34">
        <v>2007</v>
      </c>
      <c r="Z77" s="34">
        <v>2517802027.854166</v>
      </c>
      <c r="AA77" s="34">
        <v>2278842840.9582014</v>
      </c>
      <c r="AB77" s="34">
        <v>18234599.490000088</v>
      </c>
      <c r="AC77" s="34">
        <v>869661652.47309542</v>
      </c>
      <c r="AD77" s="34">
        <v>1033371758.5547564</v>
      </c>
      <c r="AE77" s="34">
        <v>6504956485.2229214</v>
      </c>
      <c r="AF77" s="34">
        <v>-17182626.626688004</v>
      </c>
      <c r="AG77" s="34">
        <v>2506159850.7752719</v>
      </c>
      <c r="AH77" s="34"/>
      <c r="AI77" s="34"/>
    </row>
    <row r="78" spans="2:35" s="53" customFormat="1" x14ac:dyDescent="0.25">
      <c r="B78" s="4">
        <f t="shared" si="21"/>
        <v>1984</v>
      </c>
      <c r="C78" s="20">
        <f t="shared" si="18"/>
        <v>0.18772482014388489</v>
      </c>
      <c r="D78" s="20">
        <f t="shared" si="18"/>
        <v>0.1035296762589928</v>
      </c>
      <c r="E78" s="20">
        <f t="shared" si="18"/>
        <v>0.15062949640287771</v>
      </c>
      <c r="F78" s="20">
        <f t="shared" si="18"/>
        <v>4.4401978417266189E-2</v>
      </c>
      <c r="G78" s="20">
        <f t="shared" si="18"/>
        <v>0.26528776978417268</v>
      </c>
      <c r="H78" s="20">
        <f t="shared" si="19"/>
        <v>0.24842625899280577</v>
      </c>
      <c r="I78" s="19">
        <f t="shared" si="20"/>
        <v>88960000</v>
      </c>
      <c r="J78" s="6"/>
      <c r="L78" s="32">
        <f t="shared" si="22"/>
        <v>0.70143884892086339</v>
      </c>
      <c r="Y78" s="34">
        <v>2008</v>
      </c>
      <c r="Z78" s="34">
        <v>2123895900.9550006</v>
      </c>
      <c r="AA78" s="34">
        <v>2413510151.2823744</v>
      </c>
      <c r="AB78" s="34">
        <v>-14971641.031666704</v>
      </c>
      <c r="AC78" s="34">
        <v>772541170.52912068</v>
      </c>
      <c r="AD78" s="34">
        <v>414332865.13907307</v>
      </c>
      <c r="AE78" s="34">
        <v>4500550810.4808054</v>
      </c>
      <c r="AF78" s="34">
        <v>85216419.728574753</v>
      </c>
      <c r="AG78" s="34">
        <v>875488605.68205881</v>
      </c>
      <c r="AH78" s="34"/>
      <c r="AI78" s="34"/>
    </row>
    <row r="79" spans="2:35" s="53" customFormat="1" x14ac:dyDescent="0.25">
      <c r="B79" s="4">
        <f t="shared" si="21"/>
        <v>1985</v>
      </c>
      <c r="C79" s="20">
        <f t="shared" si="18"/>
        <v>0.19326466844115264</v>
      </c>
      <c r="D79" s="20">
        <f t="shared" si="18"/>
        <v>0.11804189329938665</v>
      </c>
      <c r="E79" s="20">
        <f t="shared" si="18"/>
        <v>0.15044555028353199</v>
      </c>
      <c r="F79" s="20">
        <f t="shared" si="18"/>
        <v>4.2934845503992597E-2</v>
      </c>
      <c r="G79" s="20">
        <f t="shared" si="18"/>
        <v>0.2615438028006018</v>
      </c>
      <c r="H79" s="20">
        <f t="shared" si="19"/>
        <v>0.23376923967133434</v>
      </c>
      <c r="I79" s="19">
        <f t="shared" si="20"/>
        <v>86410000</v>
      </c>
      <c r="J79" s="6"/>
      <c r="L79" s="32">
        <f t="shared" si="22"/>
        <v>0.68857771091308884</v>
      </c>
      <c r="Y79" s="34">
        <v>2009</v>
      </c>
      <c r="Z79" s="34">
        <v>1677649897.5658338</v>
      </c>
      <c r="AA79" s="34">
        <v>1938827741.7527709</v>
      </c>
      <c r="AB79" s="34">
        <v>6161803.7296666466</v>
      </c>
      <c r="AC79" s="34">
        <v>642982804.3506403</v>
      </c>
      <c r="AD79" s="34">
        <v>1103725371.7887695</v>
      </c>
      <c r="AE79" s="34">
        <v>3315711063.8965416</v>
      </c>
      <c r="AF79" s="34">
        <v>-6746174.1388216019</v>
      </c>
      <c r="AG79" s="34">
        <v>891603929.52988696</v>
      </c>
      <c r="AH79" s="34"/>
      <c r="AI79" s="34"/>
    </row>
    <row r="80" spans="2:35" s="53" customFormat="1" x14ac:dyDescent="0.25">
      <c r="B80" s="4">
        <f t="shared" si="21"/>
        <v>1986</v>
      </c>
      <c r="C80" s="20">
        <f t="shared" si="18"/>
        <v>0.19663616126638633</v>
      </c>
      <c r="D80" s="20">
        <f t="shared" si="18"/>
        <v>0.11909473163492457</v>
      </c>
      <c r="E80" s="20">
        <f t="shared" si="18"/>
        <v>0.14469453376205788</v>
      </c>
      <c r="F80" s="20">
        <f t="shared" si="18"/>
        <v>4.6129112045510762E-2</v>
      </c>
      <c r="G80" s="20">
        <f t="shared" si="18"/>
        <v>0.2819688350234974</v>
      </c>
      <c r="H80" s="20">
        <f t="shared" si="19"/>
        <v>0.21147662626762306</v>
      </c>
      <c r="I80" s="19">
        <f t="shared" si="20"/>
        <v>80860000</v>
      </c>
      <c r="J80" s="6"/>
      <c r="L80" s="32">
        <f t="shared" si="22"/>
        <v>0.69008162255750682</v>
      </c>
      <c r="Y80" s="34">
        <v>2010</v>
      </c>
      <c r="Z80" s="34">
        <v>1641252680.0249999</v>
      </c>
      <c r="AA80" s="34">
        <v>2274313650.729867</v>
      </c>
      <c r="AB80" s="34">
        <v>-8712718.0223333538</v>
      </c>
      <c r="AC80" s="34">
        <v>811416966.59376979</v>
      </c>
      <c r="AD80" s="34">
        <v>1024569937.7927179</v>
      </c>
      <c r="AE80" s="34">
        <v>4093083821.8289104</v>
      </c>
      <c r="AF80" s="34">
        <v>-61894719.22429657</v>
      </c>
      <c r="AG80" s="34">
        <v>1099280785.4963353</v>
      </c>
      <c r="AH80" s="34"/>
      <c r="AI80" s="34"/>
    </row>
    <row r="81" spans="2:39" s="53" customFormat="1" x14ac:dyDescent="0.25">
      <c r="B81" s="4">
        <f t="shared" si="21"/>
        <v>1987</v>
      </c>
      <c r="C81" s="20">
        <f t="shared" si="18"/>
        <v>0.20988805970149255</v>
      </c>
      <c r="D81" s="20">
        <f t="shared" si="18"/>
        <v>0.11648787313432836</v>
      </c>
      <c r="E81" s="20">
        <f t="shared" si="18"/>
        <v>0.13059701492537312</v>
      </c>
      <c r="F81" s="20">
        <f t="shared" si="18"/>
        <v>4.6291977611940295E-2</v>
      </c>
      <c r="G81" s="20">
        <f t="shared" si="18"/>
        <v>0.30783582089552236</v>
      </c>
      <c r="H81" s="20">
        <f t="shared" si="19"/>
        <v>0.18889925373134328</v>
      </c>
      <c r="I81" s="19">
        <f t="shared" si="20"/>
        <v>85760000</v>
      </c>
      <c r="J81" s="6"/>
      <c r="L81" s="32">
        <f t="shared" si="22"/>
        <v>0.70662313432835822</v>
      </c>
      <c r="Y81" s="34">
        <v>2011</v>
      </c>
      <c r="Z81" s="34">
        <v>1776228166.5133333</v>
      </c>
      <c r="AA81" s="34">
        <v>2236935907.8400183</v>
      </c>
      <c r="AB81" s="34">
        <v>-26351642.774333358</v>
      </c>
      <c r="AC81" s="34">
        <v>712208911.0486002</v>
      </c>
      <c r="AD81" s="34">
        <v>2526716980.2490191</v>
      </c>
      <c r="AE81" s="34">
        <v>3817325608.6676354</v>
      </c>
      <c r="AF81" s="34">
        <v>-11476771.963366985</v>
      </c>
      <c r="AG81" s="34">
        <v>1501926677.1537976</v>
      </c>
      <c r="AH81" s="34"/>
      <c r="AI81" s="34"/>
    </row>
    <row r="82" spans="2:39" s="53" customFormat="1" x14ac:dyDescent="0.25">
      <c r="B82" s="4">
        <f t="shared" si="21"/>
        <v>1988</v>
      </c>
      <c r="C82" s="20">
        <f t="shared" si="18"/>
        <v>0.20849252265036569</v>
      </c>
      <c r="D82" s="20">
        <f t="shared" si="18"/>
        <v>0.12007422770439909</v>
      </c>
      <c r="E82" s="20">
        <f t="shared" si="18"/>
        <v>0.13972273769239166</v>
      </c>
      <c r="F82" s="20">
        <f t="shared" si="18"/>
        <v>4.3772513917694572E-2</v>
      </c>
      <c r="G82" s="20">
        <f t="shared" si="18"/>
        <v>0.31765091147254665</v>
      </c>
      <c r="H82" s="20">
        <f t="shared" si="19"/>
        <v>0.17028708656260233</v>
      </c>
      <c r="I82" s="19">
        <f t="shared" si="20"/>
        <v>91610000</v>
      </c>
      <c r="J82" s="6"/>
      <c r="L82" s="32">
        <f t="shared" si="22"/>
        <v>0.69643052068551459</v>
      </c>
      <c r="Y82" s="34">
        <v>2012</v>
      </c>
      <c r="Z82" s="34">
        <v>2133671103.3616667</v>
      </c>
      <c r="AA82" s="34">
        <v>1955138210.7406588</v>
      </c>
      <c r="AB82" s="34">
        <v>-11057466.616333321</v>
      </c>
      <c r="AC82" s="34">
        <v>792626344.54175687</v>
      </c>
      <c r="AD82" s="34">
        <v>3102949264.4305444</v>
      </c>
      <c r="AE82" s="34">
        <v>6082248367.3791618</v>
      </c>
      <c r="AF82" s="34">
        <v>-167994074.29874992</v>
      </c>
      <c r="AG82" s="34">
        <v>1851788085.6823852</v>
      </c>
      <c r="AH82" s="34"/>
      <c r="AI82" s="34"/>
    </row>
    <row r="83" spans="2:39" s="53" customFormat="1" x14ac:dyDescent="0.25">
      <c r="B83" s="4">
        <f t="shared" si="21"/>
        <v>1989</v>
      </c>
      <c r="C83" s="20">
        <f t="shared" ref="C83:G92" si="23">C22/$I83</f>
        <v>0.21954922340301297</v>
      </c>
      <c r="D83" s="20">
        <f t="shared" si="23"/>
        <v>0.12145276188251782</v>
      </c>
      <c r="E83" s="20">
        <f t="shared" si="23"/>
        <v>0.14247343220833819</v>
      </c>
      <c r="F83" s="20">
        <f t="shared" si="23"/>
        <v>4.7179726731285766E-2</v>
      </c>
      <c r="G83" s="20">
        <f t="shared" si="23"/>
        <v>0.35968702557514892</v>
      </c>
      <c r="H83" s="20">
        <f t="shared" si="19"/>
        <v>0.10965783019969637</v>
      </c>
      <c r="I83" s="19">
        <f t="shared" si="20"/>
        <v>85630000</v>
      </c>
      <c r="J83" s="6"/>
      <c r="L83" s="32">
        <f t="shared" si="22"/>
        <v>0.68889407917785828</v>
      </c>
      <c r="Y83" s="34">
        <v>2013</v>
      </c>
      <c r="Z83" s="34">
        <v>1985417902.0508463</v>
      </c>
      <c r="AA83" s="34">
        <v>2163004778.4821024</v>
      </c>
      <c r="AB83" s="34">
        <v>-43946050.073333375</v>
      </c>
      <c r="AC83" s="34">
        <v>743277371.33346474</v>
      </c>
      <c r="AD83" s="34">
        <v>4696248290.7307749</v>
      </c>
      <c r="AE83" s="34">
        <v>6972373624.1453304</v>
      </c>
      <c r="AF83" s="34">
        <v>-266238101.53290844</v>
      </c>
      <c r="AG83" s="34">
        <v>1906691845.4622812</v>
      </c>
      <c r="AH83" s="34"/>
      <c r="AI83" s="34"/>
    </row>
    <row r="84" spans="2:39" s="53" customFormat="1" x14ac:dyDescent="0.25">
      <c r="B84" s="4">
        <f t="shared" si="21"/>
        <v>1990</v>
      </c>
      <c r="C84" s="20">
        <f t="shared" si="23"/>
        <v>0.2210392315704201</v>
      </c>
      <c r="D84" s="20">
        <f t="shared" si="23"/>
        <v>0.12730008100914247</v>
      </c>
      <c r="E84" s="20">
        <f t="shared" si="23"/>
        <v>0.13192917486402037</v>
      </c>
      <c r="F84" s="20">
        <f t="shared" si="23"/>
        <v>4.6985302627010762E-2</v>
      </c>
      <c r="G84" s="20">
        <f t="shared" si="23"/>
        <v>0.36454114107163521</v>
      </c>
      <c r="H84" s="20">
        <f t="shared" si="19"/>
        <v>0.10820506885777109</v>
      </c>
      <c r="I84" s="19">
        <f t="shared" si="20"/>
        <v>86410000</v>
      </c>
      <c r="J84" s="6"/>
      <c r="L84" s="32">
        <f t="shared" si="22"/>
        <v>0.69378544149982635</v>
      </c>
      <c r="Y84" s="34">
        <v>2014</v>
      </c>
      <c r="Z84" s="34">
        <v>2234192513.5236068</v>
      </c>
      <c r="AA84" s="34">
        <v>2066641604.5128002</v>
      </c>
      <c r="AB84" s="34">
        <v>-60077550.734875798</v>
      </c>
      <c r="AC84" s="34">
        <v>803749004.52810657</v>
      </c>
      <c r="AD84" s="34">
        <v>5417681379.9855423</v>
      </c>
      <c r="AE84" s="34">
        <v>6841153443.0572433</v>
      </c>
      <c r="AF84" s="34">
        <v>-144750616.86027527</v>
      </c>
      <c r="AG84" s="34">
        <v>2077796809.5026135</v>
      </c>
      <c r="AH84" s="34"/>
      <c r="AI84" s="34"/>
    </row>
    <row r="85" spans="2:39" s="53" customFormat="1" x14ac:dyDescent="0.25">
      <c r="B85" s="4">
        <f t="shared" si="21"/>
        <v>1991</v>
      </c>
      <c r="C85" s="20">
        <f t="shared" si="23"/>
        <v>0.22689398795026278</v>
      </c>
      <c r="D85" s="20">
        <f t="shared" si="23"/>
        <v>0.13331624150749904</v>
      </c>
      <c r="E85" s="20">
        <f t="shared" si="23"/>
        <v>0.13075246763235482</v>
      </c>
      <c r="F85" s="20">
        <f t="shared" si="23"/>
        <v>4.9737213177797716E-2</v>
      </c>
      <c r="G85" s="20">
        <f t="shared" si="23"/>
        <v>0.37687475964619921</v>
      </c>
      <c r="H85" s="20">
        <f t="shared" si="19"/>
        <v>8.2425330085886428E-2</v>
      </c>
      <c r="I85" s="19">
        <f t="shared" si="20"/>
        <v>78010000</v>
      </c>
      <c r="J85" s="6"/>
      <c r="L85" s="32">
        <f t="shared" si="22"/>
        <v>0.6861940776823483</v>
      </c>
      <c r="Y85" s="34">
        <v>2015</v>
      </c>
      <c r="Z85" s="34">
        <v>3189235267.0153542</v>
      </c>
      <c r="AA85" s="34">
        <v>2359797704.4449077</v>
      </c>
      <c r="AB85" s="34">
        <v>-4743634.4647516236</v>
      </c>
      <c r="AC85" s="34">
        <v>904793842.99563217</v>
      </c>
      <c r="AD85" s="34">
        <v>4930887823.6864128</v>
      </c>
      <c r="AE85" s="34">
        <v>8206298950.0869827</v>
      </c>
      <c r="AF85" s="34">
        <v>-88246442.424860001</v>
      </c>
      <c r="AG85" s="34">
        <v>2232971166.464323</v>
      </c>
      <c r="AH85" s="34"/>
      <c r="AI85" s="34"/>
    </row>
    <row r="86" spans="2:39" s="53" customFormat="1" x14ac:dyDescent="0.25">
      <c r="B86" s="4">
        <f t="shared" si="21"/>
        <v>1992</v>
      </c>
      <c r="C86" s="20">
        <f t="shared" si="23"/>
        <v>0.23039274203175361</v>
      </c>
      <c r="D86" s="20">
        <f t="shared" si="23"/>
        <v>0.1325056702876925</v>
      </c>
      <c r="E86" s="20">
        <f t="shared" si="23"/>
        <v>0.13369941506505909</v>
      </c>
      <c r="F86" s="20">
        <f t="shared" si="23"/>
        <v>4.2974811985197564E-2</v>
      </c>
      <c r="G86" s="20">
        <f t="shared" si="23"/>
        <v>0.34976721976841352</v>
      </c>
      <c r="H86" s="20">
        <f t="shared" si="19"/>
        <v>0.11066014086188374</v>
      </c>
      <c r="I86" s="19">
        <f t="shared" si="20"/>
        <v>83770000</v>
      </c>
      <c r="J86" s="6"/>
      <c r="L86" s="32">
        <f t="shared" si="22"/>
        <v>0.69082010266205085</v>
      </c>
      <c r="Y86" s="34">
        <v>2016</v>
      </c>
      <c r="Z86" s="34">
        <v>2835719447.0810184</v>
      </c>
      <c r="AA86" s="34">
        <v>2367704813.5474267</v>
      </c>
      <c r="AB86" s="34">
        <v>-89614557.451805755</v>
      </c>
      <c r="AC86" s="34">
        <v>-476713432.74360913</v>
      </c>
      <c r="AD86" s="34">
        <v>1421907668.7579548</v>
      </c>
      <c r="AE86" s="34">
        <v>7212366058.8256826</v>
      </c>
      <c r="AF86" s="34">
        <v>-609004042.00563335</v>
      </c>
      <c r="AG86" s="34">
        <v>1572268274.0295529</v>
      </c>
      <c r="AH86" s="34"/>
      <c r="AI86" s="34"/>
    </row>
    <row r="87" spans="2:39" s="53" customFormat="1" x14ac:dyDescent="0.25">
      <c r="B87" s="4">
        <f t="shared" si="21"/>
        <v>1993</v>
      </c>
      <c r="C87" s="20">
        <f t="shared" si="23"/>
        <v>0.23835920177383593</v>
      </c>
      <c r="D87" s="20">
        <f t="shared" si="23"/>
        <v>0.1352549889135255</v>
      </c>
      <c r="E87" s="20">
        <f t="shared" si="23"/>
        <v>0.12749445676274945</v>
      </c>
      <c r="F87" s="20">
        <f t="shared" si="23"/>
        <v>4.3791574279379158E-2</v>
      </c>
      <c r="G87" s="20">
        <f t="shared" si="23"/>
        <v>0.35033259423503327</v>
      </c>
      <c r="H87" s="20">
        <f t="shared" si="19"/>
        <v>0.10476718403547672</v>
      </c>
      <c r="I87" s="19">
        <f t="shared" si="20"/>
        <v>90200000</v>
      </c>
      <c r="J87" s="6"/>
      <c r="L87" s="32">
        <f t="shared" si="22"/>
        <v>0.69345898004434592</v>
      </c>
      <c r="Y87" s="34">
        <v>2017</v>
      </c>
      <c r="Z87" s="34">
        <v>2677546023.2114429</v>
      </c>
      <c r="AA87" s="34">
        <v>1161909293.6678843</v>
      </c>
      <c r="AB87" s="34">
        <v>-51323686.062469289</v>
      </c>
      <c r="AC87" s="34">
        <v>-1279433664.468946</v>
      </c>
      <c r="AD87" s="34">
        <v>-185507820.84153247</v>
      </c>
      <c r="AE87" s="34">
        <v>5635694352.9893999</v>
      </c>
      <c r="AF87" s="34">
        <v>-799360518.37965488</v>
      </c>
      <c r="AG87" s="34">
        <v>383627221.17576718</v>
      </c>
      <c r="AH87" s="34"/>
      <c r="AI87" s="34"/>
    </row>
    <row r="88" spans="2:39" s="53" customFormat="1" x14ac:dyDescent="0.25">
      <c r="B88" s="4">
        <f t="shared" si="21"/>
        <v>1994</v>
      </c>
      <c r="C88" s="20">
        <f t="shared" si="23"/>
        <v>0.21286936236391912</v>
      </c>
      <c r="D88" s="20">
        <f t="shared" si="23"/>
        <v>0.12636080870917574</v>
      </c>
      <c r="E88" s="20">
        <f t="shared" si="23"/>
        <v>0.130248833592535</v>
      </c>
      <c r="F88" s="20">
        <f t="shared" si="23"/>
        <v>3.9657853810264383E-2</v>
      </c>
      <c r="G88" s="20">
        <f t="shared" si="23"/>
        <v>0.32951010886469673</v>
      </c>
      <c r="H88" s="20">
        <f t="shared" si="19"/>
        <v>0.16135303265940901</v>
      </c>
      <c r="I88" s="19">
        <f t="shared" si="20"/>
        <v>102880000</v>
      </c>
      <c r="J88" s="6"/>
      <c r="L88" s="32">
        <f t="shared" si="22"/>
        <v>0.70373250388802489</v>
      </c>
      <c r="Y88" s="34">
        <v>2018</v>
      </c>
      <c r="Z88" s="34">
        <v>3245312303.9902916</v>
      </c>
      <c r="AA88" s="34">
        <v>1326772910.9128821</v>
      </c>
      <c r="AB88" s="34">
        <v>-24134607.092557821</v>
      </c>
      <c r="AC88" s="34">
        <v>597519915.46514535</v>
      </c>
      <c r="AD88" s="34">
        <v>2657666347.7531505</v>
      </c>
      <c r="AE88" s="34">
        <v>8158547044.2881451</v>
      </c>
      <c r="AF88" s="34">
        <v>-163435725.07318783</v>
      </c>
      <c r="AG88" s="34">
        <v>2146687855.5973222</v>
      </c>
      <c r="AH88" s="34"/>
      <c r="AI88" s="34"/>
    </row>
    <row r="89" spans="2:39" s="53" customFormat="1" x14ac:dyDescent="0.25">
      <c r="B89" s="4">
        <f t="shared" si="21"/>
        <v>1995</v>
      </c>
      <c r="C89" s="20">
        <f t="shared" si="23"/>
        <v>0.21026894865525672</v>
      </c>
      <c r="D89" s="20">
        <f t="shared" si="23"/>
        <v>0.13202933985330073</v>
      </c>
      <c r="E89" s="20">
        <f t="shared" si="23"/>
        <v>0.13007334963325184</v>
      </c>
      <c r="F89" s="20">
        <f t="shared" si="23"/>
        <v>3.6674816625916873E-2</v>
      </c>
      <c r="G89" s="20">
        <f t="shared" si="23"/>
        <v>0.3550122249388753</v>
      </c>
      <c r="H89" s="20">
        <f t="shared" si="19"/>
        <v>0.13594132029339853</v>
      </c>
      <c r="I89" s="19">
        <f t="shared" si="20"/>
        <v>102250000</v>
      </c>
      <c r="J89" s="6"/>
      <c r="L89" s="32">
        <f t="shared" si="22"/>
        <v>0.70122249388753055</v>
      </c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9" s="53" customFormat="1" x14ac:dyDescent="0.25">
      <c r="B90" s="4">
        <f t="shared" si="21"/>
        <v>1996</v>
      </c>
      <c r="C90" s="20">
        <f t="shared" si="23"/>
        <v>0.22773560451768191</v>
      </c>
      <c r="D90" s="20">
        <f t="shared" si="23"/>
        <v>0.13053138307720794</v>
      </c>
      <c r="E90" s="20">
        <f t="shared" si="23"/>
        <v>0.12312534715793372</v>
      </c>
      <c r="F90" s="20">
        <f t="shared" si="23"/>
        <v>3.4438067024625069E-2</v>
      </c>
      <c r="G90" s="20">
        <f t="shared" si="23"/>
        <v>0.33142010738752081</v>
      </c>
      <c r="H90" s="20">
        <f t="shared" si="19"/>
        <v>0.15274949083503056</v>
      </c>
      <c r="I90" s="19">
        <f t="shared" si="20"/>
        <v>108020000</v>
      </c>
      <c r="J90" s="6"/>
      <c r="L90" s="32">
        <f t="shared" si="22"/>
        <v>0.71190520274023328</v>
      </c>
      <c r="AH90" s="34"/>
      <c r="AI90" s="34"/>
    </row>
    <row r="91" spans="2:39" s="53" customFormat="1" x14ac:dyDescent="0.25">
      <c r="B91" s="4">
        <f t="shared" si="21"/>
        <v>1997</v>
      </c>
      <c r="C91" s="20">
        <f t="shared" si="23"/>
        <v>0.22206556221360593</v>
      </c>
      <c r="D91" s="20">
        <f t="shared" si="23"/>
        <v>0.12689460697920338</v>
      </c>
      <c r="E91" s="20">
        <f t="shared" si="23"/>
        <v>0.12160733168840324</v>
      </c>
      <c r="F91" s="20">
        <f t="shared" si="23"/>
        <v>3.3309834332040891E-2</v>
      </c>
      <c r="G91" s="20">
        <f t="shared" si="23"/>
        <v>0.34191046880507581</v>
      </c>
      <c r="H91" s="20">
        <f t="shared" si="19"/>
        <v>0.15421219598167077</v>
      </c>
      <c r="I91" s="19">
        <f t="shared" si="20"/>
        <v>113480000</v>
      </c>
      <c r="J91" s="6"/>
      <c r="L91" s="32">
        <f t="shared" si="22"/>
        <v>0.71818822700035256</v>
      </c>
      <c r="AH91" s="34"/>
      <c r="AI91" s="34"/>
    </row>
    <row r="92" spans="2:39" s="53" customFormat="1" x14ac:dyDescent="0.25">
      <c r="B92" s="4">
        <f t="shared" si="21"/>
        <v>1998</v>
      </c>
      <c r="C92" s="20">
        <f t="shared" si="23"/>
        <v>0.21271207900734362</v>
      </c>
      <c r="D92" s="20">
        <f t="shared" si="23"/>
        <v>0.11732928167468558</v>
      </c>
      <c r="E92" s="20">
        <f t="shared" si="23"/>
        <v>0.12154975943276779</v>
      </c>
      <c r="F92" s="20">
        <f t="shared" si="23"/>
        <v>2.9290115641090572E-2</v>
      </c>
      <c r="G92" s="20">
        <f t="shared" si="23"/>
        <v>0.30471849413353591</v>
      </c>
      <c r="H92" s="20">
        <f t="shared" si="19"/>
        <v>0.21440027011057652</v>
      </c>
      <c r="I92" s="19">
        <f t="shared" si="20"/>
        <v>118470000</v>
      </c>
      <c r="J92" s="6"/>
      <c r="L92" s="32">
        <f t="shared" si="22"/>
        <v>0.73183084325145598</v>
      </c>
      <c r="AH92" s="34"/>
      <c r="AI92" s="34"/>
    </row>
    <row r="93" spans="2:39" s="53" customFormat="1" x14ac:dyDescent="0.25">
      <c r="B93" s="4">
        <f t="shared" si="21"/>
        <v>1999</v>
      </c>
      <c r="C93" s="20">
        <f t="shared" ref="C93:G97" si="24">C32/$I93</f>
        <v>0.21965716254630027</v>
      </c>
      <c r="D93" s="20">
        <f t="shared" si="24"/>
        <v>0.14385390645189078</v>
      </c>
      <c r="E93" s="20">
        <f t="shared" si="24"/>
        <v>0.13093289689034371</v>
      </c>
      <c r="F93" s="20">
        <f t="shared" si="24"/>
        <v>3.0062882246532863E-2</v>
      </c>
      <c r="G93" s="20">
        <f t="shared" si="24"/>
        <v>0.30579722628994743</v>
      </c>
      <c r="H93" s="20">
        <f t="shared" si="19"/>
        <v>0.16969592557498492</v>
      </c>
      <c r="I93" s="19">
        <f t="shared" si="20"/>
        <v>116090000</v>
      </c>
      <c r="J93" s="6"/>
      <c r="L93" s="32">
        <f t="shared" si="22"/>
        <v>0.69515031441123265</v>
      </c>
      <c r="AH93" s="34"/>
      <c r="AI93" s="34"/>
    </row>
    <row r="94" spans="2:39" s="53" customFormat="1" x14ac:dyDescent="0.25">
      <c r="B94" s="4">
        <f t="shared" si="21"/>
        <v>2000</v>
      </c>
      <c r="C94" s="20">
        <f t="shared" si="24"/>
        <v>0.22833723653395785</v>
      </c>
      <c r="D94" s="20">
        <f t="shared" si="24"/>
        <v>0.15389762462361994</v>
      </c>
      <c r="E94" s="20">
        <f t="shared" si="24"/>
        <v>0.12211441953830712</v>
      </c>
      <c r="F94" s="20">
        <f t="shared" si="24"/>
        <v>2.8103044496487119E-2</v>
      </c>
      <c r="G94" s="20">
        <f t="shared" si="24"/>
        <v>0.29441284710605553</v>
      </c>
      <c r="H94" s="20">
        <f t="shared" si="19"/>
        <v>0.17313482770157243</v>
      </c>
      <c r="I94" s="19">
        <f t="shared" si="20"/>
        <v>119560000</v>
      </c>
      <c r="J94" s="6"/>
      <c r="L94" s="32">
        <f t="shared" si="22"/>
        <v>0.69588491134158581</v>
      </c>
    </row>
    <row r="95" spans="2:39" s="53" customFormat="1" x14ac:dyDescent="0.25">
      <c r="B95" s="4">
        <f t="shared" si="21"/>
        <v>2001</v>
      </c>
      <c r="C95" s="20">
        <f t="shared" si="24"/>
        <v>0.23092086736130668</v>
      </c>
      <c r="D95" s="20">
        <f t="shared" si="24"/>
        <v>0.18304702900591382</v>
      </c>
      <c r="E95" s="20">
        <f t="shared" si="24"/>
        <v>0.12015394724490754</v>
      </c>
      <c r="F95" s="20">
        <f t="shared" si="24"/>
        <v>2.7503989486529615E-2</v>
      </c>
      <c r="G95" s="20">
        <f t="shared" si="24"/>
        <v>0.2806721111424012</v>
      </c>
      <c r="H95" s="20">
        <f t="shared" si="19"/>
        <v>0.15770205575894114</v>
      </c>
      <c r="I95" s="19">
        <f t="shared" si="20"/>
        <v>106530000</v>
      </c>
      <c r="J95" s="6"/>
      <c r="L95" s="32">
        <f t="shared" si="22"/>
        <v>0.66929503426264902</v>
      </c>
      <c r="X95" s="52" t="s">
        <v>156</v>
      </c>
      <c r="Y95" s="52" t="s">
        <v>221</v>
      </c>
      <c r="Z95" s="52" t="s">
        <v>222</v>
      </c>
      <c r="AA95" s="52" t="s">
        <v>223</v>
      </c>
      <c r="AB95" s="52" t="s">
        <v>224</v>
      </c>
      <c r="AC95" s="52" t="s">
        <v>225</v>
      </c>
      <c r="AD95" s="52" t="s">
        <v>226</v>
      </c>
      <c r="AE95" s="34" t="s">
        <v>227</v>
      </c>
      <c r="AF95" s="34" t="s">
        <v>155</v>
      </c>
      <c r="AG95" s="52" t="s">
        <v>228</v>
      </c>
      <c r="AH95" s="52" t="s">
        <v>229</v>
      </c>
      <c r="AI95" s="52" t="s">
        <v>230</v>
      </c>
      <c r="AJ95" s="52" t="s">
        <v>231</v>
      </c>
      <c r="AK95" s="52" t="s">
        <v>232</v>
      </c>
      <c r="AL95" s="52"/>
      <c r="AM95" s="52" t="s">
        <v>57</v>
      </c>
    </row>
    <row r="96" spans="2:39" s="53" customFormat="1" x14ac:dyDescent="0.25">
      <c r="B96" s="4">
        <f t="shared" si="21"/>
        <v>2002</v>
      </c>
      <c r="C96" s="20">
        <f t="shared" si="24"/>
        <v>0.23371503660596959</v>
      </c>
      <c r="D96" s="20">
        <f t="shared" si="24"/>
        <v>0.17458231650084474</v>
      </c>
      <c r="E96" s="20">
        <f t="shared" si="24"/>
        <v>0.11920405481509293</v>
      </c>
      <c r="F96" s="20">
        <f t="shared" si="24"/>
        <v>2.7595269382391589E-2</v>
      </c>
      <c r="G96" s="20">
        <f t="shared" si="24"/>
        <v>0.29660221513046742</v>
      </c>
      <c r="H96" s="20">
        <f t="shared" si="19"/>
        <v>0.14830110756523371</v>
      </c>
      <c r="I96" s="19">
        <f t="shared" si="20"/>
        <v>106540000</v>
      </c>
      <c r="J96" s="6"/>
      <c r="L96" s="32">
        <f t="shared" si="22"/>
        <v>0.67861835930167069</v>
      </c>
      <c r="X96" s="34">
        <v>23809700</v>
      </c>
      <c r="Y96" s="34">
        <v>13857470</v>
      </c>
      <c r="Z96" s="34">
        <v>1184925</v>
      </c>
      <c r="AA96" s="34">
        <v>146158</v>
      </c>
      <c r="AB96" s="34">
        <v>30194</v>
      </c>
      <c r="AC96" s="34">
        <v>2487056</v>
      </c>
      <c r="AD96" s="34">
        <v>243276</v>
      </c>
      <c r="AE96" s="34">
        <v>417900</v>
      </c>
      <c r="AF96" s="34">
        <v>1853435</v>
      </c>
      <c r="AG96" s="34">
        <v>2026067</v>
      </c>
      <c r="AH96" s="34">
        <v>919685</v>
      </c>
      <c r="AI96" s="34">
        <v>790317</v>
      </c>
      <c r="AJ96" s="34">
        <v>2592186</v>
      </c>
      <c r="AK96" s="34">
        <v>70787</v>
      </c>
      <c r="AL96" s="52"/>
      <c r="AM96" s="68">
        <f>SUM(X96:AK96)</f>
        <v>50429156</v>
      </c>
    </row>
    <row r="97" spans="2:39" s="53" customFormat="1" x14ac:dyDescent="0.25">
      <c r="B97" s="4">
        <f t="shared" si="21"/>
        <v>2003</v>
      </c>
      <c r="C97" s="20">
        <f t="shared" si="24"/>
        <v>0.24262295081967214</v>
      </c>
      <c r="D97" s="20">
        <f t="shared" si="24"/>
        <v>0.20234192037470727</v>
      </c>
      <c r="E97" s="20">
        <f t="shared" si="24"/>
        <v>0.13489461358313817</v>
      </c>
      <c r="F97" s="20">
        <f t="shared" si="24"/>
        <v>2.576112412177986E-2</v>
      </c>
      <c r="G97" s="20">
        <f t="shared" si="24"/>
        <v>0.29508196721311475</v>
      </c>
      <c r="H97" s="20">
        <f t="shared" si="19"/>
        <v>9.9297423887587818E-2</v>
      </c>
      <c r="I97" s="19">
        <f t="shared" si="20"/>
        <v>106750000</v>
      </c>
      <c r="J97" s="6"/>
      <c r="L97" s="32">
        <f t="shared" si="22"/>
        <v>0.63700234192037464</v>
      </c>
      <c r="X97" s="49">
        <f t="shared" ref="X97:AK97" si="25">X96/$AM$96</f>
        <v>0.47214155239877503</v>
      </c>
      <c r="Y97" s="49">
        <f t="shared" si="25"/>
        <v>0.27479083726882125</v>
      </c>
      <c r="Z97" s="49">
        <f t="shared" si="25"/>
        <v>2.3496823940499817E-2</v>
      </c>
      <c r="AA97" s="49">
        <f t="shared" si="25"/>
        <v>2.8982836833517499E-3</v>
      </c>
      <c r="AB97" s="49">
        <f t="shared" si="25"/>
        <v>5.9874093470848493E-4</v>
      </c>
      <c r="AC97" s="49">
        <f t="shared" si="25"/>
        <v>4.931781923933052E-2</v>
      </c>
      <c r="AD97" s="49">
        <f t="shared" si="25"/>
        <v>4.8241140502133326E-3</v>
      </c>
      <c r="AE97" s="49">
        <f t="shared" si="25"/>
        <v>8.2868727765342733E-3</v>
      </c>
      <c r="AF97" s="49">
        <f t="shared" si="25"/>
        <v>3.6753242509154821E-2</v>
      </c>
      <c r="AG97" s="49">
        <f t="shared" si="25"/>
        <v>4.0176500276942965E-2</v>
      </c>
      <c r="AH97" s="49">
        <f t="shared" si="25"/>
        <v>1.8237168196905774E-2</v>
      </c>
      <c r="AI97" s="49">
        <f t="shared" si="25"/>
        <v>1.5671826829701453E-2</v>
      </c>
      <c r="AJ97" s="49">
        <f t="shared" si="25"/>
        <v>5.1402525951455544E-2</v>
      </c>
      <c r="AK97" s="49">
        <f t="shared" si="25"/>
        <v>1.403691943605005E-3</v>
      </c>
      <c r="AL97" s="52"/>
      <c r="AM97" s="52"/>
    </row>
    <row r="98" spans="2:39" s="53" customFormat="1" ht="16.5" x14ac:dyDescent="0.25">
      <c r="B98" s="10"/>
      <c r="C98" s="8"/>
      <c r="D98" s="7"/>
      <c r="E98" s="9"/>
      <c r="F98" s="7"/>
      <c r="G98" s="8"/>
      <c r="H98" s="7"/>
      <c r="I98" s="7"/>
      <c r="J98" s="6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52"/>
      <c r="AM98" s="52"/>
    </row>
    <row r="99" spans="2:39" s="53" customFormat="1" ht="16.5" x14ac:dyDescent="0.25">
      <c r="B99" s="10"/>
      <c r="C99" s="8"/>
      <c r="D99" s="7"/>
      <c r="E99" s="9"/>
      <c r="F99" s="7"/>
      <c r="G99" s="8"/>
      <c r="H99" s="7"/>
      <c r="I99" s="7"/>
      <c r="J99" s="6"/>
      <c r="K99" s="53" t="s">
        <v>256</v>
      </c>
      <c r="L99" s="32">
        <f>MIN(L73:L97)</f>
        <v>0.61772006874164598</v>
      </c>
      <c r="AH99" s="34"/>
      <c r="AI99" s="34"/>
    </row>
    <row r="100" spans="2:39" s="53" customFormat="1" ht="16.5" x14ac:dyDescent="0.25">
      <c r="B100" s="10"/>
      <c r="C100" s="8"/>
      <c r="D100" s="7"/>
      <c r="E100" s="9"/>
      <c r="F100" s="7"/>
      <c r="G100" s="8"/>
      <c r="H100" s="7"/>
      <c r="I100" s="7"/>
      <c r="J100" s="6"/>
      <c r="K100" s="53" t="s">
        <v>257</v>
      </c>
      <c r="L100" s="32">
        <f>MAX(L73:L97)</f>
        <v>0.73183084325145598</v>
      </c>
      <c r="AH100" s="34"/>
      <c r="AI100" s="34"/>
    </row>
    <row r="101" spans="2:39" s="53" customFormat="1" ht="16.5" x14ac:dyDescent="0.25">
      <c r="B101" s="10"/>
      <c r="C101" s="8"/>
      <c r="D101" s="7"/>
      <c r="E101" s="9"/>
      <c r="F101" s="7"/>
      <c r="G101" s="8"/>
      <c r="H101" s="7"/>
      <c r="I101" s="7"/>
      <c r="J101" s="6"/>
      <c r="AH101" s="34"/>
      <c r="AI101" s="34"/>
    </row>
    <row r="102" spans="2:39" s="53" customFormat="1" ht="16.5" x14ac:dyDescent="0.25">
      <c r="B102" s="10"/>
      <c r="C102" s="8"/>
      <c r="D102" s="7"/>
      <c r="E102" s="9"/>
      <c r="F102" s="7"/>
      <c r="G102" s="8"/>
      <c r="H102" s="7"/>
      <c r="I102" s="7"/>
      <c r="J102" s="6"/>
      <c r="AH102" s="34"/>
      <c r="AI102" s="34"/>
    </row>
    <row r="103" spans="2:39" s="53" customFormat="1" ht="16.5" x14ac:dyDescent="0.25">
      <c r="B103" s="10"/>
      <c r="C103" s="8"/>
      <c r="D103" s="7"/>
      <c r="E103" s="9"/>
      <c r="F103" s="7"/>
      <c r="G103" s="8"/>
      <c r="H103" s="7"/>
      <c r="I103" s="7"/>
      <c r="J103" s="6"/>
      <c r="AH103" s="34"/>
      <c r="AI103" s="34"/>
    </row>
    <row r="104" spans="2:39" s="53" customFormat="1" ht="16.5" x14ac:dyDescent="0.25">
      <c r="B104" s="10"/>
      <c r="C104" s="8"/>
      <c r="D104" s="7"/>
      <c r="E104" s="9"/>
      <c r="F104" s="7"/>
      <c r="G104" s="8"/>
      <c r="H104" s="7"/>
      <c r="I104" s="7"/>
      <c r="J104" s="6"/>
      <c r="AH104" s="34"/>
      <c r="AI104" s="34"/>
    </row>
    <row r="105" spans="2:39" s="53" customFormat="1" ht="16.5" x14ac:dyDescent="0.25">
      <c r="B105" s="10"/>
      <c r="C105" s="8"/>
      <c r="D105" s="7"/>
      <c r="E105" s="9"/>
      <c r="F105" s="7"/>
      <c r="G105" s="8"/>
      <c r="H105" s="7"/>
      <c r="I105" s="7"/>
      <c r="J105" s="6"/>
      <c r="AH105" s="34"/>
      <c r="AI105" s="34"/>
    </row>
    <row r="106" spans="2:39" s="53" customFormat="1" ht="16.5" x14ac:dyDescent="0.25">
      <c r="B106" s="10"/>
      <c r="C106" s="8"/>
      <c r="D106" s="7"/>
      <c r="E106" s="9"/>
      <c r="F106" s="7"/>
      <c r="G106" s="8"/>
      <c r="H106" s="7"/>
      <c r="I106" s="7"/>
      <c r="J106" s="6"/>
      <c r="AH106" s="34"/>
      <c r="AI106" s="34"/>
    </row>
    <row r="107" spans="2:39" s="53" customFormat="1" ht="16.5" x14ac:dyDescent="0.25">
      <c r="B107" s="10"/>
      <c r="C107" s="8"/>
      <c r="D107" s="7"/>
      <c r="E107" s="9"/>
      <c r="F107" s="7"/>
      <c r="G107" s="8"/>
      <c r="H107" s="7"/>
      <c r="I107" s="7"/>
      <c r="J107" s="6"/>
      <c r="AH107" s="34"/>
      <c r="AI107" s="34"/>
    </row>
    <row r="108" spans="2:39" s="53" customFormat="1" ht="16.5" x14ac:dyDescent="0.25">
      <c r="B108" s="10"/>
      <c r="C108" s="8"/>
      <c r="D108" s="7"/>
      <c r="E108" s="9"/>
      <c r="F108" s="7"/>
      <c r="G108" s="8"/>
      <c r="H108" s="7"/>
      <c r="I108" s="7"/>
      <c r="J108" s="6"/>
      <c r="AH108" s="34"/>
      <c r="AI108" s="34"/>
    </row>
    <row r="109" spans="2:39" s="53" customFormat="1" ht="16.5" x14ac:dyDescent="0.25">
      <c r="B109" s="10"/>
      <c r="C109" s="8"/>
      <c r="D109" s="7"/>
      <c r="E109" s="9"/>
      <c r="F109" s="7"/>
      <c r="G109" s="8"/>
      <c r="H109" s="7"/>
      <c r="I109" s="7"/>
      <c r="J109" s="6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</row>
    <row r="110" spans="2:39" s="53" customFormat="1" ht="16.5" x14ac:dyDescent="0.25">
      <c r="B110" s="10"/>
      <c r="C110" s="8"/>
      <c r="D110" s="7"/>
      <c r="E110" s="9"/>
      <c r="F110" s="7"/>
      <c r="G110" s="8"/>
      <c r="H110" s="7"/>
      <c r="I110" s="7"/>
      <c r="J110" s="6"/>
      <c r="AH110" s="34"/>
      <c r="AI110" s="34"/>
    </row>
    <row r="111" spans="2:39" s="53" customFormat="1" ht="16.5" x14ac:dyDescent="0.25">
      <c r="B111" s="10" t="s">
        <v>182</v>
      </c>
      <c r="C111" s="8"/>
      <c r="D111" s="7"/>
      <c r="E111" s="9"/>
      <c r="F111" s="7"/>
      <c r="G111" s="8"/>
      <c r="H111" s="7"/>
      <c r="I111" s="7"/>
      <c r="J111" s="6"/>
      <c r="AH111" s="34"/>
      <c r="AI111" s="34"/>
    </row>
    <row r="112" spans="2:39" x14ac:dyDescent="0.25">
      <c r="U112" s="29" t="s">
        <v>184</v>
      </c>
      <c r="AH112" s="34"/>
      <c r="AI112" s="34"/>
    </row>
    <row r="113" spans="2:35" ht="51.75" x14ac:dyDescent="0.25">
      <c r="B113" s="1" t="s">
        <v>10</v>
      </c>
      <c r="C113" s="12" t="s">
        <v>191</v>
      </c>
      <c r="D113" s="12" t="s">
        <v>192</v>
      </c>
      <c r="E113" s="12" t="s">
        <v>193</v>
      </c>
      <c r="F113" s="12" t="s">
        <v>194</v>
      </c>
      <c r="G113" s="12" t="s">
        <v>195</v>
      </c>
      <c r="H113" s="12" t="s">
        <v>196</v>
      </c>
      <c r="I113" s="24" t="s">
        <v>154</v>
      </c>
      <c r="J113" s="24" t="s">
        <v>155</v>
      </c>
      <c r="K113" s="24" t="s">
        <v>156</v>
      </c>
      <c r="L113" s="24" t="s">
        <v>157</v>
      </c>
      <c r="M113" s="12" t="s">
        <v>158</v>
      </c>
      <c r="N113" s="12" t="s">
        <v>159</v>
      </c>
      <c r="O113" s="12" t="s">
        <v>160</v>
      </c>
      <c r="P113" s="12" t="s">
        <v>161</v>
      </c>
      <c r="Q113" s="12" t="str">
        <f>X95</f>
        <v>Construction Pauliuk</v>
      </c>
      <c r="R113" s="12" t="str">
        <f t="shared" ref="R113:AD113" si="26">Y95</f>
        <v>Automotive Pauliuk</v>
      </c>
      <c r="S113" s="12" t="str">
        <f t="shared" si="26"/>
        <v>Rail Transportation Pauliuk</v>
      </c>
      <c r="T113" s="12" t="str">
        <f t="shared" si="26"/>
        <v>Shipbuilding Pauliuk</v>
      </c>
      <c r="U113" s="12" t="str">
        <f t="shared" si="26"/>
        <v>Aircraft Pauliuk</v>
      </c>
      <c r="V113" s="12" t="str">
        <f t="shared" si="26"/>
        <v>Oil and Gas Industry Pauliuk</v>
      </c>
      <c r="W113" s="12" t="str">
        <f t="shared" si="26"/>
        <v>Mining Quarrying  Pauliuk</v>
      </c>
      <c r="X113" s="12" t="str">
        <f t="shared" si="26"/>
        <v>Agriculture Pauliuk</v>
      </c>
      <c r="Y113" s="12" t="str">
        <f t="shared" si="26"/>
        <v>Machinery Pauliuk</v>
      </c>
      <c r="Z113" s="12" t="str">
        <f t="shared" si="26"/>
        <v>Electrical Equipment Pauliuk</v>
      </c>
      <c r="AA113" s="12" t="str">
        <f t="shared" si="26"/>
        <v>Appliances Pauliuk</v>
      </c>
      <c r="AB113" s="12" t="str">
        <f t="shared" si="26"/>
        <v>Other domestic and commerical equipment Pauliuk</v>
      </c>
      <c r="AC113" s="12" t="str">
        <f t="shared" si="26"/>
        <v>Containers, shipping materials Pauliuk</v>
      </c>
      <c r="AD113" s="12" t="str">
        <f t="shared" si="26"/>
        <v>Ordnance and military Pauliuk</v>
      </c>
      <c r="AE113" s="59"/>
      <c r="AH113" s="34"/>
      <c r="AI113" s="34"/>
    </row>
    <row r="114" spans="2:35" s="52" customFormat="1" x14ac:dyDescent="0.25">
      <c r="B114" s="52">
        <v>1963</v>
      </c>
      <c r="C114" s="56"/>
      <c r="D114" s="56"/>
      <c r="E114" s="56"/>
      <c r="F114" s="56"/>
      <c r="G114" s="56"/>
      <c r="H114" s="56"/>
      <c r="I114" s="57"/>
      <c r="J114" s="57"/>
      <c r="K114" s="57"/>
      <c r="L114" s="57"/>
      <c r="M114" s="32">
        <f t="shared" ref="M114:M151" si="27">U251</f>
        <v>0.58235378440366969</v>
      </c>
      <c r="N114" s="32">
        <f t="shared" ref="N114:N151" si="28">V251</f>
        <v>0.19925458715596328</v>
      </c>
      <c r="O114" s="32">
        <f t="shared" ref="O114:O151" si="29">W251</f>
        <v>0.1302322247706422</v>
      </c>
      <c r="P114" s="32">
        <f t="shared" ref="P114:P151" si="30">X251</f>
        <v>8.8159403669724773E-2</v>
      </c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 spans="2:35" s="52" customFormat="1" x14ac:dyDescent="0.25">
      <c r="B115" s="52">
        <v>1964</v>
      </c>
      <c r="C115" s="56"/>
      <c r="D115" s="56"/>
      <c r="E115" s="56"/>
      <c r="F115" s="56"/>
      <c r="G115" s="56"/>
      <c r="H115" s="56"/>
      <c r="I115" s="57"/>
      <c r="J115" s="57"/>
      <c r="K115" s="57"/>
      <c r="L115" s="57"/>
      <c r="M115" s="32">
        <f t="shared" si="27"/>
        <v>0.58181032353667583</v>
      </c>
      <c r="N115" s="32">
        <f t="shared" si="28"/>
        <v>0.20214867868609537</v>
      </c>
      <c r="O115" s="32">
        <f t="shared" si="29"/>
        <v>0.13355149419609783</v>
      </c>
      <c r="P115" s="32">
        <f t="shared" si="30"/>
        <v>8.2489503581131149E-2</v>
      </c>
      <c r="AE115" s="59"/>
    </row>
    <row r="116" spans="2:35" s="52" customFormat="1" x14ac:dyDescent="0.25">
      <c r="B116" s="52">
        <v>1965</v>
      </c>
      <c r="C116" s="56"/>
      <c r="D116" s="56"/>
      <c r="E116" s="56"/>
      <c r="F116" s="56"/>
      <c r="G116" s="56"/>
      <c r="H116" s="56"/>
      <c r="I116" s="57"/>
      <c r="J116" s="57"/>
      <c r="K116" s="57"/>
      <c r="L116" s="57"/>
      <c r="M116" s="32">
        <f t="shared" si="27"/>
        <v>0.57838861471364622</v>
      </c>
      <c r="N116" s="32">
        <f t="shared" si="28"/>
        <v>0.20182485940548603</v>
      </c>
      <c r="O116" s="32">
        <f t="shared" si="29"/>
        <v>0.13784000918168252</v>
      </c>
      <c r="P116" s="32">
        <f t="shared" si="30"/>
        <v>8.194651669918511E-2</v>
      </c>
    </row>
    <row r="117" spans="2:35" s="52" customFormat="1" x14ac:dyDescent="0.25">
      <c r="B117" s="52">
        <v>1966</v>
      </c>
      <c r="C117" s="56"/>
      <c r="D117" s="56"/>
      <c r="E117" s="56"/>
      <c r="F117" s="56"/>
      <c r="G117" s="56"/>
      <c r="H117" s="56"/>
      <c r="I117" s="57"/>
      <c r="J117" s="57"/>
      <c r="K117" s="57"/>
      <c r="L117" s="57"/>
      <c r="M117" s="32">
        <f t="shared" si="27"/>
        <v>0.58092050209205015</v>
      </c>
      <c r="N117" s="32">
        <f t="shared" si="28"/>
        <v>0.19854951185495121</v>
      </c>
      <c r="O117" s="32">
        <f t="shared" si="29"/>
        <v>0.13896792189679219</v>
      </c>
      <c r="P117" s="32">
        <f t="shared" si="30"/>
        <v>8.1562064156206412E-2</v>
      </c>
    </row>
    <row r="118" spans="2:35" s="52" customFormat="1" x14ac:dyDescent="0.25">
      <c r="B118" s="52">
        <v>1967</v>
      </c>
      <c r="C118" s="56"/>
      <c r="D118" s="56"/>
      <c r="E118" s="56"/>
      <c r="F118" s="56"/>
      <c r="G118" s="56"/>
      <c r="H118" s="56"/>
      <c r="I118" s="57"/>
      <c r="J118" s="57"/>
      <c r="K118" s="57"/>
      <c r="L118" s="57"/>
      <c r="M118" s="32">
        <f t="shared" si="27"/>
        <v>0.58115611666374412</v>
      </c>
      <c r="N118" s="32">
        <f t="shared" si="28"/>
        <v>0.191711964463148</v>
      </c>
      <c r="O118" s="32">
        <f t="shared" si="29"/>
        <v>0.1344321702028172</v>
      </c>
      <c r="P118" s="32">
        <f t="shared" si="30"/>
        <v>9.2699748670290474E-2</v>
      </c>
      <c r="AH118" s="34"/>
      <c r="AI118" s="34"/>
    </row>
    <row r="119" spans="2:35" s="52" customFormat="1" x14ac:dyDescent="0.25">
      <c r="B119" s="52">
        <v>1968</v>
      </c>
      <c r="C119" s="56"/>
      <c r="D119" s="56"/>
      <c r="E119" s="56"/>
      <c r="F119" s="56"/>
      <c r="G119" s="56"/>
      <c r="H119" s="56"/>
      <c r="I119" s="57"/>
      <c r="J119" s="57"/>
      <c r="K119" s="57"/>
      <c r="L119" s="57"/>
      <c r="M119" s="32">
        <f t="shared" si="27"/>
        <v>0.58058598176226195</v>
      </c>
      <c r="N119" s="32">
        <f t="shared" si="28"/>
        <v>0.19613662116225114</v>
      </c>
      <c r="O119" s="32">
        <f t="shared" si="29"/>
        <v>0.13165704419144231</v>
      </c>
      <c r="P119" s="32">
        <f t="shared" si="30"/>
        <v>9.1620352884044687E-2</v>
      </c>
      <c r="AH119" s="34"/>
      <c r="AI119" s="34"/>
    </row>
    <row r="120" spans="2:35" s="52" customFormat="1" x14ac:dyDescent="0.25">
      <c r="B120" s="52">
        <v>1969</v>
      </c>
      <c r="C120" s="56"/>
      <c r="D120" s="56"/>
      <c r="E120" s="56"/>
      <c r="F120" s="56"/>
      <c r="G120" s="56"/>
      <c r="H120" s="56"/>
      <c r="I120" s="57"/>
      <c r="J120" s="57"/>
      <c r="K120" s="57"/>
      <c r="L120" s="57"/>
      <c r="M120" s="32">
        <f t="shared" si="27"/>
        <v>0.57947739439232515</v>
      </c>
      <c r="N120" s="32">
        <f t="shared" si="28"/>
        <v>0.19595060157947738</v>
      </c>
      <c r="O120" s="32">
        <f t="shared" si="29"/>
        <v>0.13748873694811045</v>
      </c>
      <c r="P120" s="32">
        <f t="shared" si="30"/>
        <v>8.7083267080086915E-2</v>
      </c>
      <c r="AH120" s="34"/>
      <c r="AI120" s="34"/>
    </row>
    <row r="121" spans="2:35" s="52" customFormat="1" x14ac:dyDescent="0.25">
      <c r="B121" s="52">
        <v>1970</v>
      </c>
      <c r="C121" s="56"/>
      <c r="D121" s="56"/>
      <c r="E121" s="56"/>
      <c r="F121" s="56"/>
      <c r="G121" s="56"/>
      <c r="H121" s="56"/>
      <c r="I121" s="57"/>
      <c r="J121" s="57"/>
      <c r="K121" s="57"/>
      <c r="L121" s="57"/>
      <c r="M121" s="32">
        <f t="shared" si="27"/>
        <v>0.58088914549653581</v>
      </c>
      <c r="N121" s="32">
        <f t="shared" si="28"/>
        <v>0.18071593533487298</v>
      </c>
      <c r="O121" s="32">
        <f t="shared" si="29"/>
        <v>0.14341801385681294</v>
      </c>
      <c r="P121" s="32">
        <f t="shared" si="30"/>
        <v>9.4976905311778298E-2</v>
      </c>
      <c r="AH121" s="34"/>
      <c r="AI121" s="34"/>
    </row>
    <row r="122" spans="2:35" s="52" customFormat="1" x14ac:dyDescent="0.25">
      <c r="B122" s="52">
        <v>1971</v>
      </c>
      <c r="C122" s="56"/>
      <c r="D122" s="56"/>
      <c r="E122" s="56"/>
      <c r="F122" s="56"/>
      <c r="G122" s="56"/>
      <c r="H122" s="56"/>
      <c r="I122" s="57"/>
      <c r="J122" s="57"/>
      <c r="K122" s="57"/>
      <c r="L122" s="57"/>
      <c r="M122" s="32">
        <f t="shared" si="27"/>
        <v>0.57727696249708826</v>
      </c>
      <c r="N122" s="32">
        <f t="shared" si="28"/>
        <v>0.19921965991148383</v>
      </c>
      <c r="O122" s="32">
        <f t="shared" si="29"/>
        <v>0.13615187514558583</v>
      </c>
      <c r="P122" s="32">
        <f t="shared" si="30"/>
        <v>8.7351502445842069E-2</v>
      </c>
      <c r="AH122" s="34"/>
      <c r="AI122" s="34"/>
    </row>
    <row r="123" spans="2:35" s="52" customFormat="1" x14ac:dyDescent="0.25">
      <c r="B123" s="52">
        <v>1972</v>
      </c>
      <c r="C123" s="56"/>
      <c r="D123" s="56"/>
      <c r="E123" s="56"/>
      <c r="F123" s="56"/>
      <c r="G123" s="56"/>
      <c r="H123" s="56"/>
      <c r="I123" s="57"/>
      <c r="J123" s="57"/>
      <c r="K123" s="57"/>
      <c r="L123" s="57"/>
      <c r="M123" s="32">
        <f t="shared" si="27"/>
        <v>0.57574304889741135</v>
      </c>
      <c r="N123" s="32">
        <f t="shared" si="28"/>
        <v>0.19612229679343773</v>
      </c>
      <c r="O123" s="32">
        <f t="shared" si="29"/>
        <v>0.14594652178544795</v>
      </c>
      <c r="P123" s="32">
        <f t="shared" si="30"/>
        <v>8.2188132523702995E-2</v>
      </c>
      <c r="AH123" s="34"/>
      <c r="AI123" s="34"/>
    </row>
    <row r="124" spans="2:35" s="52" customFormat="1" x14ac:dyDescent="0.25">
      <c r="B124" s="52">
        <v>1973</v>
      </c>
      <c r="C124" s="56"/>
      <c r="D124" s="56"/>
      <c r="E124" s="56"/>
      <c r="F124" s="56"/>
      <c r="G124" s="56"/>
      <c r="H124" s="56"/>
      <c r="I124" s="57"/>
      <c r="J124" s="57"/>
      <c r="K124" s="57"/>
      <c r="L124" s="57"/>
      <c r="M124" s="32">
        <f t="shared" si="27"/>
        <v>0.57939239012879762</v>
      </c>
      <c r="N124" s="32">
        <f t="shared" si="28"/>
        <v>0.2007177268705142</v>
      </c>
      <c r="O124" s="32">
        <f t="shared" si="29"/>
        <v>0.14059581162127618</v>
      </c>
      <c r="P124" s="32">
        <f t="shared" si="30"/>
        <v>7.9294071379412051E-2</v>
      </c>
      <c r="AH124" s="34"/>
      <c r="AI124" s="34"/>
    </row>
    <row r="125" spans="2:35" s="52" customFormat="1" x14ac:dyDescent="0.25">
      <c r="B125" s="52">
        <v>1974</v>
      </c>
      <c r="C125" s="56"/>
      <c r="D125" s="56"/>
      <c r="E125" s="56"/>
      <c r="F125" s="56"/>
      <c r="G125" s="56"/>
      <c r="H125" s="56"/>
      <c r="I125" s="57"/>
      <c r="J125" s="57"/>
      <c r="K125" s="57"/>
      <c r="L125" s="57"/>
      <c r="M125" s="32">
        <f t="shared" si="27"/>
        <v>0.58406029009446148</v>
      </c>
      <c r="N125" s="32">
        <f t="shared" si="28"/>
        <v>0.18701285293965828</v>
      </c>
      <c r="O125" s="32">
        <f t="shared" si="29"/>
        <v>0.14489237598719867</v>
      </c>
      <c r="P125" s="32">
        <f t="shared" si="30"/>
        <v>8.4034480978681686E-2</v>
      </c>
      <c r="AH125" s="34"/>
      <c r="AI125" s="34"/>
    </row>
    <row r="126" spans="2:35" s="52" customFormat="1" x14ac:dyDescent="0.25">
      <c r="B126" s="52">
        <v>1975</v>
      </c>
      <c r="C126" s="56"/>
      <c r="D126" s="56"/>
      <c r="E126" s="56"/>
      <c r="F126" s="56"/>
      <c r="G126" s="56"/>
      <c r="H126" s="56"/>
      <c r="I126" s="57"/>
      <c r="J126" s="57"/>
      <c r="K126" s="57"/>
      <c r="L126" s="57"/>
      <c r="M126" s="32">
        <f t="shared" si="27"/>
        <v>0.57965204236006052</v>
      </c>
      <c r="N126" s="32">
        <f t="shared" si="28"/>
        <v>0.19954614220877459</v>
      </c>
      <c r="O126" s="32">
        <f t="shared" si="29"/>
        <v>0.13842662632375191</v>
      </c>
      <c r="P126" s="32">
        <f t="shared" si="30"/>
        <v>8.2375189107413024E-2</v>
      </c>
      <c r="AH126" s="34"/>
      <c r="AI126" s="34"/>
    </row>
    <row r="127" spans="2:35" s="52" customFormat="1" x14ac:dyDescent="0.25">
      <c r="B127" s="52">
        <v>1976</v>
      </c>
      <c r="C127" s="56"/>
      <c r="D127" s="56"/>
      <c r="E127" s="56"/>
      <c r="F127" s="56"/>
      <c r="G127" s="56"/>
      <c r="H127" s="56"/>
      <c r="I127" s="57"/>
      <c r="J127" s="57"/>
      <c r="K127" s="57"/>
      <c r="L127" s="57"/>
      <c r="M127" s="32">
        <f t="shared" si="27"/>
        <v>0.56673153056431602</v>
      </c>
      <c r="N127" s="32">
        <f t="shared" si="28"/>
        <v>0.21660068442595456</v>
      </c>
      <c r="O127" s="32">
        <f t="shared" si="29"/>
        <v>0.13480507280413342</v>
      </c>
      <c r="P127" s="32">
        <f t="shared" si="30"/>
        <v>8.1862712205596197E-2</v>
      </c>
      <c r="AH127" s="34"/>
      <c r="AI127" s="34"/>
    </row>
    <row r="128" spans="2:35" s="52" customFormat="1" x14ac:dyDescent="0.25">
      <c r="B128" s="52">
        <v>1977</v>
      </c>
      <c r="C128" s="56"/>
      <c r="D128" s="56"/>
      <c r="E128" s="56"/>
      <c r="F128" s="56"/>
      <c r="G128" s="56"/>
      <c r="H128" s="56"/>
      <c r="I128" s="57"/>
      <c r="J128" s="57"/>
      <c r="K128" s="57"/>
      <c r="L128" s="57"/>
      <c r="M128" s="32">
        <f t="shared" si="27"/>
        <v>0.56945524128445857</v>
      </c>
      <c r="N128" s="32">
        <f t="shared" si="28"/>
        <v>0.21545177300723556</v>
      </c>
      <c r="O128" s="32">
        <f t="shared" si="29"/>
        <v>0.13466483286491659</v>
      </c>
      <c r="P128" s="32">
        <f t="shared" si="30"/>
        <v>8.0428152843389347E-2</v>
      </c>
      <c r="AH128" s="34"/>
      <c r="AI128" s="34"/>
    </row>
    <row r="129" spans="2:35" s="52" customFormat="1" x14ac:dyDescent="0.25">
      <c r="B129" s="52">
        <v>1978</v>
      </c>
      <c r="C129" s="56"/>
      <c r="D129" s="56"/>
      <c r="E129" s="56"/>
      <c r="F129" s="56"/>
      <c r="G129" s="56"/>
      <c r="H129" s="56"/>
      <c r="I129" s="57"/>
      <c r="J129" s="57"/>
      <c r="K129" s="57"/>
      <c r="L129" s="57"/>
      <c r="M129" s="32">
        <f t="shared" si="27"/>
        <v>0.57227358869809908</v>
      </c>
      <c r="N129" s="32">
        <f t="shared" si="28"/>
        <v>0.20829265491299603</v>
      </c>
      <c r="O129" s="32">
        <f t="shared" si="29"/>
        <v>0.14167575949003616</v>
      </c>
      <c r="P129" s="32">
        <f t="shared" si="30"/>
        <v>7.7757996898868642E-2</v>
      </c>
      <c r="AH129" s="34"/>
      <c r="AI129" s="34"/>
    </row>
    <row r="130" spans="2:35" x14ac:dyDescent="0.25">
      <c r="B130">
        <v>1979</v>
      </c>
      <c r="C130" s="32">
        <f>O44</f>
        <v>0.16094389785944635</v>
      </c>
      <c r="D130" s="32">
        <f t="shared" ref="D130:H145" si="31">P44</f>
        <v>0.1178620167506685</v>
      </c>
      <c r="E130" s="32">
        <f t="shared" si="31"/>
        <v>0.2041762225239975</v>
      </c>
      <c r="F130" s="32">
        <f t="shared" si="31"/>
        <v>5.9125599382551054E-2</v>
      </c>
      <c r="G130" s="32">
        <f t="shared" si="31"/>
        <v>0.32230922225628789</v>
      </c>
      <c r="H130" s="32">
        <f t="shared" si="31"/>
        <v>0.13558304122704873</v>
      </c>
      <c r="M130" s="32">
        <f t="shared" si="27"/>
        <v>0.57404503192561895</v>
      </c>
      <c r="N130" s="32">
        <f t="shared" si="28"/>
        <v>0.19760277808894366</v>
      </c>
      <c r="O130" s="32">
        <f t="shared" si="29"/>
        <v>0.14736193570068332</v>
      </c>
      <c r="P130" s="32">
        <f t="shared" si="30"/>
        <v>8.0990254284754121E-2</v>
      </c>
      <c r="AH130" s="34"/>
      <c r="AI130" s="34"/>
    </row>
    <row r="131" spans="2:35" x14ac:dyDescent="0.25">
      <c r="B131">
        <v>1980</v>
      </c>
      <c r="C131" s="32">
        <f t="shared" ref="C131:C154" si="32">O45</f>
        <v>0.17130877807961953</v>
      </c>
      <c r="D131" s="32">
        <f t="shared" si="31"/>
        <v>0.12133927501621969</v>
      </c>
      <c r="E131" s="32">
        <f t="shared" si="31"/>
        <v>0.16947486380518914</v>
      </c>
      <c r="F131" s="32">
        <f t="shared" si="31"/>
        <v>5.793928641274658E-2</v>
      </c>
      <c r="G131" s="32">
        <f t="shared" si="31"/>
        <v>0.34242462788761896</v>
      </c>
      <c r="H131" s="32">
        <f t="shared" si="31"/>
        <v>0.13751316879860617</v>
      </c>
      <c r="M131" s="32">
        <f t="shared" si="27"/>
        <v>0.5866019679202048</v>
      </c>
      <c r="N131" s="32">
        <f t="shared" si="28"/>
        <v>0.18054993934492516</v>
      </c>
      <c r="O131" s="32">
        <f t="shared" si="29"/>
        <v>0.14847014422428897</v>
      </c>
      <c r="P131" s="32">
        <f t="shared" si="30"/>
        <v>8.4377948510580919E-2</v>
      </c>
      <c r="AH131" s="34"/>
      <c r="AI131" s="34"/>
    </row>
    <row r="132" spans="2:35" x14ac:dyDescent="0.25">
      <c r="B132">
        <v>1981</v>
      </c>
      <c r="C132" s="32">
        <f t="shared" si="32"/>
        <v>0.17135152719944899</v>
      </c>
      <c r="D132" s="32">
        <f t="shared" si="31"/>
        <v>0.10781793686328343</v>
      </c>
      <c r="E132" s="32">
        <f t="shared" si="31"/>
        <v>0.15836287588601219</v>
      </c>
      <c r="F132" s="32">
        <f t="shared" si="31"/>
        <v>5.0804130448855137E-2</v>
      </c>
      <c r="G132" s="32">
        <f t="shared" si="31"/>
        <v>0.35102147285291685</v>
      </c>
      <c r="H132" s="32">
        <f t="shared" si="31"/>
        <v>0.16064205674948343</v>
      </c>
      <c r="M132" s="32">
        <f t="shared" si="27"/>
        <v>0.58717738373193662</v>
      </c>
      <c r="N132" s="32">
        <f t="shared" si="28"/>
        <v>0.1763740771123872</v>
      </c>
      <c r="O132" s="32">
        <f t="shared" si="29"/>
        <v>0.15586546349466776</v>
      </c>
      <c r="P132" s="32">
        <f t="shared" si="30"/>
        <v>8.0583075661008391E-2</v>
      </c>
      <c r="AH132" s="34"/>
      <c r="AI132" s="34"/>
    </row>
    <row r="133" spans="2:35" x14ac:dyDescent="0.25">
      <c r="B133">
        <v>1982</v>
      </c>
      <c r="C133" s="32">
        <f t="shared" si="32"/>
        <v>0.17655897840072765</v>
      </c>
      <c r="D133" s="32">
        <f t="shared" si="31"/>
        <v>0.11695420778515858</v>
      </c>
      <c r="E133" s="32">
        <f t="shared" si="31"/>
        <v>0.14389763878484627</v>
      </c>
      <c r="F133" s="32">
        <f t="shared" si="31"/>
        <v>5.9209153279708722E-2</v>
      </c>
      <c r="G133" s="32">
        <f t="shared" si="31"/>
        <v>0.31346784330171734</v>
      </c>
      <c r="H133" s="32">
        <f t="shared" si="31"/>
        <v>0.1899121784478415</v>
      </c>
      <c r="M133" s="32">
        <f t="shared" si="27"/>
        <v>0.58215451577801969</v>
      </c>
      <c r="N133" s="32">
        <f t="shared" si="28"/>
        <v>0.17493931530928267</v>
      </c>
      <c r="O133" s="32">
        <f t="shared" si="29"/>
        <v>0.14890767556708798</v>
      </c>
      <c r="P133" s="32">
        <f t="shared" si="30"/>
        <v>9.3998493345609793E-2</v>
      </c>
      <c r="AH133" s="34"/>
      <c r="AI133" s="34"/>
    </row>
    <row r="134" spans="2:35" x14ac:dyDescent="0.25">
      <c r="B134">
        <v>1983</v>
      </c>
      <c r="C134" s="32">
        <f t="shared" si="32"/>
        <v>0.2022705147439606</v>
      </c>
      <c r="D134" s="32">
        <f t="shared" si="31"/>
        <v>0.11892560650015584</v>
      </c>
      <c r="E134" s="32">
        <f t="shared" si="31"/>
        <v>0.16634088383549392</v>
      </c>
      <c r="F134" s="32">
        <f t="shared" si="31"/>
        <v>5.4692882605110398E-2</v>
      </c>
      <c r="G134" s="32">
        <f t="shared" si="31"/>
        <v>0.27279904949021005</v>
      </c>
      <c r="H134" s="32">
        <f t="shared" si="31"/>
        <v>0.18497106282506923</v>
      </c>
      <c r="M134" s="32">
        <f t="shared" si="27"/>
        <v>0.57518618285533196</v>
      </c>
      <c r="N134" s="32">
        <f t="shared" si="28"/>
        <v>0.18832197749960386</v>
      </c>
      <c r="O134" s="32">
        <f t="shared" si="29"/>
        <v>0.14934241800031692</v>
      </c>
      <c r="P134" s="32">
        <f t="shared" si="30"/>
        <v>8.7149421644747274E-2</v>
      </c>
      <c r="AH134" s="34"/>
      <c r="AI134" s="34"/>
    </row>
    <row r="135" spans="2:35" x14ac:dyDescent="0.25">
      <c r="B135">
        <v>1984</v>
      </c>
      <c r="C135" s="32">
        <f t="shared" si="32"/>
        <v>0.19018504846031459</v>
      </c>
      <c r="D135" s="32">
        <f t="shared" si="31"/>
        <v>0.10536439849805199</v>
      </c>
      <c r="E135" s="32">
        <f t="shared" si="31"/>
        <v>0.15331355045912304</v>
      </c>
      <c r="F135" s="32">
        <f t="shared" si="31"/>
        <v>4.4364784543379672E-2</v>
      </c>
      <c r="G135" s="32">
        <f t="shared" si="31"/>
        <v>0.25509020780122937</v>
      </c>
      <c r="H135" s="32">
        <f t="shared" si="31"/>
        <v>0.25168201023790138</v>
      </c>
      <c r="M135" s="32">
        <f t="shared" si="27"/>
        <v>0.57558139534883734</v>
      </c>
      <c r="N135" s="32">
        <f t="shared" si="28"/>
        <v>0.18862315010570826</v>
      </c>
      <c r="O135" s="32">
        <f t="shared" si="29"/>
        <v>0.15519291754756873</v>
      </c>
      <c r="P135" s="32">
        <f t="shared" si="30"/>
        <v>8.0602536997885832E-2</v>
      </c>
      <c r="AH135" s="34"/>
      <c r="AI135" s="34"/>
    </row>
    <row r="136" spans="2:35" x14ac:dyDescent="0.25">
      <c r="B136">
        <v>1985</v>
      </c>
      <c r="C136" s="32">
        <f t="shared" si="32"/>
        <v>0.1933181890624302</v>
      </c>
      <c r="D136" s="32">
        <f t="shared" si="31"/>
        <v>0.12222596872692661</v>
      </c>
      <c r="E136" s="32">
        <f t="shared" si="31"/>
        <v>0.15811641843106125</v>
      </c>
      <c r="F136" s="32">
        <f t="shared" si="31"/>
        <v>4.2312749372753512E-2</v>
      </c>
      <c r="G136" s="32">
        <f t="shared" si="31"/>
        <v>0.25019269721754162</v>
      </c>
      <c r="H136" s="32">
        <f t="shared" si="31"/>
        <v>0.23383397718928683</v>
      </c>
      <c r="M136" s="32">
        <f t="shared" si="27"/>
        <v>0.58133643708065175</v>
      </c>
      <c r="N136" s="32">
        <f t="shared" si="28"/>
        <v>0.1893057647542106</v>
      </c>
      <c r="O136" s="32">
        <f t="shared" si="29"/>
        <v>0.15089689168834725</v>
      </c>
      <c r="P136" s="32">
        <f t="shared" si="30"/>
        <v>7.8460906476790368E-2</v>
      </c>
      <c r="AH136" s="34"/>
      <c r="AI136" s="34"/>
    </row>
    <row r="137" spans="2:35" x14ac:dyDescent="0.25">
      <c r="B137">
        <v>1986</v>
      </c>
      <c r="C137" s="32">
        <f t="shared" si="32"/>
        <v>0.19538319120642064</v>
      </c>
      <c r="D137" s="32">
        <f t="shared" si="31"/>
        <v>0.1248188554592944</v>
      </c>
      <c r="E137" s="32">
        <f t="shared" si="31"/>
        <v>0.15350065122667614</v>
      </c>
      <c r="F137" s="32">
        <f t="shared" si="31"/>
        <v>4.515467742228535E-2</v>
      </c>
      <c r="G137" s="32">
        <f t="shared" si="31"/>
        <v>0.27101353225577679</v>
      </c>
      <c r="H137" s="32">
        <f t="shared" si="31"/>
        <v>0.21012909242954672</v>
      </c>
      <c r="M137" s="32">
        <f t="shared" si="27"/>
        <v>0.57664288396545249</v>
      </c>
      <c r="N137" s="32">
        <f t="shared" si="28"/>
        <v>0.1840781073976718</v>
      </c>
      <c r="O137" s="32">
        <f t="shared" si="29"/>
        <v>0.15749155088246336</v>
      </c>
      <c r="P137" s="32">
        <f t="shared" si="30"/>
        <v>8.1787457754412318E-2</v>
      </c>
      <c r="AH137" s="34"/>
      <c r="AI137" s="34"/>
    </row>
    <row r="138" spans="2:35" x14ac:dyDescent="0.25">
      <c r="B138">
        <v>1987</v>
      </c>
      <c r="C138" s="32">
        <f t="shared" si="32"/>
        <v>0.2098098955753859</v>
      </c>
      <c r="D138" s="32">
        <f t="shared" si="31"/>
        <v>0.1210223626484917</v>
      </c>
      <c r="E138" s="32">
        <f t="shared" si="31"/>
        <v>0.13724073612731733</v>
      </c>
      <c r="F138" s="32">
        <f t="shared" si="31"/>
        <v>4.5662092889233605E-2</v>
      </c>
      <c r="G138" s="32">
        <f t="shared" si="31"/>
        <v>0.29743600674172427</v>
      </c>
      <c r="H138" s="32">
        <f t="shared" si="31"/>
        <v>0.18882890601784733</v>
      </c>
      <c r="M138" s="32">
        <f t="shared" si="27"/>
        <v>0.57673798771007634</v>
      </c>
      <c r="N138" s="32">
        <f t="shared" si="28"/>
        <v>0.17287332494262236</v>
      </c>
      <c r="O138" s="32">
        <f t="shared" si="29"/>
        <v>0.16998593321981195</v>
      </c>
      <c r="P138" s="32">
        <f t="shared" si="30"/>
        <v>8.0402754127489456E-2</v>
      </c>
      <c r="AH138" s="34"/>
      <c r="AI138" s="34"/>
    </row>
    <row r="139" spans="2:35" x14ac:dyDescent="0.25">
      <c r="B139">
        <v>1988</v>
      </c>
      <c r="C139" s="32">
        <f t="shared" si="32"/>
        <v>0.21076830729774337</v>
      </c>
      <c r="D139" s="32">
        <f t="shared" si="31"/>
        <v>0.1241413190312997</v>
      </c>
      <c r="E139" s="32">
        <f t="shared" si="31"/>
        <v>0.14298448768035055</v>
      </c>
      <c r="F139" s="32">
        <f t="shared" si="31"/>
        <v>4.3441228487427964E-2</v>
      </c>
      <c r="G139" s="32">
        <f t="shared" si="31"/>
        <v>0.30651881489350324</v>
      </c>
      <c r="H139" s="32">
        <f t="shared" si="31"/>
        <v>0.17214584260967522</v>
      </c>
      <c r="M139" s="32">
        <f t="shared" si="27"/>
        <v>0.57847284832512658</v>
      </c>
      <c r="N139" s="32">
        <f t="shared" si="28"/>
        <v>0.17372910742769956</v>
      </c>
      <c r="O139" s="32">
        <f t="shared" si="29"/>
        <v>0.17248075455995562</v>
      </c>
      <c r="P139" s="32">
        <f t="shared" si="30"/>
        <v>7.531728968721825E-2</v>
      </c>
      <c r="AH139" s="34"/>
      <c r="AI139" s="34"/>
    </row>
    <row r="140" spans="2:35" x14ac:dyDescent="0.25">
      <c r="B140">
        <v>1989</v>
      </c>
      <c r="C140" s="32">
        <f t="shared" si="32"/>
        <v>0.22534943502790922</v>
      </c>
      <c r="D140" s="32">
        <f t="shared" si="31"/>
        <v>0.12629914352854676</v>
      </c>
      <c r="E140" s="32">
        <f t="shared" si="31"/>
        <v>0.14290059264613014</v>
      </c>
      <c r="F140" s="32">
        <f t="shared" si="31"/>
        <v>4.7679358101175399E-2</v>
      </c>
      <c r="G140" s="32">
        <f t="shared" si="31"/>
        <v>0.34521661990304336</v>
      </c>
      <c r="H140" s="32">
        <f t="shared" si="31"/>
        <v>0.11255485079319508</v>
      </c>
      <c r="M140" s="32">
        <f t="shared" si="27"/>
        <v>0.57329956584659925</v>
      </c>
      <c r="N140" s="32">
        <f t="shared" si="28"/>
        <v>0.17525325615050652</v>
      </c>
      <c r="O140" s="32">
        <f t="shared" si="29"/>
        <v>0.17344428364688858</v>
      </c>
      <c r="P140" s="32">
        <f t="shared" si="30"/>
        <v>7.8002894356005784E-2</v>
      </c>
      <c r="AH140" s="34"/>
      <c r="AI140" s="34"/>
    </row>
    <row r="141" spans="2:35" x14ac:dyDescent="0.25">
      <c r="B141">
        <v>1990</v>
      </c>
      <c r="C141" s="32">
        <f t="shared" si="32"/>
        <v>0.22569805952519895</v>
      </c>
      <c r="D141" s="32">
        <f t="shared" si="31"/>
        <v>0.12996376252226211</v>
      </c>
      <c r="E141" s="32">
        <f t="shared" si="31"/>
        <v>0.13711855820677477</v>
      </c>
      <c r="F141" s="32">
        <f t="shared" si="31"/>
        <v>4.6980607836031939E-2</v>
      </c>
      <c r="G141" s="32">
        <f t="shared" si="31"/>
        <v>0.34975331261336517</v>
      </c>
      <c r="H141" s="32">
        <f t="shared" si="31"/>
        <v>0.11048569929636702</v>
      </c>
      <c r="M141" s="32">
        <f t="shared" si="27"/>
        <v>0.57638691322901847</v>
      </c>
      <c r="N141" s="32">
        <f t="shared" si="28"/>
        <v>0.16714082503556185</v>
      </c>
      <c r="O141" s="32">
        <f t="shared" si="29"/>
        <v>0.18051209103840679</v>
      </c>
      <c r="P141" s="32">
        <f t="shared" si="30"/>
        <v>7.5960170697012788E-2</v>
      </c>
      <c r="AH141" s="34"/>
      <c r="AI141" s="34"/>
    </row>
    <row r="142" spans="2:35" x14ac:dyDescent="0.25">
      <c r="B142">
        <v>1991</v>
      </c>
      <c r="C142" s="32">
        <f t="shared" si="32"/>
        <v>0.22936985618660738</v>
      </c>
      <c r="D142" s="32">
        <f t="shared" si="31"/>
        <v>0.13317594361582336</v>
      </c>
      <c r="E142" s="32">
        <f t="shared" si="31"/>
        <v>0.14026954636763708</v>
      </c>
      <c r="F142" s="32">
        <f t="shared" si="31"/>
        <v>4.9547639439255636E-2</v>
      </c>
      <c r="G142" s="32">
        <f t="shared" si="31"/>
        <v>0.36431225872514628</v>
      </c>
      <c r="H142" s="32">
        <f t="shared" si="31"/>
        <v>8.3324755665530242E-2</v>
      </c>
      <c r="M142" s="32">
        <f t="shared" si="27"/>
        <v>0.57673989860193575</v>
      </c>
      <c r="N142" s="32">
        <f t="shared" si="28"/>
        <v>0.16984175756644646</v>
      </c>
      <c r="O142" s="32">
        <f t="shared" si="29"/>
        <v>0.17552619449992318</v>
      </c>
      <c r="P142" s="32">
        <f t="shared" si="30"/>
        <v>7.7892149331694582E-2</v>
      </c>
      <c r="AH142" s="34"/>
      <c r="AI142" s="34"/>
    </row>
    <row r="143" spans="2:35" x14ac:dyDescent="0.25">
      <c r="B143">
        <v>1992</v>
      </c>
      <c r="C143" s="32">
        <f t="shared" si="32"/>
        <v>0.22962730719848948</v>
      </c>
      <c r="D143" s="32">
        <f t="shared" si="31"/>
        <v>0.1307961347921735</v>
      </c>
      <c r="E143" s="32">
        <f t="shared" si="31"/>
        <v>0.14051456965371306</v>
      </c>
      <c r="F143" s="32">
        <f t="shared" si="31"/>
        <v>4.1969281659865881E-2</v>
      </c>
      <c r="G143" s="32">
        <f t="shared" si="31"/>
        <v>0.34680021251285675</v>
      </c>
      <c r="H143" s="32">
        <f t="shared" si="31"/>
        <v>0.11029249418290143</v>
      </c>
      <c r="M143" s="32">
        <f t="shared" si="27"/>
        <v>0.57668623800658736</v>
      </c>
      <c r="N143" s="32">
        <f t="shared" si="28"/>
        <v>0.17342116568809962</v>
      </c>
      <c r="O143" s="32">
        <f t="shared" si="29"/>
        <v>0.17728769869683514</v>
      </c>
      <c r="P143" s="32">
        <f t="shared" si="30"/>
        <v>7.2604897608477728E-2</v>
      </c>
      <c r="AH143" s="34"/>
      <c r="AI143" s="34"/>
    </row>
    <row r="144" spans="2:35" x14ac:dyDescent="0.25">
      <c r="B144">
        <v>1993</v>
      </c>
      <c r="C144" s="32">
        <f t="shared" si="32"/>
        <v>0.23823987178392192</v>
      </c>
      <c r="D144" s="32">
        <f t="shared" si="31"/>
        <v>0.13427802532030481</v>
      </c>
      <c r="E144" s="32">
        <f t="shared" si="31"/>
        <v>0.13843619075711019</v>
      </c>
      <c r="F144" s="32">
        <f t="shared" si="31"/>
        <v>4.331332589666307E-2</v>
      </c>
      <c r="G144" s="32">
        <f t="shared" si="31"/>
        <v>0.34101785189976458</v>
      </c>
      <c r="H144" s="32">
        <f t="shared" si="31"/>
        <v>0.10471473434223545</v>
      </c>
      <c r="M144" s="32">
        <f t="shared" si="27"/>
        <v>0.57662476598020862</v>
      </c>
      <c r="N144" s="32">
        <f t="shared" si="28"/>
        <v>0.17832308103771063</v>
      </c>
      <c r="O144" s="32">
        <f t="shared" si="29"/>
        <v>0.17277346884193634</v>
      </c>
      <c r="P144" s="32">
        <f t="shared" si="30"/>
        <v>7.227868414014442E-2</v>
      </c>
      <c r="AH144" s="34"/>
      <c r="AI144" s="34"/>
    </row>
    <row r="145" spans="2:35" x14ac:dyDescent="0.25">
      <c r="B145">
        <v>1994</v>
      </c>
      <c r="C145" s="32">
        <f t="shared" si="32"/>
        <v>0.21260800472113559</v>
      </c>
      <c r="D145" s="32">
        <f t="shared" si="31"/>
        <v>0.12602864921993878</v>
      </c>
      <c r="E145" s="32">
        <f t="shared" si="31"/>
        <v>0.1445474751770289</v>
      </c>
      <c r="F145" s="32">
        <f t="shared" si="31"/>
        <v>3.9415532746755889E-2</v>
      </c>
      <c r="G145" s="32">
        <f t="shared" si="31"/>
        <v>0.31624541218213387</v>
      </c>
      <c r="H145" s="32">
        <f t="shared" si="31"/>
        <v>0.16115492595300687</v>
      </c>
      <c r="M145" s="32">
        <f t="shared" si="27"/>
        <v>0.5753594887271436</v>
      </c>
      <c r="N145" s="32">
        <f t="shared" si="28"/>
        <v>0.18220013018521805</v>
      </c>
      <c r="O145" s="32">
        <f t="shared" si="29"/>
        <v>0.1733238653174744</v>
      </c>
      <c r="P145" s="32">
        <f t="shared" si="30"/>
        <v>6.9116515770163908E-2</v>
      </c>
      <c r="AH145" s="34"/>
      <c r="AI145" s="34"/>
    </row>
    <row r="146" spans="2:35" x14ac:dyDescent="0.25">
      <c r="B146">
        <v>1995</v>
      </c>
      <c r="C146" s="32">
        <f t="shared" si="32"/>
        <v>0.21030844728716028</v>
      </c>
      <c r="D146" s="32">
        <f t="shared" ref="D146:D154" si="33">P60</f>
        <v>0.13200527888987701</v>
      </c>
      <c r="E146" s="32">
        <f t="shared" ref="E146:E154" si="34">Q60</f>
        <v>0.13975483159558277</v>
      </c>
      <c r="F146" s="32">
        <f t="shared" ref="F146:F154" si="35">R60</f>
        <v>3.6064725399253865E-2</v>
      </c>
      <c r="G146" s="32">
        <f t="shared" ref="G146:G154" si="36">S60</f>
        <v>0.34589986020991559</v>
      </c>
      <c r="H146" s="32">
        <f t="shared" ref="H146:H154" si="37">T60</f>
        <v>0.13596685661821062</v>
      </c>
      <c r="M146" s="32">
        <f t="shared" si="27"/>
        <v>0.5776063161672349</v>
      </c>
      <c r="N146" s="32">
        <f t="shared" si="28"/>
        <v>0.18057300077755847</v>
      </c>
      <c r="O146" s="32">
        <f t="shared" si="29"/>
        <v>0.17004605538608769</v>
      </c>
      <c r="P146" s="32">
        <f t="shared" si="30"/>
        <v>7.1774627669118962E-2</v>
      </c>
      <c r="AH146" s="34"/>
      <c r="AI146" s="34"/>
    </row>
    <row r="147" spans="2:35" x14ac:dyDescent="0.25">
      <c r="B147">
        <v>1996</v>
      </c>
      <c r="C147" s="32">
        <f t="shared" si="32"/>
        <v>0.22652058655451934</v>
      </c>
      <c r="D147" s="32">
        <f t="shared" si="33"/>
        <v>0.13128537943485141</v>
      </c>
      <c r="E147" s="32">
        <f t="shared" si="34"/>
        <v>0.13174651471281187</v>
      </c>
      <c r="F147" s="32">
        <f t="shared" si="35"/>
        <v>3.3752261781260742E-2</v>
      </c>
      <c r="G147" s="32">
        <f t="shared" si="36"/>
        <v>0.32476071775437892</v>
      </c>
      <c r="H147" s="32">
        <f t="shared" si="37"/>
        <v>0.15193453976217761</v>
      </c>
      <c r="M147" s="32">
        <f t="shared" si="27"/>
        <v>0.58095399954679361</v>
      </c>
      <c r="N147" s="32">
        <f t="shared" si="28"/>
        <v>0.1819623838658509</v>
      </c>
      <c r="O147" s="32">
        <f t="shared" si="29"/>
        <v>0.17125538182642194</v>
      </c>
      <c r="P147" s="32">
        <f t="shared" si="30"/>
        <v>6.5828234760933607E-2</v>
      </c>
      <c r="AH147" s="34"/>
      <c r="AI147" s="34"/>
    </row>
    <row r="148" spans="2:35" x14ac:dyDescent="0.25">
      <c r="B148">
        <v>1997</v>
      </c>
      <c r="C148" s="32">
        <f t="shared" si="32"/>
        <v>0.21686990634879028</v>
      </c>
      <c r="D148" s="32">
        <f t="shared" si="33"/>
        <v>0.12263119537305775</v>
      </c>
      <c r="E148" s="32">
        <f t="shared" si="34"/>
        <v>0.13421237559711799</v>
      </c>
      <c r="F148" s="32">
        <f t="shared" si="35"/>
        <v>3.2069821421383732E-2</v>
      </c>
      <c r="G148" s="32">
        <f t="shared" si="36"/>
        <v>0.34361259962854601</v>
      </c>
      <c r="H148" s="32">
        <f t="shared" si="37"/>
        <v>0.15060410163110435</v>
      </c>
      <c r="M148" s="32">
        <f t="shared" si="27"/>
        <v>0.58090242466413322</v>
      </c>
      <c r="N148" s="32">
        <f t="shared" si="28"/>
        <v>0.18032435904298025</v>
      </c>
      <c r="O148" s="32">
        <f t="shared" si="29"/>
        <v>0.17400845688593911</v>
      </c>
      <c r="P148" s="32">
        <f t="shared" si="30"/>
        <v>6.4764759406947495E-2</v>
      </c>
      <c r="AH148" s="34"/>
      <c r="AI148" s="34"/>
    </row>
    <row r="149" spans="2:35" x14ac:dyDescent="0.25">
      <c r="B149">
        <v>1998</v>
      </c>
      <c r="C149" s="32">
        <f t="shared" si="32"/>
        <v>0.20337089489475543</v>
      </c>
      <c r="D149" s="32">
        <f t="shared" si="33"/>
        <v>0.11418174397714946</v>
      </c>
      <c r="E149" s="32">
        <f t="shared" si="34"/>
        <v>0.13759270847972363</v>
      </c>
      <c r="F149" s="32">
        <f t="shared" si="35"/>
        <v>2.7564916792927132E-2</v>
      </c>
      <c r="G149" s="32">
        <f t="shared" si="36"/>
        <v>0.31230478623930202</v>
      </c>
      <c r="H149" s="32">
        <f t="shared" si="37"/>
        <v>0.20498494961614239</v>
      </c>
      <c r="M149" s="32">
        <f t="shared" si="27"/>
        <v>0.57806015268740074</v>
      </c>
      <c r="N149" s="32">
        <f t="shared" si="28"/>
        <v>0.18942460419121793</v>
      </c>
      <c r="O149" s="32">
        <f t="shared" si="29"/>
        <v>0.16795614080032795</v>
      </c>
      <c r="P149" s="32">
        <f t="shared" si="30"/>
        <v>6.4559102321053441E-2</v>
      </c>
      <c r="AH149" s="34"/>
      <c r="AI149" s="34"/>
    </row>
    <row r="150" spans="2:35" x14ac:dyDescent="0.25">
      <c r="B150">
        <v>1999</v>
      </c>
      <c r="C150" s="32">
        <f t="shared" si="32"/>
        <v>0.20576090561357044</v>
      </c>
      <c r="D150" s="32">
        <f t="shared" si="33"/>
        <v>0.13989196998186981</v>
      </c>
      <c r="E150" s="32">
        <f t="shared" si="34"/>
        <v>0.15778486933999816</v>
      </c>
      <c r="F150" s="32">
        <f t="shared" si="35"/>
        <v>2.6715012449170496E-2</v>
      </c>
      <c r="G150" s="32">
        <f t="shared" si="36"/>
        <v>0.31088685671000527</v>
      </c>
      <c r="H150" s="32">
        <f t="shared" si="37"/>
        <v>0.15896038590538578</v>
      </c>
      <c r="M150" s="32">
        <f t="shared" si="27"/>
        <v>0.58234163072286027</v>
      </c>
      <c r="N150" s="32">
        <f t="shared" si="28"/>
        <v>0.18682118172842074</v>
      </c>
      <c r="O150" s="32">
        <f t="shared" si="29"/>
        <v>0.1684768487242114</v>
      </c>
      <c r="P150" s="32">
        <f t="shared" si="30"/>
        <v>6.2360338824507609E-2</v>
      </c>
    </row>
    <row r="151" spans="2:35" x14ac:dyDescent="0.25">
      <c r="B151">
        <v>2000</v>
      </c>
      <c r="C151" s="32">
        <f t="shared" si="32"/>
        <v>0.21433543025002436</v>
      </c>
      <c r="D151" s="32">
        <f t="shared" si="33"/>
        <v>0.15044893687654751</v>
      </c>
      <c r="E151" s="32">
        <f t="shared" si="34"/>
        <v>0.15236025340066658</v>
      </c>
      <c r="F151" s="32">
        <f t="shared" si="35"/>
        <v>2.5041033386969797E-2</v>
      </c>
      <c r="G151" s="32">
        <f t="shared" si="36"/>
        <v>0.29529627259950958</v>
      </c>
      <c r="H151" s="32">
        <f t="shared" si="37"/>
        <v>0.16251807348628219</v>
      </c>
      <c r="M151" s="32">
        <f t="shared" si="27"/>
        <v>0.58173365326934612</v>
      </c>
      <c r="N151" s="32">
        <f t="shared" si="28"/>
        <v>0.18856228754249146</v>
      </c>
      <c r="O151" s="32">
        <f t="shared" si="29"/>
        <v>0.16971605678864227</v>
      </c>
      <c r="P151" s="32">
        <f t="shared" si="30"/>
        <v>5.9988002399520089E-2</v>
      </c>
    </row>
    <row r="152" spans="2:35" x14ac:dyDescent="0.25">
      <c r="B152">
        <v>2001</v>
      </c>
      <c r="C152" s="32">
        <f t="shared" si="32"/>
        <v>0.21462116174638052</v>
      </c>
      <c r="D152" s="32">
        <f t="shared" si="33"/>
        <v>0.17881634913025621</v>
      </c>
      <c r="E152" s="32">
        <f t="shared" si="34"/>
        <v>0.15021090552666835</v>
      </c>
      <c r="F152" s="32">
        <f t="shared" si="35"/>
        <v>2.4287736166484147E-2</v>
      </c>
      <c r="G152" s="32">
        <f t="shared" si="36"/>
        <v>0.28549329794487771</v>
      </c>
      <c r="H152" s="32">
        <f t="shared" si="37"/>
        <v>0.14657054948533302</v>
      </c>
      <c r="M152" s="32"/>
      <c r="N152" s="32"/>
      <c r="O152" s="32"/>
      <c r="P152" s="32"/>
    </row>
    <row r="153" spans="2:35" x14ac:dyDescent="0.25">
      <c r="B153">
        <v>2002</v>
      </c>
      <c r="C153" s="32">
        <f t="shared" si="32"/>
        <v>0.21702492190328376</v>
      </c>
      <c r="D153" s="32">
        <f t="shared" si="33"/>
        <v>0.1732917014808166</v>
      </c>
      <c r="E153" s="32">
        <f t="shared" si="34"/>
        <v>0.14724695848036432</v>
      </c>
      <c r="F153" s="32">
        <f t="shared" si="35"/>
        <v>2.2616282912997838E-2</v>
      </c>
      <c r="G153" s="32">
        <f t="shared" si="36"/>
        <v>0.30210954220760233</v>
      </c>
      <c r="H153" s="32">
        <f t="shared" si="37"/>
        <v>0.13771059301493507</v>
      </c>
      <c r="M153" s="32"/>
      <c r="N153" s="32"/>
      <c r="O153" s="32"/>
      <c r="P153" s="32"/>
    </row>
    <row r="154" spans="2:35" x14ac:dyDescent="0.25">
      <c r="B154">
        <v>2003</v>
      </c>
      <c r="C154" s="32">
        <f t="shared" si="32"/>
        <v>0.22740632463335708</v>
      </c>
      <c r="D154" s="32">
        <f t="shared" si="33"/>
        <v>0.19980636860785084</v>
      </c>
      <c r="E154" s="32">
        <f t="shared" si="34"/>
        <v>0.15967041991345621</v>
      </c>
      <c r="F154" s="32">
        <f t="shared" si="35"/>
        <v>2.4101620412616393E-2</v>
      </c>
      <c r="G154" s="32">
        <f t="shared" si="36"/>
        <v>0.29594549650555402</v>
      </c>
      <c r="H154" s="32">
        <f t="shared" si="37"/>
        <v>9.3069769927165438E-2</v>
      </c>
      <c r="M154" s="32"/>
      <c r="N154" s="32"/>
      <c r="O154" s="32"/>
      <c r="P154" s="32"/>
    </row>
    <row r="155" spans="2:35" x14ac:dyDescent="0.25">
      <c r="B155" s="52">
        <v>2004</v>
      </c>
      <c r="I155" s="20">
        <v>0.3</v>
      </c>
      <c r="J155" s="20">
        <v>0.1</v>
      </c>
      <c r="K155" s="20">
        <v>0.47</v>
      </c>
      <c r="L155" s="20">
        <v>0.13</v>
      </c>
      <c r="M155" s="32"/>
      <c r="N155" s="32"/>
      <c r="O155" s="32"/>
      <c r="P155" s="32"/>
      <c r="Q155" s="20">
        <f t="shared" ref="Q155:AD155" si="38">X97</f>
        <v>0.47214155239877503</v>
      </c>
      <c r="R155" s="20">
        <f t="shared" si="38"/>
        <v>0.27479083726882125</v>
      </c>
      <c r="S155" s="20">
        <f t="shared" si="38"/>
        <v>2.3496823940499817E-2</v>
      </c>
      <c r="T155" s="20">
        <f t="shared" si="38"/>
        <v>2.8982836833517499E-3</v>
      </c>
      <c r="U155" s="20">
        <f t="shared" si="38"/>
        <v>5.9874093470848493E-4</v>
      </c>
      <c r="V155" s="20">
        <f t="shared" si="38"/>
        <v>4.931781923933052E-2</v>
      </c>
      <c r="W155" s="20">
        <f t="shared" si="38"/>
        <v>4.8241140502133326E-3</v>
      </c>
      <c r="X155" s="20">
        <f t="shared" si="38"/>
        <v>8.2868727765342733E-3</v>
      </c>
      <c r="Y155" s="20">
        <f t="shared" si="38"/>
        <v>3.6753242509154821E-2</v>
      </c>
      <c r="Z155" s="20">
        <f t="shared" si="38"/>
        <v>4.0176500276942965E-2</v>
      </c>
      <c r="AA155" s="20">
        <f t="shared" si="38"/>
        <v>1.8237168196905774E-2</v>
      </c>
      <c r="AB155" s="20">
        <f t="shared" si="38"/>
        <v>1.5671826829701453E-2</v>
      </c>
      <c r="AC155" s="20">
        <f t="shared" si="38"/>
        <v>5.1402525951455544E-2</v>
      </c>
      <c r="AD155" s="20">
        <f t="shared" si="38"/>
        <v>1.403691943605005E-3</v>
      </c>
    </row>
    <row r="156" spans="2:35" x14ac:dyDescent="0.25">
      <c r="B156" s="52"/>
      <c r="J156" s="19"/>
    </row>
    <row r="157" spans="2:35" x14ac:dyDescent="0.25">
      <c r="J157" s="19"/>
    </row>
    <row r="158" spans="2:35" x14ac:dyDescent="0.25">
      <c r="B158" t="s">
        <v>69</v>
      </c>
      <c r="J158" s="19"/>
    </row>
    <row r="159" spans="2:35" ht="27" x14ac:dyDescent="0.35">
      <c r="B159" s="30" t="s">
        <v>68</v>
      </c>
      <c r="J159" s="19"/>
    </row>
    <row r="160" spans="2:35" x14ac:dyDescent="0.25">
      <c r="B160" t="s">
        <v>70</v>
      </c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2:25" x14ac:dyDescent="0.25">
      <c r="J177" s="19"/>
    </row>
    <row r="178" spans="2:25" x14ac:dyDescent="0.25">
      <c r="J178" s="19"/>
    </row>
    <row r="179" spans="2:25" x14ac:dyDescent="0.25">
      <c r="J179" s="19"/>
    </row>
    <row r="180" spans="2:25" x14ac:dyDescent="0.25">
      <c r="J180" s="19"/>
    </row>
    <row r="181" spans="2:25" x14ac:dyDescent="0.25">
      <c r="J181" s="19"/>
    </row>
    <row r="182" spans="2:25" x14ac:dyDescent="0.25">
      <c r="J182" s="19"/>
    </row>
    <row r="183" spans="2:25" x14ac:dyDescent="0.25">
      <c r="J183" s="19"/>
    </row>
    <row r="184" spans="2:25" x14ac:dyDescent="0.25">
      <c r="J184" s="19"/>
    </row>
    <row r="185" spans="2:25" x14ac:dyDescent="0.25">
      <c r="J185" s="19"/>
    </row>
    <row r="186" spans="2:25" x14ac:dyDescent="0.25">
      <c r="B186" t="s">
        <v>74</v>
      </c>
      <c r="I186" s="28" t="s">
        <v>75</v>
      </c>
      <c r="J186" s="19"/>
      <c r="O186" s="28" t="s">
        <v>74</v>
      </c>
      <c r="P186" s="28"/>
      <c r="Q186" s="28"/>
      <c r="R186" s="28"/>
      <c r="S186" s="28"/>
      <c r="T186" s="28"/>
      <c r="U186" s="28"/>
      <c r="V186" s="28" t="s">
        <v>75</v>
      </c>
      <c r="W186" s="19"/>
      <c r="X186" s="28"/>
      <c r="Y186" s="28"/>
    </row>
    <row r="187" spans="2:25" x14ac:dyDescent="0.25">
      <c r="B187" t="s">
        <v>10</v>
      </c>
      <c r="C187" t="s">
        <v>32</v>
      </c>
      <c r="D187" t="s">
        <v>71</v>
      </c>
      <c r="E187" t="s">
        <v>72</v>
      </c>
      <c r="F187" t="s">
        <v>73</v>
      </c>
      <c r="I187" s="28" t="s">
        <v>32</v>
      </c>
      <c r="J187" s="28" t="s">
        <v>71</v>
      </c>
      <c r="K187" s="28" t="s">
        <v>72</v>
      </c>
      <c r="L187" s="28" t="s">
        <v>73</v>
      </c>
      <c r="N187" t="s">
        <v>10</v>
      </c>
      <c r="O187" s="28" t="s">
        <v>32</v>
      </c>
      <c r="P187" s="28" t="s">
        <v>71</v>
      </c>
      <c r="Q187" s="28" t="s">
        <v>72</v>
      </c>
      <c r="R187" s="28" t="s">
        <v>73</v>
      </c>
      <c r="S187" s="28"/>
      <c r="T187" s="28"/>
      <c r="U187" s="28" t="s">
        <v>32</v>
      </c>
      <c r="V187" s="28" t="s">
        <v>71</v>
      </c>
      <c r="W187" s="28" t="s">
        <v>72</v>
      </c>
      <c r="X187" s="28" t="s">
        <v>73</v>
      </c>
    </row>
    <row r="188" spans="2:25" x14ac:dyDescent="0.25">
      <c r="B188">
        <v>1900</v>
      </c>
      <c r="C188">
        <v>7.39</v>
      </c>
      <c r="D188">
        <v>3.03</v>
      </c>
      <c r="E188">
        <v>1.63</v>
      </c>
      <c r="F188" s="31">
        <v>0.67</v>
      </c>
      <c r="I188">
        <v>7.39</v>
      </c>
      <c r="J188">
        <v>3.03</v>
      </c>
      <c r="K188">
        <v>1.63</v>
      </c>
      <c r="L188" s="31">
        <v>0.67</v>
      </c>
      <c r="N188" s="28">
        <v>1900</v>
      </c>
      <c r="O188" s="20">
        <f t="shared" ref="O188:Q189" si="39">C188/SUM($C188:$F188)</f>
        <v>0.5809748427672955</v>
      </c>
      <c r="P188" s="20">
        <f t="shared" si="39"/>
        <v>0.2382075471698113</v>
      </c>
      <c r="Q188" s="20">
        <f t="shared" si="39"/>
        <v>0.12814465408805029</v>
      </c>
      <c r="R188" s="20">
        <f t="shared" ref="R188" si="40">F188/SUM($C188:$F188)</f>
        <v>5.2672955974842769E-2</v>
      </c>
      <c r="T188" s="28">
        <v>1900</v>
      </c>
      <c r="U188" s="20">
        <f>I188/SUM($I188:$L188)</f>
        <v>0.5809748427672955</v>
      </c>
      <c r="V188" s="20">
        <f t="shared" ref="V188:X188" si="41">J188/SUM($I188:$L188)</f>
        <v>0.2382075471698113</v>
      </c>
      <c r="W188" s="20">
        <f t="shared" si="41"/>
        <v>0.12814465408805029</v>
      </c>
      <c r="X188" s="20">
        <f t="shared" si="41"/>
        <v>5.2672955974842769E-2</v>
      </c>
    </row>
    <row r="189" spans="2:25" x14ac:dyDescent="0.25">
      <c r="B189">
        <v>1901</v>
      </c>
      <c r="C189">
        <v>9.64</v>
      </c>
      <c r="D189">
        <v>3.95</v>
      </c>
      <c r="E189">
        <v>2.12</v>
      </c>
      <c r="F189" s="31">
        <v>0.87</v>
      </c>
      <c r="I189">
        <v>9.64</v>
      </c>
      <c r="J189">
        <v>3.95</v>
      </c>
      <c r="K189">
        <v>2.12</v>
      </c>
      <c r="L189" s="31">
        <v>0.87</v>
      </c>
      <c r="N189" s="28">
        <v>1901</v>
      </c>
      <c r="O189" s="20">
        <f t="shared" si="39"/>
        <v>0.58142340168878159</v>
      </c>
      <c r="P189" s="20">
        <f t="shared" si="39"/>
        <v>0.23823884197828707</v>
      </c>
      <c r="Q189" s="20">
        <f t="shared" si="39"/>
        <v>0.1278648974668275</v>
      </c>
      <c r="R189" s="20">
        <f t="shared" ref="R189" si="42">F189/SUM($C189:$F189)</f>
        <v>5.2472858866103735E-2</v>
      </c>
      <c r="T189" s="28">
        <v>1901</v>
      </c>
      <c r="U189" s="20">
        <f>I189/SUM($I189:$L189)</f>
        <v>0.58142340168878159</v>
      </c>
      <c r="V189" s="20">
        <f t="shared" ref="V189" si="43">J189/SUM($I189:$L189)</f>
        <v>0.23823884197828707</v>
      </c>
      <c r="W189" s="20">
        <f t="shared" ref="W189" si="44">K189/SUM($I189:$L189)</f>
        <v>0.1278648974668275</v>
      </c>
      <c r="X189" s="20">
        <f t="shared" ref="X189" si="45">L189/SUM($I189:$L189)</f>
        <v>5.2472858866103735E-2</v>
      </c>
    </row>
    <row r="190" spans="2:25" x14ac:dyDescent="0.25">
      <c r="B190" s="28">
        <v>1902</v>
      </c>
      <c r="C190">
        <v>11.25</v>
      </c>
      <c r="D190">
        <v>4.6100000000000003</v>
      </c>
      <c r="E190">
        <v>2.48</v>
      </c>
      <c r="F190" s="31">
        <v>1.01</v>
      </c>
      <c r="I190">
        <v>11.25</v>
      </c>
      <c r="J190">
        <v>4.6100000000000003</v>
      </c>
      <c r="K190">
        <v>2.48</v>
      </c>
      <c r="L190" s="31">
        <v>1.01</v>
      </c>
      <c r="N190" s="28">
        <v>1902</v>
      </c>
      <c r="O190" s="20">
        <f t="shared" ref="O190:O253" si="46">C190/SUM($C190:$F190)</f>
        <v>0.58139534883720922</v>
      </c>
      <c r="P190" s="20">
        <f t="shared" ref="P190:P253" si="47">D190/SUM($C190:$F190)</f>
        <v>0.23824289405684754</v>
      </c>
      <c r="Q190" s="20">
        <f t="shared" ref="Q190:Q253" si="48">E190/SUM($C190:$F190)</f>
        <v>0.12816537467700256</v>
      </c>
      <c r="R190" s="20">
        <f t="shared" ref="R190:R253" si="49">F190/SUM($C190:$F190)</f>
        <v>5.2196382428940563E-2</v>
      </c>
      <c r="T190" s="28">
        <v>1902</v>
      </c>
      <c r="U190" s="20">
        <f t="shared" ref="U190:U253" si="50">I190/SUM($I190:$L190)</f>
        <v>0.58139534883720922</v>
      </c>
      <c r="V190" s="20">
        <f t="shared" ref="V190:V253" si="51">J190/SUM($I190:$L190)</f>
        <v>0.23824289405684754</v>
      </c>
      <c r="W190" s="20">
        <f t="shared" ref="W190:W253" si="52">K190/SUM($I190:$L190)</f>
        <v>0.12816537467700256</v>
      </c>
      <c r="X190" s="20">
        <f t="shared" ref="X190:X253" si="53">L190/SUM($I190:$L190)</f>
        <v>5.2196382428940563E-2</v>
      </c>
    </row>
    <row r="191" spans="2:25" x14ac:dyDescent="0.25">
      <c r="B191" s="28">
        <v>1903</v>
      </c>
      <c r="C191">
        <v>10.45</v>
      </c>
      <c r="D191">
        <v>4.28</v>
      </c>
      <c r="E191">
        <v>2.2999999999999998</v>
      </c>
      <c r="F191" s="31">
        <v>0.94</v>
      </c>
      <c r="I191">
        <v>10.45</v>
      </c>
      <c r="J191">
        <v>4.28</v>
      </c>
      <c r="K191">
        <v>2.2999999999999998</v>
      </c>
      <c r="L191" s="31">
        <v>0.94</v>
      </c>
      <c r="N191" s="28">
        <v>1903</v>
      </c>
      <c r="O191" s="20">
        <f t="shared" si="46"/>
        <v>0.58152476349471327</v>
      </c>
      <c r="P191" s="20">
        <f t="shared" si="47"/>
        <v>0.23817473567056202</v>
      </c>
      <c r="Q191" s="20">
        <f t="shared" si="48"/>
        <v>0.12799109627156369</v>
      </c>
      <c r="R191" s="20">
        <f t="shared" si="49"/>
        <v>5.2309404563160813E-2</v>
      </c>
      <c r="T191" s="28">
        <v>1903</v>
      </c>
      <c r="U191" s="20">
        <f t="shared" si="50"/>
        <v>0.58152476349471327</v>
      </c>
      <c r="V191" s="20">
        <f t="shared" si="51"/>
        <v>0.23817473567056202</v>
      </c>
      <c r="W191" s="20">
        <f t="shared" si="52"/>
        <v>0.12799109627156369</v>
      </c>
      <c r="X191" s="20">
        <f t="shared" si="53"/>
        <v>5.2309404563160813E-2</v>
      </c>
    </row>
    <row r="192" spans="2:25" x14ac:dyDescent="0.25">
      <c r="B192" s="28">
        <v>1904</v>
      </c>
      <c r="C192">
        <v>10.45</v>
      </c>
      <c r="D192">
        <v>4.28</v>
      </c>
      <c r="E192">
        <v>2.2999999999999998</v>
      </c>
      <c r="F192" s="31">
        <v>0.94</v>
      </c>
      <c r="I192">
        <v>10.45</v>
      </c>
      <c r="J192">
        <v>4.28</v>
      </c>
      <c r="K192">
        <v>2.2999999999999998</v>
      </c>
      <c r="L192" s="31">
        <v>0.94</v>
      </c>
      <c r="N192" s="28">
        <v>1904</v>
      </c>
      <c r="O192" s="20">
        <f t="shared" si="46"/>
        <v>0.58152476349471327</v>
      </c>
      <c r="P192" s="20">
        <f t="shared" si="47"/>
        <v>0.23817473567056202</v>
      </c>
      <c r="Q192" s="20">
        <f t="shared" si="48"/>
        <v>0.12799109627156369</v>
      </c>
      <c r="R192" s="20">
        <f t="shared" si="49"/>
        <v>5.2309404563160813E-2</v>
      </c>
      <c r="T192" s="28">
        <v>1904</v>
      </c>
      <c r="U192" s="20">
        <f t="shared" si="50"/>
        <v>0.58152476349471327</v>
      </c>
      <c r="V192" s="20">
        <f t="shared" si="51"/>
        <v>0.23817473567056202</v>
      </c>
      <c r="W192" s="20">
        <f t="shared" si="52"/>
        <v>0.12799109627156369</v>
      </c>
      <c r="X192" s="20">
        <f t="shared" si="53"/>
        <v>5.2309404563160813E-2</v>
      </c>
    </row>
    <row r="193" spans="2:24" x14ac:dyDescent="0.25">
      <c r="B193" s="28">
        <v>1905</v>
      </c>
      <c r="C193">
        <v>14.46</v>
      </c>
      <c r="D193">
        <v>5.93</v>
      </c>
      <c r="E193">
        <v>3.18</v>
      </c>
      <c r="F193" s="31">
        <v>1.3</v>
      </c>
      <c r="I193">
        <v>14.46</v>
      </c>
      <c r="J193">
        <v>5.93</v>
      </c>
      <c r="K193">
        <v>3.18</v>
      </c>
      <c r="L193" s="31">
        <v>1.3</v>
      </c>
      <c r="N193" s="28">
        <v>1905</v>
      </c>
      <c r="O193" s="20">
        <f t="shared" si="46"/>
        <v>0.5814234016887817</v>
      </c>
      <c r="P193" s="20">
        <f t="shared" si="47"/>
        <v>0.23843988741455566</v>
      </c>
      <c r="Q193" s="20">
        <f t="shared" si="48"/>
        <v>0.1278648974668275</v>
      </c>
      <c r="R193" s="20">
        <f t="shared" si="49"/>
        <v>5.227181342983514E-2</v>
      </c>
      <c r="T193" s="28">
        <v>1905</v>
      </c>
      <c r="U193" s="20">
        <f t="shared" si="50"/>
        <v>0.5814234016887817</v>
      </c>
      <c r="V193" s="20">
        <f t="shared" si="51"/>
        <v>0.23843988741455566</v>
      </c>
      <c r="W193" s="20">
        <f t="shared" si="52"/>
        <v>0.1278648974668275</v>
      </c>
      <c r="X193" s="20">
        <f t="shared" si="53"/>
        <v>5.227181342983514E-2</v>
      </c>
    </row>
    <row r="194" spans="2:24" x14ac:dyDescent="0.25">
      <c r="B194" s="28">
        <v>1906</v>
      </c>
      <c r="C194">
        <v>16.88</v>
      </c>
      <c r="D194">
        <v>6.92</v>
      </c>
      <c r="E194">
        <v>3.71</v>
      </c>
      <c r="F194" s="31">
        <v>1.52</v>
      </c>
      <c r="I194">
        <v>16.88</v>
      </c>
      <c r="J194">
        <v>6.92</v>
      </c>
      <c r="K194">
        <v>3.71</v>
      </c>
      <c r="L194" s="31">
        <v>1.52</v>
      </c>
      <c r="N194" s="28">
        <v>1906</v>
      </c>
      <c r="O194" s="20">
        <f t="shared" si="46"/>
        <v>0.58146744746813639</v>
      </c>
      <c r="P194" s="20">
        <f t="shared" si="47"/>
        <v>0.23837409576300381</v>
      </c>
      <c r="Q194" s="20">
        <f t="shared" si="48"/>
        <v>0.12779882879779539</v>
      </c>
      <c r="R194" s="20">
        <f t="shared" si="49"/>
        <v>5.2359627971064422E-2</v>
      </c>
      <c r="T194" s="28">
        <v>1906</v>
      </c>
      <c r="U194" s="20">
        <f t="shared" si="50"/>
        <v>0.58146744746813639</v>
      </c>
      <c r="V194" s="20">
        <f t="shared" si="51"/>
        <v>0.23837409576300381</v>
      </c>
      <c r="W194" s="20">
        <f t="shared" si="52"/>
        <v>0.12779882879779539</v>
      </c>
      <c r="X194" s="20">
        <f t="shared" si="53"/>
        <v>5.2359627971064422E-2</v>
      </c>
    </row>
    <row r="195" spans="2:24" x14ac:dyDescent="0.25">
      <c r="B195" s="28">
        <v>1907</v>
      </c>
      <c r="C195">
        <v>16.88</v>
      </c>
      <c r="D195">
        <v>6.92</v>
      </c>
      <c r="E195">
        <v>3.71</v>
      </c>
      <c r="F195" s="31">
        <v>1.52</v>
      </c>
      <c r="I195">
        <v>16.88</v>
      </c>
      <c r="J195">
        <v>6.92</v>
      </c>
      <c r="K195">
        <v>3.71</v>
      </c>
      <c r="L195" s="31">
        <v>1.52</v>
      </c>
      <c r="N195" s="28">
        <v>1907</v>
      </c>
      <c r="O195" s="20">
        <f t="shared" si="46"/>
        <v>0.58146744746813639</v>
      </c>
      <c r="P195" s="20">
        <f t="shared" si="47"/>
        <v>0.23837409576300381</v>
      </c>
      <c r="Q195" s="20">
        <f t="shared" si="48"/>
        <v>0.12779882879779539</v>
      </c>
      <c r="R195" s="20">
        <f t="shared" si="49"/>
        <v>5.2359627971064422E-2</v>
      </c>
      <c r="T195" s="28">
        <v>1907</v>
      </c>
      <c r="U195" s="20">
        <f t="shared" si="50"/>
        <v>0.58146744746813639</v>
      </c>
      <c r="V195" s="20">
        <f t="shared" si="51"/>
        <v>0.23837409576300381</v>
      </c>
      <c r="W195" s="20">
        <f t="shared" si="52"/>
        <v>0.12779882879779539</v>
      </c>
      <c r="X195" s="20">
        <f t="shared" si="53"/>
        <v>5.2359627971064422E-2</v>
      </c>
    </row>
    <row r="196" spans="2:24" x14ac:dyDescent="0.25">
      <c r="B196" s="28">
        <v>1908</v>
      </c>
      <c r="C196">
        <v>10.45</v>
      </c>
      <c r="D196">
        <v>4.28</v>
      </c>
      <c r="E196">
        <v>2.2999999999999998</v>
      </c>
      <c r="F196" s="31">
        <v>0.94</v>
      </c>
      <c r="I196">
        <v>10.45</v>
      </c>
      <c r="J196">
        <v>4.28</v>
      </c>
      <c r="K196">
        <v>2.2999999999999998</v>
      </c>
      <c r="L196" s="31">
        <v>0.94</v>
      </c>
      <c r="N196" s="28">
        <v>1908</v>
      </c>
      <c r="O196" s="20">
        <f t="shared" si="46"/>
        <v>0.58152476349471327</v>
      </c>
      <c r="P196" s="20">
        <f t="shared" si="47"/>
        <v>0.23817473567056202</v>
      </c>
      <c r="Q196" s="20">
        <f t="shared" si="48"/>
        <v>0.12799109627156369</v>
      </c>
      <c r="R196" s="20">
        <f t="shared" si="49"/>
        <v>5.2309404563160813E-2</v>
      </c>
      <c r="T196" s="28">
        <v>1908</v>
      </c>
      <c r="U196" s="20">
        <f t="shared" si="50"/>
        <v>0.58152476349471327</v>
      </c>
      <c r="V196" s="20">
        <f t="shared" si="51"/>
        <v>0.23817473567056202</v>
      </c>
      <c r="W196" s="20">
        <f t="shared" si="52"/>
        <v>0.12799109627156369</v>
      </c>
      <c r="X196" s="20">
        <f t="shared" si="53"/>
        <v>5.2309404563160813E-2</v>
      </c>
    </row>
    <row r="197" spans="2:24" x14ac:dyDescent="0.25">
      <c r="B197" s="28">
        <v>1909</v>
      </c>
      <c r="C197">
        <v>17.68</v>
      </c>
      <c r="D197">
        <v>7.25</v>
      </c>
      <c r="E197">
        <v>3.89</v>
      </c>
      <c r="F197" s="31">
        <v>1.59</v>
      </c>
      <c r="I197">
        <v>17.68</v>
      </c>
      <c r="J197">
        <v>7.25</v>
      </c>
      <c r="K197">
        <v>3.89</v>
      </c>
      <c r="L197" s="31">
        <v>1.59</v>
      </c>
      <c r="N197" s="28">
        <v>1909</v>
      </c>
      <c r="O197" s="20">
        <f t="shared" si="46"/>
        <v>0.58138770141400853</v>
      </c>
      <c r="P197" s="20">
        <f t="shared" si="47"/>
        <v>0.23840841828345938</v>
      </c>
      <c r="Q197" s="20">
        <f t="shared" si="48"/>
        <v>0.12791844787898718</v>
      </c>
      <c r="R197" s="20">
        <f t="shared" si="49"/>
        <v>5.2285432423544886E-2</v>
      </c>
      <c r="T197" s="28">
        <v>1909</v>
      </c>
      <c r="U197" s="20">
        <f t="shared" si="50"/>
        <v>0.58138770141400853</v>
      </c>
      <c r="V197" s="20">
        <f t="shared" si="51"/>
        <v>0.23840841828345938</v>
      </c>
      <c r="W197" s="20">
        <f t="shared" si="52"/>
        <v>0.12791844787898718</v>
      </c>
      <c r="X197" s="20">
        <f t="shared" si="53"/>
        <v>5.2285432423544886E-2</v>
      </c>
    </row>
    <row r="198" spans="2:24" x14ac:dyDescent="0.25">
      <c r="B198" s="28">
        <v>1910</v>
      </c>
      <c r="C198">
        <v>19.29</v>
      </c>
      <c r="D198">
        <v>7.91</v>
      </c>
      <c r="E198">
        <v>4.24</v>
      </c>
      <c r="F198" s="31">
        <v>1.74</v>
      </c>
      <c r="I198">
        <v>19.29</v>
      </c>
      <c r="J198">
        <v>7.91</v>
      </c>
      <c r="K198">
        <v>4.24</v>
      </c>
      <c r="L198" s="31">
        <v>1.74</v>
      </c>
      <c r="N198" s="28">
        <v>1910</v>
      </c>
      <c r="O198" s="20">
        <f t="shared" si="46"/>
        <v>0.58137432188065097</v>
      </c>
      <c r="P198" s="20">
        <f t="shared" si="47"/>
        <v>0.23839662447257384</v>
      </c>
      <c r="Q198" s="20">
        <f t="shared" si="48"/>
        <v>0.12778782399035565</v>
      </c>
      <c r="R198" s="20">
        <f t="shared" si="49"/>
        <v>5.2441229656419529E-2</v>
      </c>
      <c r="T198" s="28">
        <v>1910</v>
      </c>
      <c r="U198" s="20">
        <f t="shared" si="50"/>
        <v>0.58137432188065097</v>
      </c>
      <c r="V198" s="20">
        <f t="shared" si="51"/>
        <v>0.23839662447257384</v>
      </c>
      <c r="W198" s="20">
        <f t="shared" si="52"/>
        <v>0.12778782399035565</v>
      </c>
      <c r="X198" s="20">
        <f t="shared" si="53"/>
        <v>5.2441229656419529E-2</v>
      </c>
    </row>
    <row r="199" spans="2:24" x14ac:dyDescent="0.25">
      <c r="B199" s="28">
        <v>1911</v>
      </c>
      <c r="C199">
        <v>17.68</v>
      </c>
      <c r="D199">
        <v>7.25</v>
      </c>
      <c r="E199">
        <v>3.89</v>
      </c>
      <c r="F199" s="31">
        <v>1.59</v>
      </c>
      <c r="I199">
        <v>17.68</v>
      </c>
      <c r="J199">
        <v>7.25</v>
      </c>
      <c r="K199">
        <v>3.89</v>
      </c>
      <c r="L199" s="31">
        <v>1.59</v>
      </c>
      <c r="N199" s="28">
        <v>1911</v>
      </c>
      <c r="O199" s="20">
        <f t="shared" si="46"/>
        <v>0.58138770141400853</v>
      </c>
      <c r="P199" s="20">
        <f t="shared" si="47"/>
        <v>0.23840841828345938</v>
      </c>
      <c r="Q199" s="20">
        <f t="shared" si="48"/>
        <v>0.12791844787898718</v>
      </c>
      <c r="R199" s="20">
        <f t="shared" si="49"/>
        <v>5.2285432423544886E-2</v>
      </c>
      <c r="T199" s="28">
        <v>1911</v>
      </c>
      <c r="U199" s="20">
        <f t="shared" si="50"/>
        <v>0.58138770141400853</v>
      </c>
      <c r="V199" s="20">
        <f t="shared" si="51"/>
        <v>0.23840841828345938</v>
      </c>
      <c r="W199" s="20">
        <f t="shared" si="52"/>
        <v>0.12791844787898718</v>
      </c>
      <c r="X199" s="20">
        <f t="shared" si="53"/>
        <v>5.2285432423544886E-2</v>
      </c>
    </row>
    <row r="200" spans="2:24" x14ac:dyDescent="0.25">
      <c r="B200" s="28">
        <v>1912</v>
      </c>
      <c r="C200">
        <v>22.5</v>
      </c>
      <c r="D200">
        <v>9.23</v>
      </c>
      <c r="E200">
        <v>4.95</v>
      </c>
      <c r="F200" s="31">
        <v>2.0299999999999998</v>
      </c>
      <c r="I200">
        <v>22.5</v>
      </c>
      <c r="J200">
        <v>9.23</v>
      </c>
      <c r="K200">
        <v>4.95</v>
      </c>
      <c r="L200" s="31">
        <v>2.0299999999999998</v>
      </c>
      <c r="N200" s="28">
        <v>1912</v>
      </c>
      <c r="O200" s="20">
        <f t="shared" si="46"/>
        <v>0.58124515629036422</v>
      </c>
      <c r="P200" s="20">
        <f t="shared" si="47"/>
        <v>0.2384396796693361</v>
      </c>
      <c r="Q200" s="20">
        <f t="shared" si="48"/>
        <v>0.12787393438388014</v>
      </c>
      <c r="R200" s="20">
        <f t="shared" si="49"/>
        <v>5.2441229656419522E-2</v>
      </c>
      <c r="T200" s="28">
        <v>1912</v>
      </c>
      <c r="U200" s="20">
        <f t="shared" si="50"/>
        <v>0.58124515629036422</v>
      </c>
      <c r="V200" s="20">
        <f t="shared" si="51"/>
        <v>0.2384396796693361</v>
      </c>
      <c r="W200" s="20">
        <f t="shared" si="52"/>
        <v>0.12787393438388014</v>
      </c>
      <c r="X200" s="20">
        <f t="shared" si="53"/>
        <v>5.2441229656419522E-2</v>
      </c>
    </row>
    <row r="201" spans="2:24" x14ac:dyDescent="0.25">
      <c r="B201" s="28">
        <v>1913</v>
      </c>
      <c r="C201">
        <v>22.5</v>
      </c>
      <c r="D201">
        <v>9.23</v>
      </c>
      <c r="E201">
        <v>4.95</v>
      </c>
      <c r="F201" s="31">
        <v>2.0299999999999998</v>
      </c>
      <c r="I201">
        <v>22.5</v>
      </c>
      <c r="J201">
        <v>9.23</v>
      </c>
      <c r="K201">
        <v>4.95</v>
      </c>
      <c r="L201" s="31">
        <v>2.0299999999999998</v>
      </c>
      <c r="N201" s="28">
        <v>1913</v>
      </c>
      <c r="O201" s="20">
        <f t="shared" si="46"/>
        <v>0.58124515629036422</v>
      </c>
      <c r="P201" s="20">
        <f t="shared" si="47"/>
        <v>0.2384396796693361</v>
      </c>
      <c r="Q201" s="20">
        <f t="shared" si="48"/>
        <v>0.12787393438388014</v>
      </c>
      <c r="R201" s="20">
        <f t="shared" si="49"/>
        <v>5.2441229656419522E-2</v>
      </c>
      <c r="T201" s="28">
        <v>1913</v>
      </c>
      <c r="U201" s="20">
        <f t="shared" si="50"/>
        <v>0.58124515629036422</v>
      </c>
      <c r="V201" s="20">
        <f t="shared" si="51"/>
        <v>0.2384396796693361</v>
      </c>
      <c r="W201" s="20">
        <f t="shared" si="52"/>
        <v>0.12787393438388014</v>
      </c>
      <c r="X201" s="20">
        <f t="shared" si="53"/>
        <v>5.2441229656419522E-2</v>
      </c>
    </row>
    <row r="202" spans="2:24" x14ac:dyDescent="0.25">
      <c r="B202" s="28">
        <v>1914</v>
      </c>
      <c r="C202">
        <v>16.23</v>
      </c>
      <c r="D202">
        <v>6.66</v>
      </c>
      <c r="E202">
        <v>3.57</v>
      </c>
      <c r="F202" s="31">
        <v>1.46</v>
      </c>
      <c r="I202">
        <v>16.23</v>
      </c>
      <c r="J202">
        <v>6.66</v>
      </c>
      <c r="K202">
        <v>3.57</v>
      </c>
      <c r="L202" s="31">
        <v>1.46</v>
      </c>
      <c r="N202" s="28">
        <v>1914</v>
      </c>
      <c r="O202" s="20">
        <f t="shared" si="46"/>
        <v>0.58130372492836679</v>
      </c>
      <c r="P202" s="20">
        <f t="shared" si="47"/>
        <v>0.23853868194842406</v>
      </c>
      <c r="Q202" s="20">
        <f t="shared" si="48"/>
        <v>0.12786532951289398</v>
      </c>
      <c r="R202" s="20">
        <f t="shared" si="49"/>
        <v>5.2292263610315179E-2</v>
      </c>
      <c r="T202" s="28">
        <v>1914</v>
      </c>
      <c r="U202" s="20">
        <f t="shared" si="50"/>
        <v>0.58130372492836679</v>
      </c>
      <c r="V202" s="20">
        <f t="shared" si="51"/>
        <v>0.23853868194842406</v>
      </c>
      <c r="W202" s="20">
        <f t="shared" si="52"/>
        <v>0.12786532951289398</v>
      </c>
      <c r="X202" s="20">
        <f t="shared" si="53"/>
        <v>5.2292263610315179E-2</v>
      </c>
    </row>
    <row r="203" spans="2:24" x14ac:dyDescent="0.25">
      <c r="B203" s="28">
        <v>1915</v>
      </c>
      <c r="C203">
        <v>21.13</v>
      </c>
      <c r="D203">
        <v>8.67</v>
      </c>
      <c r="E203">
        <v>4.6500000000000004</v>
      </c>
      <c r="F203" s="31">
        <v>1.9</v>
      </c>
      <c r="I203">
        <v>21.13</v>
      </c>
      <c r="J203">
        <v>8.67</v>
      </c>
      <c r="K203">
        <v>4.6500000000000004</v>
      </c>
      <c r="L203" s="31">
        <v>1.9</v>
      </c>
      <c r="N203" s="28">
        <v>1915</v>
      </c>
      <c r="O203" s="20">
        <f t="shared" si="46"/>
        <v>0.58129298486932601</v>
      </c>
      <c r="P203" s="20">
        <f t="shared" si="47"/>
        <v>0.23851444291609358</v>
      </c>
      <c r="Q203" s="20">
        <f t="shared" si="48"/>
        <v>0.12792297111416784</v>
      </c>
      <c r="R203" s="20">
        <f t="shared" si="49"/>
        <v>5.2269601100412663E-2</v>
      </c>
      <c r="T203" s="28">
        <v>1915</v>
      </c>
      <c r="U203" s="20">
        <f t="shared" si="50"/>
        <v>0.58129298486932601</v>
      </c>
      <c r="V203" s="20">
        <f t="shared" si="51"/>
        <v>0.23851444291609358</v>
      </c>
      <c r="W203" s="20">
        <f t="shared" si="52"/>
        <v>0.12792297111416784</v>
      </c>
      <c r="X203" s="20">
        <f t="shared" si="53"/>
        <v>5.2269601100412663E-2</v>
      </c>
    </row>
    <row r="204" spans="2:24" x14ac:dyDescent="0.25">
      <c r="B204" s="28">
        <v>1916</v>
      </c>
      <c r="C204">
        <v>27.24</v>
      </c>
      <c r="D204">
        <v>11.17</v>
      </c>
      <c r="E204">
        <v>5.99</v>
      </c>
      <c r="F204" s="31">
        <v>2.4500000000000002</v>
      </c>
      <c r="I204">
        <v>27.24</v>
      </c>
      <c r="J204">
        <v>11.17</v>
      </c>
      <c r="K204">
        <v>5.99</v>
      </c>
      <c r="L204" s="31">
        <v>2.4500000000000002</v>
      </c>
      <c r="N204" s="28">
        <v>1916</v>
      </c>
      <c r="O204" s="20">
        <f t="shared" si="46"/>
        <v>0.58143009605122731</v>
      </c>
      <c r="P204" s="20">
        <f t="shared" si="47"/>
        <v>0.23842049092849518</v>
      </c>
      <c r="Q204" s="20">
        <f t="shared" si="48"/>
        <v>0.12785485592315901</v>
      </c>
      <c r="R204" s="20">
        <f t="shared" si="49"/>
        <v>5.2294557097118465E-2</v>
      </c>
      <c r="T204" s="28">
        <v>1916</v>
      </c>
      <c r="U204" s="20">
        <f t="shared" si="50"/>
        <v>0.58143009605122731</v>
      </c>
      <c r="V204" s="20">
        <f t="shared" si="51"/>
        <v>0.23842049092849518</v>
      </c>
      <c r="W204" s="20">
        <f t="shared" si="52"/>
        <v>0.12785485592315901</v>
      </c>
      <c r="X204" s="20">
        <f t="shared" si="53"/>
        <v>5.2294557097118465E-2</v>
      </c>
    </row>
    <row r="205" spans="2:24" x14ac:dyDescent="0.25">
      <c r="B205" s="28">
        <v>1917</v>
      </c>
      <c r="C205">
        <v>28.61</v>
      </c>
      <c r="D205">
        <v>11.73</v>
      </c>
      <c r="E205">
        <v>6.29</v>
      </c>
      <c r="F205" s="31">
        <v>2.57</v>
      </c>
      <c r="I205">
        <v>28.61</v>
      </c>
      <c r="J205">
        <v>11.73</v>
      </c>
      <c r="K205">
        <v>6.29</v>
      </c>
      <c r="L205" s="31">
        <v>2.57</v>
      </c>
      <c r="N205" s="28">
        <v>1917</v>
      </c>
      <c r="O205" s="20">
        <f t="shared" si="46"/>
        <v>0.58150406504065033</v>
      </c>
      <c r="P205" s="20">
        <f t="shared" si="47"/>
        <v>0.23841463414634145</v>
      </c>
      <c r="Q205" s="20">
        <f t="shared" si="48"/>
        <v>0.12784552845528455</v>
      </c>
      <c r="R205" s="20">
        <f t="shared" si="49"/>
        <v>5.2235772357723573E-2</v>
      </c>
      <c r="T205" s="28">
        <v>1917</v>
      </c>
      <c r="U205" s="20">
        <f t="shared" si="50"/>
        <v>0.58150406504065033</v>
      </c>
      <c r="V205" s="20">
        <f t="shared" si="51"/>
        <v>0.23841463414634145</v>
      </c>
      <c r="W205" s="20">
        <f t="shared" si="52"/>
        <v>0.12784552845528455</v>
      </c>
      <c r="X205" s="20">
        <f t="shared" si="53"/>
        <v>5.2235772357723573E-2</v>
      </c>
    </row>
    <row r="206" spans="2:24" x14ac:dyDescent="0.25">
      <c r="B206" s="28">
        <v>1918</v>
      </c>
      <c r="C206">
        <v>28.45</v>
      </c>
      <c r="D206">
        <v>11.66</v>
      </c>
      <c r="E206">
        <v>6.26</v>
      </c>
      <c r="F206" s="31">
        <v>2.56</v>
      </c>
      <c r="I206">
        <v>28.45</v>
      </c>
      <c r="J206">
        <v>11.66</v>
      </c>
      <c r="K206">
        <v>6.26</v>
      </c>
      <c r="L206" s="31">
        <v>2.56</v>
      </c>
      <c r="N206" s="28">
        <v>1918</v>
      </c>
      <c r="O206" s="20">
        <f t="shared" si="46"/>
        <v>0.58144287758021662</v>
      </c>
      <c r="P206" s="20">
        <f t="shared" si="47"/>
        <v>0.23829961169016964</v>
      </c>
      <c r="Q206" s="20">
        <f t="shared" si="48"/>
        <v>0.1279378704271408</v>
      </c>
      <c r="R206" s="20">
        <f t="shared" si="49"/>
        <v>5.2319640302472922E-2</v>
      </c>
      <c r="T206" s="28">
        <v>1918</v>
      </c>
      <c r="U206" s="20">
        <f t="shared" si="50"/>
        <v>0.58144287758021662</v>
      </c>
      <c r="V206" s="20">
        <f t="shared" si="51"/>
        <v>0.23829961169016964</v>
      </c>
      <c r="W206" s="20">
        <f t="shared" si="52"/>
        <v>0.1279378704271408</v>
      </c>
      <c r="X206" s="20">
        <f t="shared" si="53"/>
        <v>5.2319640302472922E-2</v>
      </c>
    </row>
    <row r="207" spans="2:24" x14ac:dyDescent="0.25">
      <c r="B207" s="28">
        <v>1919</v>
      </c>
      <c r="C207">
        <v>22.18</v>
      </c>
      <c r="D207">
        <v>9.09</v>
      </c>
      <c r="E207">
        <v>4.88</v>
      </c>
      <c r="F207" s="31">
        <v>2</v>
      </c>
      <c r="I207">
        <v>22.18</v>
      </c>
      <c r="J207">
        <v>9.09</v>
      </c>
      <c r="K207">
        <v>4.88</v>
      </c>
      <c r="L207" s="31">
        <v>2</v>
      </c>
      <c r="N207" s="28">
        <v>1919</v>
      </c>
      <c r="O207" s="20">
        <f t="shared" si="46"/>
        <v>0.58138925294888599</v>
      </c>
      <c r="P207" s="20">
        <f t="shared" si="47"/>
        <v>0.2382699868938401</v>
      </c>
      <c r="Q207" s="20">
        <f t="shared" si="48"/>
        <v>0.12791612057667104</v>
      </c>
      <c r="R207" s="20">
        <f t="shared" si="49"/>
        <v>5.2424639580602887E-2</v>
      </c>
      <c r="T207" s="28">
        <v>1919</v>
      </c>
      <c r="U207" s="20">
        <f t="shared" si="50"/>
        <v>0.58138925294888599</v>
      </c>
      <c r="V207" s="20">
        <f t="shared" si="51"/>
        <v>0.2382699868938401</v>
      </c>
      <c r="W207" s="20">
        <f t="shared" si="52"/>
        <v>0.12791612057667104</v>
      </c>
      <c r="X207" s="20">
        <f t="shared" si="53"/>
        <v>5.2424639580602887E-2</v>
      </c>
    </row>
    <row r="208" spans="2:24" x14ac:dyDescent="0.25">
      <c r="B208" s="28">
        <v>1920</v>
      </c>
      <c r="C208">
        <v>27.16</v>
      </c>
      <c r="D208">
        <v>11.14</v>
      </c>
      <c r="E208">
        <v>5.98</v>
      </c>
      <c r="F208" s="31">
        <v>2.44</v>
      </c>
      <c r="I208">
        <v>27.16</v>
      </c>
      <c r="J208">
        <v>11.14</v>
      </c>
      <c r="K208">
        <v>5.98</v>
      </c>
      <c r="L208" s="31">
        <v>2.44</v>
      </c>
      <c r="N208" s="28">
        <v>1920</v>
      </c>
      <c r="O208" s="20">
        <f t="shared" si="46"/>
        <v>0.58133561643835618</v>
      </c>
      <c r="P208" s="20">
        <f t="shared" si="47"/>
        <v>0.23844178082191783</v>
      </c>
      <c r="Q208" s="20">
        <f t="shared" si="48"/>
        <v>0.12799657534246578</v>
      </c>
      <c r="R208" s="20">
        <f t="shared" si="49"/>
        <v>5.2226027397260275E-2</v>
      </c>
      <c r="T208" s="28">
        <v>1920</v>
      </c>
      <c r="U208" s="20">
        <f t="shared" si="50"/>
        <v>0.58133561643835618</v>
      </c>
      <c r="V208" s="20">
        <f t="shared" si="51"/>
        <v>0.23844178082191783</v>
      </c>
      <c r="W208" s="20">
        <f t="shared" si="52"/>
        <v>0.12799657534246578</v>
      </c>
      <c r="X208" s="20">
        <f t="shared" si="53"/>
        <v>5.2226027397260275E-2</v>
      </c>
    </row>
    <row r="209" spans="2:24" x14ac:dyDescent="0.25">
      <c r="B209" s="28">
        <v>1921</v>
      </c>
      <c r="C209">
        <v>12.78</v>
      </c>
      <c r="D209">
        <v>5.24</v>
      </c>
      <c r="E209">
        <v>2.81</v>
      </c>
      <c r="F209" s="31">
        <v>1.1499999999999999</v>
      </c>
      <c r="I209">
        <v>12.78</v>
      </c>
      <c r="J209">
        <v>5.24</v>
      </c>
      <c r="K209">
        <v>2.81</v>
      </c>
      <c r="L209" s="31">
        <v>1.1499999999999999</v>
      </c>
      <c r="N209" s="28">
        <v>1921</v>
      </c>
      <c r="O209" s="20">
        <f t="shared" si="46"/>
        <v>0.58143767060964524</v>
      </c>
      <c r="P209" s="20">
        <f t="shared" si="47"/>
        <v>0.23839854413102826</v>
      </c>
      <c r="Q209" s="20">
        <f t="shared" si="48"/>
        <v>0.12784349408553233</v>
      </c>
      <c r="R209" s="20">
        <f t="shared" si="49"/>
        <v>5.2320291173794359E-2</v>
      </c>
      <c r="T209" s="28">
        <v>1921</v>
      </c>
      <c r="U209" s="20">
        <f t="shared" si="50"/>
        <v>0.58143767060964524</v>
      </c>
      <c r="V209" s="20">
        <f t="shared" si="51"/>
        <v>0.23839854413102826</v>
      </c>
      <c r="W209" s="20">
        <f t="shared" si="52"/>
        <v>0.12784349408553233</v>
      </c>
      <c r="X209" s="20">
        <f t="shared" si="53"/>
        <v>5.2320291173794359E-2</v>
      </c>
    </row>
    <row r="210" spans="2:24" x14ac:dyDescent="0.25">
      <c r="B210" s="28">
        <v>1922</v>
      </c>
      <c r="C210">
        <v>24.51</v>
      </c>
      <c r="D210">
        <v>10.050000000000001</v>
      </c>
      <c r="E210">
        <v>5.39</v>
      </c>
      <c r="F210" s="31">
        <v>2.21</v>
      </c>
      <c r="I210">
        <v>24.51</v>
      </c>
      <c r="J210">
        <v>10.050000000000001</v>
      </c>
      <c r="K210">
        <v>5.39</v>
      </c>
      <c r="L210" s="31">
        <v>2.21</v>
      </c>
      <c r="N210" s="28">
        <v>1922</v>
      </c>
      <c r="O210" s="20">
        <f t="shared" si="46"/>
        <v>0.5813567362428842</v>
      </c>
      <c r="P210" s="20">
        <f t="shared" si="47"/>
        <v>0.23837760910815939</v>
      </c>
      <c r="Q210" s="20">
        <f t="shared" si="48"/>
        <v>0.12784629981024667</v>
      </c>
      <c r="R210" s="20">
        <f t="shared" si="49"/>
        <v>5.2419354838709672E-2</v>
      </c>
      <c r="T210" s="28">
        <v>1922</v>
      </c>
      <c r="U210" s="20">
        <f t="shared" si="50"/>
        <v>0.5813567362428842</v>
      </c>
      <c r="V210" s="20">
        <f t="shared" si="51"/>
        <v>0.23837760910815939</v>
      </c>
      <c r="W210" s="20">
        <f t="shared" si="52"/>
        <v>0.12784629981024667</v>
      </c>
      <c r="X210" s="20">
        <f t="shared" si="53"/>
        <v>5.2419354838709672E-2</v>
      </c>
    </row>
    <row r="211" spans="2:24" x14ac:dyDescent="0.25">
      <c r="B211" s="28">
        <v>1923</v>
      </c>
      <c r="C211">
        <v>31.34</v>
      </c>
      <c r="D211">
        <v>12.85</v>
      </c>
      <c r="E211">
        <v>6.89</v>
      </c>
      <c r="F211" s="31">
        <v>2.82</v>
      </c>
      <c r="I211">
        <v>31.34</v>
      </c>
      <c r="J211">
        <v>12.85</v>
      </c>
      <c r="K211">
        <v>6.89</v>
      </c>
      <c r="L211" s="31">
        <v>2.82</v>
      </c>
      <c r="N211" s="28">
        <v>1923</v>
      </c>
      <c r="O211" s="20">
        <f t="shared" si="46"/>
        <v>0.58144712430426715</v>
      </c>
      <c r="P211" s="20">
        <f t="shared" si="47"/>
        <v>0.23840445269016697</v>
      </c>
      <c r="Q211" s="20">
        <f t="shared" si="48"/>
        <v>0.12782931354359925</v>
      </c>
      <c r="R211" s="20">
        <f t="shared" si="49"/>
        <v>5.2319109461966606E-2</v>
      </c>
      <c r="T211" s="28">
        <v>1923</v>
      </c>
      <c r="U211" s="20">
        <f t="shared" si="50"/>
        <v>0.58144712430426715</v>
      </c>
      <c r="V211" s="20">
        <f t="shared" si="51"/>
        <v>0.23840445269016697</v>
      </c>
      <c r="W211" s="20">
        <f t="shared" si="52"/>
        <v>0.12782931354359925</v>
      </c>
      <c r="X211" s="20">
        <f t="shared" si="53"/>
        <v>5.2319109461966606E-2</v>
      </c>
    </row>
    <row r="212" spans="2:24" x14ac:dyDescent="0.25">
      <c r="B212" s="28">
        <v>1924</v>
      </c>
      <c r="C212">
        <v>26.2</v>
      </c>
      <c r="D212">
        <v>10.74</v>
      </c>
      <c r="E212">
        <v>5.76</v>
      </c>
      <c r="F212" s="31">
        <v>2.36</v>
      </c>
      <c r="I212">
        <v>26.2</v>
      </c>
      <c r="J212">
        <v>10.74</v>
      </c>
      <c r="K212">
        <v>5.76</v>
      </c>
      <c r="L212" s="31">
        <v>2.36</v>
      </c>
      <c r="N212" s="28">
        <v>1924</v>
      </c>
      <c r="O212" s="20">
        <f t="shared" si="46"/>
        <v>0.58144695960940973</v>
      </c>
      <c r="P212" s="20">
        <f t="shared" si="47"/>
        <v>0.23834886817576567</v>
      </c>
      <c r="Q212" s="20">
        <f t="shared" si="48"/>
        <v>0.12782956058588549</v>
      </c>
      <c r="R212" s="20">
        <f t="shared" si="49"/>
        <v>5.2374611628939194E-2</v>
      </c>
      <c r="T212" s="28">
        <v>1924</v>
      </c>
      <c r="U212" s="20">
        <f t="shared" si="50"/>
        <v>0.58144695960940973</v>
      </c>
      <c r="V212" s="20">
        <f t="shared" si="51"/>
        <v>0.23834886817576567</v>
      </c>
      <c r="W212" s="20">
        <f t="shared" si="52"/>
        <v>0.12782956058588549</v>
      </c>
      <c r="X212" s="20">
        <f t="shared" si="53"/>
        <v>5.2374611628939194E-2</v>
      </c>
    </row>
    <row r="213" spans="2:24" x14ac:dyDescent="0.25">
      <c r="B213" s="28">
        <v>1925</v>
      </c>
      <c r="C213">
        <v>31.58</v>
      </c>
      <c r="D213">
        <v>12.95</v>
      </c>
      <c r="E213">
        <v>6.95</v>
      </c>
      <c r="F213" s="31">
        <v>2.84</v>
      </c>
      <c r="I213">
        <v>31.58</v>
      </c>
      <c r="J213">
        <v>12.95</v>
      </c>
      <c r="K213">
        <v>6.95</v>
      </c>
      <c r="L213" s="31">
        <v>2.84</v>
      </c>
      <c r="N213" s="28">
        <v>1925</v>
      </c>
      <c r="O213" s="20">
        <f t="shared" si="46"/>
        <v>0.58136966126656842</v>
      </c>
      <c r="P213" s="20">
        <f t="shared" si="47"/>
        <v>0.23840206185567006</v>
      </c>
      <c r="Q213" s="20">
        <f t="shared" si="48"/>
        <v>0.12794550810014726</v>
      </c>
      <c r="R213" s="20">
        <f t="shared" si="49"/>
        <v>5.2282768777614126E-2</v>
      </c>
      <c r="T213" s="28">
        <v>1925</v>
      </c>
      <c r="U213" s="20">
        <f t="shared" si="50"/>
        <v>0.58136966126656842</v>
      </c>
      <c r="V213" s="20">
        <f t="shared" si="51"/>
        <v>0.23840206185567006</v>
      </c>
      <c r="W213" s="20">
        <f t="shared" si="52"/>
        <v>0.12794550810014726</v>
      </c>
      <c r="X213" s="20">
        <f t="shared" si="53"/>
        <v>5.2282768777614126E-2</v>
      </c>
    </row>
    <row r="214" spans="2:24" x14ac:dyDescent="0.25">
      <c r="B214" s="28">
        <v>1926</v>
      </c>
      <c r="C214">
        <v>33.35</v>
      </c>
      <c r="D214">
        <v>13.67</v>
      </c>
      <c r="E214">
        <v>7.34</v>
      </c>
      <c r="F214" s="31">
        <v>3</v>
      </c>
      <c r="I214">
        <v>33.35</v>
      </c>
      <c r="J214">
        <v>13.67</v>
      </c>
      <c r="K214">
        <v>7.34</v>
      </c>
      <c r="L214" s="31">
        <v>3</v>
      </c>
      <c r="N214" s="28">
        <v>1926</v>
      </c>
      <c r="O214" s="20">
        <f t="shared" si="46"/>
        <v>0.58141562064156205</v>
      </c>
      <c r="P214" s="20">
        <f t="shared" si="47"/>
        <v>0.23831938633193864</v>
      </c>
      <c r="Q214" s="20">
        <f t="shared" si="48"/>
        <v>0.12796373779637377</v>
      </c>
      <c r="R214" s="20">
        <f t="shared" si="49"/>
        <v>5.2301255230125521E-2</v>
      </c>
      <c r="T214" s="28">
        <v>1926</v>
      </c>
      <c r="U214" s="20">
        <f t="shared" si="50"/>
        <v>0.58141562064156205</v>
      </c>
      <c r="V214" s="20">
        <f t="shared" si="51"/>
        <v>0.23831938633193864</v>
      </c>
      <c r="W214" s="20">
        <f t="shared" si="52"/>
        <v>0.12796373779637377</v>
      </c>
      <c r="X214" s="20">
        <f t="shared" si="53"/>
        <v>5.2301255230125521E-2</v>
      </c>
    </row>
    <row r="215" spans="2:24" x14ac:dyDescent="0.25">
      <c r="B215" s="28">
        <v>1927</v>
      </c>
      <c r="C215">
        <v>31.02</v>
      </c>
      <c r="D215">
        <v>12.72</v>
      </c>
      <c r="E215">
        <v>6.82</v>
      </c>
      <c r="F215" s="31">
        <v>2.79</v>
      </c>
      <c r="I215">
        <v>31.02</v>
      </c>
      <c r="J215">
        <v>12.72</v>
      </c>
      <c r="K215">
        <v>6.82</v>
      </c>
      <c r="L215" s="31">
        <v>2.79</v>
      </c>
      <c r="N215" s="28">
        <v>1927</v>
      </c>
      <c r="O215" s="20">
        <f t="shared" si="46"/>
        <v>0.5814432989690721</v>
      </c>
      <c r="P215" s="20">
        <f t="shared" si="47"/>
        <v>0.23842549203373947</v>
      </c>
      <c r="Q215" s="20">
        <f t="shared" si="48"/>
        <v>0.12783505154639174</v>
      </c>
      <c r="R215" s="20">
        <f t="shared" si="49"/>
        <v>5.2296157450796625E-2</v>
      </c>
      <c r="T215" s="28">
        <v>1927</v>
      </c>
      <c r="U215" s="20">
        <f t="shared" si="50"/>
        <v>0.5814432989690721</v>
      </c>
      <c r="V215" s="20">
        <f t="shared" si="51"/>
        <v>0.23842549203373947</v>
      </c>
      <c r="W215" s="20">
        <f t="shared" si="52"/>
        <v>0.12783505154639174</v>
      </c>
      <c r="X215" s="20">
        <f t="shared" si="53"/>
        <v>5.2296157450796625E-2</v>
      </c>
    </row>
    <row r="216" spans="2:24" x14ac:dyDescent="0.25">
      <c r="B216" s="28">
        <v>1928</v>
      </c>
      <c r="C216">
        <v>35.44</v>
      </c>
      <c r="D216">
        <v>14.53</v>
      </c>
      <c r="E216">
        <v>7.8</v>
      </c>
      <c r="F216" s="31">
        <v>3.19</v>
      </c>
      <c r="I216">
        <v>35.44</v>
      </c>
      <c r="J216">
        <v>14.53</v>
      </c>
      <c r="K216">
        <v>7.8</v>
      </c>
      <c r="L216" s="31">
        <v>3.19</v>
      </c>
      <c r="N216" s="28">
        <v>1928</v>
      </c>
      <c r="O216" s="20">
        <f t="shared" si="46"/>
        <v>0.5813648293963255</v>
      </c>
      <c r="P216" s="20">
        <f t="shared" si="47"/>
        <v>0.23835301837270342</v>
      </c>
      <c r="Q216" s="20">
        <f t="shared" si="48"/>
        <v>0.12795275590551183</v>
      </c>
      <c r="R216" s="20">
        <f t="shared" si="49"/>
        <v>5.2329396325459319E-2</v>
      </c>
      <c r="T216" s="28">
        <v>1928</v>
      </c>
      <c r="U216" s="20">
        <f t="shared" si="50"/>
        <v>0.5813648293963255</v>
      </c>
      <c r="V216" s="20">
        <f t="shared" si="51"/>
        <v>0.23835301837270342</v>
      </c>
      <c r="W216" s="20">
        <f t="shared" si="52"/>
        <v>0.12795275590551183</v>
      </c>
      <c r="X216" s="20">
        <f t="shared" si="53"/>
        <v>5.2329396325459319E-2</v>
      </c>
    </row>
    <row r="217" spans="2:24" x14ac:dyDescent="0.25">
      <c r="B217" s="28">
        <v>1929</v>
      </c>
      <c r="C217">
        <v>38.729999999999997</v>
      </c>
      <c r="D217">
        <v>15.88</v>
      </c>
      <c r="E217">
        <v>8.52</v>
      </c>
      <c r="F217" s="31">
        <v>3.49</v>
      </c>
      <c r="I217">
        <v>38.729999999999997</v>
      </c>
      <c r="J217">
        <v>15.88</v>
      </c>
      <c r="K217">
        <v>8.52</v>
      </c>
      <c r="L217" s="31">
        <v>3.49</v>
      </c>
      <c r="N217" s="28">
        <v>1929</v>
      </c>
      <c r="O217" s="20">
        <f t="shared" si="46"/>
        <v>0.58135694986490549</v>
      </c>
      <c r="P217" s="20">
        <f t="shared" si="47"/>
        <v>0.23836685679975989</v>
      </c>
      <c r="Q217" s="20">
        <f t="shared" si="48"/>
        <v>0.12788952266586612</v>
      </c>
      <c r="R217" s="20">
        <f t="shared" si="49"/>
        <v>5.2386670669468637E-2</v>
      </c>
      <c r="T217" s="28">
        <v>1929</v>
      </c>
      <c r="U217" s="20">
        <f t="shared" si="50"/>
        <v>0.58135694986490549</v>
      </c>
      <c r="V217" s="20">
        <f t="shared" si="51"/>
        <v>0.23836685679975989</v>
      </c>
      <c r="W217" s="20">
        <f t="shared" si="52"/>
        <v>0.12788952266586612</v>
      </c>
      <c r="X217" s="20">
        <f t="shared" si="53"/>
        <v>5.2386670669468637E-2</v>
      </c>
    </row>
    <row r="218" spans="2:24" x14ac:dyDescent="0.25">
      <c r="B218" s="28">
        <v>1930</v>
      </c>
      <c r="C218">
        <v>28.37</v>
      </c>
      <c r="D218">
        <v>11.63</v>
      </c>
      <c r="E218">
        <v>6.24</v>
      </c>
      <c r="F218" s="31">
        <v>2.5499999999999998</v>
      </c>
      <c r="I218">
        <v>28.37</v>
      </c>
      <c r="J218">
        <v>11.63</v>
      </c>
      <c r="K218">
        <v>6.24</v>
      </c>
      <c r="L218" s="31">
        <v>2.5499999999999998</v>
      </c>
      <c r="N218" s="28">
        <v>1930</v>
      </c>
      <c r="O218" s="20">
        <f t="shared" si="46"/>
        <v>0.58147161303545813</v>
      </c>
      <c r="P218" s="20">
        <f t="shared" si="47"/>
        <v>0.23836851813896293</v>
      </c>
      <c r="Q218" s="20">
        <f t="shared" si="48"/>
        <v>0.12789506046320967</v>
      </c>
      <c r="R218" s="20">
        <f t="shared" si="49"/>
        <v>5.2264808362369332E-2</v>
      </c>
      <c r="T218" s="28">
        <v>1930</v>
      </c>
      <c r="U218" s="20">
        <f t="shared" si="50"/>
        <v>0.58147161303545813</v>
      </c>
      <c r="V218" s="20">
        <f t="shared" si="51"/>
        <v>0.23836851813896293</v>
      </c>
      <c r="W218" s="20">
        <f t="shared" si="52"/>
        <v>0.12789506046320967</v>
      </c>
      <c r="X218" s="20">
        <f t="shared" si="53"/>
        <v>5.2264808362369332E-2</v>
      </c>
    </row>
    <row r="219" spans="2:24" x14ac:dyDescent="0.25">
      <c r="B219" s="28">
        <v>1931</v>
      </c>
      <c r="C219">
        <v>18.48</v>
      </c>
      <c r="D219">
        <v>7.58</v>
      </c>
      <c r="E219">
        <v>4.07</v>
      </c>
      <c r="F219" s="31">
        <v>1.66</v>
      </c>
      <c r="I219">
        <v>18.48</v>
      </c>
      <c r="J219">
        <v>7.58</v>
      </c>
      <c r="K219">
        <v>4.07</v>
      </c>
      <c r="L219" s="31">
        <v>1.66</v>
      </c>
      <c r="N219" s="28">
        <v>1931</v>
      </c>
      <c r="O219" s="20">
        <f t="shared" si="46"/>
        <v>0.58131487889273348</v>
      </c>
      <c r="P219" s="20">
        <f t="shared" si="47"/>
        <v>0.23843976093111038</v>
      </c>
      <c r="Q219" s="20">
        <f t="shared" si="48"/>
        <v>0.12802768166089964</v>
      </c>
      <c r="R219" s="20">
        <f t="shared" si="49"/>
        <v>5.2217678515256362E-2</v>
      </c>
      <c r="T219" s="28">
        <v>1931</v>
      </c>
      <c r="U219" s="20">
        <f t="shared" si="50"/>
        <v>0.58131487889273348</v>
      </c>
      <c r="V219" s="20">
        <f t="shared" si="51"/>
        <v>0.23843976093111038</v>
      </c>
      <c r="W219" s="20">
        <f t="shared" si="52"/>
        <v>0.12802768166089964</v>
      </c>
      <c r="X219" s="20">
        <f t="shared" si="53"/>
        <v>5.2217678515256362E-2</v>
      </c>
    </row>
    <row r="220" spans="2:24" x14ac:dyDescent="0.25">
      <c r="B220" s="28">
        <v>1932</v>
      </c>
      <c r="C220">
        <v>9.8800000000000008</v>
      </c>
      <c r="D220">
        <v>4.05</v>
      </c>
      <c r="E220">
        <v>2.17</v>
      </c>
      <c r="F220" s="31">
        <v>0.89</v>
      </c>
      <c r="I220">
        <v>9.8800000000000008</v>
      </c>
      <c r="J220">
        <v>4.05</v>
      </c>
      <c r="K220">
        <v>2.17</v>
      </c>
      <c r="L220" s="31">
        <v>0.89</v>
      </c>
      <c r="N220" s="28">
        <v>1932</v>
      </c>
      <c r="O220" s="20">
        <f t="shared" si="46"/>
        <v>0.58151854031783401</v>
      </c>
      <c r="P220" s="20">
        <f t="shared" si="47"/>
        <v>0.2383755150088287</v>
      </c>
      <c r="Q220" s="20">
        <f t="shared" si="48"/>
        <v>0.12772218952324896</v>
      </c>
      <c r="R220" s="20">
        <f t="shared" si="49"/>
        <v>5.2383755150088279E-2</v>
      </c>
      <c r="T220" s="28">
        <v>1932</v>
      </c>
      <c r="U220" s="20">
        <f t="shared" si="50"/>
        <v>0.58151854031783401</v>
      </c>
      <c r="V220" s="20">
        <f t="shared" si="51"/>
        <v>0.2383755150088287</v>
      </c>
      <c r="W220" s="20">
        <f t="shared" si="52"/>
        <v>0.12772218952324896</v>
      </c>
      <c r="X220" s="20">
        <f t="shared" si="53"/>
        <v>5.2383755150088279E-2</v>
      </c>
    </row>
    <row r="221" spans="2:24" x14ac:dyDescent="0.25">
      <c r="B221" s="28">
        <v>1933</v>
      </c>
      <c r="C221">
        <v>16.71</v>
      </c>
      <c r="D221">
        <v>6.85</v>
      </c>
      <c r="E221">
        <v>3.68</v>
      </c>
      <c r="F221" s="31">
        <v>1.5</v>
      </c>
      <c r="I221">
        <v>16.71</v>
      </c>
      <c r="J221">
        <v>6.85</v>
      </c>
      <c r="K221">
        <v>3.68</v>
      </c>
      <c r="L221" s="31">
        <v>1.5</v>
      </c>
      <c r="N221" s="28">
        <v>1933</v>
      </c>
      <c r="O221" s="20">
        <f t="shared" si="46"/>
        <v>0.58141962421711901</v>
      </c>
      <c r="P221" s="20">
        <f t="shared" si="47"/>
        <v>0.23834377174669447</v>
      </c>
      <c r="Q221" s="20">
        <f t="shared" si="48"/>
        <v>0.12804453723034098</v>
      </c>
      <c r="R221" s="20">
        <f t="shared" si="49"/>
        <v>5.2192066805845511E-2</v>
      </c>
      <c r="T221" s="28">
        <v>1933</v>
      </c>
      <c r="U221" s="20">
        <f t="shared" si="50"/>
        <v>0.58141962421711901</v>
      </c>
      <c r="V221" s="20">
        <f t="shared" si="51"/>
        <v>0.23834377174669447</v>
      </c>
      <c r="W221" s="20">
        <f t="shared" si="52"/>
        <v>0.12804453723034098</v>
      </c>
      <c r="X221" s="20">
        <f t="shared" si="53"/>
        <v>5.2192066805845511E-2</v>
      </c>
    </row>
    <row r="222" spans="2:24" x14ac:dyDescent="0.25">
      <c r="B222" s="28">
        <v>1934</v>
      </c>
      <c r="C222">
        <v>18.399999999999999</v>
      </c>
      <c r="D222">
        <v>7.55</v>
      </c>
      <c r="E222">
        <v>4.05</v>
      </c>
      <c r="F222" s="31">
        <v>1.66</v>
      </c>
      <c r="I222">
        <v>18.399999999999999</v>
      </c>
      <c r="J222">
        <v>7.55</v>
      </c>
      <c r="K222">
        <v>4.05</v>
      </c>
      <c r="L222" s="31">
        <v>1.66</v>
      </c>
      <c r="N222" s="28">
        <v>1934</v>
      </c>
      <c r="O222" s="20">
        <f t="shared" si="46"/>
        <v>0.58117498420720148</v>
      </c>
      <c r="P222" s="20">
        <f t="shared" si="47"/>
        <v>0.23847125710675932</v>
      </c>
      <c r="Q222" s="20">
        <f t="shared" si="48"/>
        <v>0.1279216677195199</v>
      </c>
      <c r="R222" s="20">
        <f t="shared" si="49"/>
        <v>5.2432090966519261E-2</v>
      </c>
      <c r="T222" s="28">
        <v>1934</v>
      </c>
      <c r="U222" s="20">
        <f t="shared" si="50"/>
        <v>0.58117498420720148</v>
      </c>
      <c r="V222" s="20">
        <f t="shared" si="51"/>
        <v>0.23847125710675932</v>
      </c>
      <c r="W222" s="20">
        <f t="shared" si="52"/>
        <v>0.1279216677195199</v>
      </c>
      <c r="X222" s="20">
        <f t="shared" si="53"/>
        <v>5.2432090966519261E-2</v>
      </c>
    </row>
    <row r="223" spans="2:24" x14ac:dyDescent="0.25">
      <c r="B223" s="28">
        <v>1935</v>
      </c>
      <c r="C223">
        <v>21.78</v>
      </c>
      <c r="D223">
        <v>8.93</v>
      </c>
      <c r="E223">
        <v>4.79</v>
      </c>
      <c r="F223" s="31">
        <v>1.96</v>
      </c>
      <c r="I223">
        <v>21.78</v>
      </c>
      <c r="J223">
        <v>8.93</v>
      </c>
      <c r="K223">
        <v>4.79</v>
      </c>
      <c r="L223" s="31">
        <v>1.96</v>
      </c>
      <c r="N223" s="28">
        <v>1935</v>
      </c>
      <c r="O223" s="20">
        <f t="shared" si="46"/>
        <v>0.58142018152696207</v>
      </c>
      <c r="P223" s="20">
        <f t="shared" si="47"/>
        <v>0.2383876134543513</v>
      </c>
      <c r="Q223" s="20">
        <f t="shared" si="48"/>
        <v>0.12786972770955685</v>
      </c>
      <c r="R223" s="20">
        <f t="shared" si="49"/>
        <v>5.2322477309129735E-2</v>
      </c>
      <c r="T223" s="28">
        <v>1935</v>
      </c>
      <c r="U223" s="20">
        <f t="shared" si="50"/>
        <v>0.58142018152696207</v>
      </c>
      <c r="V223" s="20">
        <f t="shared" si="51"/>
        <v>0.2383876134543513</v>
      </c>
      <c r="W223" s="20">
        <f t="shared" si="52"/>
        <v>0.12786972770955685</v>
      </c>
      <c r="X223" s="20">
        <f t="shared" si="53"/>
        <v>5.2322477309129735E-2</v>
      </c>
    </row>
    <row r="224" spans="2:24" x14ac:dyDescent="0.25">
      <c r="B224" s="28">
        <v>1936</v>
      </c>
      <c r="C224">
        <v>34.229999999999997</v>
      </c>
      <c r="D224">
        <v>14.04</v>
      </c>
      <c r="E224">
        <v>7.53</v>
      </c>
      <c r="F224" s="31">
        <v>3.08</v>
      </c>
      <c r="I224">
        <v>34.229999999999997</v>
      </c>
      <c r="J224">
        <v>14.04</v>
      </c>
      <c r="K224">
        <v>7.53</v>
      </c>
      <c r="L224" s="31">
        <v>3.08</v>
      </c>
      <c r="N224" s="28">
        <v>1936</v>
      </c>
      <c r="O224" s="20">
        <f t="shared" si="46"/>
        <v>0.58135190217391308</v>
      </c>
      <c r="P224" s="20">
        <f t="shared" si="47"/>
        <v>0.23845108695652173</v>
      </c>
      <c r="Q224" s="20">
        <f t="shared" si="48"/>
        <v>0.12788722826086957</v>
      </c>
      <c r="R224" s="20">
        <f t="shared" si="49"/>
        <v>5.2309782608695655E-2</v>
      </c>
      <c r="T224" s="28">
        <v>1936</v>
      </c>
      <c r="U224" s="20">
        <f t="shared" si="50"/>
        <v>0.58135190217391308</v>
      </c>
      <c r="V224" s="20">
        <f t="shared" si="51"/>
        <v>0.23845108695652173</v>
      </c>
      <c r="W224" s="20">
        <f t="shared" si="52"/>
        <v>0.12788722826086957</v>
      </c>
      <c r="X224" s="20">
        <f t="shared" si="53"/>
        <v>5.2309782608695655E-2</v>
      </c>
    </row>
    <row r="225" spans="2:24" x14ac:dyDescent="0.25">
      <c r="B225" s="28">
        <v>1937</v>
      </c>
      <c r="C225">
        <v>36.72</v>
      </c>
      <c r="D225">
        <v>15.06</v>
      </c>
      <c r="E225">
        <v>8.08</v>
      </c>
      <c r="F225" s="31">
        <v>3.31</v>
      </c>
      <c r="I225">
        <v>36.72</v>
      </c>
      <c r="J225">
        <v>15.06</v>
      </c>
      <c r="K225">
        <v>8.08</v>
      </c>
      <c r="L225" s="31">
        <v>3.31</v>
      </c>
      <c r="N225" s="28">
        <v>1937</v>
      </c>
      <c r="O225" s="20">
        <f t="shared" si="46"/>
        <v>0.58128858635428204</v>
      </c>
      <c r="P225" s="20">
        <f t="shared" si="47"/>
        <v>0.23840430584138039</v>
      </c>
      <c r="Q225" s="20">
        <f t="shared" si="48"/>
        <v>0.12790881747665031</v>
      </c>
      <c r="R225" s="20">
        <f t="shared" si="49"/>
        <v>5.239829032768719E-2</v>
      </c>
      <c r="T225" s="28">
        <v>1937</v>
      </c>
      <c r="U225" s="20">
        <f t="shared" si="50"/>
        <v>0.58128858635428204</v>
      </c>
      <c r="V225" s="20">
        <f t="shared" si="51"/>
        <v>0.23840430584138039</v>
      </c>
      <c r="W225" s="20">
        <f t="shared" si="52"/>
        <v>0.12790881747665031</v>
      </c>
      <c r="X225" s="20">
        <f t="shared" si="53"/>
        <v>5.239829032768719E-2</v>
      </c>
    </row>
    <row r="226" spans="2:24" x14ac:dyDescent="0.25">
      <c r="B226" s="28">
        <v>1938</v>
      </c>
      <c r="C226">
        <v>20.49</v>
      </c>
      <c r="D226">
        <v>8.4</v>
      </c>
      <c r="E226">
        <v>4.51</v>
      </c>
      <c r="F226" s="31">
        <v>1.84</v>
      </c>
      <c r="I226">
        <v>20.49</v>
      </c>
      <c r="J226">
        <v>8.4</v>
      </c>
      <c r="K226">
        <v>4.51</v>
      </c>
      <c r="L226" s="31">
        <v>1.84</v>
      </c>
      <c r="N226" s="28">
        <v>1938</v>
      </c>
      <c r="O226" s="20">
        <f t="shared" si="46"/>
        <v>0.5814415437003404</v>
      </c>
      <c r="P226" s="20">
        <f t="shared" si="47"/>
        <v>0.2383654937570942</v>
      </c>
      <c r="Q226" s="20">
        <f t="shared" si="48"/>
        <v>0.12797956867196367</v>
      </c>
      <c r="R226" s="20">
        <f t="shared" si="49"/>
        <v>5.2213393870601588E-2</v>
      </c>
      <c r="T226" s="28">
        <v>1938</v>
      </c>
      <c r="U226" s="20">
        <f t="shared" si="50"/>
        <v>0.5814415437003404</v>
      </c>
      <c r="V226" s="20">
        <f t="shared" si="51"/>
        <v>0.2383654937570942</v>
      </c>
      <c r="W226" s="20">
        <f t="shared" si="52"/>
        <v>0.12797956867196367</v>
      </c>
      <c r="X226" s="20">
        <f t="shared" si="53"/>
        <v>5.2213393870601588E-2</v>
      </c>
    </row>
    <row r="227" spans="2:24" x14ac:dyDescent="0.25">
      <c r="B227" s="28">
        <v>1939</v>
      </c>
      <c r="C227">
        <v>47.09</v>
      </c>
      <c r="D227">
        <v>19.309999999999999</v>
      </c>
      <c r="E227">
        <v>10.36</v>
      </c>
      <c r="F227" s="31">
        <v>4.24</v>
      </c>
      <c r="I227">
        <v>47.09</v>
      </c>
      <c r="J227">
        <v>19.309999999999999</v>
      </c>
      <c r="K227">
        <v>10.36</v>
      </c>
      <c r="L227" s="31">
        <v>4.24</v>
      </c>
      <c r="N227" s="28">
        <v>1939</v>
      </c>
      <c r="O227" s="20">
        <f t="shared" si="46"/>
        <v>0.58135802469135811</v>
      </c>
      <c r="P227" s="20">
        <f t="shared" si="47"/>
        <v>0.23839506172839506</v>
      </c>
      <c r="Q227" s="20">
        <f t="shared" si="48"/>
        <v>0.12790123456790123</v>
      </c>
      <c r="R227" s="20">
        <f t="shared" si="49"/>
        <v>5.2345679012345679E-2</v>
      </c>
      <c r="T227" s="28">
        <v>1939</v>
      </c>
      <c r="U227" s="20">
        <f t="shared" si="50"/>
        <v>0.58135802469135811</v>
      </c>
      <c r="V227" s="20">
        <f t="shared" si="51"/>
        <v>0.23839506172839506</v>
      </c>
      <c r="W227" s="20">
        <f t="shared" si="52"/>
        <v>0.12790123456790123</v>
      </c>
      <c r="X227" s="20">
        <f t="shared" si="53"/>
        <v>5.2345679012345679E-2</v>
      </c>
    </row>
    <row r="228" spans="2:24" x14ac:dyDescent="0.25">
      <c r="B228" s="28">
        <v>1940</v>
      </c>
      <c r="C228">
        <v>56.81</v>
      </c>
      <c r="D228">
        <v>23.29</v>
      </c>
      <c r="E228">
        <v>12.5</v>
      </c>
      <c r="F228" s="31">
        <v>5.1100000000000003</v>
      </c>
      <c r="I228">
        <v>56.81</v>
      </c>
      <c r="J228">
        <v>23.29</v>
      </c>
      <c r="K228">
        <v>12.5</v>
      </c>
      <c r="L228" s="31">
        <v>5.1100000000000003</v>
      </c>
      <c r="N228" s="28">
        <v>1940</v>
      </c>
      <c r="O228" s="20">
        <f t="shared" si="46"/>
        <v>0.58141438952000823</v>
      </c>
      <c r="P228" s="20">
        <f t="shared" si="47"/>
        <v>0.23835840753249413</v>
      </c>
      <c r="Q228" s="20">
        <f t="shared" si="48"/>
        <v>0.12792958755500974</v>
      </c>
      <c r="R228" s="20">
        <f t="shared" si="49"/>
        <v>5.2297615392487978E-2</v>
      </c>
      <c r="T228" s="28">
        <v>1940</v>
      </c>
      <c r="U228" s="20">
        <f t="shared" si="50"/>
        <v>0.58141438952000823</v>
      </c>
      <c r="V228" s="20">
        <f t="shared" si="51"/>
        <v>0.23835840753249413</v>
      </c>
      <c r="W228" s="20">
        <f t="shared" si="52"/>
        <v>0.12792958755500974</v>
      </c>
      <c r="X228" s="20">
        <f t="shared" si="53"/>
        <v>5.2297615392487978E-2</v>
      </c>
    </row>
    <row r="229" spans="2:24" x14ac:dyDescent="0.25">
      <c r="B229" s="28">
        <v>1941</v>
      </c>
      <c r="C229">
        <v>55.69</v>
      </c>
      <c r="D229">
        <v>23.27</v>
      </c>
      <c r="E229">
        <v>12.26</v>
      </c>
      <c r="F229" s="31">
        <v>4.72</v>
      </c>
      <c r="I229">
        <v>55.69</v>
      </c>
      <c r="J229">
        <v>23.27</v>
      </c>
      <c r="K229">
        <v>12.26</v>
      </c>
      <c r="L229" s="31">
        <v>4.72</v>
      </c>
      <c r="N229" s="28">
        <v>1941</v>
      </c>
      <c r="O229" s="20">
        <f t="shared" si="46"/>
        <v>0.58046695851573904</v>
      </c>
      <c r="P229" s="20">
        <f t="shared" si="47"/>
        <v>0.24254742547425476</v>
      </c>
      <c r="Q229" s="20">
        <f t="shared" si="48"/>
        <v>0.12778820095893267</v>
      </c>
      <c r="R229" s="20">
        <f t="shared" si="49"/>
        <v>4.9197415051073584E-2</v>
      </c>
      <c r="T229" s="28">
        <v>1941</v>
      </c>
      <c r="U229" s="20">
        <f t="shared" si="50"/>
        <v>0.58046695851573904</v>
      </c>
      <c r="V229" s="20">
        <f t="shared" si="51"/>
        <v>0.24254742547425476</v>
      </c>
      <c r="W229" s="20">
        <f t="shared" si="52"/>
        <v>0.12778820095893267</v>
      </c>
      <c r="X229" s="20">
        <f t="shared" si="53"/>
        <v>4.9197415051073584E-2</v>
      </c>
    </row>
    <row r="230" spans="2:24" x14ac:dyDescent="0.25">
      <c r="B230" s="28">
        <v>1942</v>
      </c>
      <c r="C230">
        <v>57.54</v>
      </c>
      <c r="D230">
        <v>25.45</v>
      </c>
      <c r="E230">
        <v>10.95</v>
      </c>
      <c r="F230" s="31">
        <v>6.25</v>
      </c>
      <c r="I230">
        <v>57.54</v>
      </c>
      <c r="J230">
        <v>25.45</v>
      </c>
      <c r="K230">
        <v>10.95</v>
      </c>
      <c r="L230" s="31">
        <v>6.25</v>
      </c>
      <c r="N230" s="28">
        <v>1942</v>
      </c>
      <c r="O230" s="20">
        <f t="shared" si="46"/>
        <v>0.57430881325481586</v>
      </c>
      <c r="P230" s="20">
        <f t="shared" si="47"/>
        <v>0.25401736700269489</v>
      </c>
      <c r="Q230" s="20">
        <f t="shared" si="48"/>
        <v>0.10929234454536381</v>
      </c>
      <c r="R230" s="20">
        <f t="shared" si="49"/>
        <v>6.2381475197125461E-2</v>
      </c>
      <c r="T230" s="28">
        <v>1942</v>
      </c>
      <c r="U230" s="20">
        <f t="shared" si="50"/>
        <v>0.57430881325481586</v>
      </c>
      <c r="V230" s="20">
        <f t="shared" si="51"/>
        <v>0.25401736700269489</v>
      </c>
      <c r="W230" s="20">
        <f t="shared" si="52"/>
        <v>0.10929234454536381</v>
      </c>
      <c r="X230" s="20">
        <f t="shared" si="53"/>
        <v>6.2381475197125461E-2</v>
      </c>
    </row>
    <row r="231" spans="2:24" x14ac:dyDescent="0.25">
      <c r="B231" s="28">
        <v>1943</v>
      </c>
      <c r="C231">
        <v>59.63</v>
      </c>
      <c r="D231">
        <v>29.91</v>
      </c>
      <c r="E231">
        <v>12.14</v>
      </c>
      <c r="F231" s="31">
        <v>7.13</v>
      </c>
      <c r="I231">
        <v>59.63</v>
      </c>
      <c r="J231">
        <v>29.91</v>
      </c>
      <c r="K231">
        <v>12.14</v>
      </c>
      <c r="L231" s="31">
        <v>7.13</v>
      </c>
      <c r="N231" s="28">
        <v>1943</v>
      </c>
      <c r="O231" s="20">
        <f t="shared" si="46"/>
        <v>0.5480194835033545</v>
      </c>
      <c r="P231" s="20">
        <f t="shared" si="47"/>
        <v>0.27488282326992003</v>
      </c>
      <c r="Q231" s="20">
        <f t="shared" si="48"/>
        <v>0.11157062769965996</v>
      </c>
      <c r="R231" s="20">
        <f t="shared" si="49"/>
        <v>6.5527065527065526E-2</v>
      </c>
      <c r="T231" s="28">
        <v>1943</v>
      </c>
      <c r="U231" s="20">
        <f t="shared" si="50"/>
        <v>0.5480194835033545</v>
      </c>
      <c r="V231" s="20">
        <f t="shared" si="51"/>
        <v>0.27488282326992003</v>
      </c>
      <c r="W231" s="20">
        <f t="shared" si="52"/>
        <v>0.11157062769965996</v>
      </c>
      <c r="X231" s="20">
        <f t="shared" si="53"/>
        <v>6.5527065527065526E-2</v>
      </c>
    </row>
    <row r="232" spans="2:24" x14ac:dyDescent="0.25">
      <c r="B232" s="28">
        <v>1944</v>
      </c>
      <c r="C232">
        <v>61.07</v>
      </c>
      <c r="D232">
        <v>29.61</v>
      </c>
      <c r="E232">
        <v>12.7</v>
      </c>
      <c r="F232" s="31">
        <v>7.35</v>
      </c>
      <c r="I232">
        <v>61.07</v>
      </c>
      <c r="J232">
        <v>29.61</v>
      </c>
      <c r="K232">
        <v>12.7</v>
      </c>
      <c r="L232" s="31">
        <v>7.35</v>
      </c>
      <c r="N232" s="28">
        <v>1944</v>
      </c>
      <c r="O232" s="20">
        <f>C232/SUM($C232:$F232)</f>
        <v>0.55152171949787765</v>
      </c>
      <c r="P232" s="20">
        <f t="shared" si="47"/>
        <v>0.26740720671904633</v>
      </c>
      <c r="Q232" s="20">
        <f t="shared" si="48"/>
        <v>0.11469339835636232</v>
      </c>
      <c r="R232" s="20">
        <f t="shared" si="49"/>
        <v>6.637767542671362E-2</v>
      </c>
      <c r="T232" s="28">
        <v>1944</v>
      </c>
      <c r="U232" s="20">
        <f t="shared" si="50"/>
        <v>0.55152171949787765</v>
      </c>
      <c r="V232" s="20">
        <f t="shared" si="51"/>
        <v>0.26740720671904633</v>
      </c>
      <c r="W232" s="20">
        <f t="shared" si="52"/>
        <v>0.11469339835636232</v>
      </c>
      <c r="X232" s="20">
        <f t="shared" si="53"/>
        <v>6.637767542671362E-2</v>
      </c>
    </row>
    <row r="233" spans="2:24" x14ac:dyDescent="0.25">
      <c r="B233" s="28">
        <v>1945</v>
      </c>
      <c r="C233">
        <v>56.57</v>
      </c>
      <c r="D233">
        <v>22.05</v>
      </c>
      <c r="E233">
        <v>14.29</v>
      </c>
      <c r="F233" s="31">
        <v>7.31</v>
      </c>
      <c r="I233">
        <v>56.57</v>
      </c>
      <c r="J233">
        <v>22.05</v>
      </c>
      <c r="K233">
        <v>14.29</v>
      </c>
      <c r="L233" s="31">
        <v>7.31</v>
      </c>
      <c r="N233" s="28">
        <v>1945</v>
      </c>
      <c r="O233" s="20">
        <f t="shared" si="46"/>
        <v>0.56445819197764913</v>
      </c>
      <c r="P233" s="20">
        <f t="shared" si="47"/>
        <v>0.22001596487727001</v>
      </c>
      <c r="Q233" s="20">
        <f t="shared" si="48"/>
        <v>0.14258631011774095</v>
      </c>
      <c r="R233" s="20">
        <f t="shared" si="49"/>
        <v>7.2939533027339853E-2</v>
      </c>
      <c r="T233" s="28">
        <v>1945</v>
      </c>
      <c r="U233" s="20">
        <f t="shared" si="50"/>
        <v>0.56445819197764913</v>
      </c>
      <c r="V233" s="20">
        <f t="shared" si="51"/>
        <v>0.22001596487727001</v>
      </c>
      <c r="W233" s="20">
        <f t="shared" si="52"/>
        <v>0.14258631011774095</v>
      </c>
      <c r="X233" s="20">
        <f t="shared" si="53"/>
        <v>7.2939533027339853E-2</v>
      </c>
    </row>
    <row r="234" spans="2:24" x14ac:dyDescent="0.25">
      <c r="B234" s="28">
        <v>1946</v>
      </c>
      <c r="C234">
        <v>47.17</v>
      </c>
      <c r="D234">
        <v>15.46</v>
      </c>
      <c r="E234">
        <v>11.6</v>
      </c>
      <c r="F234" s="31">
        <v>7.94</v>
      </c>
      <c r="I234">
        <v>47.17</v>
      </c>
      <c r="J234">
        <v>15.46</v>
      </c>
      <c r="K234">
        <v>11.6</v>
      </c>
      <c r="L234" s="31">
        <v>7.94</v>
      </c>
      <c r="N234" s="28">
        <v>1946</v>
      </c>
      <c r="O234" s="20">
        <f>C234/SUM($C234:$F234)</f>
        <v>0.57405379092126085</v>
      </c>
      <c r="P234" s="20">
        <f t="shared" si="47"/>
        <v>0.18814652549592309</v>
      </c>
      <c r="Q234" s="20">
        <f t="shared" si="48"/>
        <v>0.14117074358038212</v>
      </c>
      <c r="R234" s="20">
        <f t="shared" si="49"/>
        <v>9.662894000243398E-2</v>
      </c>
      <c r="T234" s="28">
        <v>1946</v>
      </c>
      <c r="U234" s="20">
        <f t="shared" si="50"/>
        <v>0.57405379092126085</v>
      </c>
      <c r="V234" s="20">
        <f t="shared" si="51"/>
        <v>0.18814652549592309</v>
      </c>
      <c r="W234" s="20">
        <f t="shared" si="52"/>
        <v>0.14117074358038212</v>
      </c>
      <c r="X234" s="20">
        <f t="shared" si="53"/>
        <v>9.662894000243398E-2</v>
      </c>
    </row>
    <row r="235" spans="2:24" x14ac:dyDescent="0.25">
      <c r="B235" s="28">
        <v>1947</v>
      </c>
      <c r="C235">
        <v>59.79</v>
      </c>
      <c r="D235">
        <v>20</v>
      </c>
      <c r="E235">
        <v>14.72</v>
      </c>
      <c r="F235" s="31">
        <v>9.33</v>
      </c>
      <c r="I235">
        <v>59.79</v>
      </c>
      <c r="J235">
        <v>20</v>
      </c>
      <c r="K235">
        <v>14.72</v>
      </c>
      <c r="L235" s="31">
        <v>9.33</v>
      </c>
      <c r="N235" s="28">
        <v>1947</v>
      </c>
      <c r="O235" s="20">
        <f t="shared" si="46"/>
        <v>0.57578967642526968</v>
      </c>
      <c r="P235" s="20">
        <f t="shared" si="47"/>
        <v>0.19260400616332821</v>
      </c>
      <c r="Q235" s="20">
        <f t="shared" si="48"/>
        <v>0.14175654853620959</v>
      </c>
      <c r="R235" s="20">
        <f t="shared" si="49"/>
        <v>8.9849768875192609E-2</v>
      </c>
      <c r="T235" s="28">
        <v>1947</v>
      </c>
      <c r="U235" s="20">
        <f t="shared" si="50"/>
        <v>0.57578967642526968</v>
      </c>
      <c r="V235" s="20">
        <f t="shared" si="51"/>
        <v>0.19260400616332821</v>
      </c>
      <c r="W235" s="20">
        <f t="shared" si="52"/>
        <v>0.14175654853620959</v>
      </c>
      <c r="X235" s="20">
        <f t="shared" si="53"/>
        <v>8.9849768875192609E-2</v>
      </c>
    </row>
    <row r="236" spans="2:24" x14ac:dyDescent="0.25">
      <c r="B236" s="28">
        <v>1948</v>
      </c>
      <c r="C236">
        <v>63.16</v>
      </c>
      <c r="D236">
        <v>21.29</v>
      </c>
      <c r="E236">
        <v>15.75</v>
      </c>
      <c r="F236" s="31">
        <v>9.59</v>
      </c>
      <c r="I236">
        <v>63.16</v>
      </c>
      <c r="J236">
        <v>21.29</v>
      </c>
      <c r="K236">
        <v>15.75</v>
      </c>
      <c r="L236" s="31">
        <v>9.59</v>
      </c>
      <c r="N236" s="28">
        <v>1948</v>
      </c>
      <c r="O236" s="20">
        <f t="shared" si="46"/>
        <v>0.57528008015301946</v>
      </c>
      <c r="P236" s="20">
        <f t="shared" si="47"/>
        <v>0.19391565716367612</v>
      </c>
      <c r="Q236" s="20">
        <f t="shared" si="48"/>
        <v>0.14345568813188816</v>
      </c>
      <c r="R236" s="20">
        <f t="shared" si="49"/>
        <v>8.7348574551416341E-2</v>
      </c>
      <c r="T236" s="28">
        <v>1948</v>
      </c>
      <c r="U236" s="20">
        <f t="shared" si="50"/>
        <v>0.57528008015301946</v>
      </c>
      <c r="V236" s="20">
        <f t="shared" si="51"/>
        <v>0.19391565716367612</v>
      </c>
      <c r="W236" s="20">
        <f t="shared" si="52"/>
        <v>0.14345568813188816</v>
      </c>
      <c r="X236" s="20">
        <f t="shared" si="53"/>
        <v>8.7348574551416341E-2</v>
      </c>
    </row>
    <row r="237" spans="2:24" x14ac:dyDescent="0.25">
      <c r="B237" s="28">
        <v>1949</v>
      </c>
      <c r="C237">
        <v>55.37</v>
      </c>
      <c r="D237">
        <v>19.62</v>
      </c>
      <c r="E237">
        <v>12.75</v>
      </c>
      <c r="F237" s="31">
        <v>7.94</v>
      </c>
      <c r="I237">
        <v>55.37</v>
      </c>
      <c r="J237">
        <v>19.62</v>
      </c>
      <c r="K237">
        <v>12.75</v>
      </c>
      <c r="L237" s="31">
        <v>7.94</v>
      </c>
      <c r="N237" s="28">
        <v>1949</v>
      </c>
      <c r="O237" s="20">
        <f t="shared" si="46"/>
        <v>0.57869983277591974</v>
      </c>
      <c r="P237" s="20">
        <f t="shared" si="47"/>
        <v>0.20505852842809366</v>
      </c>
      <c r="Q237" s="20">
        <f t="shared" si="48"/>
        <v>0.13325668896321072</v>
      </c>
      <c r="R237" s="20">
        <f t="shared" si="49"/>
        <v>8.2984949832775934E-2</v>
      </c>
      <c r="T237" s="28">
        <v>1949</v>
      </c>
      <c r="U237" s="20">
        <f t="shared" si="50"/>
        <v>0.57869983277591974</v>
      </c>
      <c r="V237" s="20">
        <f t="shared" si="51"/>
        <v>0.20505852842809366</v>
      </c>
      <c r="W237" s="20">
        <f t="shared" si="52"/>
        <v>0.13325668896321072</v>
      </c>
      <c r="X237" s="20">
        <f t="shared" si="53"/>
        <v>8.2984949832775934E-2</v>
      </c>
    </row>
    <row r="238" spans="2:24" x14ac:dyDescent="0.25">
      <c r="B238" s="28">
        <v>1950</v>
      </c>
      <c r="C238">
        <v>70.319999999999993</v>
      </c>
      <c r="D238">
        <v>24.33</v>
      </c>
      <c r="E238">
        <v>17.18</v>
      </c>
      <c r="F238" s="31">
        <v>10.34</v>
      </c>
      <c r="I238">
        <v>70.319999999999993</v>
      </c>
      <c r="J238">
        <v>24.33</v>
      </c>
      <c r="K238">
        <v>17.18</v>
      </c>
      <c r="L238" s="31">
        <v>10.34</v>
      </c>
      <c r="N238" s="28">
        <v>1950</v>
      </c>
      <c r="O238" s="20">
        <f t="shared" si="46"/>
        <v>0.57559138904804785</v>
      </c>
      <c r="P238" s="20">
        <f t="shared" si="47"/>
        <v>0.19914872718343293</v>
      </c>
      <c r="Q238" s="20">
        <f t="shared" si="48"/>
        <v>0.14062372104444629</v>
      </c>
      <c r="R238" s="20">
        <f t="shared" si="49"/>
        <v>8.4636162724073025E-2</v>
      </c>
      <c r="T238" s="28">
        <v>1950</v>
      </c>
      <c r="U238" s="20">
        <f t="shared" si="50"/>
        <v>0.57559138904804785</v>
      </c>
      <c r="V238" s="20">
        <f t="shared" si="51"/>
        <v>0.19914872718343293</v>
      </c>
      <c r="W238" s="20">
        <f t="shared" si="52"/>
        <v>0.14062372104444629</v>
      </c>
      <c r="X238" s="20">
        <f t="shared" si="53"/>
        <v>8.4636162724073025E-2</v>
      </c>
    </row>
    <row r="239" spans="2:24" x14ac:dyDescent="0.25">
      <c r="B239" s="28">
        <v>1951</v>
      </c>
      <c r="C239">
        <v>77.2</v>
      </c>
      <c r="D239">
        <v>25.83</v>
      </c>
      <c r="E239">
        <v>19.170000000000002</v>
      </c>
      <c r="F239" s="31">
        <v>11.92</v>
      </c>
      <c r="I239">
        <v>77.16</v>
      </c>
      <c r="J239">
        <v>25.81</v>
      </c>
      <c r="K239">
        <v>19.13</v>
      </c>
      <c r="L239" s="31">
        <v>11.93</v>
      </c>
      <c r="N239" s="28">
        <v>1951</v>
      </c>
      <c r="O239" s="20">
        <f t="shared" si="46"/>
        <v>0.57560393677303912</v>
      </c>
      <c r="P239" s="20">
        <f t="shared" si="47"/>
        <v>0.19258872651356992</v>
      </c>
      <c r="Q239" s="20">
        <f t="shared" si="48"/>
        <v>0.14293170295257979</v>
      </c>
      <c r="R239" s="20">
        <f t="shared" si="49"/>
        <v>8.8875633760811215E-2</v>
      </c>
      <c r="T239" s="28">
        <v>1951</v>
      </c>
      <c r="U239" s="20">
        <f t="shared" si="50"/>
        <v>0.57569200925166009</v>
      </c>
      <c r="V239" s="20">
        <f t="shared" si="51"/>
        <v>0.19256882787435647</v>
      </c>
      <c r="W239" s="20">
        <f t="shared" si="52"/>
        <v>0.14272923972245019</v>
      </c>
      <c r="X239" s="20">
        <f t="shared" si="53"/>
        <v>8.9009923151533235E-2</v>
      </c>
    </row>
    <row r="240" spans="2:24" x14ac:dyDescent="0.25">
      <c r="B240" s="28">
        <v>1952</v>
      </c>
      <c r="C240">
        <v>65.53</v>
      </c>
      <c r="D240">
        <v>21.65</v>
      </c>
      <c r="E240">
        <v>16.14</v>
      </c>
      <c r="F240" s="31">
        <v>10.58</v>
      </c>
      <c r="I240">
        <v>65.430000000000007</v>
      </c>
      <c r="J240">
        <v>21.61</v>
      </c>
      <c r="K240">
        <v>16.059999999999999</v>
      </c>
      <c r="L240" s="31">
        <v>10.61</v>
      </c>
      <c r="N240" s="28">
        <v>1952</v>
      </c>
      <c r="O240" s="20">
        <f t="shared" si="46"/>
        <v>0.57532923617208076</v>
      </c>
      <c r="P240" s="20">
        <f t="shared" si="47"/>
        <v>0.19007901668129937</v>
      </c>
      <c r="Q240" s="20">
        <f t="shared" si="48"/>
        <v>0.14170324846356452</v>
      </c>
      <c r="R240" s="20">
        <f t="shared" si="49"/>
        <v>9.2888498683055307E-2</v>
      </c>
      <c r="T240" s="28">
        <v>1952</v>
      </c>
      <c r="U240" s="20">
        <f t="shared" si="50"/>
        <v>0.57541113358543661</v>
      </c>
      <c r="V240" s="20">
        <f t="shared" si="51"/>
        <v>0.19004485093659307</v>
      </c>
      <c r="W240" s="20">
        <f t="shared" si="52"/>
        <v>0.14123647876176235</v>
      </c>
      <c r="X240" s="20">
        <f t="shared" si="53"/>
        <v>9.3307536716207881E-2</v>
      </c>
    </row>
    <row r="241" spans="2:24" x14ac:dyDescent="0.25">
      <c r="B241" s="28">
        <v>1953</v>
      </c>
      <c r="C241">
        <v>79.89</v>
      </c>
      <c r="D241">
        <v>27.26</v>
      </c>
      <c r="E241">
        <v>19.09</v>
      </c>
      <c r="F241" s="31">
        <v>12.47</v>
      </c>
      <c r="I241">
        <v>79.75</v>
      </c>
      <c r="J241">
        <v>27.2</v>
      </c>
      <c r="K241">
        <v>18.97</v>
      </c>
      <c r="L241" s="31">
        <v>12.51</v>
      </c>
      <c r="N241" s="28">
        <v>1953</v>
      </c>
      <c r="O241" s="20">
        <f t="shared" si="46"/>
        <v>0.57594982337250378</v>
      </c>
      <c r="P241" s="20">
        <f t="shared" si="47"/>
        <v>0.19652512436017591</v>
      </c>
      <c r="Q241" s="20">
        <f t="shared" si="48"/>
        <v>0.13762526133660152</v>
      </c>
      <c r="R241" s="20">
        <f t="shared" si="49"/>
        <v>8.9899790930718759E-2</v>
      </c>
      <c r="T241" s="28">
        <v>1953</v>
      </c>
      <c r="U241" s="20">
        <f t="shared" si="50"/>
        <v>0.57610344578487316</v>
      </c>
      <c r="V241" s="20">
        <f t="shared" si="51"/>
        <v>0.19648920031785017</v>
      </c>
      <c r="W241" s="20">
        <f t="shared" si="52"/>
        <v>0.13703676948638299</v>
      </c>
      <c r="X241" s="20">
        <f t="shared" si="53"/>
        <v>9.0370584410893587E-2</v>
      </c>
    </row>
    <row r="242" spans="2:24" x14ac:dyDescent="0.25">
      <c r="B242" s="28">
        <v>1954</v>
      </c>
      <c r="C242">
        <v>62.67</v>
      </c>
      <c r="D242">
        <v>19.66</v>
      </c>
      <c r="E242">
        <v>14.54</v>
      </c>
      <c r="F242" s="31">
        <v>10.24</v>
      </c>
      <c r="I242">
        <v>62.48</v>
      </c>
      <c r="J242">
        <v>19.57</v>
      </c>
      <c r="K242">
        <v>14.39</v>
      </c>
      <c r="L242" s="31">
        <v>10.29</v>
      </c>
      <c r="N242" s="28">
        <v>1954</v>
      </c>
      <c r="O242" s="20">
        <f t="shared" si="46"/>
        <v>0.58509943049201762</v>
      </c>
      <c r="P242" s="20">
        <f t="shared" si="47"/>
        <v>0.18354962188404444</v>
      </c>
      <c r="Q242" s="20">
        <f t="shared" si="48"/>
        <v>0.13574829614415088</v>
      </c>
      <c r="R242" s="20">
        <f t="shared" si="49"/>
        <v>9.5602651479787137E-2</v>
      </c>
      <c r="T242" s="28">
        <v>1954</v>
      </c>
      <c r="U242" s="20">
        <f t="shared" si="50"/>
        <v>0.58540241731471943</v>
      </c>
      <c r="V242" s="20">
        <f t="shared" si="51"/>
        <v>0.18335988007120774</v>
      </c>
      <c r="W242" s="20">
        <f t="shared" si="52"/>
        <v>0.13482619694556358</v>
      </c>
      <c r="X242" s="20">
        <f t="shared" si="53"/>
        <v>9.6411505668509326E-2</v>
      </c>
    </row>
    <row r="243" spans="2:24" x14ac:dyDescent="0.25">
      <c r="B243" s="28">
        <v>1955</v>
      </c>
      <c r="C243">
        <v>82.65</v>
      </c>
      <c r="D243">
        <v>29.02</v>
      </c>
      <c r="E243">
        <v>19.53</v>
      </c>
      <c r="F243" s="31">
        <v>12.2</v>
      </c>
      <c r="I243">
        <v>82.42</v>
      </c>
      <c r="J243">
        <v>28.92</v>
      </c>
      <c r="K243">
        <v>19.329999999999998</v>
      </c>
      <c r="L243" s="31">
        <v>12.27</v>
      </c>
      <c r="N243" s="28">
        <v>1955</v>
      </c>
      <c r="O243" s="20">
        <f t="shared" si="46"/>
        <v>0.57635983263598345</v>
      </c>
      <c r="P243" s="20">
        <f t="shared" si="47"/>
        <v>0.20237099023709906</v>
      </c>
      <c r="Q243" s="20">
        <f t="shared" si="48"/>
        <v>0.13619246861924689</v>
      </c>
      <c r="R243" s="20">
        <f t="shared" si="49"/>
        <v>8.5076708507670865E-2</v>
      </c>
      <c r="T243" s="28">
        <v>1955</v>
      </c>
      <c r="U243" s="20">
        <f t="shared" si="50"/>
        <v>0.57660556877011326</v>
      </c>
      <c r="V243" s="20">
        <f t="shared" si="51"/>
        <v>0.20232265286134041</v>
      </c>
      <c r="W243" s="20">
        <f t="shared" si="52"/>
        <v>0.13523156569189868</v>
      </c>
      <c r="X243" s="20">
        <f t="shared" si="53"/>
        <v>8.5840212676647529E-2</v>
      </c>
    </row>
    <row r="244" spans="2:24" x14ac:dyDescent="0.25">
      <c r="B244" s="28">
        <v>1956</v>
      </c>
      <c r="C244">
        <v>81.83</v>
      </c>
      <c r="D244">
        <v>25.61</v>
      </c>
      <c r="E244">
        <v>20.38</v>
      </c>
      <c r="F244" s="31">
        <v>12.46</v>
      </c>
      <c r="I244">
        <v>81.55</v>
      </c>
      <c r="J244">
        <v>25.48</v>
      </c>
      <c r="K244">
        <v>20.14</v>
      </c>
      <c r="L244" s="31">
        <v>12.55</v>
      </c>
      <c r="N244" s="28">
        <v>1956</v>
      </c>
      <c r="O244" s="20">
        <f t="shared" si="46"/>
        <v>0.58333333333333337</v>
      </c>
      <c r="P244" s="20">
        <f t="shared" si="47"/>
        <v>0.18256344453949244</v>
      </c>
      <c r="Q244" s="20">
        <f t="shared" si="48"/>
        <v>0.14528086683775307</v>
      </c>
      <c r="R244" s="20">
        <f t="shared" si="49"/>
        <v>8.8822355289421159E-2</v>
      </c>
      <c r="T244" s="28">
        <v>1956</v>
      </c>
      <c r="U244" s="20">
        <f t="shared" si="50"/>
        <v>0.58366733466933862</v>
      </c>
      <c r="V244" s="20">
        <f t="shared" si="51"/>
        <v>0.18236472945891785</v>
      </c>
      <c r="W244" s="20">
        <f t="shared" si="52"/>
        <v>0.14414543372459204</v>
      </c>
      <c r="X244" s="20">
        <f t="shared" si="53"/>
        <v>8.9822502147151456E-2</v>
      </c>
    </row>
    <row r="245" spans="2:24" x14ac:dyDescent="0.25">
      <c r="B245" s="28">
        <v>1957</v>
      </c>
      <c r="C245">
        <v>78.67</v>
      </c>
      <c r="D245">
        <v>25.6</v>
      </c>
      <c r="E245">
        <v>18.09</v>
      </c>
      <c r="F245" s="31">
        <v>10.9</v>
      </c>
      <c r="I245">
        <v>78.34</v>
      </c>
      <c r="J245">
        <v>25.45</v>
      </c>
      <c r="K245">
        <v>17.82</v>
      </c>
      <c r="L245" s="31">
        <v>11</v>
      </c>
      <c r="N245" s="28">
        <v>1957</v>
      </c>
      <c r="O245" s="20">
        <f t="shared" si="46"/>
        <v>0.59034969233078183</v>
      </c>
      <c r="P245" s="20">
        <f t="shared" si="47"/>
        <v>0.19210565811196156</v>
      </c>
      <c r="Q245" s="20">
        <f t="shared" si="48"/>
        <v>0.13574966231427282</v>
      </c>
      <c r="R245" s="20">
        <f t="shared" si="49"/>
        <v>8.1794987242983633E-2</v>
      </c>
      <c r="T245" s="28">
        <v>1957</v>
      </c>
      <c r="U245" s="20">
        <f t="shared" si="50"/>
        <v>0.59075484503431108</v>
      </c>
      <c r="V245" s="20">
        <f t="shared" si="51"/>
        <v>0.19191614508709748</v>
      </c>
      <c r="W245" s="20">
        <f t="shared" si="52"/>
        <v>0.13437900610813663</v>
      </c>
      <c r="X245" s="20">
        <f t="shared" si="53"/>
        <v>8.2950003770454708E-2</v>
      </c>
    </row>
    <row r="246" spans="2:24" x14ac:dyDescent="0.25">
      <c r="B246" s="28">
        <v>1958</v>
      </c>
      <c r="C246">
        <v>60.97</v>
      </c>
      <c r="D246">
        <v>17.32</v>
      </c>
      <c r="E246">
        <v>14.77</v>
      </c>
      <c r="F246" s="31">
        <v>10.9</v>
      </c>
      <c r="I246">
        <v>60.59</v>
      </c>
      <c r="J246">
        <v>17.149999999999999</v>
      </c>
      <c r="K246">
        <v>14.45</v>
      </c>
      <c r="L246" s="31">
        <v>11.01</v>
      </c>
      <c r="N246" s="28">
        <v>1958</v>
      </c>
      <c r="O246" s="20">
        <f t="shared" si="46"/>
        <v>0.58647556752597152</v>
      </c>
      <c r="P246" s="20">
        <f t="shared" si="47"/>
        <v>0.16660253943824549</v>
      </c>
      <c r="Q246" s="20">
        <f t="shared" si="48"/>
        <v>0.14207387456714121</v>
      </c>
      <c r="R246" s="20">
        <f t="shared" si="49"/>
        <v>0.10484801846864179</v>
      </c>
      <c r="T246" s="28">
        <v>1958</v>
      </c>
      <c r="U246" s="20">
        <f t="shared" si="50"/>
        <v>0.58711240310077517</v>
      </c>
      <c r="V246" s="20">
        <f t="shared" si="51"/>
        <v>0.16618217054263562</v>
      </c>
      <c r="W246" s="20">
        <f t="shared" si="52"/>
        <v>0.14001937984496121</v>
      </c>
      <c r="X246" s="20">
        <f t="shared" si="53"/>
        <v>0.10668604651162789</v>
      </c>
    </row>
    <row r="247" spans="2:24" x14ac:dyDescent="0.25">
      <c r="B247" s="28">
        <v>1959</v>
      </c>
      <c r="C247">
        <v>69.86</v>
      </c>
      <c r="D247">
        <v>22.68</v>
      </c>
      <c r="E247">
        <v>17.07</v>
      </c>
      <c r="F247" s="31">
        <v>10.87</v>
      </c>
      <c r="I247">
        <v>69.44</v>
      </c>
      <c r="J247">
        <v>22.49</v>
      </c>
      <c r="K247">
        <v>16.71</v>
      </c>
      <c r="L247" s="31">
        <v>10.99</v>
      </c>
      <c r="N247" s="28">
        <v>1959</v>
      </c>
      <c r="O247" s="20">
        <f t="shared" si="46"/>
        <v>0.57984727755644094</v>
      </c>
      <c r="P247" s="20">
        <f t="shared" si="47"/>
        <v>0.18824701195219126</v>
      </c>
      <c r="Q247" s="20">
        <f t="shared" si="48"/>
        <v>0.14168326693227093</v>
      </c>
      <c r="R247" s="20">
        <f t="shared" si="49"/>
        <v>9.0222443559096949E-2</v>
      </c>
      <c r="T247" s="28">
        <v>1959</v>
      </c>
      <c r="U247" s="20">
        <f t="shared" si="50"/>
        <v>0.58045640725570513</v>
      </c>
      <c r="V247" s="20">
        <f t="shared" si="51"/>
        <v>0.18799632199281119</v>
      </c>
      <c r="W247" s="20">
        <f t="shared" si="52"/>
        <v>0.1396806821031514</v>
      </c>
      <c r="X247" s="20">
        <f t="shared" si="53"/>
        <v>9.1866588648332373E-2</v>
      </c>
    </row>
    <row r="248" spans="2:24" x14ac:dyDescent="0.25">
      <c r="B248" s="28">
        <v>1960</v>
      </c>
      <c r="C248">
        <v>72.41</v>
      </c>
      <c r="D248">
        <v>23.89</v>
      </c>
      <c r="E248">
        <v>16.91</v>
      </c>
      <c r="F248" s="31">
        <v>11.37</v>
      </c>
      <c r="I248">
        <v>71.94</v>
      </c>
      <c r="J248">
        <v>23.68</v>
      </c>
      <c r="K248">
        <v>16.510000000000002</v>
      </c>
      <c r="L248" s="31">
        <v>11.51</v>
      </c>
      <c r="N248" s="28">
        <v>1960</v>
      </c>
      <c r="O248" s="20">
        <f t="shared" si="46"/>
        <v>0.58123294268742975</v>
      </c>
      <c r="P248" s="20">
        <f t="shared" si="47"/>
        <v>0.191764328142559</v>
      </c>
      <c r="Q248" s="20">
        <f t="shared" si="48"/>
        <v>0.13573607320597206</v>
      </c>
      <c r="R248" s="20">
        <f t="shared" si="49"/>
        <v>9.126665596403917E-2</v>
      </c>
      <c r="T248" s="28">
        <v>1960</v>
      </c>
      <c r="U248" s="20">
        <f t="shared" si="50"/>
        <v>0.58185053380782914</v>
      </c>
      <c r="V248" s="20">
        <f t="shared" si="51"/>
        <v>0.19152377871239079</v>
      </c>
      <c r="W248" s="20">
        <f t="shared" si="52"/>
        <v>0.13353283726949208</v>
      </c>
      <c r="X248" s="20">
        <f t="shared" si="53"/>
        <v>9.3092850210287917E-2</v>
      </c>
    </row>
    <row r="249" spans="2:24" x14ac:dyDescent="0.25">
      <c r="B249" s="28">
        <v>1961</v>
      </c>
      <c r="C249">
        <v>71.989999999999995</v>
      </c>
      <c r="D249">
        <v>21.78</v>
      </c>
      <c r="E249">
        <v>16.71</v>
      </c>
      <c r="F249" s="31">
        <v>12.04</v>
      </c>
      <c r="I249">
        <v>71.47</v>
      </c>
      <c r="J249">
        <v>21.54</v>
      </c>
      <c r="K249">
        <v>16.28</v>
      </c>
      <c r="L249" s="31">
        <v>12.19</v>
      </c>
      <c r="N249" s="28">
        <v>1961</v>
      </c>
      <c r="O249" s="20">
        <f t="shared" si="46"/>
        <v>0.58757753836108395</v>
      </c>
      <c r="P249" s="20">
        <f t="shared" si="47"/>
        <v>0.17776689520078359</v>
      </c>
      <c r="Q249" s="20">
        <f t="shared" si="48"/>
        <v>0.13638589618021552</v>
      </c>
      <c r="R249" s="20">
        <f t="shared" si="49"/>
        <v>9.826967025791708E-2</v>
      </c>
      <c r="T249" s="28">
        <v>1961</v>
      </c>
      <c r="U249" s="20">
        <f t="shared" si="50"/>
        <v>0.58832729667434969</v>
      </c>
      <c r="V249" s="20">
        <f t="shared" si="51"/>
        <v>0.17731313796509715</v>
      </c>
      <c r="W249" s="20">
        <f t="shared" si="52"/>
        <v>0.13401382943694437</v>
      </c>
      <c r="X249" s="20">
        <f t="shared" si="53"/>
        <v>0.10034573592360883</v>
      </c>
    </row>
    <row r="250" spans="2:24" x14ac:dyDescent="0.25">
      <c r="B250" s="28">
        <v>1962</v>
      </c>
      <c r="C250">
        <v>72.849999999999994</v>
      </c>
      <c r="D250">
        <v>23.92</v>
      </c>
      <c r="E250">
        <v>16.55</v>
      </c>
      <c r="F250" s="31">
        <v>11.71</v>
      </c>
      <c r="I250">
        <v>72.28</v>
      </c>
      <c r="J250">
        <v>23.66</v>
      </c>
      <c r="K250">
        <v>16.079999999999998</v>
      </c>
      <c r="L250" s="31">
        <v>11.88</v>
      </c>
      <c r="N250" s="28">
        <v>1962</v>
      </c>
      <c r="O250" s="20">
        <f t="shared" si="46"/>
        <v>0.58266016156122524</v>
      </c>
      <c r="P250" s="20">
        <f t="shared" si="47"/>
        <v>0.19131408461969129</v>
      </c>
      <c r="Q250" s="20">
        <f t="shared" si="48"/>
        <v>0.13236823162441014</v>
      </c>
      <c r="R250" s="20">
        <f t="shared" si="49"/>
        <v>9.3657522194673284E-2</v>
      </c>
      <c r="T250" s="28">
        <v>1962</v>
      </c>
      <c r="U250" s="20">
        <f t="shared" si="50"/>
        <v>0.58337368845843429</v>
      </c>
      <c r="V250" s="20">
        <f t="shared" si="51"/>
        <v>0.19096045197740114</v>
      </c>
      <c r="W250" s="20">
        <f t="shared" si="52"/>
        <v>0.12978208232445521</v>
      </c>
      <c r="X250" s="20">
        <f t="shared" si="53"/>
        <v>9.588377723970945E-2</v>
      </c>
    </row>
    <row r="251" spans="2:24" x14ac:dyDescent="0.25">
      <c r="B251" s="28">
        <v>1963</v>
      </c>
      <c r="C251">
        <v>81.61</v>
      </c>
      <c r="D251">
        <v>27.87</v>
      </c>
      <c r="E251">
        <v>18.62</v>
      </c>
      <c r="F251" s="31">
        <v>12.14</v>
      </c>
      <c r="I251">
        <v>81.25</v>
      </c>
      <c r="J251">
        <v>27.8</v>
      </c>
      <c r="K251">
        <v>18.170000000000002</v>
      </c>
      <c r="L251" s="31">
        <v>12.3</v>
      </c>
      <c r="N251" s="28">
        <v>1963</v>
      </c>
      <c r="O251" s="20">
        <f t="shared" si="46"/>
        <v>0.58193097547062178</v>
      </c>
      <c r="P251" s="20">
        <f t="shared" si="47"/>
        <v>0.19873074729035939</v>
      </c>
      <c r="Q251" s="20">
        <f t="shared" si="48"/>
        <v>0.13277239018824871</v>
      </c>
      <c r="R251" s="20">
        <f t="shared" si="49"/>
        <v>8.6565887050770104E-2</v>
      </c>
      <c r="T251" s="28">
        <v>1963</v>
      </c>
      <c r="U251" s="20">
        <f t="shared" si="50"/>
        <v>0.58235378440366969</v>
      </c>
      <c r="V251" s="20">
        <f t="shared" si="51"/>
        <v>0.19925458715596328</v>
      </c>
      <c r="W251" s="20">
        <f t="shared" si="52"/>
        <v>0.1302322247706422</v>
      </c>
      <c r="X251" s="20">
        <f t="shared" si="53"/>
        <v>8.8159403669724773E-2</v>
      </c>
    </row>
    <row r="252" spans="2:24" x14ac:dyDescent="0.25">
      <c r="B252" s="28">
        <v>1964</v>
      </c>
      <c r="C252">
        <v>94.4</v>
      </c>
      <c r="D252">
        <v>32.630000000000003</v>
      </c>
      <c r="E252">
        <v>22.05</v>
      </c>
      <c r="F252" s="31">
        <v>13.2</v>
      </c>
      <c r="I252">
        <v>94.23</v>
      </c>
      <c r="J252">
        <v>32.74</v>
      </c>
      <c r="K252">
        <v>21.63</v>
      </c>
      <c r="L252" s="31">
        <v>13.36</v>
      </c>
      <c r="N252" s="28">
        <v>1964</v>
      </c>
      <c r="O252" s="20">
        <f t="shared" si="46"/>
        <v>0.58171062361350756</v>
      </c>
      <c r="P252" s="20">
        <f t="shared" si="47"/>
        <v>0.20107222085284696</v>
      </c>
      <c r="Q252" s="20">
        <f t="shared" si="48"/>
        <v>0.13587626324870594</v>
      </c>
      <c r="R252" s="20">
        <f t="shared" si="49"/>
        <v>8.1340892284939612E-2</v>
      </c>
      <c r="T252" s="28">
        <v>1964</v>
      </c>
      <c r="U252" s="20">
        <f t="shared" si="50"/>
        <v>0.58181032353667583</v>
      </c>
      <c r="V252" s="20">
        <f t="shared" si="51"/>
        <v>0.20214867868609537</v>
      </c>
      <c r="W252" s="20">
        <f t="shared" si="52"/>
        <v>0.13355149419609783</v>
      </c>
      <c r="X252" s="20">
        <f t="shared" si="53"/>
        <v>8.2489503581131149E-2</v>
      </c>
    </row>
    <row r="253" spans="2:24" x14ac:dyDescent="0.25">
      <c r="B253" s="28">
        <v>1965</v>
      </c>
      <c r="C253">
        <v>100.76</v>
      </c>
      <c r="D253">
        <v>34.880000000000003</v>
      </c>
      <c r="E253">
        <v>24.42</v>
      </c>
      <c r="F253" s="31">
        <v>14.13</v>
      </c>
      <c r="I253">
        <v>100.79</v>
      </c>
      <c r="J253">
        <v>35.17</v>
      </c>
      <c r="K253">
        <v>24.02</v>
      </c>
      <c r="L253" s="31">
        <v>14.28</v>
      </c>
      <c r="N253" s="28">
        <v>1965</v>
      </c>
      <c r="O253" s="20">
        <f t="shared" si="46"/>
        <v>0.578448820253746</v>
      </c>
      <c r="P253" s="20">
        <f t="shared" si="47"/>
        <v>0.20024111602273381</v>
      </c>
      <c r="Q253" s="20">
        <f t="shared" si="48"/>
        <v>0.14019174464665021</v>
      </c>
      <c r="R253" s="20">
        <f t="shared" si="49"/>
        <v>8.1118319076870088E-2</v>
      </c>
      <c r="T253" s="28">
        <v>1965</v>
      </c>
      <c r="U253" s="20">
        <f t="shared" si="50"/>
        <v>0.57838861471364622</v>
      </c>
      <c r="V253" s="20">
        <f t="shared" si="51"/>
        <v>0.20182485940548603</v>
      </c>
      <c r="W253" s="20">
        <f t="shared" si="52"/>
        <v>0.13784000918168252</v>
      </c>
      <c r="X253" s="20">
        <f t="shared" si="53"/>
        <v>8.194651669918511E-2</v>
      </c>
    </row>
    <row r="254" spans="2:24" x14ac:dyDescent="0.25">
      <c r="B254" s="28">
        <v>1966</v>
      </c>
      <c r="C254">
        <v>103.9</v>
      </c>
      <c r="D254">
        <v>35.130000000000003</v>
      </c>
      <c r="E254">
        <v>25.29</v>
      </c>
      <c r="F254" s="31">
        <v>14.48</v>
      </c>
      <c r="I254">
        <v>104.13</v>
      </c>
      <c r="J254">
        <v>35.590000000000003</v>
      </c>
      <c r="K254">
        <v>24.91</v>
      </c>
      <c r="L254" s="31">
        <v>14.62</v>
      </c>
      <c r="N254" s="28">
        <v>1966</v>
      </c>
      <c r="O254" s="20">
        <f t="shared" ref="O254:O287" si="54">C254/SUM($C254:$F254)</f>
        <v>0.58109619686800906</v>
      </c>
      <c r="P254" s="20">
        <f t="shared" ref="P254:P288" si="55">D254/SUM($C254:$F254)</f>
        <v>0.19647651006711414</v>
      </c>
      <c r="Q254" s="20">
        <f t="shared" ref="Q254:Q288" si="56">E254/SUM($C254:$F254)</f>
        <v>0.14144295302013424</v>
      </c>
      <c r="R254" s="20">
        <f t="shared" ref="R254:R288" si="57">F254/SUM($C254:$F254)</f>
        <v>8.0984340044742739E-2</v>
      </c>
      <c r="T254" s="28">
        <v>1966</v>
      </c>
      <c r="U254" s="20">
        <f t="shared" ref="U254:U287" si="58">I254/SUM($I254:$L254)</f>
        <v>0.58092050209205015</v>
      </c>
      <c r="V254" s="20">
        <f t="shared" ref="V254:V288" si="59">J254/SUM($I254:$L254)</f>
        <v>0.19854951185495121</v>
      </c>
      <c r="W254" s="20">
        <f t="shared" ref="W254:W288" si="60">K254/SUM($I254:$L254)</f>
        <v>0.13896792189679219</v>
      </c>
      <c r="X254" s="20">
        <f t="shared" ref="X254:X288" si="61">L254/SUM($I254:$L254)</f>
        <v>8.1562064156206412E-2</v>
      </c>
    </row>
    <row r="255" spans="2:24" x14ac:dyDescent="0.25">
      <c r="B255" s="28">
        <v>1967</v>
      </c>
      <c r="C255">
        <v>99</v>
      </c>
      <c r="D255">
        <v>32.159999999999997</v>
      </c>
      <c r="E255">
        <v>23.35</v>
      </c>
      <c r="F255" s="31">
        <v>15.72</v>
      </c>
      <c r="I255">
        <v>99.43</v>
      </c>
      <c r="J255">
        <v>32.799999999999997</v>
      </c>
      <c r="K255">
        <v>23</v>
      </c>
      <c r="L255" s="31">
        <v>15.86</v>
      </c>
      <c r="N255" s="28">
        <v>1967</v>
      </c>
      <c r="O255" s="20">
        <f t="shared" si="54"/>
        <v>0.58156611643071143</v>
      </c>
      <c r="P255" s="20">
        <f t="shared" si="55"/>
        <v>0.18892087176173411</v>
      </c>
      <c r="Q255" s="20">
        <f t="shared" si="56"/>
        <v>0.1371673618046173</v>
      </c>
      <c r="R255" s="20">
        <f t="shared" si="57"/>
        <v>9.2345650002937207E-2</v>
      </c>
      <c r="T255" s="28">
        <v>1967</v>
      </c>
      <c r="U255" s="20">
        <f t="shared" si="58"/>
        <v>0.58115611666374412</v>
      </c>
      <c r="V255" s="20">
        <f t="shared" si="59"/>
        <v>0.191711964463148</v>
      </c>
      <c r="W255" s="20">
        <f t="shared" si="60"/>
        <v>0.1344321702028172</v>
      </c>
      <c r="X255" s="20">
        <f t="shared" si="61"/>
        <v>9.2699748670290474E-2</v>
      </c>
    </row>
    <row r="256" spans="2:24" x14ac:dyDescent="0.25">
      <c r="B256" s="28">
        <v>1968</v>
      </c>
      <c r="C256">
        <v>106.97</v>
      </c>
      <c r="D256">
        <v>35.53</v>
      </c>
      <c r="E256">
        <v>24.73</v>
      </c>
      <c r="F256" s="31">
        <v>16.850000000000001</v>
      </c>
      <c r="I256">
        <v>107.6</v>
      </c>
      <c r="J256">
        <v>36.35</v>
      </c>
      <c r="K256">
        <v>24.4</v>
      </c>
      <c r="L256" s="31">
        <v>16.98</v>
      </c>
      <c r="N256" s="28">
        <v>1968</v>
      </c>
      <c r="O256" s="20">
        <f t="shared" si="54"/>
        <v>0.58110604085180362</v>
      </c>
      <c r="P256" s="20">
        <f t="shared" si="55"/>
        <v>0.19301390699695786</v>
      </c>
      <c r="Q256" s="20">
        <f t="shared" si="56"/>
        <v>0.13434376358105174</v>
      </c>
      <c r="R256" s="20">
        <f t="shared" si="57"/>
        <v>9.1536288570186891E-2</v>
      </c>
      <c r="T256" s="28">
        <v>1968</v>
      </c>
      <c r="U256" s="20">
        <f t="shared" si="58"/>
        <v>0.58058598176226195</v>
      </c>
      <c r="V256" s="20">
        <f t="shared" si="59"/>
        <v>0.19613662116225114</v>
      </c>
      <c r="W256" s="20">
        <f t="shared" si="60"/>
        <v>0.13165704419144231</v>
      </c>
      <c r="X256" s="20">
        <f t="shared" si="61"/>
        <v>9.1620352884044687E-2</v>
      </c>
    </row>
    <row r="257" spans="2:24" x14ac:dyDescent="0.25">
      <c r="B257" s="28">
        <v>1969</v>
      </c>
      <c r="C257">
        <v>108.5</v>
      </c>
      <c r="D257">
        <v>35.97</v>
      </c>
      <c r="E257">
        <v>26.24</v>
      </c>
      <c r="F257" s="31">
        <v>16.309999999999999</v>
      </c>
      <c r="I257">
        <v>109.33</v>
      </c>
      <c r="J257">
        <v>36.97</v>
      </c>
      <c r="K257">
        <v>25.94</v>
      </c>
      <c r="L257" s="31">
        <v>16.43</v>
      </c>
      <c r="N257" s="28">
        <v>1969</v>
      </c>
      <c r="O257" s="20">
        <f t="shared" si="54"/>
        <v>0.58015185541653291</v>
      </c>
      <c r="P257" s="20">
        <f t="shared" si="55"/>
        <v>0.1923323708694257</v>
      </c>
      <c r="Q257" s="20">
        <f t="shared" si="56"/>
        <v>0.14030584964174952</v>
      </c>
      <c r="R257" s="20">
        <f t="shared" si="57"/>
        <v>8.7209924072291722E-2</v>
      </c>
      <c r="T257" s="28">
        <v>1969</v>
      </c>
      <c r="U257" s="20">
        <f t="shared" si="58"/>
        <v>0.57947739439232515</v>
      </c>
      <c r="V257" s="20">
        <f t="shared" si="59"/>
        <v>0.19595060157947738</v>
      </c>
      <c r="W257" s="20">
        <f t="shared" si="60"/>
        <v>0.13748873694811045</v>
      </c>
      <c r="X257" s="20">
        <f t="shared" si="61"/>
        <v>8.7083267080086915E-2</v>
      </c>
    </row>
    <row r="258" spans="2:24" x14ac:dyDescent="0.25">
      <c r="B258" s="28">
        <v>1970</v>
      </c>
      <c r="C258">
        <v>99.59</v>
      </c>
      <c r="D258">
        <v>30.13</v>
      </c>
      <c r="E258">
        <v>25.12</v>
      </c>
      <c r="F258" s="31">
        <v>16.329999999999998</v>
      </c>
      <c r="I258">
        <v>100.61</v>
      </c>
      <c r="J258">
        <v>31.3</v>
      </c>
      <c r="K258">
        <v>24.84</v>
      </c>
      <c r="L258" s="31">
        <v>16.45</v>
      </c>
      <c r="N258" s="28">
        <v>1970</v>
      </c>
      <c r="O258" s="20">
        <f t="shared" si="54"/>
        <v>0.5818192440264065</v>
      </c>
      <c r="P258" s="20">
        <f t="shared" si="55"/>
        <v>0.17602383595256177</v>
      </c>
      <c r="Q258" s="20">
        <f t="shared" si="56"/>
        <v>0.14675468832155167</v>
      </c>
      <c r="R258" s="20">
        <f t="shared" si="57"/>
        <v>9.5402231699480033E-2</v>
      </c>
      <c r="T258" s="28">
        <v>1970</v>
      </c>
      <c r="U258" s="20">
        <f t="shared" si="58"/>
        <v>0.58088914549653581</v>
      </c>
      <c r="V258" s="20">
        <f t="shared" si="59"/>
        <v>0.18071593533487298</v>
      </c>
      <c r="W258" s="20">
        <f t="shared" si="60"/>
        <v>0.14341801385681294</v>
      </c>
      <c r="X258" s="20">
        <f t="shared" si="61"/>
        <v>9.4976905311778298E-2</v>
      </c>
    </row>
    <row r="259" spans="2:24" x14ac:dyDescent="0.25">
      <c r="B259" s="28">
        <v>1971</v>
      </c>
      <c r="C259">
        <v>97.91</v>
      </c>
      <c r="D259">
        <v>32.85</v>
      </c>
      <c r="E259">
        <v>23.63</v>
      </c>
      <c r="F259" s="31">
        <v>14.88</v>
      </c>
      <c r="I259">
        <v>99.13</v>
      </c>
      <c r="J259">
        <v>34.21</v>
      </c>
      <c r="K259">
        <v>23.38</v>
      </c>
      <c r="L259" s="31">
        <v>15</v>
      </c>
      <c r="N259" s="28">
        <v>1971</v>
      </c>
      <c r="O259" s="20">
        <f t="shared" si="54"/>
        <v>0.57842500147693043</v>
      </c>
      <c r="P259" s="20">
        <f t="shared" si="55"/>
        <v>0.19406864772257343</v>
      </c>
      <c r="Q259" s="20">
        <f t="shared" si="56"/>
        <v>0.13959945648963196</v>
      </c>
      <c r="R259" s="20">
        <f t="shared" si="57"/>
        <v>8.790689431086432E-2</v>
      </c>
      <c r="T259" s="28">
        <v>1971</v>
      </c>
      <c r="U259" s="20">
        <f t="shared" si="58"/>
        <v>0.57727696249708826</v>
      </c>
      <c r="V259" s="20">
        <f t="shared" si="59"/>
        <v>0.19921965991148383</v>
      </c>
      <c r="W259" s="20">
        <f t="shared" si="60"/>
        <v>0.13615187514558583</v>
      </c>
      <c r="X259" s="20">
        <f t="shared" si="61"/>
        <v>8.7351502445842069E-2</v>
      </c>
    </row>
    <row r="260" spans="2:24" x14ac:dyDescent="0.25">
      <c r="B260" s="28">
        <v>1972</v>
      </c>
      <c r="C260">
        <v>106.72</v>
      </c>
      <c r="D260">
        <v>35.4</v>
      </c>
      <c r="E260">
        <v>27.67</v>
      </c>
      <c r="F260" s="31">
        <v>15.21</v>
      </c>
      <c r="I260">
        <v>108.09</v>
      </c>
      <c r="J260">
        <v>36.82</v>
      </c>
      <c r="K260">
        <v>27.4</v>
      </c>
      <c r="L260" s="31">
        <v>15.43</v>
      </c>
      <c r="N260" s="28">
        <v>1972</v>
      </c>
      <c r="O260" s="20">
        <f t="shared" si="54"/>
        <v>0.57686486486486477</v>
      </c>
      <c r="P260" s="20">
        <f t="shared" si="55"/>
        <v>0.19135135135135131</v>
      </c>
      <c r="Q260" s="20">
        <f t="shared" si="56"/>
        <v>0.14956756756756756</v>
      </c>
      <c r="R260" s="20">
        <f t="shared" si="57"/>
        <v>8.2216216216216206E-2</v>
      </c>
      <c r="T260" s="28">
        <v>1972</v>
      </c>
      <c r="U260" s="20">
        <f t="shared" si="58"/>
        <v>0.57574304889741135</v>
      </c>
      <c r="V260" s="20">
        <f t="shared" si="59"/>
        <v>0.19612229679343773</v>
      </c>
      <c r="W260" s="20">
        <f t="shared" si="60"/>
        <v>0.14594652178544795</v>
      </c>
      <c r="X260" s="20">
        <f t="shared" si="61"/>
        <v>8.2188132523702995E-2</v>
      </c>
    </row>
    <row r="261" spans="2:24" x14ac:dyDescent="0.25">
      <c r="B261" s="28">
        <v>1973</v>
      </c>
      <c r="C261">
        <v>116.33</v>
      </c>
      <c r="D261">
        <v>39.340000000000003</v>
      </c>
      <c r="E261">
        <v>28.89</v>
      </c>
      <c r="F261" s="31">
        <v>15.81</v>
      </c>
      <c r="I261">
        <v>117.86</v>
      </c>
      <c r="J261">
        <v>40.83</v>
      </c>
      <c r="K261">
        <v>28.6</v>
      </c>
      <c r="L261" s="31">
        <v>16.13</v>
      </c>
      <c r="N261" s="28">
        <v>1973</v>
      </c>
      <c r="O261" s="20">
        <f t="shared" si="54"/>
        <v>0.58057593452113587</v>
      </c>
      <c r="P261" s="20">
        <f t="shared" si="55"/>
        <v>0.19633677696261917</v>
      </c>
      <c r="Q261" s="20">
        <f t="shared" si="56"/>
        <v>0.14418326096721065</v>
      </c>
      <c r="R261" s="20">
        <f t="shared" si="57"/>
        <v>7.8904027549034292E-2</v>
      </c>
      <c r="T261" s="28">
        <v>1973</v>
      </c>
      <c r="U261" s="20">
        <f t="shared" si="58"/>
        <v>0.57939239012879762</v>
      </c>
      <c r="V261" s="20">
        <f t="shared" si="59"/>
        <v>0.2007177268705142</v>
      </c>
      <c r="W261" s="20">
        <f t="shared" si="60"/>
        <v>0.14059581162127618</v>
      </c>
      <c r="X261" s="20">
        <f t="shared" si="61"/>
        <v>7.9294071379412051E-2</v>
      </c>
    </row>
    <row r="262" spans="2:24" x14ac:dyDescent="0.25">
      <c r="B262" s="28">
        <v>1974</v>
      </c>
      <c r="C262">
        <v>111.48</v>
      </c>
      <c r="D262">
        <v>34.659999999999997</v>
      </c>
      <c r="E262">
        <v>28.37</v>
      </c>
      <c r="F262" s="31">
        <v>15.87</v>
      </c>
      <c r="I262">
        <v>113.15</v>
      </c>
      <c r="J262">
        <v>36.229999999999997</v>
      </c>
      <c r="K262">
        <v>28.07</v>
      </c>
      <c r="L262" s="31">
        <v>16.28</v>
      </c>
      <c r="N262" s="28">
        <v>1974</v>
      </c>
      <c r="O262" s="20">
        <f t="shared" si="54"/>
        <v>0.5855657106838954</v>
      </c>
      <c r="P262" s="20">
        <f t="shared" si="55"/>
        <v>0.18205693875407078</v>
      </c>
      <c r="Q262" s="20">
        <f t="shared" si="56"/>
        <v>0.1490177539657527</v>
      </c>
      <c r="R262" s="20">
        <f t="shared" si="57"/>
        <v>8.3359596596281116E-2</v>
      </c>
      <c r="T262" s="28">
        <v>1974</v>
      </c>
      <c r="U262" s="20">
        <f t="shared" si="58"/>
        <v>0.58406029009446148</v>
      </c>
      <c r="V262" s="20">
        <f t="shared" si="59"/>
        <v>0.18701285293965828</v>
      </c>
      <c r="W262" s="20">
        <f t="shared" si="60"/>
        <v>0.14489237598719867</v>
      </c>
      <c r="X262" s="20">
        <f t="shared" si="61"/>
        <v>8.4034480978681686E-2</v>
      </c>
    </row>
    <row r="263" spans="2:24" x14ac:dyDescent="0.25">
      <c r="B263" s="28">
        <v>1975</v>
      </c>
      <c r="C263">
        <v>74.8</v>
      </c>
      <c r="D263">
        <v>24.74</v>
      </c>
      <c r="E263">
        <v>18.62</v>
      </c>
      <c r="F263" s="31">
        <v>10.38</v>
      </c>
      <c r="I263">
        <v>76.63</v>
      </c>
      <c r="J263">
        <v>26.38</v>
      </c>
      <c r="K263">
        <v>18.3</v>
      </c>
      <c r="L263" s="31">
        <v>10.89</v>
      </c>
      <c r="N263" s="28">
        <v>1975</v>
      </c>
      <c r="O263" s="20">
        <f t="shared" si="54"/>
        <v>0.5819200248949743</v>
      </c>
      <c r="P263" s="20">
        <f t="shared" si="55"/>
        <v>0.19246927026606503</v>
      </c>
      <c r="Q263" s="20">
        <f t="shared" si="56"/>
        <v>0.14485763186556716</v>
      </c>
      <c r="R263" s="20">
        <f t="shared" si="57"/>
        <v>8.0753072973393514E-2</v>
      </c>
      <c r="T263" s="28">
        <v>1975</v>
      </c>
      <c r="U263" s="20">
        <f t="shared" si="58"/>
        <v>0.57965204236006052</v>
      </c>
      <c r="V263" s="20">
        <f t="shared" si="59"/>
        <v>0.19954614220877459</v>
      </c>
      <c r="W263" s="20">
        <f t="shared" si="60"/>
        <v>0.13842662632375191</v>
      </c>
      <c r="X263" s="20">
        <f t="shared" si="61"/>
        <v>8.2375189107413024E-2</v>
      </c>
    </row>
    <row r="264" spans="2:24" x14ac:dyDescent="0.25">
      <c r="B264" s="28">
        <v>1976</v>
      </c>
      <c r="C264">
        <v>82.48</v>
      </c>
      <c r="D264">
        <v>30.58</v>
      </c>
      <c r="E264">
        <v>20.420000000000002</v>
      </c>
      <c r="F264" s="31">
        <v>11.6</v>
      </c>
      <c r="I264">
        <v>84.46</v>
      </c>
      <c r="J264">
        <v>32.28</v>
      </c>
      <c r="K264">
        <v>20.09</v>
      </c>
      <c r="L264" s="31">
        <v>12.2</v>
      </c>
      <c r="N264" s="28">
        <v>1976</v>
      </c>
      <c r="O264" s="20">
        <f t="shared" si="54"/>
        <v>0.56851392335263295</v>
      </c>
      <c r="P264" s="20">
        <f t="shared" si="55"/>
        <v>0.2107802591673559</v>
      </c>
      <c r="Q264" s="20">
        <f t="shared" si="56"/>
        <v>0.14074993107251171</v>
      </c>
      <c r="R264" s="20">
        <f t="shared" si="57"/>
        <v>7.9955886407499302E-2</v>
      </c>
      <c r="T264" s="28">
        <v>1976</v>
      </c>
      <c r="U264" s="20">
        <f t="shared" si="58"/>
        <v>0.56673153056431602</v>
      </c>
      <c r="V264" s="20">
        <f t="shared" si="59"/>
        <v>0.21660068442595456</v>
      </c>
      <c r="W264" s="20">
        <f t="shared" si="60"/>
        <v>0.13480507280413342</v>
      </c>
      <c r="X264" s="20">
        <f t="shared" si="61"/>
        <v>8.1862712205596197E-2</v>
      </c>
    </row>
    <row r="265" spans="2:24" x14ac:dyDescent="0.25">
      <c r="B265" s="28">
        <v>1977</v>
      </c>
      <c r="C265">
        <v>93.1</v>
      </c>
      <c r="D265">
        <v>34.26</v>
      </c>
      <c r="E265">
        <v>22.86</v>
      </c>
      <c r="F265" s="31">
        <v>12.75</v>
      </c>
      <c r="I265">
        <v>95.23</v>
      </c>
      <c r="J265">
        <v>36.03</v>
      </c>
      <c r="K265">
        <v>22.52</v>
      </c>
      <c r="L265" s="31">
        <v>13.45</v>
      </c>
      <c r="N265" s="28">
        <v>1977</v>
      </c>
      <c r="O265" s="20">
        <f t="shared" si="54"/>
        <v>0.57127078603423953</v>
      </c>
      <c r="P265" s="20">
        <f t="shared" si="55"/>
        <v>0.21022274038166536</v>
      </c>
      <c r="Q265" s="20">
        <f t="shared" si="56"/>
        <v>0.14027121556114625</v>
      </c>
      <c r="R265" s="20">
        <f t="shared" si="57"/>
        <v>7.823525802294902E-2</v>
      </c>
      <c r="T265" s="28">
        <v>1977</v>
      </c>
      <c r="U265" s="20">
        <f t="shared" si="58"/>
        <v>0.56945524128445857</v>
      </c>
      <c r="V265" s="20">
        <f t="shared" si="59"/>
        <v>0.21545177300723556</v>
      </c>
      <c r="W265" s="20">
        <f t="shared" si="60"/>
        <v>0.13466483286491659</v>
      </c>
      <c r="X265" s="20">
        <f t="shared" si="61"/>
        <v>8.0428152843389347E-2</v>
      </c>
    </row>
    <row r="266" spans="2:24" x14ac:dyDescent="0.25">
      <c r="B266" s="28">
        <v>1978</v>
      </c>
      <c r="C266">
        <v>97.36</v>
      </c>
      <c r="D266">
        <v>34.43</v>
      </c>
      <c r="E266">
        <v>25.03</v>
      </c>
      <c r="F266" s="31">
        <v>12.74</v>
      </c>
      <c r="I266">
        <v>99.65</v>
      </c>
      <c r="J266">
        <v>36.270000000000003</v>
      </c>
      <c r="K266">
        <v>24.67</v>
      </c>
      <c r="L266" s="31">
        <v>13.54</v>
      </c>
      <c r="N266" s="28">
        <v>1978</v>
      </c>
      <c r="O266" s="20">
        <f t="shared" si="54"/>
        <v>0.57419202642132572</v>
      </c>
      <c r="P266" s="20">
        <f t="shared" si="55"/>
        <v>0.20305496579381929</v>
      </c>
      <c r="Q266" s="20">
        <f t="shared" si="56"/>
        <v>0.14761736258551544</v>
      </c>
      <c r="R266" s="20">
        <f t="shared" si="57"/>
        <v>7.5135645199339463E-2</v>
      </c>
      <c r="T266" s="28">
        <v>1978</v>
      </c>
      <c r="U266" s="20">
        <f t="shared" si="58"/>
        <v>0.57227358869809908</v>
      </c>
      <c r="V266" s="20">
        <f t="shared" si="59"/>
        <v>0.20829265491299603</v>
      </c>
      <c r="W266" s="20">
        <f t="shared" si="60"/>
        <v>0.14167575949003616</v>
      </c>
      <c r="X266" s="20">
        <f t="shared" si="61"/>
        <v>7.7757996898868642E-2</v>
      </c>
    </row>
    <row r="267" spans="2:24" x14ac:dyDescent="0.25">
      <c r="B267" s="28">
        <v>1979</v>
      </c>
      <c r="C267">
        <v>100.06</v>
      </c>
      <c r="D267">
        <v>33.380000000000003</v>
      </c>
      <c r="E267">
        <v>26.69</v>
      </c>
      <c r="F267" s="31">
        <v>13.56</v>
      </c>
      <c r="I267">
        <v>102.49</v>
      </c>
      <c r="J267">
        <v>35.28</v>
      </c>
      <c r="K267">
        <v>26.31</v>
      </c>
      <c r="L267" s="31">
        <v>14.46</v>
      </c>
      <c r="N267" s="28">
        <v>1979</v>
      </c>
      <c r="O267" s="20">
        <f t="shared" si="54"/>
        <v>0.57608382750878007</v>
      </c>
      <c r="P267" s="20">
        <f t="shared" si="55"/>
        <v>0.19218147273878752</v>
      </c>
      <c r="Q267" s="20">
        <f t="shared" si="56"/>
        <v>0.15366457481720308</v>
      </c>
      <c r="R267" s="20">
        <f t="shared" si="57"/>
        <v>7.807012493522944E-2</v>
      </c>
      <c r="T267" s="28">
        <v>1979</v>
      </c>
      <c r="U267" s="20">
        <f t="shared" si="58"/>
        <v>0.57404503192561895</v>
      </c>
      <c r="V267" s="20">
        <f t="shared" si="59"/>
        <v>0.19760277808894366</v>
      </c>
      <c r="W267" s="20">
        <f t="shared" si="60"/>
        <v>0.14736193570068332</v>
      </c>
      <c r="X267" s="20">
        <f t="shared" si="61"/>
        <v>8.0990254284754121E-2</v>
      </c>
    </row>
    <row r="268" spans="2:24" x14ac:dyDescent="0.25">
      <c r="B268" s="28">
        <v>1980</v>
      </c>
      <c r="C268">
        <v>84.46</v>
      </c>
      <c r="D268">
        <v>24.81</v>
      </c>
      <c r="E268">
        <v>22.42</v>
      </c>
      <c r="F268" s="31">
        <v>11.52</v>
      </c>
      <c r="I268">
        <v>87.04</v>
      </c>
      <c r="J268">
        <v>26.79</v>
      </c>
      <c r="K268">
        <v>22.03</v>
      </c>
      <c r="L268" s="31">
        <v>12.52</v>
      </c>
      <c r="N268" s="28">
        <v>1980</v>
      </c>
      <c r="O268" s="20">
        <f t="shared" si="54"/>
        <v>0.58976328468682349</v>
      </c>
      <c r="P268" s="20">
        <f t="shared" si="55"/>
        <v>0.17324209203267926</v>
      </c>
      <c r="Q268" s="20">
        <f t="shared" si="56"/>
        <v>0.15655331331610922</v>
      </c>
      <c r="R268" s="20">
        <f t="shared" si="57"/>
        <v>8.0441309964387961E-2</v>
      </c>
      <c r="T268" s="28">
        <v>1980</v>
      </c>
      <c r="U268" s="20">
        <f t="shared" si="58"/>
        <v>0.5866019679202048</v>
      </c>
      <c r="V268" s="20">
        <f t="shared" si="59"/>
        <v>0.18054993934492516</v>
      </c>
      <c r="W268" s="20">
        <f t="shared" si="60"/>
        <v>0.14847014422428897</v>
      </c>
      <c r="X268" s="20">
        <f t="shared" si="61"/>
        <v>8.4377948510580919E-2</v>
      </c>
    </row>
    <row r="269" spans="2:24" x14ac:dyDescent="0.25">
      <c r="B269" s="28">
        <v>1981</v>
      </c>
      <c r="C269">
        <v>90.31</v>
      </c>
      <c r="D269">
        <v>25.9</v>
      </c>
      <c r="E269">
        <v>25.11</v>
      </c>
      <c r="F269" s="31">
        <v>11.68</v>
      </c>
      <c r="I269">
        <v>93.05</v>
      </c>
      <c r="J269">
        <v>27.95</v>
      </c>
      <c r="K269">
        <v>24.7</v>
      </c>
      <c r="L269" s="31">
        <v>12.77</v>
      </c>
      <c r="N269" s="28">
        <v>1981</v>
      </c>
      <c r="O269" s="20">
        <f t="shared" si="54"/>
        <v>0.59026143790849672</v>
      </c>
      <c r="P269" s="20">
        <f t="shared" si="55"/>
        <v>0.16928104575163397</v>
      </c>
      <c r="Q269" s="20">
        <f t="shared" si="56"/>
        <v>0.16411764705882353</v>
      </c>
      <c r="R269" s="20">
        <f t="shared" si="57"/>
        <v>7.6339869281045747E-2</v>
      </c>
      <c r="T269" s="28">
        <v>1981</v>
      </c>
      <c r="U269" s="20">
        <f t="shared" si="58"/>
        <v>0.58717738373193662</v>
      </c>
      <c r="V269" s="20">
        <f t="shared" si="59"/>
        <v>0.1763740771123872</v>
      </c>
      <c r="W269" s="20">
        <f t="shared" si="60"/>
        <v>0.15586546349466776</v>
      </c>
      <c r="X269" s="20">
        <f t="shared" si="61"/>
        <v>8.0583075661008391E-2</v>
      </c>
    </row>
    <row r="270" spans="2:24" x14ac:dyDescent="0.25">
      <c r="B270" s="28">
        <v>1982</v>
      </c>
      <c r="C270">
        <v>66.48</v>
      </c>
      <c r="D270">
        <v>18.7</v>
      </c>
      <c r="E270">
        <v>18.04</v>
      </c>
      <c r="F270" s="31">
        <v>10.1</v>
      </c>
      <c r="I270">
        <v>69.55</v>
      </c>
      <c r="J270">
        <v>20.9</v>
      </c>
      <c r="K270">
        <v>17.79</v>
      </c>
      <c r="L270" s="31">
        <v>11.23</v>
      </c>
      <c r="N270" s="28">
        <v>1982</v>
      </c>
      <c r="O270" s="20">
        <f t="shared" si="54"/>
        <v>0.58665725379456413</v>
      </c>
      <c r="P270" s="20">
        <f t="shared" si="55"/>
        <v>0.16501941404871162</v>
      </c>
      <c r="Q270" s="20">
        <f t="shared" si="56"/>
        <v>0.15919519943522767</v>
      </c>
      <c r="R270" s="20">
        <f t="shared" si="57"/>
        <v>8.9128132721496653E-2</v>
      </c>
      <c r="T270" s="28">
        <v>1982</v>
      </c>
      <c r="U270" s="20">
        <f t="shared" si="58"/>
        <v>0.58215451577801969</v>
      </c>
      <c r="V270" s="20">
        <f t="shared" si="59"/>
        <v>0.17493931530928267</v>
      </c>
      <c r="W270" s="20">
        <f t="shared" si="60"/>
        <v>0.14890767556708798</v>
      </c>
      <c r="X270" s="20">
        <f t="shared" si="61"/>
        <v>9.3998493345609793E-2</v>
      </c>
    </row>
    <row r="271" spans="2:24" x14ac:dyDescent="0.25">
      <c r="B271" s="28">
        <v>1983</v>
      </c>
      <c r="C271">
        <v>69.19</v>
      </c>
      <c r="D271">
        <v>21.42</v>
      </c>
      <c r="E271">
        <v>18.95</v>
      </c>
      <c r="F271" s="31">
        <v>9.84</v>
      </c>
      <c r="I271">
        <v>72.599999999999994</v>
      </c>
      <c r="J271">
        <v>23.77</v>
      </c>
      <c r="K271">
        <v>18.850000000000001</v>
      </c>
      <c r="L271" s="31">
        <v>11</v>
      </c>
      <c r="N271" s="28">
        <v>1983</v>
      </c>
      <c r="O271" s="20">
        <f t="shared" si="54"/>
        <v>0.5794807370184254</v>
      </c>
      <c r="P271" s="20">
        <f t="shared" si="55"/>
        <v>0.17939698492462311</v>
      </c>
      <c r="Q271" s="20">
        <f t="shared" si="56"/>
        <v>0.15871021775544386</v>
      </c>
      <c r="R271" s="20">
        <f t="shared" si="57"/>
        <v>8.2412060301507536E-2</v>
      </c>
      <c r="T271" s="28">
        <v>1983</v>
      </c>
      <c r="U271" s="20">
        <f t="shared" si="58"/>
        <v>0.57518618285533196</v>
      </c>
      <c r="V271" s="20">
        <f t="shared" si="59"/>
        <v>0.18832197749960386</v>
      </c>
      <c r="W271" s="20">
        <f t="shared" si="60"/>
        <v>0.14934241800031692</v>
      </c>
      <c r="X271" s="20">
        <f t="shared" si="61"/>
        <v>8.7149421644747274E-2</v>
      </c>
    </row>
    <row r="272" spans="2:24" x14ac:dyDescent="0.25">
      <c r="B272" s="28">
        <v>1984</v>
      </c>
      <c r="C272">
        <v>83.38</v>
      </c>
      <c r="D272">
        <v>26.06</v>
      </c>
      <c r="E272">
        <v>23.43</v>
      </c>
      <c r="F272" s="31">
        <v>11</v>
      </c>
      <c r="I272">
        <v>87.12</v>
      </c>
      <c r="J272">
        <v>28.55</v>
      </c>
      <c r="K272">
        <v>23.49</v>
      </c>
      <c r="L272" s="31">
        <v>12.2</v>
      </c>
      <c r="N272" s="28">
        <v>1984</v>
      </c>
      <c r="O272" s="20">
        <f t="shared" si="54"/>
        <v>0.57955098352679502</v>
      </c>
      <c r="P272" s="20">
        <f t="shared" si="55"/>
        <v>0.18113574754987138</v>
      </c>
      <c r="Q272" s="20">
        <f t="shared" si="56"/>
        <v>0.16285535552929728</v>
      </c>
      <c r="R272" s="20">
        <f t="shared" si="57"/>
        <v>7.6457913394036278E-2</v>
      </c>
      <c r="T272" s="28">
        <v>1984</v>
      </c>
      <c r="U272" s="20">
        <f t="shared" si="58"/>
        <v>0.57558139534883734</v>
      </c>
      <c r="V272" s="20">
        <f t="shared" si="59"/>
        <v>0.18862315010570826</v>
      </c>
      <c r="W272" s="20">
        <f t="shared" si="60"/>
        <v>0.15519291754756873</v>
      </c>
      <c r="X272" s="20">
        <f t="shared" si="61"/>
        <v>8.0602536997885832E-2</v>
      </c>
    </row>
    <row r="273" spans="2:24" x14ac:dyDescent="0.25">
      <c r="B273" s="28">
        <v>1985</v>
      </c>
      <c r="C273">
        <v>80.83</v>
      </c>
      <c r="D273">
        <v>25.01</v>
      </c>
      <c r="E273">
        <v>21.83</v>
      </c>
      <c r="F273" s="31">
        <v>10.23</v>
      </c>
      <c r="I273">
        <v>84.91</v>
      </c>
      <c r="J273">
        <v>27.65</v>
      </c>
      <c r="K273">
        <v>22.04</v>
      </c>
      <c r="L273" s="31">
        <v>11.46</v>
      </c>
      <c r="N273" s="28">
        <v>1985</v>
      </c>
      <c r="O273" s="20">
        <f t="shared" si="54"/>
        <v>0.58614938361131252</v>
      </c>
      <c r="P273" s="20">
        <f t="shared" si="55"/>
        <v>0.18136330674401741</v>
      </c>
      <c r="Q273" s="20">
        <f t="shared" si="56"/>
        <v>0.15830311820159534</v>
      </c>
      <c r="R273" s="20">
        <f t="shared" si="57"/>
        <v>7.4184191443074698E-2</v>
      </c>
      <c r="T273" s="28">
        <v>1985</v>
      </c>
      <c r="U273" s="20">
        <f t="shared" si="58"/>
        <v>0.58133643708065175</v>
      </c>
      <c r="V273" s="20">
        <f t="shared" si="59"/>
        <v>0.1893057647542106</v>
      </c>
      <c r="W273" s="20">
        <f t="shared" si="60"/>
        <v>0.15089689168834725</v>
      </c>
      <c r="X273" s="20">
        <f t="shared" si="61"/>
        <v>7.8460906476790368E-2</v>
      </c>
    </row>
    <row r="274" spans="2:24" x14ac:dyDescent="0.25">
      <c r="B274" s="28">
        <v>1986</v>
      </c>
      <c r="C274">
        <v>72.36</v>
      </c>
      <c r="D274">
        <v>21.72</v>
      </c>
      <c r="E274">
        <v>20.61</v>
      </c>
      <c r="F274" s="31">
        <v>9.6300000000000008</v>
      </c>
      <c r="I274">
        <v>76.78</v>
      </c>
      <c r="J274">
        <v>24.51</v>
      </c>
      <c r="K274">
        <v>20.97</v>
      </c>
      <c r="L274" s="31">
        <v>10.89</v>
      </c>
      <c r="N274" s="28">
        <v>1986</v>
      </c>
      <c r="O274" s="20">
        <f t="shared" si="54"/>
        <v>0.58204633204633205</v>
      </c>
      <c r="P274" s="20">
        <f t="shared" si="55"/>
        <v>0.17471042471042472</v>
      </c>
      <c r="Q274" s="20">
        <f t="shared" si="56"/>
        <v>0.1657818532818533</v>
      </c>
      <c r="R274" s="20">
        <f t="shared" si="57"/>
        <v>7.7461389961389973E-2</v>
      </c>
      <c r="T274" s="28">
        <v>1986</v>
      </c>
      <c r="U274" s="20">
        <f t="shared" si="58"/>
        <v>0.57664288396545249</v>
      </c>
      <c r="V274" s="20">
        <f t="shared" si="59"/>
        <v>0.1840781073976718</v>
      </c>
      <c r="W274" s="20">
        <f t="shared" si="60"/>
        <v>0.15749155088246336</v>
      </c>
      <c r="X274" s="20">
        <f t="shared" si="61"/>
        <v>8.1787457754412318E-2</v>
      </c>
    </row>
    <row r="275" spans="2:24" x14ac:dyDescent="0.25">
      <c r="B275" s="28">
        <v>1987</v>
      </c>
      <c r="C275">
        <v>73.14</v>
      </c>
      <c r="D275">
        <v>20.420000000000002</v>
      </c>
      <c r="E275">
        <v>22.43</v>
      </c>
      <c r="F275" s="31">
        <v>9.56</v>
      </c>
      <c r="I275">
        <v>77.900000000000006</v>
      </c>
      <c r="J275">
        <v>23.35</v>
      </c>
      <c r="K275">
        <v>22.96</v>
      </c>
      <c r="L275" s="31">
        <v>10.86</v>
      </c>
      <c r="N275" s="28">
        <v>1987</v>
      </c>
      <c r="O275" s="20">
        <f t="shared" si="54"/>
        <v>0.5825567502986857</v>
      </c>
      <c r="P275" s="20">
        <f t="shared" si="55"/>
        <v>0.16264436479490244</v>
      </c>
      <c r="Q275" s="20">
        <f t="shared" si="56"/>
        <v>0.17865392273994424</v>
      </c>
      <c r="R275" s="20">
        <f t="shared" si="57"/>
        <v>7.6144962166467545E-2</v>
      </c>
      <c r="T275" s="28">
        <v>1987</v>
      </c>
      <c r="U275" s="20">
        <f t="shared" si="58"/>
        <v>0.57673798771007634</v>
      </c>
      <c r="V275" s="20">
        <f t="shared" si="59"/>
        <v>0.17287332494262236</v>
      </c>
      <c r="W275" s="20">
        <f t="shared" si="60"/>
        <v>0.16998593321981195</v>
      </c>
      <c r="X275" s="20">
        <f t="shared" si="61"/>
        <v>8.0402754127489456E-2</v>
      </c>
    </row>
    <row r="276" spans="2:24" x14ac:dyDescent="0.25">
      <c r="B276" s="28">
        <v>1988</v>
      </c>
      <c r="C276">
        <v>78.319999999999993</v>
      </c>
      <c r="D276">
        <v>21.97</v>
      </c>
      <c r="E276">
        <v>24.2</v>
      </c>
      <c r="F276" s="31">
        <v>9.5299999999999994</v>
      </c>
      <c r="I276">
        <v>83.41</v>
      </c>
      <c r="J276">
        <v>25.05</v>
      </c>
      <c r="K276">
        <v>24.87</v>
      </c>
      <c r="L276" s="31">
        <v>10.86</v>
      </c>
      <c r="N276" s="28">
        <v>1988</v>
      </c>
      <c r="O276" s="20">
        <f t="shared" si="54"/>
        <v>0.58439038949410538</v>
      </c>
      <c r="P276" s="20">
        <f t="shared" si="55"/>
        <v>0.16393075660349202</v>
      </c>
      <c r="Q276" s="20">
        <f t="shared" si="56"/>
        <v>0.18057006416952695</v>
      </c>
      <c r="R276" s="20">
        <f t="shared" si="57"/>
        <v>7.1108789732875696E-2</v>
      </c>
      <c r="T276" s="28">
        <v>1988</v>
      </c>
      <c r="U276" s="20">
        <f t="shared" si="58"/>
        <v>0.57847284832512658</v>
      </c>
      <c r="V276" s="20">
        <f t="shared" si="59"/>
        <v>0.17372910742769956</v>
      </c>
      <c r="W276" s="20">
        <f t="shared" si="60"/>
        <v>0.17248075455995562</v>
      </c>
      <c r="X276" s="20">
        <f t="shared" si="61"/>
        <v>7.531728968721825E-2</v>
      </c>
    </row>
    <row r="277" spans="2:24" x14ac:dyDescent="0.25">
      <c r="B277" s="28">
        <v>1989</v>
      </c>
      <c r="C277">
        <v>73.8</v>
      </c>
      <c r="D277">
        <v>21</v>
      </c>
      <c r="E277">
        <v>23.13</v>
      </c>
      <c r="F277" s="31">
        <v>9.42</v>
      </c>
      <c r="I277">
        <v>79.23</v>
      </c>
      <c r="J277">
        <v>24.22</v>
      </c>
      <c r="K277">
        <v>23.97</v>
      </c>
      <c r="L277" s="31">
        <v>10.78</v>
      </c>
      <c r="N277" s="28">
        <v>1989</v>
      </c>
      <c r="O277" s="20">
        <f t="shared" si="54"/>
        <v>0.5795053003533569</v>
      </c>
      <c r="P277" s="20">
        <f t="shared" si="55"/>
        <v>0.16489988221436985</v>
      </c>
      <c r="Q277" s="20">
        <f t="shared" si="56"/>
        <v>0.18162544169611308</v>
      </c>
      <c r="R277" s="20">
        <f t="shared" si="57"/>
        <v>7.3969375736160192E-2</v>
      </c>
      <c r="T277" s="28">
        <v>1989</v>
      </c>
      <c r="U277" s="20">
        <f t="shared" si="58"/>
        <v>0.57329956584659925</v>
      </c>
      <c r="V277" s="20">
        <f t="shared" si="59"/>
        <v>0.17525325615050652</v>
      </c>
      <c r="W277" s="20">
        <f t="shared" si="60"/>
        <v>0.17344428364688858</v>
      </c>
      <c r="X277" s="20">
        <f t="shared" si="61"/>
        <v>7.8002894356005784E-2</v>
      </c>
    </row>
    <row r="278" spans="2:24" x14ac:dyDescent="0.25">
      <c r="B278" s="28">
        <v>1990</v>
      </c>
      <c r="C278">
        <v>75.27</v>
      </c>
      <c r="D278">
        <v>20.12</v>
      </c>
      <c r="E278">
        <v>24.39</v>
      </c>
      <c r="F278" s="31">
        <v>9.2799999999999994</v>
      </c>
      <c r="I278">
        <v>81.040000000000006</v>
      </c>
      <c r="J278">
        <v>23.5</v>
      </c>
      <c r="K278">
        <v>25.38</v>
      </c>
      <c r="L278" s="31">
        <v>10.68</v>
      </c>
      <c r="N278" s="28">
        <v>1990</v>
      </c>
      <c r="O278" s="20">
        <f t="shared" si="54"/>
        <v>0.58321710832171081</v>
      </c>
      <c r="P278" s="20">
        <f t="shared" si="55"/>
        <v>0.15589648225631489</v>
      </c>
      <c r="Q278" s="20">
        <f t="shared" si="56"/>
        <v>0.18898186889818688</v>
      </c>
      <c r="R278" s="20">
        <f t="shared" si="57"/>
        <v>7.1904540523787377E-2</v>
      </c>
      <c r="T278" s="28">
        <v>1990</v>
      </c>
      <c r="U278" s="20">
        <f t="shared" si="58"/>
        <v>0.57638691322901847</v>
      </c>
      <c r="V278" s="20">
        <f t="shared" si="59"/>
        <v>0.16714082503556185</v>
      </c>
      <c r="W278" s="20">
        <f t="shared" si="60"/>
        <v>0.18051209103840679</v>
      </c>
      <c r="X278" s="20">
        <f t="shared" si="61"/>
        <v>7.5960170697012788E-2</v>
      </c>
    </row>
    <row r="279" spans="2:24" x14ac:dyDescent="0.25">
      <c r="B279" s="28">
        <v>1991</v>
      </c>
      <c r="C279">
        <v>68.47</v>
      </c>
      <c r="D279">
        <v>18.22</v>
      </c>
      <c r="E279">
        <v>21.61</v>
      </c>
      <c r="F279" s="31">
        <v>8.65</v>
      </c>
      <c r="I279">
        <v>75.08</v>
      </c>
      <c r="J279">
        <v>22.11</v>
      </c>
      <c r="K279">
        <v>22.85</v>
      </c>
      <c r="L279" s="31">
        <v>10.14</v>
      </c>
      <c r="N279" s="28">
        <v>1991</v>
      </c>
      <c r="O279" s="20">
        <f t="shared" si="54"/>
        <v>0.58546387345019235</v>
      </c>
      <c r="P279" s="20">
        <f t="shared" si="55"/>
        <v>0.15579307396323214</v>
      </c>
      <c r="Q279" s="20">
        <f t="shared" si="56"/>
        <v>0.18477982043608379</v>
      </c>
      <c r="R279" s="20">
        <f t="shared" si="57"/>
        <v>7.3963232150491665E-2</v>
      </c>
      <c r="T279" s="28">
        <v>1991</v>
      </c>
      <c r="U279" s="20">
        <f t="shared" si="58"/>
        <v>0.57673989860193575</v>
      </c>
      <c r="V279" s="20">
        <f t="shared" si="59"/>
        <v>0.16984175756644646</v>
      </c>
      <c r="W279" s="20">
        <f t="shared" si="60"/>
        <v>0.17552619449992318</v>
      </c>
      <c r="X279" s="20">
        <f t="shared" si="61"/>
        <v>7.7892149331694582E-2</v>
      </c>
    </row>
    <row r="280" spans="2:24" x14ac:dyDescent="0.25">
      <c r="B280" s="28">
        <v>1992</v>
      </c>
      <c r="C280">
        <v>73.09</v>
      </c>
      <c r="D280">
        <v>19.829999999999998</v>
      </c>
      <c r="E280">
        <v>23.27</v>
      </c>
      <c r="F280" s="31">
        <v>8.57</v>
      </c>
      <c r="I280">
        <v>80.540000000000006</v>
      </c>
      <c r="J280">
        <v>24.22</v>
      </c>
      <c r="K280">
        <v>24.76</v>
      </c>
      <c r="L280" s="31">
        <v>10.14</v>
      </c>
      <c r="N280" s="28">
        <v>1992</v>
      </c>
      <c r="O280" s="20">
        <f t="shared" si="54"/>
        <v>0.58584482205835209</v>
      </c>
      <c r="P280" s="20">
        <f t="shared" si="55"/>
        <v>0.15894517473549213</v>
      </c>
      <c r="Q280" s="20">
        <f t="shared" si="56"/>
        <v>0.18651811478037833</v>
      </c>
      <c r="R280" s="20">
        <f t="shared" si="57"/>
        <v>6.8691888425777503E-2</v>
      </c>
      <c r="T280" s="28">
        <v>1992</v>
      </c>
      <c r="U280" s="20">
        <f t="shared" si="58"/>
        <v>0.57668623800658736</v>
      </c>
      <c r="V280" s="20">
        <f t="shared" si="59"/>
        <v>0.17342116568809962</v>
      </c>
      <c r="W280" s="20">
        <f t="shared" si="60"/>
        <v>0.17728769869683514</v>
      </c>
      <c r="X280" s="20">
        <f t="shared" si="61"/>
        <v>7.2604897608477728E-2</v>
      </c>
    </row>
    <row r="281" spans="2:24" x14ac:dyDescent="0.25">
      <c r="B281" s="28">
        <v>1993</v>
      </c>
      <c r="C281">
        <v>77.94</v>
      </c>
      <c r="D281">
        <v>21.77</v>
      </c>
      <c r="E281">
        <v>24.1</v>
      </c>
      <c r="F281" s="31">
        <v>9.15</v>
      </c>
      <c r="I281">
        <v>86.24</v>
      </c>
      <c r="J281">
        <v>26.67</v>
      </c>
      <c r="K281">
        <v>25.84</v>
      </c>
      <c r="L281" s="31">
        <v>10.81</v>
      </c>
      <c r="N281" s="28">
        <v>1993</v>
      </c>
      <c r="O281" s="20">
        <f t="shared" si="54"/>
        <v>0.58619133574007209</v>
      </c>
      <c r="P281" s="20">
        <f t="shared" si="55"/>
        <v>0.16373345367027675</v>
      </c>
      <c r="Q281" s="20">
        <f t="shared" si="56"/>
        <v>0.18125752105896512</v>
      </c>
      <c r="R281" s="20">
        <f t="shared" si="57"/>
        <v>6.8817689530685913E-2</v>
      </c>
      <c r="T281" s="28">
        <v>1993</v>
      </c>
      <c r="U281" s="20">
        <f t="shared" si="58"/>
        <v>0.57662476598020862</v>
      </c>
      <c r="V281" s="20">
        <f t="shared" si="59"/>
        <v>0.17832308103771063</v>
      </c>
      <c r="W281" s="20">
        <f t="shared" si="60"/>
        <v>0.17277346884193634</v>
      </c>
      <c r="X281" s="20">
        <f t="shared" si="61"/>
        <v>7.227868414014442E-2</v>
      </c>
    </row>
    <row r="282" spans="2:24" x14ac:dyDescent="0.25">
      <c r="B282" s="28">
        <v>1994</v>
      </c>
      <c r="C282">
        <v>88.09</v>
      </c>
      <c r="D282">
        <v>25.38</v>
      </c>
      <c r="E282">
        <v>27.3</v>
      </c>
      <c r="F282" s="31">
        <v>9.93</v>
      </c>
      <c r="I282">
        <v>97.23</v>
      </c>
      <c r="J282">
        <v>30.79</v>
      </c>
      <c r="K282">
        <v>29.29</v>
      </c>
      <c r="L282" s="31">
        <v>11.68</v>
      </c>
      <c r="N282" s="28">
        <v>1994</v>
      </c>
      <c r="O282" s="20">
        <f t="shared" si="54"/>
        <v>0.58453881884538816</v>
      </c>
      <c r="P282" s="20">
        <f t="shared" si="55"/>
        <v>0.16841406768414066</v>
      </c>
      <c r="Q282" s="20">
        <f t="shared" si="56"/>
        <v>0.1811546118115461</v>
      </c>
      <c r="R282" s="20">
        <f t="shared" si="57"/>
        <v>6.5892501658925004E-2</v>
      </c>
      <c r="T282" s="28">
        <v>1994</v>
      </c>
      <c r="U282" s="20">
        <f t="shared" si="58"/>
        <v>0.5753594887271436</v>
      </c>
      <c r="V282" s="20">
        <f t="shared" si="59"/>
        <v>0.18220013018521805</v>
      </c>
      <c r="W282" s="20">
        <f t="shared" si="60"/>
        <v>0.1733238653174744</v>
      </c>
      <c r="X282" s="20">
        <f t="shared" si="61"/>
        <v>6.9116515770163908E-2</v>
      </c>
    </row>
    <row r="283" spans="2:24" x14ac:dyDescent="0.25">
      <c r="B283" s="28">
        <v>1995</v>
      </c>
      <c r="C283">
        <v>86.58</v>
      </c>
      <c r="D283">
        <v>24.27</v>
      </c>
      <c r="E283">
        <v>26.2</v>
      </c>
      <c r="F283" s="31">
        <v>10.17</v>
      </c>
      <c r="I283">
        <v>96.57</v>
      </c>
      <c r="J283">
        <v>30.19</v>
      </c>
      <c r="K283">
        <v>28.43</v>
      </c>
      <c r="L283" s="31">
        <v>12</v>
      </c>
      <c r="N283" s="28">
        <v>1995</v>
      </c>
      <c r="O283" s="20">
        <f t="shared" si="54"/>
        <v>0.58809944301046069</v>
      </c>
      <c r="P283" s="20">
        <f t="shared" si="55"/>
        <v>0.16485531857084637</v>
      </c>
      <c r="Q283" s="20">
        <f t="shared" si="56"/>
        <v>0.1779649504143459</v>
      </c>
      <c r="R283" s="20">
        <f t="shared" si="57"/>
        <v>6.9080288004347248E-2</v>
      </c>
      <c r="T283" s="28">
        <v>1995</v>
      </c>
      <c r="U283" s="20">
        <f t="shared" si="58"/>
        <v>0.5776063161672349</v>
      </c>
      <c r="V283" s="20">
        <f t="shared" si="59"/>
        <v>0.18057300077755847</v>
      </c>
      <c r="W283" s="20">
        <f t="shared" si="60"/>
        <v>0.17004605538608769</v>
      </c>
      <c r="X283" s="20">
        <f t="shared" si="61"/>
        <v>7.1774627669118962E-2</v>
      </c>
    </row>
    <row r="284" spans="2:24" x14ac:dyDescent="0.25">
      <c r="B284" s="28">
        <v>1996</v>
      </c>
      <c r="C284">
        <v>91.72</v>
      </c>
      <c r="D284">
        <v>25.69</v>
      </c>
      <c r="E284">
        <v>27.75</v>
      </c>
      <c r="F284" s="31">
        <v>9.69</v>
      </c>
      <c r="I284">
        <v>102.55</v>
      </c>
      <c r="J284">
        <v>32.119999999999997</v>
      </c>
      <c r="K284">
        <v>30.23</v>
      </c>
      <c r="L284" s="31">
        <v>11.62</v>
      </c>
      <c r="N284" s="28">
        <v>1996</v>
      </c>
      <c r="O284" s="20">
        <f t="shared" si="54"/>
        <v>0.59231514368743943</v>
      </c>
      <c r="P284" s="20">
        <f t="shared" si="55"/>
        <v>0.16590248627704232</v>
      </c>
      <c r="Q284" s="20">
        <f t="shared" si="56"/>
        <v>0.17920568291895383</v>
      </c>
      <c r="R284" s="20">
        <f t="shared" si="57"/>
        <v>6.2576687116564417E-2</v>
      </c>
      <c r="T284" s="28">
        <v>1996</v>
      </c>
      <c r="U284" s="20">
        <f t="shared" si="58"/>
        <v>0.58095399954679361</v>
      </c>
      <c r="V284" s="20">
        <f t="shared" si="59"/>
        <v>0.1819623838658509</v>
      </c>
      <c r="W284" s="20">
        <f t="shared" si="60"/>
        <v>0.17125538182642194</v>
      </c>
      <c r="X284" s="20">
        <f t="shared" si="61"/>
        <v>6.5828234760933607E-2</v>
      </c>
    </row>
    <row r="285" spans="2:24" x14ac:dyDescent="0.25">
      <c r="B285" s="28">
        <v>1997</v>
      </c>
      <c r="C285">
        <v>96.85</v>
      </c>
      <c r="D285">
        <v>26.76</v>
      </c>
      <c r="E285">
        <v>29.78</v>
      </c>
      <c r="F285" s="31">
        <v>10.09</v>
      </c>
      <c r="I285">
        <v>108.53</v>
      </c>
      <c r="J285">
        <v>33.69</v>
      </c>
      <c r="K285">
        <v>32.51</v>
      </c>
      <c r="L285" s="31">
        <v>12.1</v>
      </c>
      <c r="N285" s="28">
        <v>1997</v>
      </c>
      <c r="O285" s="20">
        <f t="shared" si="54"/>
        <v>0.59242720822118911</v>
      </c>
      <c r="P285" s="20">
        <f t="shared" si="55"/>
        <v>0.16368974798140448</v>
      </c>
      <c r="Q285" s="20">
        <f t="shared" si="56"/>
        <v>0.18216295571323712</v>
      </c>
      <c r="R285" s="20">
        <f t="shared" si="57"/>
        <v>6.1720088084169324E-2</v>
      </c>
      <c r="T285" s="28">
        <v>1997</v>
      </c>
      <c r="U285" s="20">
        <f t="shared" si="58"/>
        <v>0.58090242466413322</v>
      </c>
      <c r="V285" s="20">
        <f t="shared" si="59"/>
        <v>0.18032435904298025</v>
      </c>
      <c r="W285" s="20">
        <f t="shared" si="60"/>
        <v>0.17400845688593911</v>
      </c>
      <c r="X285" s="20">
        <f t="shared" si="61"/>
        <v>6.4764759406947495E-2</v>
      </c>
    </row>
    <row r="286" spans="2:24" x14ac:dyDescent="0.25">
      <c r="B286" s="28">
        <v>1998</v>
      </c>
      <c r="C286">
        <v>100.3</v>
      </c>
      <c r="D286">
        <v>29.53</v>
      </c>
      <c r="E286">
        <v>29.81</v>
      </c>
      <c r="F286" s="31">
        <v>10.5</v>
      </c>
      <c r="I286">
        <v>112.82</v>
      </c>
      <c r="J286">
        <v>36.97</v>
      </c>
      <c r="K286">
        <v>32.78</v>
      </c>
      <c r="L286" s="31">
        <v>12.6</v>
      </c>
      <c r="N286" s="28">
        <v>1998</v>
      </c>
      <c r="O286" s="20">
        <f t="shared" si="54"/>
        <v>0.58951451745621253</v>
      </c>
      <c r="P286" s="20">
        <f t="shared" si="55"/>
        <v>0.17356294816033857</v>
      </c>
      <c r="Q286" s="20">
        <f t="shared" si="56"/>
        <v>0.17520865169860117</v>
      </c>
      <c r="R286" s="20">
        <f t="shared" si="57"/>
        <v>6.171388268484778E-2</v>
      </c>
      <c r="T286" s="28">
        <v>1998</v>
      </c>
      <c r="U286" s="20">
        <f t="shared" si="58"/>
        <v>0.57806015268740074</v>
      </c>
      <c r="V286" s="20">
        <f t="shared" si="59"/>
        <v>0.18942460419121793</v>
      </c>
      <c r="W286" s="20">
        <f t="shared" si="60"/>
        <v>0.16795614080032795</v>
      </c>
      <c r="X286" s="20">
        <f t="shared" si="61"/>
        <v>6.4559102321053441E-2</v>
      </c>
    </row>
    <row r="287" spans="2:24" x14ac:dyDescent="0.25">
      <c r="B287" s="28">
        <v>1999</v>
      </c>
      <c r="C287">
        <v>98.7</v>
      </c>
      <c r="D287">
        <v>28</v>
      </c>
      <c r="E287">
        <v>29.2</v>
      </c>
      <c r="F287" s="31">
        <v>9.81</v>
      </c>
      <c r="I287">
        <v>112.06</v>
      </c>
      <c r="J287">
        <v>35.950000000000003</v>
      </c>
      <c r="K287">
        <v>32.42</v>
      </c>
      <c r="L287" s="31">
        <v>12</v>
      </c>
      <c r="N287" s="28">
        <v>1999</v>
      </c>
      <c r="O287" s="20">
        <f t="shared" si="54"/>
        <v>0.59561885221169508</v>
      </c>
      <c r="P287" s="20">
        <f t="shared" si="55"/>
        <v>0.16896988715225392</v>
      </c>
      <c r="Q287" s="20">
        <f t="shared" si="56"/>
        <v>0.17621145374449337</v>
      </c>
      <c r="R287" s="20">
        <f t="shared" si="57"/>
        <v>5.9199806891557544E-2</v>
      </c>
      <c r="T287" s="28">
        <v>1999</v>
      </c>
      <c r="U287" s="20">
        <f t="shared" si="58"/>
        <v>0.58234163072286027</v>
      </c>
      <c r="V287" s="20">
        <f t="shared" si="59"/>
        <v>0.18682118172842074</v>
      </c>
      <c r="W287" s="20">
        <f t="shared" si="60"/>
        <v>0.1684768487242114</v>
      </c>
      <c r="X287" s="20">
        <f t="shared" si="61"/>
        <v>6.2360338824507609E-2</v>
      </c>
    </row>
    <row r="288" spans="2:24" x14ac:dyDescent="0.25">
      <c r="B288" s="28">
        <v>2000</v>
      </c>
      <c r="C288">
        <v>102.16</v>
      </c>
      <c r="D288">
        <v>29.27</v>
      </c>
      <c r="E288">
        <v>30.48</v>
      </c>
      <c r="F288" s="31">
        <v>9.7200000000000006</v>
      </c>
      <c r="I288">
        <v>116.37</v>
      </c>
      <c r="J288">
        <v>37.72</v>
      </c>
      <c r="K288">
        <v>33.950000000000003</v>
      </c>
      <c r="L288" s="31">
        <v>12</v>
      </c>
      <c r="N288" s="28">
        <v>2000</v>
      </c>
      <c r="O288" s="20">
        <f>C288/SUM($C288:$F288)</f>
        <v>0.5952339334615161</v>
      </c>
      <c r="P288" s="20">
        <f t="shared" si="55"/>
        <v>0.17054128066188895</v>
      </c>
      <c r="Q288" s="20">
        <f t="shared" si="56"/>
        <v>0.17759133018703024</v>
      </c>
      <c r="R288" s="20">
        <f t="shared" si="57"/>
        <v>5.6633455689564766E-2</v>
      </c>
      <c r="T288" s="28">
        <v>2000</v>
      </c>
      <c r="U288" s="20">
        <f>I288/SUM($I288:$L288)</f>
        <v>0.58173365326934612</v>
      </c>
      <c r="V288" s="20">
        <f t="shared" si="59"/>
        <v>0.18856228754249146</v>
      </c>
      <c r="W288" s="20">
        <f t="shared" si="60"/>
        <v>0.16971605678864227</v>
      </c>
      <c r="X288" s="20">
        <f t="shared" si="61"/>
        <v>5.9988002399520089E-2</v>
      </c>
    </row>
  </sheetData>
  <mergeCells count="4">
    <mergeCell ref="B3:J3"/>
    <mergeCell ref="B5:J5"/>
    <mergeCell ref="B6:J6"/>
    <mergeCell ref="B4:J4"/>
  </mergeCells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4097" r:id="rId4">
          <objectPr defaultSize="0" autoPict="0" r:id="rId5">
            <anchor moveWithCells="1">
              <from>
                <xdr:col>8</xdr:col>
                <xdr:colOff>466725</xdr:colOff>
                <xdr:row>2</xdr:row>
                <xdr:rowOff>19050</xdr:rowOff>
              </from>
              <to>
                <xdr:col>9</xdr:col>
                <xdr:colOff>552450</xdr:colOff>
                <xdr:row>5</xdr:row>
                <xdr:rowOff>152400</xdr:rowOff>
              </to>
            </anchor>
          </objectPr>
        </oleObject>
      </mc:Choice>
      <mc:Fallback>
        <oleObject progId="Document" dvAspect="DVASPECT_ICON" shapeId="409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EE25-7BDF-4875-A2E0-BAFCF2472684}">
  <dimension ref="A2:BI79"/>
  <sheetViews>
    <sheetView zoomScale="70" zoomScaleNormal="70" workbookViewId="0">
      <selection activeCell="C7" sqref="C7"/>
    </sheetView>
  </sheetViews>
  <sheetFormatPr baseColWidth="10" defaultRowHeight="15" x14ac:dyDescent="0.25"/>
  <cols>
    <col min="2" max="2" width="20.85546875" customWidth="1"/>
    <col min="5" max="5" width="15.140625" customWidth="1"/>
    <col min="6" max="6" width="17.7109375" customWidth="1"/>
    <col min="32" max="32" width="27.5703125" customWidth="1"/>
    <col min="35" max="35" width="11.5703125" style="20"/>
    <col min="36" max="36" width="26.28515625" customWidth="1"/>
    <col min="40" max="40" width="39" customWidth="1"/>
    <col min="41" max="58" width="15.7109375" customWidth="1"/>
  </cols>
  <sheetData>
    <row r="2" spans="1:35" x14ac:dyDescent="0.25">
      <c r="C2" t="s">
        <v>1</v>
      </c>
      <c r="L2" t="s">
        <v>2</v>
      </c>
    </row>
    <row r="3" spans="1:35" x14ac:dyDescent="0.25">
      <c r="L3" t="s">
        <v>3</v>
      </c>
    </row>
    <row r="4" spans="1:35" x14ac:dyDescent="0.25">
      <c r="L4" t="s">
        <v>4</v>
      </c>
    </row>
    <row r="5" spans="1:35" x14ac:dyDescent="0.25">
      <c r="L5" t="s">
        <v>5</v>
      </c>
    </row>
    <row r="7" spans="1:35" x14ac:dyDescent="0.25">
      <c r="A7" t="s">
        <v>10</v>
      </c>
      <c r="B7" s="45" t="s">
        <v>233</v>
      </c>
      <c r="C7" t="s">
        <v>234</v>
      </c>
      <c r="D7" t="s">
        <v>235</v>
      </c>
      <c r="E7" t="s">
        <v>279</v>
      </c>
      <c r="F7" s="45" t="s">
        <v>236</v>
      </c>
      <c r="G7" t="s">
        <v>237</v>
      </c>
      <c r="H7" t="s">
        <v>238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s="45" t="s">
        <v>244</v>
      </c>
      <c r="O7" s="45" t="s">
        <v>245</v>
      </c>
      <c r="P7" s="45" t="s">
        <v>246</v>
      </c>
      <c r="Q7" s="45" t="s">
        <v>247</v>
      </c>
      <c r="R7" s="45" t="s">
        <v>248</v>
      </c>
      <c r="S7" t="s">
        <v>249</v>
      </c>
      <c r="T7" s="46" t="s">
        <v>250</v>
      </c>
      <c r="U7" t="s">
        <v>251</v>
      </c>
      <c r="V7" t="s">
        <v>252</v>
      </c>
      <c r="W7" t="s">
        <v>253</v>
      </c>
      <c r="X7" t="s">
        <v>254</v>
      </c>
      <c r="Z7" t="s">
        <v>57</v>
      </c>
      <c r="AA7" t="s">
        <v>89</v>
      </c>
    </row>
    <row r="8" spans="1:35" x14ac:dyDescent="0.25">
      <c r="A8" s="44">
        <v>2011</v>
      </c>
      <c r="B8">
        <v>15788</v>
      </c>
      <c r="C8">
        <v>8338</v>
      </c>
      <c r="D8">
        <v>1525</v>
      </c>
      <c r="E8">
        <v>5925</v>
      </c>
      <c r="F8">
        <v>8576</v>
      </c>
      <c r="G8">
        <v>639</v>
      </c>
      <c r="H8">
        <v>780</v>
      </c>
      <c r="I8">
        <v>254</v>
      </c>
      <c r="J8">
        <v>1366</v>
      </c>
      <c r="K8">
        <v>117</v>
      </c>
      <c r="L8">
        <v>2453</v>
      </c>
      <c r="M8">
        <v>2966</v>
      </c>
      <c r="N8">
        <v>2872</v>
      </c>
      <c r="O8">
        <v>3074</v>
      </c>
      <c r="P8">
        <v>2519</v>
      </c>
      <c r="Q8">
        <v>1493</v>
      </c>
      <c r="R8">
        <v>35986</v>
      </c>
      <c r="S8">
        <v>2234</v>
      </c>
      <c r="T8">
        <v>24832</v>
      </c>
      <c r="U8">
        <v>179</v>
      </c>
      <c r="V8">
        <v>2527</v>
      </c>
      <c r="W8">
        <v>3540</v>
      </c>
      <c r="X8">
        <v>2674</v>
      </c>
      <c r="Z8">
        <f>R8+Q8+P8+O8+N8+F8+B8</f>
        <v>70308</v>
      </c>
      <c r="AA8">
        <f>SUM(C8:E8)+SUM(G8:M8)+N8+O8+P8+Q8+SUM(S8:X8)</f>
        <v>70307</v>
      </c>
    </row>
    <row r="9" spans="1:35" x14ac:dyDescent="0.25">
      <c r="A9" s="44">
        <v>2012</v>
      </c>
      <c r="B9">
        <v>19624</v>
      </c>
      <c r="C9">
        <v>10198</v>
      </c>
      <c r="D9">
        <v>2147</v>
      </c>
      <c r="E9">
        <v>7280</v>
      </c>
      <c r="F9">
        <v>9444</v>
      </c>
      <c r="G9">
        <v>676</v>
      </c>
      <c r="H9">
        <v>850</v>
      </c>
      <c r="I9">
        <v>352</v>
      </c>
      <c r="J9">
        <v>1366</v>
      </c>
      <c r="K9">
        <v>122</v>
      </c>
      <c r="L9">
        <v>2213</v>
      </c>
      <c r="M9">
        <v>3865</v>
      </c>
      <c r="N9">
        <v>3625</v>
      </c>
      <c r="O9">
        <v>3207</v>
      </c>
      <c r="P9">
        <v>2870</v>
      </c>
      <c r="Q9">
        <v>1660</v>
      </c>
      <c r="R9">
        <v>36041</v>
      </c>
      <c r="S9">
        <v>2022</v>
      </c>
      <c r="T9">
        <v>25457</v>
      </c>
      <c r="U9">
        <v>133</v>
      </c>
      <c r="V9">
        <v>2375</v>
      </c>
      <c r="W9">
        <v>2416</v>
      </c>
      <c r="X9">
        <v>2638</v>
      </c>
      <c r="Z9" s="44">
        <f t="shared" ref="Z9:Z12" si="0">R9+Q9+P9+O9+N9+F9+B9</f>
        <v>76471</v>
      </c>
      <c r="AA9" s="44">
        <f t="shared" ref="AA9:AA12" si="1">SUM(C9:E9)+SUM(G9:M9)+N9+O9+P9+Q9+SUM(S9:X9)</f>
        <v>75472</v>
      </c>
    </row>
    <row r="10" spans="1:35" s="44" customFormat="1" x14ac:dyDescent="0.25">
      <c r="A10" s="44">
        <v>2013</v>
      </c>
      <c r="B10">
        <v>22990</v>
      </c>
      <c r="C10" s="44">
        <v>12634</v>
      </c>
      <c r="D10" s="44">
        <v>2788</v>
      </c>
      <c r="E10" s="44">
        <v>7568</v>
      </c>
      <c r="F10" s="44">
        <v>10563</v>
      </c>
      <c r="G10" s="44">
        <v>719</v>
      </c>
      <c r="H10" s="44">
        <v>1069</v>
      </c>
      <c r="I10" s="44">
        <v>419</v>
      </c>
      <c r="J10" s="44">
        <v>1310</v>
      </c>
      <c r="K10" s="44">
        <v>114</v>
      </c>
      <c r="L10" s="44">
        <v>1961</v>
      </c>
      <c r="M10" s="44">
        <v>4971</v>
      </c>
      <c r="N10" s="44">
        <v>3916</v>
      </c>
      <c r="O10" s="44">
        <v>3066</v>
      </c>
      <c r="P10" s="44">
        <v>2997</v>
      </c>
      <c r="Q10" s="44">
        <v>1599</v>
      </c>
      <c r="R10" s="44">
        <v>34406</v>
      </c>
      <c r="S10" s="44">
        <v>1870</v>
      </c>
      <c r="T10" s="44">
        <v>23871</v>
      </c>
      <c r="U10" s="44">
        <v>156</v>
      </c>
      <c r="V10" s="44">
        <v>2285</v>
      </c>
      <c r="W10" s="44">
        <v>3488</v>
      </c>
      <c r="X10" s="44">
        <v>2736</v>
      </c>
      <c r="Z10" s="44">
        <f t="shared" si="0"/>
        <v>79537</v>
      </c>
      <c r="AA10" s="44">
        <f t="shared" si="1"/>
        <v>79537</v>
      </c>
      <c r="AI10" s="20"/>
    </row>
    <row r="11" spans="1:35" s="44" customFormat="1" x14ac:dyDescent="0.25">
      <c r="A11" s="44">
        <v>2014</v>
      </c>
      <c r="B11" s="44">
        <v>22516</v>
      </c>
      <c r="C11" s="44">
        <v>13710</v>
      </c>
      <c r="D11" s="44">
        <v>2971</v>
      </c>
      <c r="E11" s="44">
        <v>5836</v>
      </c>
      <c r="F11" s="44">
        <v>13774</v>
      </c>
      <c r="G11" s="44">
        <v>841</v>
      </c>
      <c r="H11" s="44">
        <v>1598</v>
      </c>
      <c r="I11" s="44">
        <v>697</v>
      </c>
      <c r="J11" s="44">
        <v>1435</v>
      </c>
      <c r="K11" s="44">
        <v>118</v>
      </c>
      <c r="L11" s="44">
        <v>2261</v>
      </c>
      <c r="M11" s="44">
        <v>6824</v>
      </c>
      <c r="N11" s="44">
        <v>3732</v>
      </c>
      <c r="O11" s="44">
        <v>3107</v>
      </c>
      <c r="P11" s="44">
        <v>3142</v>
      </c>
      <c r="Q11" s="44">
        <v>1943</v>
      </c>
      <c r="R11" s="44">
        <v>38306</v>
      </c>
      <c r="S11" s="44">
        <v>2063</v>
      </c>
      <c r="T11" s="44">
        <v>25654</v>
      </c>
      <c r="U11" s="44">
        <v>156</v>
      </c>
      <c r="V11" s="44">
        <v>2728</v>
      </c>
      <c r="W11" s="44">
        <v>4363</v>
      </c>
      <c r="X11" s="44">
        <v>3343</v>
      </c>
      <c r="Z11" s="44">
        <f t="shared" si="0"/>
        <v>86520</v>
      </c>
      <c r="AA11" s="44">
        <f t="shared" si="1"/>
        <v>86522</v>
      </c>
      <c r="AI11" s="20"/>
    </row>
    <row r="12" spans="1:35" s="44" customFormat="1" x14ac:dyDescent="0.25">
      <c r="A12" s="29">
        <v>2015</v>
      </c>
      <c r="B12" s="44">
        <v>24698</v>
      </c>
      <c r="C12" s="44">
        <v>15201</v>
      </c>
      <c r="D12" s="44">
        <v>3338</v>
      </c>
      <c r="E12" s="44">
        <v>6159</v>
      </c>
      <c r="F12" s="44">
        <v>14269</v>
      </c>
      <c r="G12" s="44">
        <v>964</v>
      </c>
      <c r="H12" s="44">
        <v>1665</v>
      </c>
      <c r="I12" s="44">
        <v>820</v>
      </c>
      <c r="J12" s="44">
        <v>1301</v>
      </c>
      <c r="K12" s="44">
        <v>95</v>
      </c>
      <c r="L12" s="44">
        <v>2268</v>
      </c>
      <c r="M12" s="44">
        <v>7157</v>
      </c>
      <c r="N12" s="44">
        <v>4420</v>
      </c>
      <c r="O12" s="44">
        <v>2959</v>
      </c>
      <c r="P12" s="44">
        <v>1659</v>
      </c>
      <c r="Q12" s="44">
        <v>1999</v>
      </c>
      <c r="R12" s="44">
        <v>39729</v>
      </c>
      <c r="S12" s="44">
        <v>2112</v>
      </c>
      <c r="T12" s="44">
        <v>27225</v>
      </c>
      <c r="U12" s="44">
        <v>171</v>
      </c>
      <c r="V12" s="44">
        <v>2617</v>
      </c>
      <c r="W12" s="44">
        <v>4394</v>
      </c>
      <c r="X12" s="44">
        <v>3210</v>
      </c>
      <c r="Z12" s="44">
        <f t="shared" si="0"/>
        <v>89733</v>
      </c>
      <c r="AA12" s="44">
        <f t="shared" si="1"/>
        <v>89734</v>
      </c>
      <c r="AI12" s="20"/>
    </row>
    <row r="13" spans="1:35" s="44" customFormat="1" x14ac:dyDescent="0.25">
      <c r="AI13" s="20"/>
    </row>
    <row r="14" spans="1:35" s="44" customFormat="1" x14ac:dyDescent="0.25">
      <c r="AI14" s="20"/>
    </row>
    <row r="15" spans="1:35" s="44" customFormat="1" x14ac:dyDescent="0.25">
      <c r="AI15" s="20"/>
    </row>
    <row r="16" spans="1:35" s="44" customFormat="1" x14ac:dyDescent="0.25">
      <c r="AI16" s="20"/>
    </row>
    <row r="17" spans="1:60" s="44" customFormat="1" x14ac:dyDescent="0.25">
      <c r="A17" s="44">
        <v>2011</v>
      </c>
      <c r="B17" s="47">
        <f>B8/$Z$8</f>
        <v>0.22455481595266541</v>
      </c>
      <c r="C17" s="20">
        <f t="shared" ref="C17:E17" si="2">C8/$AA$8</f>
        <v>0.11859416558806378</v>
      </c>
      <c r="D17" s="20">
        <f t="shared" si="2"/>
        <v>2.1690585574693843E-2</v>
      </c>
      <c r="E17" s="20">
        <f t="shared" si="2"/>
        <v>8.4273258708236737E-2</v>
      </c>
      <c r="F17" s="47">
        <f>F8/$Z$8</f>
        <v>0.12197758434317574</v>
      </c>
      <c r="G17" s="20">
        <f>G8/$AA$8</f>
        <v>9.0887109391667963E-3</v>
      </c>
      <c r="H17" s="20">
        <f t="shared" ref="H17:M17" si="3">H8/$AA$8</f>
        <v>1.1094201146400785E-2</v>
      </c>
      <c r="I17" s="20">
        <f t="shared" si="3"/>
        <v>3.612727039981794E-3</v>
      </c>
      <c r="J17" s="20">
        <f t="shared" si="3"/>
        <v>1.9429075341004451E-2</v>
      </c>
      <c r="K17" s="20">
        <f t="shared" si="3"/>
        <v>1.6641301719601178E-3</v>
      </c>
      <c r="L17" s="20">
        <f t="shared" si="3"/>
        <v>3.4889840271950162E-2</v>
      </c>
      <c r="M17" s="20">
        <f t="shared" si="3"/>
        <v>4.2186411025929141E-2</v>
      </c>
      <c r="N17" s="47">
        <f t="shared" ref="N17:P17" si="4">N8/$Z$8</f>
        <v>4.084883654776128E-2</v>
      </c>
      <c r="O17" s="47">
        <f t="shared" si="4"/>
        <v>4.3721909313307161E-2</v>
      </c>
      <c r="P17" s="47">
        <f t="shared" si="4"/>
        <v>3.582807077430733E-2</v>
      </c>
      <c r="Q17" s="47">
        <f>Q8/$Z$8</f>
        <v>2.1235136826534676E-2</v>
      </c>
      <c r="R17" s="47">
        <f>R8/$Z$8</f>
        <v>0.51183364624224836</v>
      </c>
      <c r="S17" s="20">
        <f t="shared" ref="S17:X17" si="5">S8/$AA$8</f>
        <v>3.1774929950076095E-2</v>
      </c>
      <c r="T17" s="20">
        <f t="shared" si="5"/>
        <v>0.35319384983003116</v>
      </c>
      <c r="U17" s="20">
        <f t="shared" si="5"/>
        <v>2.5459769297509495E-3</v>
      </c>
      <c r="V17" s="20">
        <f t="shared" si="5"/>
        <v>3.5942367047377931E-2</v>
      </c>
      <c r="W17" s="20">
        <f t="shared" si="5"/>
        <v>5.0350605202895873E-2</v>
      </c>
      <c r="X17" s="20">
        <f t="shared" si="5"/>
        <v>3.8033197263430386E-2</v>
      </c>
      <c r="Y17" s="20"/>
      <c r="Z17" s="49">
        <f>R17+Q17+P17+O17+N17+F17+B17</f>
        <v>1</v>
      </c>
      <c r="AA17" s="48">
        <f>SUM(C17:E17)+SUM(G17:M17)+N17+O17+P17+Q17+SUM(S17:X17)</f>
        <v>0.99999798549286045</v>
      </c>
      <c r="AI17" s="20"/>
    </row>
    <row r="18" spans="1:60" s="44" customFormat="1" x14ac:dyDescent="0.25">
      <c r="A18" s="44">
        <v>2012</v>
      </c>
      <c r="B18" s="47">
        <f>B9/$Z$9</f>
        <v>0.25662015666069493</v>
      </c>
      <c r="C18" s="20">
        <f t="shared" ref="C18:E18" si="6">C9/$AA$9</f>
        <v>0.13512295950816197</v>
      </c>
      <c r="D18" s="20">
        <f t="shared" si="6"/>
        <v>2.8447636209455163E-2</v>
      </c>
      <c r="E18" s="20">
        <f t="shared" si="6"/>
        <v>9.6459614161543347E-2</v>
      </c>
      <c r="F18" s="47">
        <f t="shared" ref="F18:R18" si="7">F9/$Z$9</f>
        <v>0.12349779655032626</v>
      </c>
      <c r="G18" s="20">
        <f t="shared" ref="G18:M18" si="8">G9/$AA$9</f>
        <v>8.9569641721433113E-3</v>
      </c>
      <c r="H18" s="20">
        <f t="shared" si="8"/>
        <v>1.12624549501802E-2</v>
      </c>
      <c r="I18" s="20">
        <f t="shared" si="8"/>
        <v>4.663981344074624E-3</v>
      </c>
      <c r="J18" s="20">
        <f t="shared" si="8"/>
        <v>1.8099427602289591E-2</v>
      </c>
      <c r="K18" s="20">
        <f t="shared" si="8"/>
        <v>1.616493534025864E-3</v>
      </c>
      <c r="L18" s="20">
        <f t="shared" si="8"/>
        <v>2.9322132711469155E-2</v>
      </c>
      <c r="M18" s="20">
        <f t="shared" si="8"/>
        <v>5.1211045155819375E-2</v>
      </c>
      <c r="N18" s="47">
        <f t="shared" si="7"/>
        <v>4.7403590903741286E-2</v>
      </c>
      <c r="O18" s="47">
        <f t="shared" si="7"/>
        <v>4.1937466490565053E-2</v>
      </c>
      <c r="P18" s="47">
        <f t="shared" si="7"/>
        <v>3.7530567143099998E-2</v>
      </c>
      <c r="Q18" s="47">
        <f t="shared" si="7"/>
        <v>2.1707575420747735E-2</v>
      </c>
      <c r="R18" s="47">
        <f t="shared" si="7"/>
        <v>0.47130284683082474</v>
      </c>
      <c r="S18" s="20">
        <f>S9/$AA$9</f>
        <v>2.6791392834428662E-2</v>
      </c>
      <c r="T18" s="20">
        <f>T9/$AA$9</f>
        <v>0.33730390078439687</v>
      </c>
      <c r="U18" s="20">
        <f>U9/$AA$9</f>
        <v>1.7622429510281959E-3</v>
      </c>
      <c r="V18" s="20">
        <f t="shared" ref="V18:X18" si="9">V9/$AA$9</f>
        <v>3.1468624125503497E-2</v>
      </c>
      <c r="W18" s="20">
        <f t="shared" si="9"/>
        <v>3.2011871952512191E-2</v>
      </c>
      <c r="X18" s="20">
        <f t="shared" si="9"/>
        <v>3.4953360186559257E-2</v>
      </c>
      <c r="Y18" s="20"/>
      <c r="Z18" s="49">
        <f t="shared" ref="Z18:Z21" si="10">R18+Q18+P18+O18+N18+F18+B18</f>
        <v>1</v>
      </c>
      <c r="AA18" s="29">
        <f t="shared" ref="AA18:AA21" si="11">SUM(C18:E18)+SUM(G18:M18)+N18+O18+P18+Q18+SUM(S18:X18)</f>
        <v>0.99803330214174535</v>
      </c>
      <c r="AI18" s="20"/>
    </row>
    <row r="19" spans="1:60" s="44" customFormat="1" x14ac:dyDescent="0.25">
      <c r="A19" s="44">
        <v>2013</v>
      </c>
      <c r="B19" s="47">
        <f>B10/$Z$10</f>
        <v>0.28904786451588571</v>
      </c>
      <c r="C19" s="20">
        <f t="shared" ref="C19:E19" si="12">C10/$AA$10</f>
        <v>0.15884431145253153</v>
      </c>
      <c r="D19" s="20">
        <f t="shared" si="12"/>
        <v>3.5052868476306627E-2</v>
      </c>
      <c r="E19" s="20">
        <f t="shared" si="12"/>
        <v>9.5150684587047535E-2</v>
      </c>
      <c r="F19" s="47">
        <f t="shared" ref="F19:R19" si="13">F10/$Z$10</f>
        <v>0.13280611539283604</v>
      </c>
      <c r="G19" s="20">
        <f t="shared" ref="G19:M19" si="14">G10/$AA$10</f>
        <v>9.0398179463645843E-3</v>
      </c>
      <c r="H19" s="20">
        <f t="shared" si="14"/>
        <v>1.3440285653217999E-2</v>
      </c>
      <c r="I19" s="20">
        <f t="shared" si="14"/>
        <v>5.2679884833473729E-3</v>
      </c>
      <c r="J19" s="20">
        <f t="shared" si="14"/>
        <v>1.6470321988508493E-2</v>
      </c>
      <c r="K19" s="20">
        <f t="shared" si="14"/>
        <v>1.4332951959465407E-3</v>
      </c>
      <c r="L19" s="20">
        <f t="shared" si="14"/>
        <v>2.4655191923255843E-2</v>
      </c>
      <c r="M19" s="20">
        <f t="shared" si="14"/>
        <v>6.2499214202195202E-2</v>
      </c>
      <c r="N19" s="47">
        <f t="shared" si="13"/>
        <v>4.9234947257251339E-2</v>
      </c>
      <c r="O19" s="47">
        <f t="shared" si="13"/>
        <v>3.8548097112035905E-2</v>
      </c>
      <c r="P19" s="47">
        <f t="shared" si="13"/>
        <v>3.7680576335541949E-2</v>
      </c>
      <c r="Q19" s="47">
        <f t="shared" si="13"/>
        <v>2.0103851037881742E-2</v>
      </c>
      <c r="R19" s="47">
        <f t="shared" si="13"/>
        <v>0.43257854834856735</v>
      </c>
      <c r="S19" s="20">
        <f>S10/$AA$10</f>
        <v>2.3511070319473956E-2</v>
      </c>
      <c r="T19" s="20">
        <f>T10/$AA$10</f>
        <v>0.30012447037227957</v>
      </c>
      <c r="U19" s="20">
        <f>U10/$AA$10</f>
        <v>1.9613513207689501E-3</v>
      </c>
      <c r="V19" s="20">
        <f t="shared" ref="V19:X19" si="15">V10/$AA$10</f>
        <v>2.8728767743314433E-2</v>
      </c>
      <c r="W19" s="20">
        <f t="shared" si="15"/>
        <v>4.3853803890013456E-2</v>
      </c>
      <c r="X19" s="20">
        <f t="shared" si="15"/>
        <v>3.4399084702716971E-2</v>
      </c>
      <c r="Y19" s="20"/>
      <c r="Z19" s="49">
        <f t="shared" si="10"/>
        <v>1</v>
      </c>
      <c r="AA19" s="29">
        <f t="shared" si="11"/>
        <v>1</v>
      </c>
      <c r="AI19" s="20"/>
    </row>
    <row r="20" spans="1:60" s="44" customFormat="1" x14ac:dyDescent="0.25">
      <c r="A20" s="44">
        <v>2014</v>
      </c>
      <c r="B20" s="47">
        <f>B11/$Z$11</f>
        <v>0.26024040684234861</v>
      </c>
      <c r="C20" s="20">
        <f t="shared" ref="C20:E20" si="16">C11/$AA$11</f>
        <v>0.15845680867293868</v>
      </c>
      <c r="D20" s="20">
        <f t="shared" si="16"/>
        <v>3.4338087422851993E-2</v>
      </c>
      <c r="E20" s="20">
        <f t="shared" si="16"/>
        <v>6.745105291139826E-2</v>
      </c>
      <c r="F20" s="47">
        <f t="shared" ref="F20:R20" si="17">F11/$Z$11</f>
        <v>0.15920018492834026</v>
      </c>
      <c r="G20" s="20">
        <f t="shared" ref="G20:M20" si="18">G11/$AA$11</f>
        <v>9.7200711957652394E-3</v>
      </c>
      <c r="H20" s="20">
        <f t="shared" si="18"/>
        <v>1.8469291047363678E-2</v>
      </c>
      <c r="I20" s="20">
        <f t="shared" si="18"/>
        <v>8.0557546057650076E-3</v>
      </c>
      <c r="J20" s="20">
        <f t="shared" si="18"/>
        <v>1.6585377129516191E-2</v>
      </c>
      <c r="K20" s="20">
        <f t="shared" si="18"/>
        <v>1.3638149834724117E-3</v>
      </c>
      <c r="L20" s="20">
        <f t="shared" si="18"/>
        <v>2.6132082013823076E-2</v>
      </c>
      <c r="M20" s="20">
        <f t="shared" si="18"/>
        <v>7.8870113959455396E-2</v>
      </c>
      <c r="N20" s="47">
        <f t="shared" si="17"/>
        <v>4.3134535367545079E-2</v>
      </c>
      <c r="O20" s="47">
        <f t="shared" si="17"/>
        <v>3.5910772075820621E-2</v>
      </c>
      <c r="P20" s="47">
        <f t="shared" si="17"/>
        <v>3.6315302820157186E-2</v>
      </c>
      <c r="Q20" s="47">
        <f t="shared" si="17"/>
        <v>2.2457235321312993E-2</v>
      </c>
      <c r="R20" s="47">
        <f t="shared" si="17"/>
        <v>0.44274156264447528</v>
      </c>
      <c r="S20" s="20">
        <f>S11/$AA$11</f>
        <v>2.3843646702572757E-2</v>
      </c>
      <c r="T20" s="20">
        <f>T11/$AA$11</f>
        <v>0.29650262361018009</v>
      </c>
      <c r="U20" s="20">
        <f>U11/$AA$11</f>
        <v>1.803009639166917E-3</v>
      </c>
      <c r="V20" s="20">
        <f t="shared" ref="V20:X20" si="19">V11/$AA$11</f>
        <v>3.1529553177226603E-2</v>
      </c>
      <c r="W20" s="20">
        <f t="shared" si="19"/>
        <v>5.0426481126187563E-2</v>
      </c>
      <c r="X20" s="20">
        <f t="shared" si="19"/>
        <v>3.8637571947019257E-2</v>
      </c>
      <c r="Y20" s="20"/>
      <c r="Z20" s="49">
        <f t="shared" si="10"/>
        <v>1</v>
      </c>
      <c r="AA20" s="29">
        <f t="shared" si="11"/>
        <v>1.0000031857295388</v>
      </c>
      <c r="AI20" s="20"/>
    </row>
    <row r="21" spans="1:60" s="44" customFormat="1" x14ac:dyDescent="0.25">
      <c r="A21" s="29">
        <v>2015</v>
      </c>
      <c r="B21" s="47">
        <f>B12/$Z$12</f>
        <v>0.27523876388842455</v>
      </c>
      <c r="C21" s="20">
        <f t="shared" ref="C21:E21" si="20">C12/$AA$12</f>
        <v>0.16940067310049703</v>
      </c>
      <c r="D21" s="20">
        <f t="shared" si="20"/>
        <v>3.7198832103773373E-2</v>
      </c>
      <c r="E21" s="20">
        <f t="shared" si="20"/>
        <v>6.8636191410167829E-2</v>
      </c>
      <c r="F21" s="47">
        <f t="shared" ref="F21:R21" si="21">F12/$Z$12</f>
        <v>0.15901619248214147</v>
      </c>
      <c r="G21" s="20">
        <f t="shared" ref="G21:M21" si="22">G12/$AA$12</f>
        <v>1.0742862237279069E-2</v>
      </c>
      <c r="H21" s="20">
        <f t="shared" si="22"/>
        <v>1.8554839860030758E-2</v>
      </c>
      <c r="I21" s="20">
        <f t="shared" si="22"/>
        <v>9.1381193304655977E-3</v>
      </c>
      <c r="J21" s="20">
        <f t="shared" si="22"/>
        <v>1.449840640114115E-2</v>
      </c>
      <c r="K21" s="20">
        <f t="shared" si="22"/>
        <v>1.0586845565783314E-3</v>
      </c>
      <c r="L21" s="20">
        <f t="shared" si="22"/>
        <v>2.5274700782312167E-2</v>
      </c>
      <c r="M21" s="20">
        <f t="shared" si="22"/>
        <v>7.97579512782223E-2</v>
      </c>
      <c r="N21" s="47">
        <f t="shared" si="21"/>
        <v>4.9257240925857822E-2</v>
      </c>
      <c r="O21" s="47">
        <f t="shared" si="21"/>
        <v>3.2975605407152331E-2</v>
      </c>
      <c r="P21" s="47">
        <f t="shared" si="21"/>
        <v>1.8488181605429442E-2</v>
      </c>
      <c r="Q21" s="47">
        <f t="shared" si="21"/>
        <v>2.2277200138187736E-2</v>
      </c>
      <c r="R21" s="47">
        <f t="shared" si="21"/>
        <v>0.44274681555280665</v>
      </c>
      <c r="S21" s="20">
        <f>S12/$AA$12</f>
        <v>2.3536229299930905E-2</v>
      </c>
      <c r="T21" s="20">
        <f>T12/$AA$12</f>
        <v>0.30339670581942185</v>
      </c>
      <c r="U21" s="20">
        <f>U12/$AA$12</f>
        <v>1.9056322018409968E-3</v>
      </c>
      <c r="V21" s="20">
        <f t="shared" ref="V21:X21" si="23">V12/$AA$12</f>
        <v>2.9163973521742038E-2</v>
      </c>
      <c r="W21" s="20">
        <f t="shared" si="23"/>
        <v>4.8966946753738826E-2</v>
      </c>
      <c r="X21" s="20">
        <f t="shared" si="23"/>
        <v>3.5772393964383621E-2</v>
      </c>
      <c r="Y21" s="20"/>
      <c r="Z21" s="49">
        <f t="shared" si="10"/>
        <v>1</v>
      </c>
      <c r="AA21" s="29">
        <f t="shared" si="11"/>
        <v>1.0000013706981532</v>
      </c>
      <c r="AI21" s="20"/>
    </row>
    <row r="22" spans="1:60" s="44" customFormat="1" x14ac:dyDescent="0.25">
      <c r="AI22" s="20"/>
    </row>
    <row r="23" spans="1:60" s="44" customFormat="1" x14ac:dyDescent="0.25">
      <c r="AI23" s="20"/>
    </row>
    <row r="24" spans="1:60" s="44" customFormat="1" ht="15.75" thickBot="1" x14ac:dyDescent="0.3">
      <c r="P24" s="44" t="s">
        <v>90</v>
      </c>
      <c r="U24" s="44" t="s">
        <v>95</v>
      </c>
      <c r="AI24" s="20"/>
    </row>
    <row r="25" spans="1:60" s="44" customFormat="1" ht="39" thickBot="1" x14ac:dyDescent="0.3">
      <c r="A25" s="44" t="s">
        <v>94</v>
      </c>
      <c r="P25" s="82"/>
      <c r="Q25" s="83" t="s">
        <v>91</v>
      </c>
      <c r="R25" s="83" t="s">
        <v>92</v>
      </c>
      <c r="S25" s="83" t="s">
        <v>93</v>
      </c>
      <c r="T25" s="84" t="s">
        <v>10</v>
      </c>
      <c r="U25" s="84" t="s">
        <v>96</v>
      </c>
      <c r="V25" s="83" t="s">
        <v>97</v>
      </c>
      <c r="W25" s="83" t="s">
        <v>98</v>
      </c>
      <c r="X25" s="84" t="s">
        <v>99</v>
      </c>
      <c r="Y25" s="83" t="s">
        <v>100</v>
      </c>
      <c r="Z25" s="85" t="s">
        <v>101</v>
      </c>
      <c r="AA25" s="86" t="s">
        <v>102</v>
      </c>
      <c r="AB25" s="87" t="s">
        <v>174</v>
      </c>
      <c r="AC25" s="87" t="s">
        <v>175</v>
      </c>
      <c r="AD25" s="87" t="s">
        <v>176</v>
      </c>
      <c r="AE25" s="87" t="s">
        <v>177</v>
      </c>
      <c r="AF25" s="87" t="s">
        <v>178</v>
      </c>
      <c r="AG25" s="87" t="s">
        <v>179</v>
      </c>
      <c r="AH25" s="87" t="s">
        <v>180</v>
      </c>
      <c r="AI25" s="88" t="s">
        <v>181</v>
      </c>
      <c r="AJ25" s="87" t="str">
        <f>B7</f>
        <v>Residential Buildings PCA</v>
      </c>
      <c r="AK25" s="87" t="str">
        <f>C7</f>
        <v>Single Family New PCA</v>
      </c>
      <c r="AL25" s="87" t="str">
        <f>D7</f>
        <v>Multifamily New PCA</v>
      </c>
      <c r="AM25" s="87" t="str">
        <f>E7</f>
        <v>Res. Buildungs improvements PCA</v>
      </c>
      <c r="AN25" s="87" t="str">
        <f t="shared" ref="AN25:BF25" si="24">F7</f>
        <v>Nonresidential buildings PCA</v>
      </c>
      <c r="AO25" s="87" t="str">
        <f t="shared" si="24"/>
        <v>Manufacturing PCA</v>
      </c>
      <c r="AP25" s="87" t="str">
        <f t="shared" si="24"/>
        <v>Office PCA</v>
      </c>
      <c r="AQ25" s="87" t="str">
        <f t="shared" si="24"/>
        <v>Lodging PCA</v>
      </c>
      <c r="AR25" s="87" t="str">
        <f t="shared" si="24"/>
        <v>Health Care PCA</v>
      </c>
      <c r="AS25" s="87" t="str">
        <f t="shared" si="24"/>
        <v>Religious PCA</v>
      </c>
      <c r="AT25" s="87" t="str">
        <f t="shared" si="24"/>
        <v>Educational PCA</v>
      </c>
      <c r="AU25" s="87" t="str">
        <f>M7</f>
        <v>Commeric PCA</v>
      </c>
      <c r="AV25" s="87" t="str">
        <f t="shared" si="24"/>
        <v>Public Utility &amp; Other PCA</v>
      </c>
      <c r="AW25" s="87" t="str">
        <f t="shared" si="24"/>
        <v>Farm nonres PCA</v>
      </c>
      <c r="AX25" s="87" t="str">
        <f t="shared" si="24"/>
        <v>Oil &amp; Gas Wells PCA</v>
      </c>
      <c r="AY25" s="87" t="str">
        <f t="shared" si="24"/>
        <v>Misc PCA</v>
      </c>
      <c r="AZ25" s="87" t="str">
        <f t="shared" si="24"/>
        <v>Public constr PCA</v>
      </c>
      <c r="BA25" s="87" t="str">
        <f t="shared" si="24"/>
        <v>Buildings PCA</v>
      </c>
      <c r="BB25" s="87" t="str">
        <f t="shared" si="24"/>
        <v>Highways &amp; Streets PCA</v>
      </c>
      <c r="BC25" s="87" t="str">
        <f t="shared" si="24"/>
        <v>Public Safety PCA</v>
      </c>
      <c r="BD25" s="87" t="str">
        <f t="shared" si="24"/>
        <v>Conservation PCA</v>
      </c>
      <c r="BE25" s="87" t="str">
        <f t="shared" si="24"/>
        <v>Sewage &amp; Waste Dispisal  PCA</v>
      </c>
      <c r="BF25" s="89" t="str">
        <f t="shared" si="24"/>
        <v>Water supply systesm PCA</v>
      </c>
      <c r="BH25" s="59" t="s">
        <v>260</v>
      </c>
    </row>
    <row r="26" spans="1:60" s="44" customFormat="1" x14ac:dyDescent="0.25">
      <c r="P26" s="90">
        <v>1992</v>
      </c>
      <c r="Q26" s="71">
        <v>0.38526988063947093</v>
      </c>
      <c r="R26" s="71">
        <v>0.21695958173203214</v>
      </c>
      <c r="S26" s="71">
        <v>0.39777053762849707</v>
      </c>
      <c r="T26" s="69">
        <v>1992</v>
      </c>
      <c r="U26" s="91">
        <f>Q26</f>
        <v>0.38526988063947093</v>
      </c>
      <c r="V26" s="91">
        <f t="shared" ref="V26:W26" si="25">R26</f>
        <v>0.21695958173203214</v>
      </c>
      <c r="W26" s="91">
        <f t="shared" si="25"/>
        <v>0.39777053762849707</v>
      </c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71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92"/>
      <c r="BH26" s="32">
        <f>SUM(U26:W26)</f>
        <v>1.0000000000000002</v>
      </c>
    </row>
    <row r="27" spans="1:60" s="44" customFormat="1" x14ac:dyDescent="0.25">
      <c r="P27" s="90">
        <v>1993</v>
      </c>
      <c r="Q27" s="71">
        <v>0.38176261950240337</v>
      </c>
      <c r="R27" s="71">
        <v>0.20953941482482308</v>
      </c>
      <c r="S27" s="71">
        <v>0.4086979656727735</v>
      </c>
      <c r="T27" s="69">
        <v>1993</v>
      </c>
      <c r="U27" s="91">
        <f t="shared" ref="U27:U50" si="26">Q27</f>
        <v>0.38176261950240337</v>
      </c>
      <c r="V27" s="91">
        <f t="shared" ref="V27:V50" si="27">R27</f>
        <v>0.20953941482482308</v>
      </c>
      <c r="W27" s="91">
        <f t="shared" ref="W27:W50" si="28">S27</f>
        <v>0.4086979656727735</v>
      </c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1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92"/>
      <c r="BH27" s="32">
        <f t="shared" ref="BH27:BH50" si="29">SUM(U27:W27)</f>
        <v>0.99999999999999989</v>
      </c>
    </row>
    <row r="28" spans="1:60" s="44" customFormat="1" x14ac:dyDescent="0.25">
      <c r="P28" s="90">
        <v>1994</v>
      </c>
      <c r="Q28" s="71">
        <v>0.38805658985474317</v>
      </c>
      <c r="R28" s="71">
        <v>0.21489557986776703</v>
      </c>
      <c r="S28" s="71">
        <v>0.39704783027748969</v>
      </c>
      <c r="T28" s="69">
        <v>1994</v>
      </c>
      <c r="U28" s="91">
        <f t="shared" si="26"/>
        <v>0.38805658985474317</v>
      </c>
      <c r="V28" s="91">
        <f t="shared" si="27"/>
        <v>0.21489557986776703</v>
      </c>
      <c r="W28" s="91">
        <f t="shared" si="28"/>
        <v>0.39704783027748969</v>
      </c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92"/>
      <c r="BH28" s="32">
        <f t="shared" si="29"/>
        <v>0.99999999999999989</v>
      </c>
    </row>
    <row r="29" spans="1:60" s="44" customFormat="1" x14ac:dyDescent="0.25">
      <c r="P29" s="90">
        <v>1995</v>
      </c>
      <c r="Q29" s="71">
        <v>0.34863769480896217</v>
      </c>
      <c r="R29" s="71">
        <v>0.26911166051298352</v>
      </c>
      <c r="S29" s="71">
        <v>0.3822506446780542</v>
      </c>
      <c r="T29" s="69">
        <v>1995</v>
      </c>
      <c r="U29" s="91">
        <f t="shared" si="26"/>
        <v>0.34863769480896217</v>
      </c>
      <c r="V29" s="91">
        <f t="shared" si="27"/>
        <v>0.26911166051298352</v>
      </c>
      <c r="W29" s="91">
        <f t="shared" si="28"/>
        <v>0.3822506446780542</v>
      </c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1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92"/>
      <c r="BH29" s="32">
        <f t="shared" si="29"/>
        <v>1</v>
      </c>
    </row>
    <row r="30" spans="1:60" s="44" customFormat="1" x14ac:dyDescent="0.25">
      <c r="P30" s="90">
        <v>1996</v>
      </c>
      <c r="Q30" s="71">
        <v>0.35961612437494911</v>
      </c>
      <c r="R30" s="71">
        <v>0.26405874107948785</v>
      </c>
      <c r="S30" s="71">
        <v>0.37632513454556299</v>
      </c>
      <c r="T30" s="69">
        <v>1996</v>
      </c>
      <c r="U30" s="91">
        <f t="shared" si="26"/>
        <v>0.35961612437494911</v>
      </c>
      <c r="V30" s="91">
        <f t="shared" si="27"/>
        <v>0.26405874107948785</v>
      </c>
      <c r="W30" s="91">
        <f t="shared" si="28"/>
        <v>0.37632513454556299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1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92"/>
      <c r="BH30" s="32">
        <f t="shared" si="29"/>
        <v>1</v>
      </c>
    </row>
    <row r="31" spans="1:60" s="44" customFormat="1" x14ac:dyDescent="0.25">
      <c r="P31" s="90">
        <v>1997</v>
      </c>
      <c r="Q31" s="71">
        <v>0.33509880674318804</v>
      </c>
      <c r="R31" s="71">
        <v>0.29092723380113489</v>
      </c>
      <c r="S31" s="71">
        <v>0.37397395945567719</v>
      </c>
      <c r="T31" s="69">
        <v>1997</v>
      </c>
      <c r="U31" s="91">
        <f t="shared" si="26"/>
        <v>0.33509880674318804</v>
      </c>
      <c r="V31" s="91">
        <f t="shared" si="27"/>
        <v>0.29092723380113489</v>
      </c>
      <c r="W31" s="91">
        <f t="shared" si="28"/>
        <v>0.37397395945567719</v>
      </c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1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92"/>
      <c r="BH31" s="32">
        <f t="shared" si="29"/>
        <v>1.0000000000000002</v>
      </c>
    </row>
    <row r="32" spans="1:60" s="44" customFormat="1" x14ac:dyDescent="0.25">
      <c r="P32" s="90">
        <v>1998</v>
      </c>
      <c r="Q32" s="71">
        <v>0.34444964205963796</v>
      </c>
      <c r="R32" s="71">
        <v>0.29903796904529151</v>
      </c>
      <c r="S32" s="71">
        <v>0.35651238889507059</v>
      </c>
      <c r="T32" s="69">
        <v>1998</v>
      </c>
      <c r="U32" s="91">
        <f t="shared" si="26"/>
        <v>0.34444964205963796</v>
      </c>
      <c r="V32" s="91">
        <f t="shared" si="27"/>
        <v>0.29903796904529151</v>
      </c>
      <c r="W32" s="91">
        <f t="shared" si="28"/>
        <v>0.35651238889507059</v>
      </c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1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92"/>
      <c r="BH32" s="32">
        <f t="shared" si="29"/>
        <v>1</v>
      </c>
    </row>
    <row r="33" spans="1:61" s="44" customFormat="1" x14ac:dyDescent="0.25">
      <c r="P33" s="90">
        <v>1999</v>
      </c>
      <c r="Q33" s="71">
        <v>0.33370744074445741</v>
      </c>
      <c r="R33" s="71">
        <v>0.30081866702392412</v>
      </c>
      <c r="S33" s="71">
        <v>0.36547389223161852</v>
      </c>
      <c r="T33" s="69">
        <v>1999</v>
      </c>
      <c r="U33" s="91">
        <f t="shared" si="26"/>
        <v>0.33370744074445741</v>
      </c>
      <c r="V33" s="91">
        <f t="shared" si="27"/>
        <v>0.30081866702392412</v>
      </c>
      <c r="W33" s="91">
        <f t="shared" si="28"/>
        <v>0.36547389223161852</v>
      </c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71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92"/>
      <c r="BH33" s="32">
        <f t="shared" si="29"/>
        <v>1</v>
      </c>
    </row>
    <row r="34" spans="1:61" s="44" customFormat="1" x14ac:dyDescent="0.25">
      <c r="P34" s="90">
        <v>2000</v>
      </c>
      <c r="Q34" s="71">
        <v>0.31766784862710001</v>
      </c>
      <c r="R34" s="71">
        <v>0.30620661688737949</v>
      </c>
      <c r="S34" s="71">
        <v>0.37612553448552039</v>
      </c>
      <c r="T34" s="69">
        <v>2000</v>
      </c>
      <c r="U34" s="91">
        <f t="shared" si="26"/>
        <v>0.31766784862710001</v>
      </c>
      <c r="V34" s="91">
        <f t="shared" si="27"/>
        <v>0.30620661688737949</v>
      </c>
      <c r="W34" s="91">
        <f t="shared" si="28"/>
        <v>0.37612553448552039</v>
      </c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1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92"/>
      <c r="BH34" s="32">
        <f t="shared" si="29"/>
        <v>0.99999999999999978</v>
      </c>
    </row>
    <row r="35" spans="1:61" s="44" customFormat="1" x14ac:dyDescent="0.25">
      <c r="P35" s="90">
        <v>2001</v>
      </c>
      <c r="Q35" s="71">
        <v>0.31256746957926496</v>
      </c>
      <c r="R35" s="71">
        <v>0.29103723244219659</v>
      </c>
      <c r="S35" s="71">
        <v>0.39639529797853834</v>
      </c>
      <c r="T35" s="69">
        <v>2001</v>
      </c>
      <c r="U35" s="91">
        <f t="shared" si="26"/>
        <v>0.31256746957926496</v>
      </c>
      <c r="V35" s="91">
        <f t="shared" si="27"/>
        <v>0.29103723244219659</v>
      </c>
      <c r="W35" s="91">
        <f t="shared" si="28"/>
        <v>0.39639529797853834</v>
      </c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71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92"/>
      <c r="BH35" s="32">
        <f t="shared" si="29"/>
        <v>0.99999999999999989</v>
      </c>
    </row>
    <row r="36" spans="1:61" s="44" customFormat="1" x14ac:dyDescent="0.25">
      <c r="P36" s="90">
        <v>2002</v>
      </c>
      <c r="Q36" s="71">
        <v>0.34880558872639816</v>
      </c>
      <c r="R36" s="71">
        <v>0.26132911478837917</v>
      </c>
      <c r="S36" s="71">
        <v>0.38986529648522267</v>
      </c>
      <c r="T36" s="69">
        <v>2002</v>
      </c>
      <c r="U36" s="91">
        <f t="shared" si="26"/>
        <v>0.34880558872639816</v>
      </c>
      <c r="V36" s="91">
        <f t="shared" si="27"/>
        <v>0.26132911478837917</v>
      </c>
      <c r="W36" s="91">
        <f t="shared" si="28"/>
        <v>0.38986529648522267</v>
      </c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1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92"/>
      <c r="BH36" s="32">
        <f t="shared" si="29"/>
        <v>1</v>
      </c>
    </row>
    <row r="37" spans="1:61" s="44" customFormat="1" x14ac:dyDescent="0.25">
      <c r="P37" s="90">
        <v>2003</v>
      </c>
      <c r="Q37" s="71">
        <v>0.34623483125759569</v>
      </c>
      <c r="R37" s="71">
        <v>0.27137210144866913</v>
      </c>
      <c r="S37" s="71">
        <v>0.38239306729373546</v>
      </c>
      <c r="T37" s="69">
        <v>2003</v>
      </c>
      <c r="U37" s="91">
        <f t="shared" si="26"/>
        <v>0.34623483125759569</v>
      </c>
      <c r="V37" s="91">
        <f t="shared" si="27"/>
        <v>0.27137210144866913</v>
      </c>
      <c r="W37" s="91">
        <f t="shared" si="28"/>
        <v>0.38239306729373546</v>
      </c>
      <c r="X37" s="69"/>
      <c r="Y37" s="69"/>
      <c r="Z37" s="69"/>
      <c r="AA37" s="69"/>
      <c r="AB37" s="71">
        <v>0.01</v>
      </c>
      <c r="AC37" s="71">
        <v>0.31</v>
      </c>
      <c r="AD37" s="71">
        <v>0.1</v>
      </c>
      <c r="AE37" s="71">
        <v>0.08</v>
      </c>
      <c r="AF37" s="71">
        <v>0.33</v>
      </c>
      <c r="AG37" s="71">
        <v>0.06</v>
      </c>
      <c r="AH37" s="71">
        <v>0.05</v>
      </c>
      <c r="AI37" s="71">
        <v>0.06</v>
      </c>
      <c r="AJ37" s="71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92"/>
      <c r="BH37" s="32">
        <f t="shared" si="29"/>
        <v>1.0000000000000002</v>
      </c>
    </row>
    <row r="38" spans="1:61" s="44" customFormat="1" x14ac:dyDescent="0.25">
      <c r="P38" s="90">
        <v>2004</v>
      </c>
      <c r="Q38" s="71">
        <v>0.34497195642314055</v>
      </c>
      <c r="R38" s="71">
        <v>0.26788628860359187</v>
      </c>
      <c r="S38" s="71">
        <v>0.38714175497326758</v>
      </c>
      <c r="T38" s="69">
        <v>2004</v>
      </c>
      <c r="U38" s="91">
        <f t="shared" si="26"/>
        <v>0.34497195642314055</v>
      </c>
      <c r="V38" s="91">
        <f t="shared" si="27"/>
        <v>0.26788628860359187</v>
      </c>
      <c r="W38" s="91">
        <f t="shared" si="28"/>
        <v>0.38714175497326758</v>
      </c>
      <c r="X38" s="69"/>
      <c r="Y38" s="69"/>
      <c r="Z38" s="69"/>
      <c r="AA38" s="69"/>
      <c r="AB38" s="71"/>
      <c r="AC38" s="71"/>
      <c r="AD38" s="71"/>
      <c r="AE38" s="71"/>
      <c r="AF38" s="71"/>
      <c r="AG38" s="71"/>
      <c r="AH38" s="71"/>
      <c r="AI38" s="71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92"/>
      <c r="BH38" s="32">
        <f t="shared" si="29"/>
        <v>1</v>
      </c>
    </row>
    <row r="39" spans="1:61" s="44" customFormat="1" x14ac:dyDescent="0.25">
      <c r="P39" s="90">
        <v>2005</v>
      </c>
      <c r="Q39" s="71">
        <v>0.36964503272807891</v>
      </c>
      <c r="R39" s="71">
        <v>0.24059032986886247</v>
      </c>
      <c r="S39" s="71">
        <v>0.38976463740305872</v>
      </c>
      <c r="T39" s="69">
        <v>2005</v>
      </c>
      <c r="U39" s="91">
        <f t="shared" si="26"/>
        <v>0.36964503272807891</v>
      </c>
      <c r="V39" s="91">
        <f t="shared" si="27"/>
        <v>0.24059032986886247</v>
      </c>
      <c r="W39" s="91">
        <f t="shared" si="28"/>
        <v>0.38976463740305872</v>
      </c>
      <c r="X39" s="69"/>
      <c r="Y39" s="69"/>
      <c r="Z39" s="69"/>
      <c r="AA39" s="69"/>
      <c r="AB39" s="71"/>
      <c r="AC39" s="71"/>
      <c r="AD39" s="71"/>
      <c r="AE39" s="71"/>
      <c r="AF39" s="71"/>
      <c r="AG39" s="71"/>
      <c r="AH39" s="71"/>
      <c r="AI39" s="71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92"/>
      <c r="BH39" s="32">
        <f t="shared" si="29"/>
        <v>1.0000000000000002</v>
      </c>
    </row>
    <row r="40" spans="1:61" x14ac:dyDescent="0.25">
      <c r="P40" s="90">
        <v>2006</v>
      </c>
      <c r="Q40" s="71">
        <v>0.33531296392640786</v>
      </c>
      <c r="R40" s="71">
        <v>0.25219208009384197</v>
      </c>
      <c r="S40" s="71">
        <v>0.41249495597975006</v>
      </c>
      <c r="T40" s="69">
        <v>2006</v>
      </c>
      <c r="U40" s="91">
        <f t="shared" si="26"/>
        <v>0.33531296392640786</v>
      </c>
      <c r="V40" s="91">
        <f t="shared" si="27"/>
        <v>0.25219208009384197</v>
      </c>
      <c r="W40" s="91">
        <f t="shared" si="28"/>
        <v>0.41249495597975006</v>
      </c>
      <c r="X40" s="69"/>
      <c r="Y40" s="69"/>
      <c r="Z40" s="69"/>
      <c r="AA40" s="69"/>
      <c r="AB40" s="71">
        <v>0.01</v>
      </c>
      <c r="AC40" s="71">
        <v>0.33</v>
      </c>
      <c r="AD40" s="71">
        <v>0.1</v>
      </c>
      <c r="AE40" s="71">
        <v>0.09</v>
      </c>
      <c r="AF40" s="71">
        <v>0.33</v>
      </c>
      <c r="AG40" s="71">
        <v>0.04</v>
      </c>
      <c r="AH40" s="71">
        <v>0.03</v>
      </c>
      <c r="AI40" s="71">
        <v>7.0000000000000007E-2</v>
      </c>
      <c r="AJ40" s="71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92"/>
      <c r="BH40" s="32">
        <f t="shared" si="29"/>
        <v>0.99999999999999989</v>
      </c>
    </row>
    <row r="41" spans="1:61" x14ac:dyDescent="0.25">
      <c r="A41" s="44"/>
      <c r="B41" s="103" t="s">
        <v>6</v>
      </c>
      <c r="C41" s="122"/>
      <c r="D41" s="122"/>
      <c r="E41" s="122"/>
      <c r="F41" s="122"/>
      <c r="G41" s="122"/>
      <c r="H41" s="122"/>
      <c r="I41" s="122"/>
      <c r="J41" s="122"/>
      <c r="K41" s="122"/>
      <c r="P41" s="90">
        <v>2007</v>
      </c>
      <c r="Q41" s="71">
        <v>0.28284311747882035</v>
      </c>
      <c r="R41" s="71">
        <v>0.2605611603058775</v>
      </c>
      <c r="S41" s="71">
        <v>0.45659572221530242</v>
      </c>
      <c r="T41" s="69">
        <v>2007</v>
      </c>
      <c r="U41" s="91">
        <f t="shared" si="26"/>
        <v>0.28284311747882035</v>
      </c>
      <c r="V41" s="91">
        <f t="shared" si="27"/>
        <v>0.2605611603058775</v>
      </c>
      <c r="W41" s="91">
        <f t="shared" si="28"/>
        <v>0.45659572221530242</v>
      </c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71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92"/>
      <c r="BH41" s="32">
        <f t="shared" si="29"/>
        <v>1.0000000000000004</v>
      </c>
    </row>
    <row r="42" spans="1:61" x14ac:dyDescent="0.25">
      <c r="A42" s="44"/>
      <c r="B42" s="103" t="s">
        <v>7</v>
      </c>
      <c r="C42" s="122"/>
      <c r="D42" s="122"/>
      <c r="E42" s="122"/>
      <c r="F42" s="122"/>
      <c r="G42" s="122"/>
      <c r="H42" s="122"/>
      <c r="I42" s="122"/>
      <c r="J42" s="122"/>
      <c r="K42" s="122"/>
      <c r="P42" s="90">
        <v>2008</v>
      </c>
      <c r="Q42" s="71">
        <v>0.23049825294449242</v>
      </c>
      <c r="R42" s="71">
        <v>0.25822530818979095</v>
      </c>
      <c r="S42" s="71">
        <v>0.51127643886571639</v>
      </c>
      <c r="T42" s="69">
        <v>2008</v>
      </c>
      <c r="U42" s="91">
        <f t="shared" si="26"/>
        <v>0.23049825294449242</v>
      </c>
      <c r="V42" s="91">
        <f t="shared" si="27"/>
        <v>0.25822530818979095</v>
      </c>
      <c r="W42" s="91">
        <f t="shared" si="28"/>
        <v>0.51127643886571639</v>
      </c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1"/>
      <c r="AJ42" s="71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92"/>
      <c r="BH42" s="32">
        <f t="shared" si="29"/>
        <v>0.99999999999999978</v>
      </c>
    </row>
    <row r="43" spans="1:61" s="52" customFormat="1" x14ac:dyDescent="0.25">
      <c r="B43" s="103" t="s">
        <v>8</v>
      </c>
      <c r="C43" s="122"/>
      <c r="D43" s="122"/>
      <c r="E43" s="122"/>
      <c r="F43" s="122"/>
      <c r="G43" s="122"/>
      <c r="H43" s="122"/>
      <c r="I43" s="122"/>
      <c r="J43" s="122"/>
      <c r="K43" s="122"/>
      <c r="P43" s="90">
        <v>2009</v>
      </c>
      <c r="Q43" s="71">
        <v>0.24370799194372597</v>
      </c>
      <c r="R43" s="71">
        <v>0.20448241550657376</v>
      </c>
      <c r="S43" s="71">
        <v>0.55180959254970008</v>
      </c>
      <c r="T43" s="69">
        <v>2009</v>
      </c>
      <c r="U43" s="91">
        <f t="shared" si="26"/>
        <v>0.24370799194372597</v>
      </c>
      <c r="V43" s="91">
        <f t="shared" si="27"/>
        <v>0.20448241550657376</v>
      </c>
      <c r="W43" s="91">
        <f t="shared" si="28"/>
        <v>0.55180959254970008</v>
      </c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71"/>
      <c r="AJ43" s="71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92"/>
      <c r="BH43" s="32">
        <f t="shared" si="29"/>
        <v>0.99999999999999978</v>
      </c>
    </row>
    <row r="44" spans="1:61" x14ac:dyDescent="0.25">
      <c r="A44" s="44"/>
      <c r="B44" s="123" t="s">
        <v>9</v>
      </c>
      <c r="C44" s="124"/>
      <c r="D44" s="124"/>
      <c r="E44" s="124"/>
      <c r="F44" s="124"/>
      <c r="G44" s="124"/>
      <c r="H44" s="124"/>
      <c r="I44" s="124"/>
      <c r="J44" s="124"/>
      <c r="K44" s="124"/>
      <c r="P44" s="90">
        <v>2010</v>
      </c>
      <c r="Q44" s="71">
        <v>0.21830763157560407</v>
      </c>
      <c r="R44" s="71">
        <v>0.16676978442146967</v>
      </c>
      <c r="S44" s="71">
        <v>0.61492258400292621</v>
      </c>
      <c r="T44" s="69">
        <v>2010</v>
      </c>
      <c r="U44" s="91">
        <f t="shared" si="26"/>
        <v>0.21830763157560407</v>
      </c>
      <c r="V44" s="91">
        <f t="shared" si="27"/>
        <v>0.16676978442146967</v>
      </c>
      <c r="W44" s="91">
        <f t="shared" si="28"/>
        <v>0.61492258400292621</v>
      </c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1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92"/>
      <c r="BH44" s="32">
        <f t="shared" si="29"/>
        <v>1</v>
      </c>
    </row>
    <row r="45" spans="1:61" x14ac:dyDescent="0.25">
      <c r="B45" s="125" t="s">
        <v>10</v>
      </c>
      <c r="C45" s="127" t="s">
        <v>11</v>
      </c>
      <c r="D45" s="128"/>
      <c r="E45" s="128"/>
      <c r="F45" s="128"/>
      <c r="G45" s="128"/>
      <c r="H45" s="129"/>
      <c r="I45" s="125" t="s">
        <v>12</v>
      </c>
      <c r="J45" s="125" t="s">
        <v>13</v>
      </c>
      <c r="K45" s="125" t="s">
        <v>14</v>
      </c>
      <c r="P45" s="93">
        <v>2011</v>
      </c>
      <c r="Q45" s="71">
        <v>0.22460520895740244</v>
      </c>
      <c r="R45" s="71">
        <v>0.15399681185232333</v>
      </c>
      <c r="S45" s="71">
        <v>0.6213979791902744</v>
      </c>
      <c r="T45" s="69">
        <v>2011</v>
      </c>
      <c r="U45" s="91">
        <f t="shared" si="26"/>
        <v>0.22460520895740244</v>
      </c>
      <c r="V45" s="91">
        <f t="shared" si="27"/>
        <v>0.15399681185232333</v>
      </c>
      <c r="W45" s="91">
        <f t="shared" si="28"/>
        <v>0.6213979791902744</v>
      </c>
      <c r="X45" s="91">
        <f>B17</f>
        <v>0.22455481595266541</v>
      </c>
      <c r="Y45" s="91">
        <f>F17+S17</f>
        <v>0.15375251429325182</v>
      </c>
      <c r="Z45" s="91">
        <f>T17</f>
        <v>0.35319384983003116</v>
      </c>
      <c r="AA45" s="91">
        <f>1-SUM(X45:Z45)</f>
        <v>0.26849881992405167</v>
      </c>
      <c r="AB45" s="69"/>
      <c r="AC45" s="69"/>
      <c r="AD45" s="69"/>
      <c r="AE45" s="69"/>
      <c r="AF45" s="69"/>
      <c r="AG45" s="69"/>
      <c r="AH45" s="69"/>
      <c r="AI45" s="71"/>
      <c r="AJ45" s="91">
        <f>B17</f>
        <v>0.22455481595266541</v>
      </c>
      <c r="AK45" s="91">
        <f t="shared" ref="AK45:BA49" si="30">C17</f>
        <v>0.11859416558806378</v>
      </c>
      <c r="AL45" s="91">
        <f>D17</f>
        <v>2.1690585574693843E-2</v>
      </c>
      <c r="AM45" s="91">
        <f t="shared" si="30"/>
        <v>8.4273258708236737E-2</v>
      </c>
      <c r="AN45" s="91">
        <f>F17</f>
        <v>0.12197758434317574</v>
      </c>
      <c r="AO45" s="91">
        <f t="shared" si="30"/>
        <v>9.0887109391667963E-3</v>
      </c>
      <c r="AP45" s="91">
        <f t="shared" si="30"/>
        <v>1.1094201146400785E-2</v>
      </c>
      <c r="AQ45" s="91">
        <f t="shared" si="30"/>
        <v>3.612727039981794E-3</v>
      </c>
      <c r="AR45" s="91">
        <f t="shared" si="30"/>
        <v>1.9429075341004451E-2</v>
      </c>
      <c r="AS45" s="91">
        <f t="shared" si="30"/>
        <v>1.6641301719601178E-3</v>
      </c>
      <c r="AT45" s="91">
        <f t="shared" si="30"/>
        <v>3.4889840271950162E-2</v>
      </c>
      <c r="AU45" s="91">
        <f t="shared" si="30"/>
        <v>4.2186411025929141E-2</v>
      </c>
      <c r="AV45" s="91">
        <f t="shared" si="30"/>
        <v>4.084883654776128E-2</v>
      </c>
      <c r="AW45" s="91">
        <f t="shared" si="30"/>
        <v>4.3721909313307161E-2</v>
      </c>
      <c r="AX45" s="91">
        <f t="shared" si="30"/>
        <v>3.582807077430733E-2</v>
      </c>
      <c r="AY45" s="91">
        <f t="shared" si="30"/>
        <v>2.1235136826534676E-2</v>
      </c>
      <c r="AZ45" s="91">
        <f>R17</f>
        <v>0.51183364624224836</v>
      </c>
      <c r="BA45" s="91">
        <f t="shared" si="30"/>
        <v>3.1774929950076095E-2</v>
      </c>
      <c r="BB45" s="91">
        <f>T17</f>
        <v>0.35319384983003116</v>
      </c>
      <c r="BC45" s="91">
        <f t="shared" ref="BC45:BC49" si="31">U17</f>
        <v>2.5459769297509495E-3</v>
      </c>
      <c r="BD45" s="91">
        <f t="shared" ref="BD45:BD49" si="32">V17</f>
        <v>3.5942367047377931E-2</v>
      </c>
      <c r="BE45" s="91">
        <f t="shared" ref="BE45:BE49" si="33">W17</f>
        <v>5.0350605202895873E-2</v>
      </c>
      <c r="BF45" s="94">
        <f t="shared" ref="BF45:BF49" si="34">X17</f>
        <v>3.8033197263430386E-2</v>
      </c>
      <c r="BG45" s="32"/>
      <c r="BH45" s="32">
        <f t="shared" si="29"/>
        <v>1.0000000000000002</v>
      </c>
      <c r="BI45" s="32">
        <f>SUM(X45:AA45)</f>
        <v>1</v>
      </c>
    </row>
    <row r="46" spans="1:61" ht="51.75" x14ac:dyDescent="0.25">
      <c r="B46" s="126"/>
      <c r="C46" s="1" t="s">
        <v>15</v>
      </c>
      <c r="D46" s="1" t="s">
        <v>16</v>
      </c>
      <c r="E46" s="1" t="s">
        <v>17</v>
      </c>
      <c r="F46" s="1" t="s">
        <v>18</v>
      </c>
      <c r="G46" s="1" t="s">
        <v>19</v>
      </c>
      <c r="H46" s="1" t="s">
        <v>20</v>
      </c>
      <c r="I46" s="130"/>
      <c r="J46" s="130"/>
      <c r="K46" s="126"/>
      <c r="P46" s="93">
        <v>2012</v>
      </c>
      <c r="Q46" s="71">
        <v>0.25662390465758234</v>
      </c>
      <c r="R46" s="71">
        <v>0.14997630214458646</v>
      </c>
      <c r="S46" s="71">
        <v>0.59339979319783165</v>
      </c>
      <c r="T46" s="69">
        <v>2012</v>
      </c>
      <c r="U46" s="91">
        <f t="shared" si="26"/>
        <v>0.25662390465758234</v>
      </c>
      <c r="V46" s="91">
        <f t="shared" si="27"/>
        <v>0.14997630214458646</v>
      </c>
      <c r="W46" s="91">
        <f t="shared" si="28"/>
        <v>0.59339979319783165</v>
      </c>
      <c r="X46" s="91">
        <f t="shared" ref="X46:X49" si="35">B18</f>
        <v>0.25662015666069493</v>
      </c>
      <c r="Y46" s="91">
        <f t="shared" ref="Y46:Y49" si="36">F18+S18</f>
        <v>0.15028918938475494</v>
      </c>
      <c r="Z46" s="91">
        <f t="shared" ref="Z46:Z49" si="37">T18</f>
        <v>0.33730390078439687</v>
      </c>
      <c r="AA46" s="91">
        <f t="shared" ref="AA46:AA49" si="38">1-SUM(X46:Z46)</f>
        <v>0.2557867531701532</v>
      </c>
      <c r="AB46" s="69"/>
      <c r="AC46" s="69"/>
      <c r="AD46" s="69"/>
      <c r="AE46" s="69"/>
      <c r="AF46" s="69"/>
      <c r="AG46" s="69"/>
      <c r="AH46" s="69"/>
      <c r="AI46" s="71"/>
      <c r="AJ46" s="91">
        <f t="shared" ref="AJ46:AJ49" si="39">B18</f>
        <v>0.25662015666069493</v>
      </c>
      <c r="AK46" s="91">
        <f t="shared" si="30"/>
        <v>0.13512295950816197</v>
      </c>
      <c r="AL46" s="91">
        <f t="shared" si="30"/>
        <v>2.8447636209455163E-2</v>
      </c>
      <c r="AM46" s="91">
        <f t="shared" si="30"/>
        <v>9.6459614161543347E-2</v>
      </c>
      <c r="AN46" s="91">
        <f t="shared" si="30"/>
        <v>0.12349779655032626</v>
      </c>
      <c r="AO46" s="91">
        <f t="shared" si="30"/>
        <v>8.9569641721433113E-3</v>
      </c>
      <c r="AP46" s="91">
        <f t="shared" si="30"/>
        <v>1.12624549501802E-2</v>
      </c>
      <c r="AQ46" s="91">
        <f t="shared" si="30"/>
        <v>4.663981344074624E-3</v>
      </c>
      <c r="AR46" s="91">
        <f t="shared" si="30"/>
        <v>1.8099427602289591E-2</v>
      </c>
      <c r="AS46" s="91">
        <f t="shared" si="30"/>
        <v>1.616493534025864E-3</v>
      </c>
      <c r="AT46" s="91">
        <f t="shared" si="30"/>
        <v>2.9322132711469155E-2</v>
      </c>
      <c r="AU46" s="91">
        <f t="shared" si="30"/>
        <v>5.1211045155819375E-2</v>
      </c>
      <c r="AV46" s="91">
        <f t="shared" si="30"/>
        <v>4.7403590903741286E-2</v>
      </c>
      <c r="AW46" s="91">
        <f t="shared" si="30"/>
        <v>4.1937466490565053E-2</v>
      </c>
      <c r="AX46" s="91">
        <f t="shared" si="30"/>
        <v>3.7530567143099998E-2</v>
      </c>
      <c r="AY46" s="91">
        <f t="shared" si="30"/>
        <v>2.1707575420747735E-2</v>
      </c>
      <c r="AZ46" s="91">
        <f t="shared" si="30"/>
        <v>0.47130284683082474</v>
      </c>
      <c r="BA46" s="91">
        <f t="shared" si="30"/>
        <v>2.6791392834428662E-2</v>
      </c>
      <c r="BB46" s="91">
        <f t="shared" ref="BB46:BB49" si="40">T18</f>
        <v>0.33730390078439687</v>
      </c>
      <c r="BC46" s="91">
        <f t="shared" si="31"/>
        <v>1.7622429510281959E-3</v>
      </c>
      <c r="BD46" s="91">
        <f t="shared" si="32"/>
        <v>3.1468624125503497E-2</v>
      </c>
      <c r="BE46" s="91">
        <f t="shared" si="33"/>
        <v>3.2011871952512191E-2</v>
      </c>
      <c r="BF46" s="94">
        <f t="shared" si="34"/>
        <v>3.4953360186559257E-2</v>
      </c>
      <c r="BG46" s="32"/>
      <c r="BH46" s="32">
        <f t="shared" si="29"/>
        <v>1.0000000000000004</v>
      </c>
      <c r="BI46" s="32">
        <f t="shared" ref="BI46:BI50" si="41">SUM(X46:AA46)</f>
        <v>1</v>
      </c>
    </row>
    <row r="47" spans="1:61" x14ac:dyDescent="0.25">
      <c r="B47" s="2">
        <v>1975</v>
      </c>
      <c r="C47" s="3">
        <v>39471000</v>
      </c>
      <c r="D47" s="3">
        <v>8425000</v>
      </c>
      <c r="E47" s="3">
        <v>7329000</v>
      </c>
      <c r="F47" s="3">
        <v>4503000</v>
      </c>
      <c r="G47" s="3"/>
      <c r="H47" s="3">
        <v>1274000</v>
      </c>
      <c r="I47" s="3">
        <v>61002000</v>
      </c>
      <c r="J47" s="3">
        <v>2606000</v>
      </c>
      <c r="K47" s="3">
        <v>63608000</v>
      </c>
      <c r="P47" s="93">
        <v>2013</v>
      </c>
      <c r="Q47" s="71">
        <v>0.27184925763817985</v>
      </c>
      <c r="R47" s="71">
        <v>0.16214872875218109</v>
      </c>
      <c r="S47" s="71">
        <v>0.56600201360963898</v>
      </c>
      <c r="T47" s="69">
        <v>2013</v>
      </c>
      <c r="U47" s="91">
        <f t="shared" si="26"/>
        <v>0.27184925763817985</v>
      </c>
      <c r="V47" s="91">
        <f t="shared" si="27"/>
        <v>0.16214872875218109</v>
      </c>
      <c r="W47" s="91">
        <f t="shared" si="28"/>
        <v>0.56600201360963898</v>
      </c>
      <c r="X47" s="91">
        <f t="shared" si="35"/>
        <v>0.28904786451588571</v>
      </c>
      <c r="Y47" s="91">
        <f t="shared" si="36"/>
        <v>0.15631718571231001</v>
      </c>
      <c r="Z47" s="91">
        <f t="shared" si="37"/>
        <v>0.30012447037227957</v>
      </c>
      <c r="AA47" s="91">
        <f t="shared" si="38"/>
        <v>0.25451047939952476</v>
      </c>
      <c r="AB47" s="69"/>
      <c r="AC47" s="69"/>
      <c r="AD47" s="69"/>
      <c r="AE47" s="69"/>
      <c r="AF47" s="69"/>
      <c r="AG47" s="69"/>
      <c r="AH47" s="69"/>
      <c r="AI47" s="71"/>
      <c r="AJ47" s="91">
        <f t="shared" si="39"/>
        <v>0.28904786451588571</v>
      </c>
      <c r="AK47" s="91">
        <f t="shared" si="30"/>
        <v>0.15884431145253153</v>
      </c>
      <c r="AL47" s="91">
        <f t="shared" si="30"/>
        <v>3.5052868476306627E-2</v>
      </c>
      <c r="AM47" s="91">
        <f t="shared" si="30"/>
        <v>9.5150684587047535E-2</v>
      </c>
      <c r="AN47" s="91">
        <f t="shared" si="30"/>
        <v>0.13280611539283604</v>
      </c>
      <c r="AO47" s="91">
        <f t="shared" si="30"/>
        <v>9.0398179463645843E-3</v>
      </c>
      <c r="AP47" s="91">
        <f t="shared" si="30"/>
        <v>1.3440285653217999E-2</v>
      </c>
      <c r="AQ47" s="91">
        <f t="shared" si="30"/>
        <v>5.2679884833473729E-3</v>
      </c>
      <c r="AR47" s="91">
        <f t="shared" si="30"/>
        <v>1.6470321988508493E-2</v>
      </c>
      <c r="AS47" s="91">
        <f t="shared" si="30"/>
        <v>1.4332951959465407E-3</v>
      </c>
      <c r="AT47" s="91">
        <f t="shared" si="30"/>
        <v>2.4655191923255843E-2</v>
      </c>
      <c r="AU47" s="91">
        <f t="shared" si="30"/>
        <v>6.2499214202195202E-2</v>
      </c>
      <c r="AV47" s="91">
        <f t="shared" si="30"/>
        <v>4.9234947257251339E-2</v>
      </c>
      <c r="AW47" s="91">
        <f t="shared" si="30"/>
        <v>3.8548097112035905E-2</v>
      </c>
      <c r="AX47" s="91">
        <f t="shared" si="30"/>
        <v>3.7680576335541949E-2</v>
      </c>
      <c r="AY47" s="91">
        <f t="shared" si="30"/>
        <v>2.0103851037881742E-2</v>
      </c>
      <c r="AZ47" s="91">
        <f t="shared" si="30"/>
        <v>0.43257854834856735</v>
      </c>
      <c r="BA47" s="91">
        <f t="shared" si="30"/>
        <v>2.3511070319473956E-2</v>
      </c>
      <c r="BB47" s="91">
        <f t="shared" si="40"/>
        <v>0.30012447037227957</v>
      </c>
      <c r="BC47" s="91">
        <f t="shared" si="31"/>
        <v>1.9613513207689501E-3</v>
      </c>
      <c r="BD47" s="91">
        <f t="shared" si="32"/>
        <v>2.8728767743314433E-2</v>
      </c>
      <c r="BE47" s="91">
        <f t="shared" si="33"/>
        <v>4.3853803890013456E-2</v>
      </c>
      <c r="BF47" s="94">
        <f t="shared" si="34"/>
        <v>3.4399084702716971E-2</v>
      </c>
      <c r="BG47" s="32"/>
      <c r="BH47" s="32">
        <f t="shared" si="29"/>
        <v>0.99999999999999989</v>
      </c>
      <c r="BI47" s="32">
        <f t="shared" si="41"/>
        <v>1</v>
      </c>
    </row>
    <row r="48" spans="1:61" x14ac:dyDescent="0.25">
      <c r="B48" s="4">
        <v>1976</v>
      </c>
      <c r="C48" s="3">
        <v>42244000</v>
      </c>
      <c r="D48" s="3">
        <v>9059000</v>
      </c>
      <c r="E48" s="3">
        <v>7550000</v>
      </c>
      <c r="F48" s="3">
        <v>4530000</v>
      </c>
      <c r="G48" s="3"/>
      <c r="H48" s="3">
        <v>1164000</v>
      </c>
      <c r="I48" s="3">
        <v>64546000</v>
      </c>
      <c r="J48" s="3">
        <v>2963000</v>
      </c>
      <c r="K48" s="3">
        <v>67509000</v>
      </c>
      <c r="P48" s="93">
        <v>2014</v>
      </c>
      <c r="Q48" s="71">
        <v>0.27184925763817985</v>
      </c>
      <c r="R48" s="71">
        <v>0.16214872875218109</v>
      </c>
      <c r="S48" s="71">
        <v>0.56600201360963898</v>
      </c>
      <c r="T48" s="69">
        <v>2014</v>
      </c>
      <c r="U48" s="91">
        <f t="shared" si="26"/>
        <v>0.27184925763817985</v>
      </c>
      <c r="V48" s="91">
        <f t="shared" si="27"/>
        <v>0.16214872875218109</v>
      </c>
      <c r="W48" s="91">
        <f t="shared" si="28"/>
        <v>0.56600201360963898</v>
      </c>
      <c r="X48" s="91">
        <f t="shared" si="35"/>
        <v>0.26024040684234861</v>
      </c>
      <c r="Y48" s="91">
        <f t="shared" si="36"/>
        <v>0.18304383163091301</v>
      </c>
      <c r="Z48" s="91">
        <f t="shared" si="37"/>
        <v>0.29650262361018009</v>
      </c>
      <c r="AA48" s="91">
        <f t="shared" si="38"/>
        <v>0.26021313791655831</v>
      </c>
      <c r="AB48" s="69"/>
      <c r="AC48" s="69"/>
      <c r="AD48" s="69"/>
      <c r="AE48" s="69"/>
      <c r="AF48" s="69"/>
      <c r="AG48" s="69"/>
      <c r="AH48" s="69"/>
      <c r="AI48" s="71"/>
      <c r="AJ48" s="91">
        <f t="shared" si="39"/>
        <v>0.26024040684234861</v>
      </c>
      <c r="AK48" s="91">
        <f t="shared" si="30"/>
        <v>0.15845680867293868</v>
      </c>
      <c r="AL48" s="91">
        <f t="shared" si="30"/>
        <v>3.4338087422851993E-2</v>
      </c>
      <c r="AM48" s="91">
        <f t="shared" si="30"/>
        <v>6.745105291139826E-2</v>
      </c>
      <c r="AN48" s="91">
        <f t="shared" si="30"/>
        <v>0.15920018492834026</v>
      </c>
      <c r="AO48" s="91">
        <f t="shared" si="30"/>
        <v>9.7200711957652394E-3</v>
      </c>
      <c r="AP48" s="91">
        <f t="shared" si="30"/>
        <v>1.8469291047363678E-2</v>
      </c>
      <c r="AQ48" s="91">
        <f t="shared" si="30"/>
        <v>8.0557546057650076E-3</v>
      </c>
      <c r="AR48" s="91">
        <f t="shared" si="30"/>
        <v>1.6585377129516191E-2</v>
      </c>
      <c r="AS48" s="91">
        <f t="shared" si="30"/>
        <v>1.3638149834724117E-3</v>
      </c>
      <c r="AT48" s="91">
        <f t="shared" si="30"/>
        <v>2.6132082013823076E-2</v>
      </c>
      <c r="AU48" s="91">
        <f t="shared" si="30"/>
        <v>7.8870113959455396E-2</v>
      </c>
      <c r="AV48" s="91">
        <f t="shared" si="30"/>
        <v>4.3134535367545079E-2</v>
      </c>
      <c r="AW48" s="91">
        <f t="shared" si="30"/>
        <v>3.5910772075820621E-2</v>
      </c>
      <c r="AX48" s="91">
        <f t="shared" si="30"/>
        <v>3.6315302820157186E-2</v>
      </c>
      <c r="AY48" s="91">
        <f t="shared" si="30"/>
        <v>2.2457235321312993E-2</v>
      </c>
      <c r="AZ48" s="91">
        <f t="shared" si="30"/>
        <v>0.44274156264447528</v>
      </c>
      <c r="BA48" s="91">
        <f t="shared" si="30"/>
        <v>2.3843646702572757E-2</v>
      </c>
      <c r="BB48" s="91">
        <f t="shared" si="40"/>
        <v>0.29650262361018009</v>
      </c>
      <c r="BC48" s="91">
        <f t="shared" si="31"/>
        <v>1.803009639166917E-3</v>
      </c>
      <c r="BD48" s="91">
        <f t="shared" si="32"/>
        <v>3.1529553177226603E-2</v>
      </c>
      <c r="BE48" s="91">
        <f t="shared" si="33"/>
        <v>5.0426481126187563E-2</v>
      </c>
      <c r="BF48" s="94">
        <f t="shared" si="34"/>
        <v>3.8637571947019257E-2</v>
      </c>
      <c r="BG48" s="32"/>
      <c r="BH48" s="32">
        <f t="shared" si="29"/>
        <v>0.99999999999999989</v>
      </c>
      <c r="BI48" s="32">
        <f t="shared" si="41"/>
        <v>1</v>
      </c>
    </row>
    <row r="49" spans="2:61" x14ac:dyDescent="0.25">
      <c r="B49" s="4">
        <v>1977</v>
      </c>
      <c r="C49" s="3">
        <v>46710000</v>
      </c>
      <c r="D49" s="3">
        <v>9751000</v>
      </c>
      <c r="E49" s="3">
        <v>7246000</v>
      </c>
      <c r="F49" s="3">
        <v>4951000</v>
      </c>
      <c r="G49" s="3"/>
      <c r="H49" s="3">
        <v>1413000</v>
      </c>
      <c r="I49" s="3">
        <v>70071000</v>
      </c>
      <c r="J49" s="3">
        <v>3356000</v>
      </c>
      <c r="K49" s="3">
        <v>73427000</v>
      </c>
      <c r="P49" s="93">
        <v>2015</v>
      </c>
      <c r="Q49" s="71">
        <v>0.27184925763817985</v>
      </c>
      <c r="R49" s="71">
        <v>0.16214872875218109</v>
      </c>
      <c r="S49" s="71">
        <v>0.56600201360963898</v>
      </c>
      <c r="T49" s="69">
        <v>2015</v>
      </c>
      <c r="U49" s="91">
        <f t="shared" si="26"/>
        <v>0.27184925763817985</v>
      </c>
      <c r="V49" s="91">
        <f t="shared" si="27"/>
        <v>0.16214872875218109</v>
      </c>
      <c r="W49" s="91">
        <f t="shared" si="28"/>
        <v>0.56600201360963898</v>
      </c>
      <c r="X49" s="91">
        <f t="shared" si="35"/>
        <v>0.27523876388842455</v>
      </c>
      <c r="Y49" s="91">
        <f t="shared" si="36"/>
        <v>0.18255242178207237</v>
      </c>
      <c r="Z49" s="91">
        <f t="shared" si="37"/>
        <v>0.30339670581942185</v>
      </c>
      <c r="AA49" s="91">
        <f t="shared" si="38"/>
        <v>0.23881210851008117</v>
      </c>
      <c r="AB49" s="69"/>
      <c r="AC49" s="69"/>
      <c r="AD49" s="69"/>
      <c r="AE49" s="69"/>
      <c r="AF49" s="69"/>
      <c r="AG49" s="69"/>
      <c r="AH49" s="69"/>
      <c r="AI49" s="71"/>
      <c r="AJ49" s="91">
        <f t="shared" si="39"/>
        <v>0.27523876388842455</v>
      </c>
      <c r="AK49" s="91">
        <f t="shared" si="30"/>
        <v>0.16940067310049703</v>
      </c>
      <c r="AL49" s="91">
        <f t="shared" si="30"/>
        <v>3.7198832103773373E-2</v>
      </c>
      <c r="AM49" s="91">
        <f t="shared" si="30"/>
        <v>6.8636191410167829E-2</v>
      </c>
      <c r="AN49" s="91">
        <f t="shared" si="30"/>
        <v>0.15901619248214147</v>
      </c>
      <c r="AO49" s="91">
        <f t="shared" si="30"/>
        <v>1.0742862237279069E-2</v>
      </c>
      <c r="AP49" s="91">
        <f t="shared" si="30"/>
        <v>1.8554839860030758E-2</v>
      </c>
      <c r="AQ49" s="91">
        <f t="shared" si="30"/>
        <v>9.1381193304655977E-3</v>
      </c>
      <c r="AR49" s="91">
        <f t="shared" si="30"/>
        <v>1.449840640114115E-2</v>
      </c>
      <c r="AS49" s="91">
        <f t="shared" si="30"/>
        <v>1.0586845565783314E-3</v>
      </c>
      <c r="AT49" s="91">
        <f t="shared" si="30"/>
        <v>2.5274700782312167E-2</v>
      </c>
      <c r="AU49" s="91">
        <f t="shared" si="30"/>
        <v>7.97579512782223E-2</v>
      </c>
      <c r="AV49" s="91">
        <f t="shared" si="30"/>
        <v>4.9257240925857822E-2</v>
      </c>
      <c r="AW49" s="91">
        <f t="shared" si="30"/>
        <v>3.2975605407152331E-2</v>
      </c>
      <c r="AX49" s="91">
        <f t="shared" si="30"/>
        <v>1.8488181605429442E-2</v>
      </c>
      <c r="AY49" s="91">
        <f t="shared" si="30"/>
        <v>2.2277200138187736E-2</v>
      </c>
      <c r="AZ49" s="91">
        <f t="shared" si="30"/>
        <v>0.44274681555280665</v>
      </c>
      <c r="BA49" s="91">
        <f t="shared" si="30"/>
        <v>2.3536229299930905E-2</v>
      </c>
      <c r="BB49" s="91">
        <f t="shared" si="40"/>
        <v>0.30339670581942185</v>
      </c>
      <c r="BC49" s="91">
        <f t="shared" si="31"/>
        <v>1.9056322018409968E-3</v>
      </c>
      <c r="BD49" s="91">
        <f t="shared" si="32"/>
        <v>2.9163973521742038E-2</v>
      </c>
      <c r="BE49" s="91">
        <f t="shared" si="33"/>
        <v>4.8966946753738826E-2</v>
      </c>
      <c r="BF49" s="94">
        <f t="shared" si="34"/>
        <v>3.5772393964383621E-2</v>
      </c>
      <c r="BG49" s="32"/>
      <c r="BH49" s="32">
        <f t="shared" si="29"/>
        <v>0.99999999999999989</v>
      </c>
      <c r="BI49" s="32">
        <f t="shared" si="41"/>
        <v>1</v>
      </c>
    </row>
    <row r="50" spans="2:61" ht="15.75" thickBot="1" x14ac:dyDescent="0.3">
      <c r="B50" s="4">
        <v>1978</v>
      </c>
      <c r="C50" s="3">
        <v>50932000</v>
      </c>
      <c r="D50" s="3">
        <v>10485000</v>
      </c>
      <c r="E50" s="3">
        <v>7205000</v>
      </c>
      <c r="F50" s="3">
        <v>5524000</v>
      </c>
      <c r="G50" s="3"/>
      <c r="H50" s="3">
        <v>1450000</v>
      </c>
      <c r="I50" s="3">
        <v>75597000</v>
      </c>
      <c r="J50" s="3">
        <v>3691000</v>
      </c>
      <c r="K50" s="3">
        <v>79288000</v>
      </c>
      <c r="P50" s="98">
        <v>2016</v>
      </c>
      <c r="Q50" s="95">
        <v>0.27184925763817985</v>
      </c>
      <c r="R50" s="95">
        <v>0.16214872875218109</v>
      </c>
      <c r="S50" s="95">
        <v>0.56600201360963898</v>
      </c>
      <c r="T50" s="96">
        <v>2016</v>
      </c>
      <c r="U50" s="97">
        <f t="shared" si="26"/>
        <v>0.27184925763817985</v>
      </c>
      <c r="V50" s="97">
        <f t="shared" si="27"/>
        <v>0.16214872875218109</v>
      </c>
      <c r="W50" s="97">
        <f t="shared" si="28"/>
        <v>0.56600201360963898</v>
      </c>
      <c r="X50" s="97"/>
      <c r="Y50" s="96"/>
      <c r="Z50" s="96"/>
      <c r="AA50" s="97"/>
      <c r="AB50" s="96"/>
      <c r="AC50" s="96"/>
      <c r="AD50" s="96"/>
      <c r="AE50" s="96"/>
      <c r="AF50" s="96"/>
      <c r="AG50" s="96"/>
      <c r="AH50" s="96"/>
      <c r="AI50" s="95"/>
      <c r="AJ50" s="97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9"/>
      <c r="BH50" s="32">
        <f t="shared" si="29"/>
        <v>0.99999999999999989</v>
      </c>
      <c r="BI50" s="32">
        <f t="shared" si="41"/>
        <v>0</v>
      </c>
    </row>
    <row r="51" spans="2:61" x14ac:dyDescent="0.25">
      <c r="B51" s="4">
        <v>1979</v>
      </c>
      <c r="C51" s="3">
        <v>50103000</v>
      </c>
      <c r="D51" s="3">
        <v>10757000</v>
      </c>
      <c r="E51" s="3">
        <v>7059000</v>
      </c>
      <c r="F51" s="3">
        <v>6313000</v>
      </c>
      <c r="G51" s="3"/>
      <c r="H51" s="3">
        <v>1388000</v>
      </c>
      <c r="I51" s="3">
        <v>75620000</v>
      </c>
      <c r="J51" s="3">
        <v>3344000</v>
      </c>
      <c r="K51" s="3">
        <v>78964000</v>
      </c>
    </row>
    <row r="52" spans="2:61" x14ac:dyDescent="0.25">
      <c r="B52" s="4">
        <v>1980</v>
      </c>
      <c r="C52" s="3">
        <v>45818000</v>
      </c>
      <c r="D52" s="3">
        <v>8794000</v>
      </c>
      <c r="E52" s="3">
        <v>7097000</v>
      </c>
      <c r="F52" s="3">
        <v>4509000</v>
      </c>
      <c r="G52" s="3"/>
      <c r="H52" s="3">
        <v>1230000</v>
      </c>
      <c r="I52" s="3">
        <v>67448000</v>
      </c>
      <c r="J52" s="3">
        <v>2724000</v>
      </c>
      <c r="K52" s="3">
        <v>70173000</v>
      </c>
    </row>
    <row r="53" spans="2:61" x14ac:dyDescent="0.25">
      <c r="B53" s="4">
        <v>1981</v>
      </c>
      <c r="C53" s="3">
        <v>43840000</v>
      </c>
      <c r="D53" s="3">
        <v>7609000</v>
      </c>
      <c r="E53" s="3">
        <v>7118000</v>
      </c>
      <c r="F53" s="3">
        <v>3530000</v>
      </c>
      <c r="G53" s="3"/>
      <c r="H53" s="3">
        <v>1549000</v>
      </c>
      <c r="I53" s="3">
        <v>63645000</v>
      </c>
      <c r="J53" s="3">
        <v>2447000</v>
      </c>
      <c r="K53" s="3">
        <v>66092000</v>
      </c>
    </row>
    <row r="54" spans="2:61" x14ac:dyDescent="0.25">
      <c r="B54" s="4">
        <v>1982</v>
      </c>
      <c r="C54" s="3">
        <v>39335000</v>
      </c>
      <c r="D54" s="3">
        <v>6832000</v>
      </c>
      <c r="E54" s="3">
        <v>6604000</v>
      </c>
      <c r="F54" s="3">
        <v>3312000</v>
      </c>
      <c r="G54" s="3"/>
      <c r="H54" s="3">
        <v>1332000</v>
      </c>
      <c r="I54" s="3">
        <v>57415000</v>
      </c>
      <c r="J54" s="3">
        <v>2157000</v>
      </c>
      <c r="K54" s="3">
        <v>59572000</v>
      </c>
    </row>
    <row r="55" spans="2:61" x14ac:dyDescent="0.25">
      <c r="B55" s="4">
        <v>1983</v>
      </c>
      <c r="C55" s="3">
        <v>43325000</v>
      </c>
      <c r="D55" s="3">
        <v>7464000</v>
      </c>
      <c r="E55" s="3">
        <v>7370000</v>
      </c>
      <c r="F55" s="3">
        <v>3824000</v>
      </c>
      <c r="G55" s="3"/>
      <c r="H55" s="3">
        <v>1247000</v>
      </c>
      <c r="I55" s="3">
        <v>63229000</v>
      </c>
      <c r="J55" s="3">
        <v>2609000</v>
      </c>
      <c r="K55" s="3">
        <v>65838000</v>
      </c>
    </row>
    <row r="56" spans="2:61" x14ac:dyDescent="0.25">
      <c r="B56" s="4">
        <v>1984</v>
      </c>
      <c r="C56" s="3">
        <v>50732000</v>
      </c>
      <c r="D56" s="3">
        <v>9343000</v>
      </c>
      <c r="E56" s="3">
        <v>7551000</v>
      </c>
      <c r="F56" s="3">
        <v>4181000</v>
      </c>
      <c r="G56" s="3"/>
      <c r="H56" s="3">
        <v>1438000</v>
      </c>
      <c r="I56" s="3">
        <v>73244000</v>
      </c>
      <c r="J56" s="3">
        <v>2942000</v>
      </c>
      <c r="K56" s="3">
        <v>76186000</v>
      </c>
    </row>
    <row r="57" spans="2:61" x14ac:dyDescent="0.25">
      <c r="B57" s="4">
        <v>1985</v>
      </c>
      <c r="C57" s="3">
        <v>53210000</v>
      </c>
      <c r="D57" s="3">
        <v>9293000</v>
      </c>
      <c r="E57" s="3">
        <v>7890000</v>
      </c>
      <c r="F57" s="3">
        <v>4149000</v>
      </c>
      <c r="G57" s="3"/>
      <c r="H57" s="3">
        <v>1333000</v>
      </c>
      <c r="I57" s="3">
        <v>75875000</v>
      </c>
      <c r="J57" s="3">
        <v>2961000</v>
      </c>
      <c r="K57" s="3">
        <v>78836000</v>
      </c>
    </row>
    <row r="58" spans="2:61" x14ac:dyDescent="0.25">
      <c r="B58" s="4">
        <v>1986</v>
      </c>
      <c r="C58" s="3">
        <v>57233000</v>
      </c>
      <c r="D58" s="3">
        <v>9394000</v>
      </c>
      <c r="E58" s="3">
        <v>7440000</v>
      </c>
      <c r="F58" s="3">
        <v>3945000</v>
      </c>
      <c r="G58" s="3"/>
      <c r="H58" s="3">
        <v>1599000</v>
      </c>
      <c r="I58" s="3">
        <v>79611000</v>
      </c>
      <c r="J58" s="3">
        <v>3226000</v>
      </c>
      <c r="K58" s="3">
        <v>82837000</v>
      </c>
      <c r="Z58" t="s">
        <v>162</v>
      </c>
      <c r="AA58" t="s">
        <v>163</v>
      </c>
      <c r="AB58" t="s">
        <v>132</v>
      </c>
      <c r="AC58">
        <v>2003</v>
      </c>
      <c r="AD58" s="20">
        <v>0.01</v>
      </c>
      <c r="AE58" t="s">
        <v>124</v>
      </c>
      <c r="AF58" s="29" t="s">
        <v>164</v>
      </c>
      <c r="AH58" s="52" t="s">
        <v>171</v>
      </c>
    </row>
    <row r="59" spans="2:61" x14ac:dyDescent="0.25">
      <c r="B59" s="4">
        <v>1987</v>
      </c>
      <c r="C59" s="3">
        <v>59575000</v>
      </c>
      <c r="D59" s="3">
        <v>9295000</v>
      </c>
      <c r="E59" s="3">
        <v>6787000</v>
      </c>
      <c r="F59" s="3">
        <v>3657000</v>
      </c>
      <c r="G59" s="3"/>
      <c r="H59" s="3">
        <v>1510000</v>
      </c>
      <c r="I59" s="3">
        <v>80823000</v>
      </c>
      <c r="J59" s="3">
        <v>3381000</v>
      </c>
      <c r="K59" s="3">
        <v>84204000</v>
      </c>
      <c r="Z59" t="s">
        <v>162</v>
      </c>
      <c r="AA59" t="s">
        <v>165</v>
      </c>
      <c r="AB59" t="s">
        <v>132</v>
      </c>
      <c r="AC59">
        <v>2003</v>
      </c>
      <c r="AD59" s="20">
        <v>0.31</v>
      </c>
      <c r="AE59" t="s">
        <v>124</v>
      </c>
      <c r="AF59" s="29" t="s">
        <v>164</v>
      </c>
    </row>
    <row r="60" spans="2:61" x14ac:dyDescent="0.25">
      <c r="B60" s="4">
        <v>1988</v>
      </c>
      <c r="C60" s="3">
        <v>59844000</v>
      </c>
      <c r="D60" s="3">
        <v>9100000</v>
      </c>
      <c r="E60" s="3">
        <v>6371000</v>
      </c>
      <c r="F60" s="3">
        <v>3064000</v>
      </c>
      <c r="G60" s="3"/>
      <c r="H60" s="3">
        <v>2106000</v>
      </c>
      <c r="I60" s="3">
        <v>80485000</v>
      </c>
      <c r="J60" s="3">
        <v>3367000</v>
      </c>
      <c r="K60" s="3">
        <v>83851000</v>
      </c>
      <c r="Z60" t="s">
        <v>162</v>
      </c>
      <c r="AA60" t="s">
        <v>166</v>
      </c>
      <c r="AB60" t="s">
        <v>132</v>
      </c>
      <c r="AC60">
        <v>2003</v>
      </c>
      <c r="AD60" s="20">
        <v>0.1</v>
      </c>
      <c r="AE60" t="s">
        <v>124</v>
      </c>
      <c r="AF60" s="29" t="s">
        <v>164</v>
      </c>
    </row>
    <row r="61" spans="2:61" x14ac:dyDescent="0.25">
      <c r="B61" s="4">
        <v>1989</v>
      </c>
      <c r="C61" s="3">
        <v>58302000</v>
      </c>
      <c r="D61" s="3">
        <v>9031000</v>
      </c>
      <c r="E61" s="3">
        <v>6674000</v>
      </c>
      <c r="F61" s="3">
        <v>3326000</v>
      </c>
      <c r="G61" s="3"/>
      <c r="H61" s="3">
        <v>2021000</v>
      </c>
      <c r="I61" s="3">
        <v>79353000</v>
      </c>
      <c r="J61" s="3">
        <v>3061000</v>
      </c>
      <c r="K61" s="3">
        <v>82414000</v>
      </c>
      <c r="Z61" t="s">
        <v>162</v>
      </c>
      <c r="AA61" t="s">
        <v>167</v>
      </c>
      <c r="AB61" t="s">
        <v>132</v>
      </c>
      <c r="AC61">
        <v>2003</v>
      </c>
      <c r="AD61" s="20">
        <v>0.08</v>
      </c>
      <c r="AE61" t="s">
        <v>124</v>
      </c>
      <c r="AF61" s="29" t="s">
        <v>164</v>
      </c>
    </row>
    <row r="62" spans="2:61" x14ac:dyDescent="0.25">
      <c r="B62" s="4">
        <v>1990</v>
      </c>
      <c r="C62" s="3">
        <v>56490000</v>
      </c>
      <c r="D62" s="3">
        <v>9311000</v>
      </c>
      <c r="E62" s="3">
        <v>6159000</v>
      </c>
      <c r="F62" s="3">
        <v>3356000</v>
      </c>
      <c r="G62" s="3"/>
      <c r="H62" s="3">
        <v>2655000</v>
      </c>
      <c r="I62" s="3">
        <v>77971000</v>
      </c>
      <c r="J62" s="3">
        <v>2994000</v>
      </c>
      <c r="K62" s="3">
        <v>80964000</v>
      </c>
      <c r="Z62" t="s">
        <v>162</v>
      </c>
      <c r="AA62" t="s">
        <v>168</v>
      </c>
      <c r="AB62" t="s">
        <v>132</v>
      </c>
      <c r="AC62">
        <v>2003</v>
      </c>
      <c r="AD62" s="20">
        <v>0.33</v>
      </c>
      <c r="AE62" t="s">
        <v>124</v>
      </c>
      <c r="AF62" s="29" t="s">
        <v>164</v>
      </c>
    </row>
    <row r="63" spans="2:61" x14ac:dyDescent="0.25">
      <c r="B63" s="4">
        <v>1991</v>
      </c>
      <c r="C63" s="3">
        <v>48079000</v>
      </c>
      <c r="D63" s="3">
        <v>8955000</v>
      </c>
      <c r="E63" s="3">
        <v>5571000</v>
      </c>
      <c r="F63" s="3">
        <v>3037000</v>
      </c>
      <c r="G63" s="3"/>
      <c r="H63" s="3">
        <v>3663000</v>
      </c>
      <c r="I63" s="3">
        <v>69305000</v>
      </c>
      <c r="J63" s="3">
        <v>2495000</v>
      </c>
      <c r="K63" s="3">
        <v>71800000</v>
      </c>
      <c r="Z63" t="s">
        <v>162</v>
      </c>
      <c r="AA63" t="s">
        <v>169</v>
      </c>
      <c r="AB63" t="s">
        <v>132</v>
      </c>
      <c r="AC63">
        <v>2003</v>
      </c>
      <c r="AD63" s="20">
        <v>0.06</v>
      </c>
      <c r="AE63" t="s">
        <v>124</v>
      </c>
      <c r="AF63" s="29" t="s">
        <v>164</v>
      </c>
    </row>
    <row r="64" spans="2:61" x14ac:dyDescent="0.25">
      <c r="B64" s="4">
        <v>1992</v>
      </c>
      <c r="C64" s="3">
        <v>51419000</v>
      </c>
      <c r="D64" s="3">
        <v>8563000</v>
      </c>
      <c r="E64" s="3">
        <v>6642000</v>
      </c>
      <c r="F64" s="3">
        <v>3565000</v>
      </c>
      <c r="G64" s="3"/>
      <c r="H64" s="3">
        <v>3282000</v>
      </c>
      <c r="I64" s="3">
        <v>73470000</v>
      </c>
      <c r="J64" s="3">
        <v>2699000</v>
      </c>
      <c r="K64" s="3">
        <v>76169000</v>
      </c>
      <c r="Z64" t="s">
        <v>162</v>
      </c>
      <c r="AA64" t="s">
        <v>170</v>
      </c>
      <c r="AB64" t="s">
        <v>132</v>
      </c>
      <c r="AC64">
        <v>2003</v>
      </c>
      <c r="AD64" s="20">
        <v>0.05</v>
      </c>
      <c r="AE64" t="s">
        <v>124</v>
      </c>
      <c r="AF64" s="29" t="s">
        <v>164</v>
      </c>
    </row>
    <row r="65" spans="2:30" x14ac:dyDescent="0.25">
      <c r="B65" s="4">
        <v>1993</v>
      </c>
      <c r="C65" s="3">
        <v>45481000</v>
      </c>
      <c r="D65" s="3">
        <v>8780000</v>
      </c>
      <c r="E65" s="3">
        <v>6016000</v>
      </c>
      <c r="F65" s="3">
        <v>4657000</v>
      </c>
      <c r="G65" s="3">
        <v>1097000</v>
      </c>
      <c r="H65" s="3">
        <v>10686000</v>
      </c>
      <c r="I65" s="3">
        <v>76717000</v>
      </c>
      <c r="J65" s="3">
        <v>2984000</v>
      </c>
      <c r="K65" s="3">
        <v>79701000</v>
      </c>
      <c r="AA65" t="s">
        <v>130</v>
      </c>
      <c r="AB65" s="52" t="s">
        <v>132</v>
      </c>
      <c r="AC65" s="52">
        <v>2004</v>
      </c>
      <c r="AD65" s="32">
        <v>0.06</v>
      </c>
    </row>
    <row r="66" spans="2:30" x14ac:dyDescent="0.25">
      <c r="B66" s="4">
        <v>1994</v>
      </c>
      <c r="C66" s="3">
        <v>45791000</v>
      </c>
      <c r="D66" s="3">
        <v>9070000</v>
      </c>
      <c r="E66" s="3">
        <v>4965000</v>
      </c>
      <c r="F66" s="3">
        <v>3890000</v>
      </c>
      <c r="G66" s="3">
        <v>1027000</v>
      </c>
      <c r="H66" s="3">
        <v>17490000</v>
      </c>
      <c r="I66" s="3">
        <v>82232000</v>
      </c>
      <c r="J66" s="3">
        <v>3250000</v>
      </c>
      <c r="K66" s="3">
        <v>85482000</v>
      </c>
    </row>
    <row r="67" spans="2:30" x14ac:dyDescent="0.25">
      <c r="B67" s="4">
        <v>1995</v>
      </c>
      <c r="C67" s="3">
        <v>50757000</v>
      </c>
      <c r="D67" s="3">
        <v>9509000</v>
      </c>
      <c r="E67" s="3">
        <v>5163000</v>
      </c>
      <c r="F67" s="3">
        <v>3471000</v>
      </c>
      <c r="G67" s="3">
        <v>1061000</v>
      </c>
      <c r="H67" s="3">
        <v>12964000</v>
      </c>
      <c r="I67" s="3">
        <v>82925000</v>
      </c>
      <c r="J67" s="3">
        <v>3150000</v>
      </c>
      <c r="K67" s="3">
        <v>86075000</v>
      </c>
      <c r="Z67" t="s">
        <v>173</v>
      </c>
    </row>
    <row r="68" spans="2:30" x14ac:dyDescent="0.25">
      <c r="B68" s="4">
        <v>1996</v>
      </c>
      <c r="C68" s="3">
        <v>52773000</v>
      </c>
      <c r="D68" s="3">
        <v>9899000</v>
      </c>
      <c r="E68" s="3">
        <v>5560000</v>
      </c>
      <c r="F68" s="3">
        <v>2937000</v>
      </c>
      <c r="G68" s="3">
        <v>1302000</v>
      </c>
      <c r="H68" s="3">
        <v>15037000</v>
      </c>
      <c r="I68" s="3">
        <v>87509000</v>
      </c>
      <c r="J68" s="3">
        <v>3569000</v>
      </c>
      <c r="K68" s="3">
        <v>91078000</v>
      </c>
      <c r="Z68" s="52" t="s">
        <v>172</v>
      </c>
    </row>
    <row r="69" spans="2:30" x14ac:dyDescent="0.25">
      <c r="B69" s="5">
        <v>1997</v>
      </c>
      <c r="C69" s="3">
        <v>67012000</v>
      </c>
      <c r="D69" s="3">
        <v>11390000</v>
      </c>
      <c r="E69" s="3">
        <v>7758000</v>
      </c>
      <c r="F69" s="3">
        <v>3235000</v>
      </c>
      <c r="G69" s="3">
        <v>2317000</v>
      </c>
      <c r="H69" s="3">
        <v>1103000</v>
      </c>
      <c r="I69" s="3">
        <v>92815000</v>
      </c>
      <c r="J69" s="3">
        <v>3627000</v>
      </c>
      <c r="K69" s="3">
        <v>96442000</v>
      </c>
    </row>
    <row r="70" spans="2:30" x14ac:dyDescent="0.25">
      <c r="B70" s="5">
        <v>1998</v>
      </c>
      <c r="C70" s="3">
        <v>74038000</v>
      </c>
      <c r="D70" s="3">
        <v>11885000</v>
      </c>
      <c r="E70" s="3">
        <v>7912000</v>
      </c>
      <c r="F70" s="3">
        <v>3237000</v>
      </c>
      <c r="G70" s="3">
        <v>1123000</v>
      </c>
      <c r="H70" s="3">
        <v>1080000</v>
      </c>
      <c r="I70" s="3">
        <v>99274000</v>
      </c>
      <c r="J70" s="3">
        <v>4101000</v>
      </c>
      <c r="K70" s="3">
        <v>103380000</v>
      </c>
    </row>
    <row r="71" spans="2:30" x14ac:dyDescent="0.25">
      <c r="B71" s="5">
        <v>1999</v>
      </c>
      <c r="C71" s="3">
        <v>76018000</v>
      </c>
      <c r="D71" s="3">
        <v>12844000</v>
      </c>
      <c r="E71" s="3">
        <v>8610000</v>
      </c>
      <c r="F71" s="3">
        <v>4468000</v>
      </c>
      <c r="G71" s="3">
        <v>1128000</v>
      </c>
      <c r="H71" s="3">
        <v>1128000</v>
      </c>
      <c r="I71" s="3">
        <v>104200000</v>
      </c>
      <c r="J71" s="3">
        <v>4353000</v>
      </c>
      <c r="K71" s="3">
        <v>108550000</v>
      </c>
    </row>
    <row r="72" spans="2:30" x14ac:dyDescent="0.25">
      <c r="B72" s="5">
        <v>2000</v>
      </c>
      <c r="C72" s="3">
        <v>77632000</v>
      </c>
      <c r="D72" s="3">
        <v>14002000</v>
      </c>
      <c r="E72" s="3">
        <v>7411000</v>
      </c>
      <c r="F72" s="3">
        <v>3690000</v>
      </c>
      <c r="G72" s="3">
        <v>1462000</v>
      </c>
      <c r="H72" s="3">
        <v>1125000</v>
      </c>
      <c r="I72" s="3">
        <v>105320000</v>
      </c>
      <c r="J72" s="3">
        <v>4333000</v>
      </c>
      <c r="K72" s="3">
        <v>109660000</v>
      </c>
    </row>
    <row r="73" spans="2:30" x14ac:dyDescent="0.25">
      <c r="B73" s="5">
        <v>2001</v>
      </c>
      <c r="C73" s="3">
        <v>80901000</v>
      </c>
      <c r="D73" s="3">
        <v>14074000</v>
      </c>
      <c r="E73" s="3">
        <v>6777000</v>
      </c>
      <c r="F73" s="3">
        <v>3713000</v>
      </c>
      <c r="G73" s="3">
        <v>1912000</v>
      </c>
      <c r="H73" s="3">
        <v>836000</v>
      </c>
      <c r="I73" s="3">
        <v>108210000</v>
      </c>
      <c r="J73" s="3">
        <v>4482000</v>
      </c>
      <c r="K73" s="3">
        <v>112690000</v>
      </c>
    </row>
    <row r="74" spans="2:30" x14ac:dyDescent="0.25">
      <c r="B74" s="5">
        <v>2002</v>
      </c>
      <c r="C74" s="3">
        <v>77784000</v>
      </c>
      <c r="D74" s="3">
        <v>13680000</v>
      </c>
      <c r="E74" s="3">
        <v>6560000</v>
      </c>
      <c r="F74" s="3">
        <v>3085000</v>
      </c>
      <c r="G74" s="3">
        <v>1178000</v>
      </c>
      <c r="H74" s="3">
        <v>1618000</v>
      </c>
      <c r="I74" s="3">
        <v>103910000</v>
      </c>
      <c r="J74" s="3">
        <v>4435000</v>
      </c>
      <c r="K74" s="3">
        <v>108340000</v>
      </c>
    </row>
    <row r="75" spans="2:30" x14ac:dyDescent="0.25">
      <c r="B75" s="5">
        <v>2003</v>
      </c>
      <c r="C75" s="3">
        <v>79883000</v>
      </c>
      <c r="D75" s="3">
        <v>14864000</v>
      </c>
      <c r="E75" s="3">
        <v>6866000</v>
      </c>
      <c r="F75" s="3">
        <v>3650000</v>
      </c>
      <c r="G75" s="3">
        <v>1456000</v>
      </c>
      <c r="H75" s="3">
        <v>980000</v>
      </c>
      <c r="I75" s="3">
        <v>107700000</v>
      </c>
      <c r="J75" s="3">
        <v>4745000</v>
      </c>
      <c r="K75" s="3">
        <v>112440000</v>
      </c>
    </row>
    <row r="76" spans="2:30" ht="15.75" x14ac:dyDescent="0.25">
      <c r="B76" s="117" t="s">
        <v>21</v>
      </c>
      <c r="C76" s="118"/>
      <c r="D76" s="118"/>
      <c r="E76" s="118"/>
      <c r="F76" s="118"/>
      <c r="G76" s="118"/>
      <c r="H76" s="118"/>
      <c r="I76" s="118"/>
      <c r="J76" s="118"/>
      <c r="K76" s="118"/>
    </row>
    <row r="77" spans="2:30" ht="15.75" x14ac:dyDescent="0.25">
      <c r="B77" s="117" t="s">
        <v>22</v>
      </c>
      <c r="C77" s="118"/>
      <c r="D77" s="118"/>
      <c r="E77" s="118"/>
      <c r="F77" s="118"/>
      <c r="G77" s="118"/>
      <c r="H77" s="118"/>
      <c r="I77" s="118"/>
      <c r="J77" s="118"/>
      <c r="K77" s="118"/>
    </row>
    <row r="78" spans="2:30" x14ac:dyDescent="0.25">
      <c r="B78" s="119" t="s">
        <v>23</v>
      </c>
      <c r="C78" s="120"/>
      <c r="D78" s="120"/>
      <c r="E78" s="120"/>
      <c r="F78" s="120"/>
      <c r="G78" s="120"/>
      <c r="H78" s="120"/>
      <c r="I78" s="120"/>
      <c r="J78" s="120"/>
      <c r="K78" s="120"/>
    </row>
    <row r="79" spans="2:30" x14ac:dyDescent="0.25">
      <c r="B79" s="119" t="s">
        <v>24</v>
      </c>
      <c r="C79" s="121"/>
      <c r="D79" s="121"/>
      <c r="E79" s="121"/>
      <c r="F79" s="121"/>
      <c r="G79" s="121"/>
      <c r="H79" s="121"/>
      <c r="I79" s="121"/>
      <c r="J79" s="121"/>
      <c r="K79" s="121"/>
    </row>
  </sheetData>
  <mergeCells count="13">
    <mergeCell ref="B76:K76"/>
    <mergeCell ref="B77:K77"/>
    <mergeCell ref="B78:K78"/>
    <mergeCell ref="B79:K79"/>
    <mergeCell ref="B41:K41"/>
    <mergeCell ref="B42:K42"/>
    <mergeCell ref="B43:K43"/>
    <mergeCell ref="B44:K44"/>
    <mergeCell ref="B45:B46"/>
    <mergeCell ref="C45:H45"/>
    <mergeCell ref="I45:I46"/>
    <mergeCell ref="J45:J46"/>
    <mergeCell ref="K45:K46"/>
  </mergeCells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2049" r:id="rId4">
          <objectPr defaultSize="0" autoPict="0" r:id="rId5">
            <anchor moveWithCells="1">
              <from>
                <xdr:col>1</xdr:col>
                <xdr:colOff>209550</xdr:colOff>
                <xdr:row>45</xdr:row>
                <xdr:rowOff>409575</xdr:rowOff>
              </from>
              <to>
                <xdr:col>1</xdr:col>
                <xdr:colOff>1095375</xdr:colOff>
                <xdr:row>47</xdr:row>
                <xdr:rowOff>19050</xdr:rowOff>
              </to>
            </anchor>
          </objectPr>
        </oleObject>
      </mc:Choice>
      <mc:Fallback>
        <oleObject progId="Document" dvAspect="DVASPECT_ICON" shapeId="2049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78F1-3EF5-4D5F-8A66-F6479DE40716}">
  <dimension ref="B2:Y64"/>
  <sheetViews>
    <sheetView zoomScale="55" zoomScaleNormal="55" workbookViewId="0">
      <selection activeCell="L30" sqref="L30"/>
    </sheetView>
  </sheetViews>
  <sheetFormatPr baseColWidth="10" defaultRowHeight="15" x14ac:dyDescent="0.25"/>
  <cols>
    <col min="3" max="3" width="20" customWidth="1"/>
    <col min="6" max="6" width="11.5703125" style="20"/>
    <col min="13" max="13" width="13.5703125" customWidth="1"/>
    <col min="16" max="16" width="11.5703125" style="20"/>
  </cols>
  <sheetData>
    <row r="2" spans="2:18" x14ac:dyDescent="0.25">
      <c r="F2" s="20" t="s">
        <v>136</v>
      </c>
    </row>
    <row r="3" spans="2:18" x14ac:dyDescent="0.25">
      <c r="B3" s="45" t="s">
        <v>118</v>
      </c>
      <c r="C3" t="s">
        <v>119</v>
      </c>
    </row>
    <row r="4" spans="2:18" x14ac:dyDescent="0.25">
      <c r="C4" t="s">
        <v>120</v>
      </c>
    </row>
    <row r="5" spans="2:18" x14ac:dyDescent="0.25">
      <c r="L5" s="50" t="s">
        <v>137</v>
      </c>
    </row>
    <row r="6" spans="2:18" x14ac:dyDescent="0.25">
      <c r="L6" t="s">
        <v>121</v>
      </c>
      <c r="M6" t="s">
        <v>122</v>
      </c>
      <c r="N6" t="s">
        <v>123</v>
      </c>
      <c r="O6">
        <v>2006</v>
      </c>
      <c r="P6" s="20">
        <v>0.37</v>
      </c>
      <c r="Q6" t="s">
        <v>124</v>
      </c>
      <c r="R6" s="45" t="s">
        <v>125</v>
      </c>
    </row>
    <row r="7" spans="2:18" x14ac:dyDescent="0.25">
      <c r="L7" t="s">
        <v>121</v>
      </c>
      <c r="M7" t="s">
        <v>126</v>
      </c>
      <c r="N7" t="s">
        <v>123</v>
      </c>
      <c r="O7">
        <v>2006</v>
      </c>
      <c r="P7" s="20">
        <v>0.21</v>
      </c>
      <c r="Q7" t="s">
        <v>124</v>
      </c>
      <c r="R7" t="s">
        <v>125</v>
      </c>
    </row>
    <row r="8" spans="2:18" x14ac:dyDescent="0.25">
      <c r="L8" t="s">
        <v>121</v>
      </c>
      <c r="M8" t="s">
        <v>127</v>
      </c>
      <c r="N8" t="s">
        <v>123</v>
      </c>
      <c r="O8">
        <v>2006</v>
      </c>
      <c r="P8" s="20">
        <v>0.08</v>
      </c>
      <c r="Q8" t="s">
        <v>124</v>
      </c>
      <c r="R8" t="s">
        <v>125</v>
      </c>
    </row>
    <row r="9" spans="2:18" x14ac:dyDescent="0.25">
      <c r="L9" t="s">
        <v>121</v>
      </c>
      <c r="M9" t="s">
        <v>128</v>
      </c>
      <c r="N9" t="s">
        <v>123</v>
      </c>
      <c r="O9">
        <v>2006</v>
      </c>
      <c r="P9" s="20">
        <v>0.06</v>
      </c>
      <c r="Q9" t="s">
        <v>124</v>
      </c>
      <c r="R9" t="s">
        <v>125</v>
      </c>
    </row>
    <row r="10" spans="2:18" x14ac:dyDescent="0.25">
      <c r="L10" t="s">
        <v>121</v>
      </c>
      <c r="M10" t="s">
        <v>129</v>
      </c>
      <c r="N10" t="s">
        <v>123</v>
      </c>
      <c r="O10">
        <v>2006</v>
      </c>
      <c r="P10" s="20">
        <v>0</v>
      </c>
      <c r="Q10" t="s">
        <v>124</v>
      </c>
      <c r="R10" t="s">
        <v>125</v>
      </c>
    </row>
    <row r="11" spans="2:18" x14ac:dyDescent="0.25">
      <c r="L11" t="s">
        <v>121</v>
      </c>
      <c r="M11" t="s">
        <v>130</v>
      </c>
      <c r="N11" t="s">
        <v>123</v>
      </c>
      <c r="O11">
        <v>2006</v>
      </c>
      <c r="P11" s="20">
        <v>0.28000000000000003</v>
      </c>
      <c r="Q11" t="s">
        <v>124</v>
      </c>
      <c r="R11" t="s">
        <v>125</v>
      </c>
    </row>
    <row r="12" spans="2:18" x14ac:dyDescent="0.25">
      <c r="L12" t="s">
        <v>121</v>
      </c>
      <c r="M12" t="s">
        <v>122</v>
      </c>
      <c r="N12" t="s">
        <v>123</v>
      </c>
      <c r="O12">
        <v>2015</v>
      </c>
      <c r="P12" s="20">
        <v>0.39900000000000002</v>
      </c>
      <c r="Q12" t="s">
        <v>124</v>
      </c>
      <c r="R12" t="s">
        <v>125</v>
      </c>
    </row>
    <row r="13" spans="2:18" x14ac:dyDescent="0.25">
      <c r="L13" t="s">
        <v>121</v>
      </c>
      <c r="M13" t="s">
        <v>126</v>
      </c>
      <c r="N13" t="s">
        <v>123</v>
      </c>
      <c r="O13">
        <v>2015</v>
      </c>
      <c r="P13" s="20">
        <v>0.19700000000000001</v>
      </c>
      <c r="Q13" t="s">
        <v>124</v>
      </c>
      <c r="R13" t="s">
        <v>125</v>
      </c>
    </row>
    <row r="14" spans="2:18" x14ac:dyDescent="0.25">
      <c r="L14" t="s">
        <v>121</v>
      </c>
      <c r="M14" t="s">
        <v>127</v>
      </c>
      <c r="N14" t="s">
        <v>123</v>
      </c>
      <c r="O14">
        <v>2015</v>
      </c>
      <c r="P14" s="20">
        <v>8.8999999999999996E-2</v>
      </c>
      <c r="Q14" t="s">
        <v>124</v>
      </c>
      <c r="R14" t="s">
        <v>125</v>
      </c>
    </row>
    <row r="15" spans="2:18" x14ac:dyDescent="0.25">
      <c r="L15" t="s">
        <v>121</v>
      </c>
      <c r="M15" t="s">
        <v>128</v>
      </c>
      <c r="N15" t="s">
        <v>123</v>
      </c>
      <c r="O15">
        <v>2015</v>
      </c>
      <c r="P15" s="20">
        <v>5.8000000000000003E-2</v>
      </c>
      <c r="Q15" t="s">
        <v>124</v>
      </c>
      <c r="R15" t="s">
        <v>125</v>
      </c>
    </row>
    <row r="16" spans="2:18" x14ac:dyDescent="0.25">
      <c r="L16" t="s">
        <v>121</v>
      </c>
      <c r="M16" t="s">
        <v>129</v>
      </c>
      <c r="N16" t="s">
        <v>123</v>
      </c>
      <c r="O16">
        <v>2015</v>
      </c>
      <c r="P16" s="20">
        <v>3.3000000000000002E-2</v>
      </c>
      <c r="Q16" t="s">
        <v>124</v>
      </c>
      <c r="R16" t="s">
        <v>125</v>
      </c>
    </row>
    <row r="17" spans="2:25" x14ac:dyDescent="0.25">
      <c r="L17" t="s">
        <v>121</v>
      </c>
      <c r="M17" t="s">
        <v>130</v>
      </c>
      <c r="N17" t="s">
        <v>123</v>
      </c>
      <c r="O17">
        <v>2015</v>
      </c>
      <c r="P17" s="20">
        <v>0.224</v>
      </c>
      <c r="Q17" t="s">
        <v>124</v>
      </c>
      <c r="R17" t="s">
        <v>125</v>
      </c>
    </row>
    <row r="18" spans="2:25" x14ac:dyDescent="0.25">
      <c r="L18" t="s">
        <v>121</v>
      </c>
      <c r="M18" t="s">
        <v>122</v>
      </c>
      <c r="N18" t="s">
        <v>123</v>
      </c>
      <c r="O18">
        <v>2017</v>
      </c>
      <c r="P18" s="20">
        <v>0.39700000000000002</v>
      </c>
      <c r="Q18" t="s">
        <v>124</v>
      </c>
      <c r="R18" t="s">
        <v>125</v>
      </c>
    </row>
    <row r="19" spans="2:25" x14ac:dyDescent="0.25">
      <c r="L19" t="s">
        <v>121</v>
      </c>
      <c r="M19" t="s">
        <v>126</v>
      </c>
      <c r="N19" t="s">
        <v>123</v>
      </c>
      <c r="O19">
        <v>2017</v>
      </c>
      <c r="P19" s="20">
        <v>0.19800000000000001</v>
      </c>
      <c r="Q19" t="s">
        <v>124</v>
      </c>
      <c r="R19" t="s">
        <v>125</v>
      </c>
    </row>
    <row r="20" spans="2:25" x14ac:dyDescent="0.25">
      <c r="L20" t="s">
        <v>121</v>
      </c>
      <c r="M20" t="s">
        <v>127</v>
      </c>
      <c r="N20" t="s">
        <v>123</v>
      </c>
      <c r="O20">
        <v>2017</v>
      </c>
      <c r="P20" s="20">
        <v>0.10100000000000001</v>
      </c>
      <c r="Q20" t="s">
        <v>124</v>
      </c>
      <c r="R20" t="s">
        <v>125</v>
      </c>
    </row>
    <row r="21" spans="2:25" x14ac:dyDescent="0.25">
      <c r="L21" t="s">
        <v>121</v>
      </c>
      <c r="M21" t="s">
        <v>128</v>
      </c>
      <c r="N21" t="s">
        <v>123</v>
      </c>
      <c r="O21">
        <v>2017</v>
      </c>
      <c r="P21" s="20">
        <v>6.2E-2</v>
      </c>
      <c r="Q21" t="s">
        <v>124</v>
      </c>
      <c r="R21" t="s">
        <v>125</v>
      </c>
    </row>
    <row r="22" spans="2:25" x14ac:dyDescent="0.25">
      <c r="L22" t="s">
        <v>121</v>
      </c>
      <c r="M22" t="s">
        <v>129</v>
      </c>
      <c r="N22" t="s">
        <v>123</v>
      </c>
      <c r="O22">
        <v>2017</v>
      </c>
      <c r="P22" s="20">
        <v>3.4000000000000002E-2</v>
      </c>
      <c r="Q22" t="s">
        <v>124</v>
      </c>
      <c r="R22" t="s">
        <v>125</v>
      </c>
    </row>
    <row r="23" spans="2:25" x14ac:dyDescent="0.25">
      <c r="L23" t="s">
        <v>121</v>
      </c>
      <c r="M23" t="s">
        <v>131</v>
      </c>
      <c r="N23" t="s">
        <v>123</v>
      </c>
      <c r="O23">
        <v>2017</v>
      </c>
      <c r="P23" s="20">
        <v>4.1000000000000002E-2</v>
      </c>
      <c r="Q23" t="s">
        <v>124</v>
      </c>
      <c r="R23" t="s">
        <v>125</v>
      </c>
    </row>
    <row r="24" spans="2:25" x14ac:dyDescent="0.25">
      <c r="L24" t="s">
        <v>121</v>
      </c>
      <c r="M24" t="s">
        <v>130</v>
      </c>
      <c r="N24" t="s">
        <v>123</v>
      </c>
      <c r="O24">
        <v>2017</v>
      </c>
      <c r="P24" s="20">
        <v>0.16700000000000001</v>
      </c>
      <c r="Q24" t="s">
        <v>124</v>
      </c>
      <c r="R24" t="s">
        <v>125</v>
      </c>
    </row>
    <row r="26" spans="2:25" x14ac:dyDescent="0.25">
      <c r="P26" s="20">
        <f>P23+P24</f>
        <v>0.20800000000000002</v>
      </c>
      <c r="R26" t="s">
        <v>32</v>
      </c>
      <c r="S26" t="s">
        <v>140</v>
      </c>
      <c r="T26" t="s">
        <v>141</v>
      </c>
      <c r="U26" t="s">
        <v>122</v>
      </c>
      <c r="V26" s="52" t="s">
        <v>139</v>
      </c>
      <c r="W26" s="20" t="s">
        <v>129</v>
      </c>
      <c r="X26" t="s">
        <v>130</v>
      </c>
    </row>
    <row r="27" spans="2:25" x14ac:dyDescent="0.25">
      <c r="T27" s="20"/>
    </row>
    <row r="28" spans="2:25" x14ac:dyDescent="0.25">
      <c r="B28" s="45" t="s">
        <v>138</v>
      </c>
      <c r="L28" t="s">
        <v>143</v>
      </c>
    </row>
    <row r="29" spans="2:25" x14ac:dyDescent="0.25">
      <c r="B29" t="s">
        <v>258</v>
      </c>
      <c r="K29" t="s">
        <v>10</v>
      </c>
      <c r="L29" t="s">
        <v>148</v>
      </c>
      <c r="M29" s="52" t="s">
        <v>144</v>
      </c>
      <c r="N29" s="52" t="s">
        <v>145</v>
      </c>
      <c r="O29" s="52" t="s">
        <v>146</v>
      </c>
      <c r="P29" t="s">
        <v>142</v>
      </c>
      <c r="Q29" t="s">
        <v>259</v>
      </c>
      <c r="R29" s="52" t="s">
        <v>147</v>
      </c>
      <c r="S29" s="46" t="s">
        <v>149</v>
      </c>
      <c r="T29" s="46" t="s">
        <v>150</v>
      </c>
      <c r="U29" s="46" t="s">
        <v>151</v>
      </c>
      <c r="V29" s="46" t="s">
        <v>152</v>
      </c>
      <c r="W29" s="46" t="s">
        <v>153</v>
      </c>
      <c r="X29" s="46"/>
      <c r="Y29" s="46"/>
    </row>
    <row r="30" spans="2:25" x14ac:dyDescent="0.25">
      <c r="B30" s="45" t="s">
        <v>121</v>
      </c>
      <c r="C30" s="45" t="s">
        <v>122</v>
      </c>
      <c r="D30" s="45" t="s">
        <v>132</v>
      </c>
      <c r="E30" s="45">
        <v>2009</v>
      </c>
      <c r="F30" s="47">
        <v>0.51700000000000002</v>
      </c>
      <c r="G30" s="45" t="s">
        <v>124</v>
      </c>
      <c r="H30" s="45" t="s">
        <v>133</v>
      </c>
      <c r="K30">
        <v>2006</v>
      </c>
      <c r="L30" s="49">
        <v>0.37</v>
      </c>
      <c r="M30" s="49">
        <v>0.21</v>
      </c>
      <c r="N30" s="49">
        <v>0.08</v>
      </c>
      <c r="O30" s="49">
        <v>0.06</v>
      </c>
      <c r="P30" s="49">
        <v>0</v>
      </c>
      <c r="Q30" s="49">
        <v>0</v>
      </c>
      <c r="R30" s="49">
        <v>0.28000000000000003</v>
      </c>
      <c r="T30" s="51"/>
      <c r="Y30" s="100">
        <f t="shared" ref="Y30:Y41" si="0">SUM(L30:R30)</f>
        <v>1</v>
      </c>
    </row>
    <row r="31" spans="2:25" x14ac:dyDescent="0.25">
      <c r="B31" s="45" t="s">
        <v>121</v>
      </c>
      <c r="C31" s="45" t="s">
        <v>127</v>
      </c>
      <c r="D31" s="45" t="s">
        <v>132</v>
      </c>
      <c r="E31" s="45">
        <v>2009</v>
      </c>
      <c r="F31" s="47">
        <v>5.2999999999999999E-2</v>
      </c>
      <c r="G31" s="45" t="s">
        <v>124</v>
      </c>
      <c r="H31" s="45" t="s">
        <v>133</v>
      </c>
      <c r="K31">
        <v>2007</v>
      </c>
      <c r="L31" s="49">
        <v>0.37</v>
      </c>
      <c r="M31" s="49">
        <v>0.21</v>
      </c>
      <c r="N31" s="49">
        <v>0.08</v>
      </c>
      <c r="O31" s="49">
        <v>0.06</v>
      </c>
      <c r="P31" s="49">
        <v>0</v>
      </c>
      <c r="Q31" s="49">
        <v>0</v>
      </c>
      <c r="R31" s="49">
        <v>0.28000000000000003</v>
      </c>
      <c r="T31" s="51"/>
      <c r="Y31" s="100">
        <f t="shared" si="0"/>
        <v>1</v>
      </c>
    </row>
    <row r="32" spans="2:25" x14ac:dyDescent="0.25">
      <c r="B32" s="45" t="s">
        <v>121</v>
      </c>
      <c r="C32" s="45" t="s">
        <v>134</v>
      </c>
      <c r="D32" s="45" t="s">
        <v>132</v>
      </c>
      <c r="E32" s="45">
        <v>2009</v>
      </c>
      <c r="F32" s="47">
        <v>0.18600000000000003</v>
      </c>
      <c r="G32" s="45" t="s">
        <v>124</v>
      </c>
      <c r="H32" s="45" t="s">
        <v>133</v>
      </c>
      <c r="K32" s="52">
        <v>2008</v>
      </c>
      <c r="L32" s="49">
        <v>0.38</v>
      </c>
      <c r="M32" s="49">
        <v>0.21</v>
      </c>
      <c r="N32" s="49">
        <v>7.0000000000000007E-2</v>
      </c>
      <c r="O32" s="49">
        <v>0.06</v>
      </c>
      <c r="P32" s="49">
        <v>0</v>
      </c>
      <c r="Q32" s="49">
        <v>0</v>
      </c>
      <c r="R32" s="49">
        <v>0.28000000000000003</v>
      </c>
      <c r="T32" s="51"/>
      <c r="Y32" s="100">
        <f t="shared" si="0"/>
        <v>1</v>
      </c>
    </row>
    <row r="33" spans="2:25" x14ac:dyDescent="0.25">
      <c r="B33" s="45" t="s">
        <v>121</v>
      </c>
      <c r="C33" s="45" t="s">
        <v>135</v>
      </c>
      <c r="D33" s="45" t="s">
        <v>132</v>
      </c>
      <c r="E33" s="45">
        <v>2009</v>
      </c>
      <c r="F33" s="47">
        <v>5.2999999999999999E-2</v>
      </c>
      <c r="G33" s="45" t="s">
        <v>124</v>
      </c>
      <c r="H33" s="45" t="s">
        <v>133</v>
      </c>
      <c r="K33" s="52">
        <v>2009</v>
      </c>
      <c r="L33" s="49">
        <v>0.40100000000000002</v>
      </c>
      <c r="M33" s="49">
        <v>0.20399999999999999</v>
      </c>
      <c r="N33" s="49">
        <v>7.0000000000000007E-2</v>
      </c>
      <c r="O33" s="49">
        <v>5.6000000000000001E-2</v>
      </c>
      <c r="P33" s="49">
        <v>0</v>
      </c>
      <c r="Q33" s="49">
        <v>0</v>
      </c>
      <c r="R33" s="49">
        <v>0.26900000000000002</v>
      </c>
      <c r="S33" s="54">
        <v>0.51700000000000002</v>
      </c>
      <c r="T33" s="54">
        <v>5.2999999999999999E-2</v>
      </c>
      <c r="U33" s="54">
        <v>0.18600000000000003</v>
      </c>
      <c r="V33" s="54">
        <v>5.2999999999999999E-2</v>
      </c>
      <c r="W33" s="54">
        <v>0.19</v>
      </c>
      <c r="Y33" s="100">
        <f t="shared" si="0"/>
        <v>1</v>
      </c>
    </row>
    <row r="34" spans="2:25" x14ac:dyDescent="0.25">
      <c r="B34" s="45" t="s">
        <v>121</v>
      </c>
      <c r="C34" s="45" t="s">
        <v>130</v>
      </c>
      <c r="D34" s="45" t="s">
        <v>132</v>
      </c>
      <c r="E34" s="45">
        <v>2009</v>
      </c>
      <c r="F34" s="47">
        <v>0.19</v>
      </c>
      <c r="G34" s="45" t="s">
        <v>124</v>
      </c>
      <c r="H34" s="45" t="s">
        <v>133</v>
      </c>
      <c r="K34" s="52">
        <v>2010</v>
      </c>
      <c r="L34" s="49">
        <v>0.39</v>
      </c>
      <c r="M34" s="49">
        <v>0.20600000000000002</v>
      </c>
      <c r="N34" s="49">
        <v>7.4999999999999997E-2</v>
      </c>
      <c r="O34" s="49">
        <v>5.5999999999999994E-2</v>
      </c>
      <c r="P34" s="49">
        <v>0</v>
      </c>
      <c r="Q34" s="49">
        <v>0</v>
      </c>
      <c r="R34" s="49">
        <v>0.27300000000000002</v>
      </c>
      <c r="S34" s="49">
        <v>0.51600000000000001</v>
      </c>
      <c r="T34" s="49">
        <v>5.4000000000000006E-2</v>
      </c>
      <c r="U34" s="49">
        <v>0.184</v>
      </c>
      <c r="V34" s="49">
        <v>5.2000000000000005E-2</v>
      </c>
      <c r="W34" s="49">
        <v>0.19399999999999998</v>
      </c>
      <c r="Y34" s="100">
        <f t="shared" si="0"/>
        <v>1</v>
      </c>
    </row>
    <row r="35" spans="2:25" x14ac:dyDescent="0.25">
      <c r="B35" t="s">
        <v>121</v>
      </c>
      <c r="C35" t="s">
        <v>122</v>
      </c>
      <c r="D35" t="s">
        <v>132</v>
      </c>
      <c r="E35">
        <v>2010</v>
      </c>
      <c r="F35" s="20">
        <v>0.51600000000000001</v>
      </c>
      <c r="G35" t="s">
        <v>124</v>
      </c>
      <c r="H35" t="s">
        <v>133</v>
      </c>
      <c r="K35" s="52">
        <v>2011</v>
      </c>
      <c r="L35" s="49">
        <v>0.39399999999999996</v>
      </c>
      <c r="M35" s="49">
        <v>0.20499999999999999</v>
      </c>
      <c r="N35" s="49">
        <v>8.3000000000000004E-2</v>
      </c>
      <c r="O35" s="49">
        <v>5.4000000000000006E-2</v>
      </c>
      <c r="P35" s="49">
        <v>0</v>
      </c>
      <c r="Q35" s="49">
        <v>0</v>
      </c>
      <c r="R35" s="49">
        <v>0.26400000000000001</v>
      </c>
      <c r="S35" s="49">
        <v>0.52600000000000002</v>
      </c>
      <c r="T35" s="49">
        <v>5.2999999999999999E-2</v>
      </c>
      <c r="U35" s="49">
        <v>0.18100000000000002</v>
      </c>
      <c r="V35" s="49">
        <v>5.2000000000000005E-2</v>
      </c>
      <c r="W35" s="49">
        <v>0.18899999999999997</v>
      </c>
      <c r="Y35" s="100">
        <f t="shared" si="0"/>
        <v>1</v>
      </c>
    </row>
    <row r="36" spans="2:25" x14ac:dyDescent="0.25">
      <c r="B36" t="s">
        <v>121</v>
      </c>
      <c r="C36" t="s">
        <v>127</v>
      </c>
      <c r="D36" t="s">
        <v>132</v>
      </c>
      <c r="E36">
        <v>2010</v>
      </c>
      <c r="F36" s="20">
        <v>5.4000000000000006E-2</v>
      </c>
      <c r="G36" t="s">
        <v>124</v>
      </c>
      <c r="H36" t="s">
        <v>133</v>
      </c>
      <c r="K36" s="52">
        <v>2012</v>
      </c>
      <c r="L36" s="49">
        <v>0.39399999999999996</v>
      </c>
      <c r="M36" s="49">
        <v>0.20300000000000001</v>
      </c>
      <c r="N36" s="49">
        <v>8.199999999999999E-2</v>
      </c>
      <c r="O36" s="49">
        <v>5.5E-2</v>
      </c>
      <c r="P36" s="49">
        <v>4.2000000000000003E-2</v>
      </c>
      <c r="Q36" s="49">
        <v>0</v>
      </c>
      <c r="R36" s="49">
        <v>0.22399999999999998</v>
      </c>
      <c r="S36" s="49">
        <v>0.51800000000000002</v>
      </c>
      <c r="T36" s="49">
        <v>5.4000000000000006E-2</v>
      </c>
      <c r="U36" s="49">
        <v>0.18600000000000003</v>
      </c>
      <c r="V36" s="49">
        <v>5.2000000000000005E-2</v>
      </c>
      <c r="W36" s="49">
        <v>0.19</v>
      </c>
      <c r="Y36" s="100">
        <f t="shared" si="0"/>
        <v>1</v>
      </c>
    </row>
    <row r="37" spans="2:25" x14ac:dyDescent="0.25">
      <c r="B37" t="s">
        <v>121</v>
      </c>
      <c r="C37" t="s">
        <v>134</v>
      </c>
      <c r="D37" t="s">
        <v>132</v>
      </c>
      <c r="E37">
        <v>2010</v>
      </c>
      <c r="F37" s="20">
        <v>0.184</v>
      </c>
      <c r="G37" t="s">
        <v>124</v>
      </c>
      <c r="H37" t="s">
        <v>133</v>
      </c>
      <c r="K37" s="52">
        <v>2013</v>
      </c>
      <c r="L37" s="49">
        <v>0.39600000000000002</v>
      </c>
      <c r="M37" s="49">
        <v>0.20300000000000001</v>
      </c>
      <c r="N37" s="49">
        <v>8.5000000000000006E-2</v>
      </c>
      <c r="O37" s="49">
        <v>5.5999999999999994E-2</v>
      </c>
      <c r="P37" s="49">
        <v>4.2999999999999997E-2</v>
      </c>
      <c r="Q37" s="49">
        <v>0</v>
      </c>
      <c r="R37" s="49">
        <v>0.217</v>
      </c>
      <c r="S37" s="49">
        <v>0.52300000000000002</v>
      </c>
      <c r="T37" s="49">
        <v>5.2999999999999999E-2</v>
      </c>
      <c r="U37" s="49">
        <v>0.184</v>
      </c>
      <c r="V37" s="49">
        <v>5.2000000000000005E-2</v>
      </c>
      <c r="W37" s="49">
        <v>0.188</v>
      </c>
      <c r="Y37" s="100">
        <f t="shared" si="0"/>
        <v>1</v>
      </c>
    </row>
    <row r="38" spans="2:25" x14ac:dyDescent="0.25">
      <c r="B38" t="s">
        <v>121</v>
      </c>
      <c r="C38" t="s">
        <v>135</v>
      </c>
      <c r="D38" t="s">
        <v>132</v>
      </c>
      <c r="E38">
        <v>2010</v>
      </c>
      <c r="F38" s="20">
        <v>5.2000000000000005E-2</v>
      </c>
      <c r="G38" t="s">
        <v>124</v>
      </c>
      <c r="H38" t="s">
        <v>133</v>
      </c>
      <c r="K38" s="52">
        <v>2014</v>
      </c>
      <c r="L38" s="49">
        <v>0.39500000000000002</v>
      </c>
      <c r="M38" s="49">
        <v>0.20100000000000001</v>
      </c>
      <c r="N38" s="49">
        <v>8.5999999999999993E-2</v>
      </c>
      <c r="O38" s="49">
        <v>5.7000000000000002E-2</v>
      </c>
      <c r="P38" s="20">
        <v>3.4000000000000002E-2</v>
      </c>
      <c r="Q38" s="49">
        <v>0</v>
      </c>
      <c r="R38" s="49">
        <v>0.22699999999999998</v>
      </c>
      <c r="S38" s="49">
        <v>0.52100000000000002</v>
      </c>
      <c r="T38" s="49">
        <v>5.4000000000000006E-2</v>
      </c>
      <c r="U38" s="49">
        <v>0.185</v>
      </c>
      <c r="V38" s="49">
        <v>5.2000000000000005E-2</v>
      </c>
      <c r="W38" s="49">
        <v>0.188</v>
      </c>
      <c r="Y38" s="100">
        <f t="shared" si="0"/>
        <v>1</v>
      </c>
    </row>
    <row r="39" spans="2:25" x14ac:dyDescent="0.25">
      <c r="B39" t="s">
        <v>121</v>
      </c>
      <c r="C39" t="s">
        <v>130</v>
      </c>
      <c r="D39" t="s">
        <v>132</v>
      </c>
      <c r="E39">
        <v>2010</v>
      </c>
      <c r="F39" s="20">
        <v>0.19399999999999998</v>
      </c>
      <c r="G39" t="s">
        <v>124</v>
      </c>
      <c r="H39" t="s">
        <v>133</v>
      </c>
      <c r="K39" s="52">
        <v>2015</v>
      </c>
      <c r="L39" s="49">
        <v>0.39900000000000002</v>
      </c>
      <c r="M39" s="49">
        <v>0.19700000000000001</v>
      </c>
      <c r="N39" s="49">
        <v>8.8999999999999996E-2</v>
      </c>
      <c r="O39" s="49">
        <v>5.8000000000000003E-2</v>
      </c>
      <c r="P39" s="49">
        <v>3.3000000000000002E-2</v>
      </c>
      <c r="Q39" s="49">
        <v>0</v>
      </c>
      <c r="R39" s="49">
        <v>0.224</v>
      </c>
      <c r="S39" s="49">
        <v>0.52</v>
      </c>
      <c r="T39" s="49">
        <v>5.4000000000000006E-2</v>
      </c>
      <c r="U39" s="49">
        <v>0.185</v>
      </c>
      <c r="V39" s="49">
        <v>5.2000000000000005E-2</v>
      </c>
      <c r="W39" s="49">
        <v>0.18899999999999997</v>
      </c>
      <c r="Y39" s="100">
        <f t="shared" si="0"/>
        <v>1.0000000000000002</v>
      </c>
    </row>
    <row r="40" spans="2:25" x14ac:dyDescent="0.25">
      <c r="B40" t="s">
        <v>121</v>
      </c>
      <c r="C40" t="s">
        <v>122</v>
      </c>
      <c r="D40" t="s">
        <v>132</v>
      </c>
      <c r="E40">
        <v>2011</v>
      </c>
      <c r="F40" s="20">
        <v>0.52600000000000002</v>
      </c>
      <c r="G40" t="s">
        <v>124</v>
      </c>
      <c r="H40" t="s">
        <v>133</v>
      </c>
      <c r="K40" s="52">
        <v>2016</v>
      </c>
      <c r="L40" s="49">
        <v>0.39900000000000002</v>
      </c>
      <c r="M40" s="49">
        <v>0.19700000000000001</v>
      </c>
      <c r="N40" s="49">
        <v>0.1</v>
      </c>
      <c r="O40" s="49">
        <v>6.2E-2</v>
      </c>
      <c r="P40" s="49">
        <v>3.3000000000000002E-2</v>
      </c>
      <c r="Q40" s="49">
        <v>4.2000000000000003E-2</v>
      </c>
      <c r="R40" s="49">
        <v>0.16700000000000001</v>
      </c>
      <c r="T40" s="51"/>
      <c r="Y40" s="100">
        <f t="shared" si="0"/>
        <v>1</v>
      </c>
    </row>
    <row r="41" spans="2:25" x14ac:dyDescent="0.25">
      <c r="B41" t="s">
        <v>121</v>
      </c>
      <c r="C41" t="s">
        <v>127</v>
      </c>
      <c r="D41" t="s">
        <v>132</v>
      </c>
      <c r="E41">
        <v>2011</v>
      </c>
      <c r="F41" s="20">
        <v>5.2999999999999999E-2</v>
      </c>
      <c r="G41" t="s">
        <v>124</v>
      </c>
      <c r="H41" t="s">
        <v>133</v>
      </c>
      <c r="K41" s="52">
        <v>2017</v>
      </c>
      <c r="L41" s="49">
        <v>0.39700000000000002</v>
      </c>
      <c r="M41" s="49">
        <v>0.19800000000000001</v>
      </c>
      <c r="N41" s="49">
        <v>0.10100000000000001</v>
      </c>
      <c r="O41" s="49">
        <v>6.2E-2</v>
      </c>
      <c r="P41" s="49">
        <v>3.4000000000000002E-2</v>
      </c>
      <c r="Q41" s="49">
        <v>4.0999999999999995E-2</v>
      </c>
      <c r="R41" s="49">
        <v>0.16700000000000001</v>
      </c>
      <c r="S41" s="20"/>
      <c r="T41" s="51"/>
      <c r="Y41" s="100">
        <f t="shared" si="0"/>
        <v>1</v>
      </c>
    </row>
    <row r="42" spans="2:25" x14ac:dyDescent="0.25">
      <c r="B42" t="s">
        <v>121</v>
      </c>
      <c r="C42" t="s">
        <v>134</v>
      </c>
      <c r="D42" t="s">
        <v>132</v>
      </c>
      <c r="E42">
        <v>2011</v>
      </c>
      <c r="F42" s="20">
        <v>0.18100000000000002</v>
      </c>
      <c r="G42" t="s">
        <v>124</v>
      </c>
      <c r="H42" t="s">
        <v>133</v>
      </c>
    </row>
    <row r="43" spans="2:25" x14ac:dyDescent="0.25">
      <c r="B43" t="s">
        <v>121</v>
      </c>
      <c r="C43" t="s">
        <v>135</v>
      </c>
      <c r="D43" t="s">
        <v>132</v>
      </c>
      <c r="E43">
        <v>2011</v>
      </c>
      <c r="F43" s="20">
        <v>5.2000000000000005E-2</v>
      </c>
      <c r="G43" t="s">
        <v>124</v>
      </c>
      <c r="H43" t="s">
        <v>133</v>
      </c>
    </row>
    <row r="44" spans="2:25" x14ac:dyDescent="0.25">
      <c r="B44" t="s">
        <v>121</v>
      </c>
      <c r="C44" t="s">
        <v>130</v>
      </c>
      <c r="D44" t="s">
        <v>132</v>
      </c>
      <c r="E44">
        <v>2011</v>
      </c>
      <c r="F44" s="20">
        <v>0.18899999999999997</v>
      </c>
      <c r="G44" t="s">
        <v>124</v>
      </c>
      <c r="H44" t="s">
        <v>133</v>
      </c>
    </row>
    <row r="45" spans="2:25" x14ac:dyDescent="0.25">
      <c r="B45" t="s">
        <v>121</v>
      </c>
      <c r="C45" t="s">
        <v>122</v>
      </c>
      <c r="D45" t="s">
        <v>132</v>
      </c>
      <c r="E45">
        <v>2012</v>
      </c>
      <c r="F45" s="20">
        <v>0.51800000000000002</v>
      </c>
      <c r="G45" t="s">
        <v>124</v>
      </c>
      <c r="H45" t="s">
        <v>133</v>
      </c>
    </row>
    <row r="46" spans="2:25" x14ac:dyDescent="0.25">
      <c r="B46" t="s">
        <v>121</v>
      </c>
      <c r="C46" t="s">
        <v>127</v>
      </c>
      <c r="D46" t="s">
        <v>132</v>
      </c>
      <c r="E46">
        <v>2012</v>
      </c>
      <c r="F46" s="20">
        <v>5.4000000000000006E-2</v>
      </c>
      <c r="G46" t="s">
        <v>124</v>
      </c>
      <c r="H46" t="s">
        <v>133</v>
      </c>
    </row>
    <row r="47" spans="2:25" x14ac:dyDescent="0.25">
      <c r="B47" t="s">
        <v>121</v>
      </c>
      <c r="C47" t="s">
        <v>134</v>
      </c>
      <c r="D47" t="s">
        <v>132</v>
      </c>
      <c r="E47">
        <v>2012</v>
      </c>
      <c r="F47" s="20">
        <v>0.18600000000000003</v>
      </c>
      <c r="G47" t="s">
        <v>124</v>
      </c>
      <c r="H47" t="s">
        <v>133</v>
      </c>
    </row>
    <row r="48" spans="2:25" x14ac:dyDescent="0.25">
      <c r="B48" t="s">
        <v>121</v>
      </c>
      <c r="C48" t="s">
        <v>135</v>
      </c>
      <c r="D48" t="s">
        <v>132</v>
      </c>
      <c r="E48">
        <v>2012</v>
      </c>
      <c r="F48" s="20">
        <v>5.2000000000000005E-2</v>
      </c>
      <c r="G48" t="s">
        <v>124</v>
      </c>
      <c r="H48" t="s">
        <v>133</v>
      </c>
    </row>
    <row r="49" spans="2:8" x14ac:dyDescent="0.25">
      <c r="B49" t="s">
        <v>121</v>
      </c>
      <c r="C49" t="s">
        <v>130</v>
      </c>
      <c r="D49" t="s">
        <v>132</v>
      </c>
      <c r="E49">
        <v>2012</v>
      </c>
      <c r="F49" s="20">
        <v>0.19</v>
      </c>
      <c r="G49" t="s">
        <v>124</v>
      </c>
      <c r="H49" t="s">
        <v>133</v>
      </c>
    </row>
    <row r="50" spans="2:8" x14ac:dyDescent="0.25">
      <c r="B50" t="s">
        <v>121</v>
      </c>
      <c r="C50" t="s">
        <v>122</v>
      </c>
      <c r="D50" t="s">
        <v>132</v>
      </c>
      <c r="E50">
        <v>2013</v>
      </c>
      <c r="F50" s="20">
        <v>0.52300000000000002</v>
      </c>
      <c r="G50" t="s">
        <v>124</v>
      </c>
      <c r="H50" t="s">
        <v>133</v>
      </c>
    </row>
    <row r="51" spans="2:8" x14ac:dyDescent="0.25">
      <c r="B51" t="s">
        <v>121</v>
      </c>
      <c r="C51" t="s">
        <v>127</v>
      </c>
      <c r="D51" t="s">
        <v>132</v>
      </c>
      <c r="E51">
        <v>2013</v>
      </c>
      <c r="F51" s="20">
        <v>5.2999999999999999E-2</v>
      </c>
      <c r="G51" t="s">
        <v>124</v>
      </c>
      <c r="H51" t="s">
        <v>133</v>
      </c>
    </row>
    <row r="52" spans="2:8" x14ac:dyDescent="0.25">
      <c r="B52" t="s">
        <v>121</v>
      </c>
      <c r="C52" t="s">
        <v>134</v>
      </c>
      <c r="D52" t="s">
        <v>132</v>
      </c>
      <c r="E52">
        <v>2013</v>
      </c>
      <c r="F52" s="20">
        <v>0.184</v>
      </c>
      <c r="G52" t="s">
        <v>124</v>
      </c>
      <c r="H52" t="s">
        <v>133</v>
      </c>
    </row>
    <row r="53" spans="2:8" x14ac:dyDescent="0.25">
      <c r="B53" t="s">
        <v>121</v>
      </c>
      <c r="C53" t="s">
        <v>135</v>
      </c>
      <c r="D53" t="s">
        <v>132</v>
      </c>
      <c r="E53">
        <v>2013</v>
      </c>
      <c r="F53" s="20">
        <v>5.2000000000000005E-2</v>
      </c>
      <c r="G53" t="s">
        <v>124</v>
      </c>
      <c r="H53" t="s">
        <v>133</v>
      </c>
    </row>
    <row r="54" spans="2:8" x14ac:dyDescent="0.25">
      <c r="B54" t="s">
        <v>121</v>
      </c>
      <c r="C54" t="s">
        <v>130</v>
      </c>
      <c r="D54" t="s">
        <v>132</v>
      </c>
      <c r="E54">
        <v>2013</v>
      </c>
      <c r="F54" s="20">
        <v>0.188</v>
      </c>
      <c r="G54" t="s">
        <v>124</v>
      </c>
      <c r="H54" t="s">
        <v>133</v>
      </c>
    </row>
    <row r="55" spans="2:8" x14ac:dyDescent="0.25">
      <c r="B55" t="s">
        <v>121</v>
      </c>
      <c r="C55" t="s">
        <v>122</v>
      </c>
      <c r="D55" t="s">
        <v>132</v>
      </c>
      <c r="E55">
        <v>2014</v>
      </c>
      <c r="F55" s="20">
        <v>0.52100000000000002</v>
      </c>
      <c r="G55" t="s">
        <v>124</v>
      </c>
      <c r="H55" t="s">
        <v>133</v>
      </c>
    </row>
    <row r="56" spans="2:8" x14ac:dyDescent="0.25">
      <c r="B56" t="s">
        <v>121</v>
      </c>
      <c r="C56" t="s">
        <v>127</v>
      </c>
      <c r="D56" t="s">
        <v>132</v>
      </c>
      <c r="E56">
        <v>2014</v>
      </c>
      <c r="F56" s="20">
        <v>5.4000000000000006E-2</v>
      </c>
      <c r="G56" t="s">
        <v>124</v>
      </c>
      <c r="H56" t="s">
        <v>133</v>
      </c>
    </row>
    <row r="57" spans="2:8" x14ac:dyDescent="0.25">
      <c r="B57" t="s">
        <v>121</v>
      </c>
      <c r="C57" t="s">
        <v>134</v>
      </c>
      <c r="D57" t="s">
        <v>132</v>
      </c>
      <c r="E57">
        <v>2014</v>
      </c>
      <c r="F57" s="20">
        <v>0.185</v>
      </c>
      <c r="G57" t="s">
        <v>124</v>
      </c>
      <c r="H57" t="s">
        <v>133</v>
      </c>
    </row>
    <row r="58" spans="2:8" x14ac:dyDescent="0.25">
      <c r="B58" t="s">
        <v>121</v>
      </c>
      <c r="C58" t="s">
        <v>135</v>
      </c>
      <c r="D58" t="s">
        <v>132</v>
      </c>
      <c r="E58">
        <v>2014</v>
      </c>
      <c r="F58" s="20">
        <v>5.2000000000000005E-2</v>
      </c>
      <c r="G58" t="s">
        <v>124</v>
      </c>
      <c r="H58" t="s">
        <v>133</v>
      </c>
    </row>
    <row r="59" spans="2:8" x14ac:dyDescent="0.25">
      <c r="B59" t="s">
        <v>121</v>
      </c>
      <c r="C59" t="s">
        <v>130</v>
      </c>
      <c r="D59" t="s">
        <v>132</v>
      </c>
      <c r="E59">
        <v>2014</v>
      </c>
      <c r="F59" s="20">
        <v>0.188</v>
      </c>
      <c r="G59" t="s">
        <v>124</v>
      </c>
      <c r="H59" t="s">
        <v>133</v>
      </c>
    </row>
    <row r="60" spans="2:8" x14ac:dyDescent="0.25">
      <c r="B60" t="s">
        <v>121</v>
      </c>
      <c r="C60" t="s">
        <v>122</v>
      </c>
      <c r="D60" t="s">
        <v>132</v>
      </c>
      <c r="E60">
        <v>2015</v>
      </c>
      <c r="F60" s="20">
        <v>0.52</v>
      </c>
      <c r="G60" t="s">
        <v>124</v>
      </c>
      <c r="H60" t="s">
        <v>133</v>
      </c>
    </row>
    <row r="61" spans="2:8" x14ac:dyDescent="0.25">
      <c r="B61" t="s">
        <v>121</v>
      </c>
      <c r="C61" t="s">
        <v>127</v>
      </c>
      <c r="D61" t="s">
        <v>132</v>
      </c>
      <c r="E61">
        <v>2015</v>
      </c>
      <c r="F61" s="20">
        <v>5.4000000000000006E-2</v>
      </c>
      <c r="G61" t="s">
        <v>124</v>
      </c>
      <c r="H61" t="s">
        <v>133</v>
      </c>
    </row>
    <row r="62" spans="2:8" x14ac:dyDescent="0.25">
      <c r="B62" t="s">
        <v>121</v>
      </c>
      <c r="C62" t="s">
        <v>134</v>
      </c>
      <c r="D62" t="s">
        <v>132</v>
      </c>
      <c r="E62">
        <v>2015</v>
      </c>
      <c r="F62" s="20">
        <v>0.185</v>
      </c>
      <c r="G62" t="s">
        <v>124</v>
      </c>
      <c r="H62" t="s">
        <v>133</v>
      </c>
    </row>
    <row r="63" spans="2:8" x14ac:dyDescent="0.25">
      <c r="B63" t="s">
        <v>121</v>
      </c>
      <c r="C63" t="s">
        <v>135</v>
      </c>
      <c r="D63" t="s">
        <v>132</v>
      </c>
      <c r="E63">
        <v>2015</v>
      </c>
      <c r="F63" s="20">
        <v>5.2000000000000005E-2</v>
      </c>
      <c r="G63" t="s">
        <v>124</v>
      </c>
      <c r="H63" t="s">
        <v>133</v>
      </c>
    </row>
    <row r="64" spans="2:8" x14ac:dyDescent="0.25">
      <c r="B64" t="s">
        <v>121</v>
      </c>
      <c r="C64" t="s">
        <v>130</v>
      </c>
      <c r="D64" t="s">
        <v>132</v>
      </c>
      <c r="E64">
        <v>2015</v>
      </c>
      <c r="F64" s="20">
        <v>0.18899999999999997</v>
      </c>
      <c r="G64" t="s">
        <v>124</v>
      </c>
      <c r="H64" t="s">
        <v>133</v>
      </c>
    </row>
  </sheetData>
  <pageMargins left="0.7" right="0.7" top="0.78740157499999996" bottom="0.78740157499999996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938C-FF34-47C3-838F-75CCD6058EF7}">
  <dimension ref="B4:BC143"/>
  <sheetViews>
    <sheetView tabSelected="1" topLeftCell="A8" zoomScale="70" zoomScaleNormal="70" workbookViewId="0">
      <selection activeCell="Z16" sqref="Z16"/>
    </sheetView>
  </sheetViews>
  <sheetFormatPr baseColWidth="10" defaultRowHeight="15" x14ac:dyDescent="0.25"/>
  <cols>
    <col min="18" max="32" width="15.7109375" customWidth="1"/>
  </cols>
  <sheetData>
    <row r="4" spans="2:55" x14ac:dyDescent="0.25">
      <c r="B4" t="s">
        <v>39</v>
      </c>
    </row>
    <row r="5" spans="2:55" x14ac:dyDescent="0.25">
      <c r="B5" t="s">
        <v>40</v>
      </c>
    </row>
    <row r="15" spans="2:55" x14ac:dyDescent="0.25">
      <c r="Q15" s="102" t="s">
        <v>261</v>
      </c>
      <c r="R15" s="102"/>
      <c r="AN15" s="29" t="s">
        <v>103</v>
      </c>
      <c r="AO15" s="29"/>
      <c r="AP15" s="29"/>
    </row>
    <row r="16" spans="2:55" x14ac:dyDescent="0.25">
      <c r="Q16" t="str">
        <f>[5]Sheet1!B3</f>
        <v>Year</v>
      </c>
      <c r="R16" s="44" t="s">
        <v>105</v>
      </c>
      <c r="S16" s="44" t="s">
        <v>104</v>
      </c>
      <c r="T16" s="44" t="s">
        <v>106</v>
      </c>
      <c r="U16" s="44" t="s">
        <v>107</v>
      </c>
      <c r="V16" s="44" t="s">
        <v>108</v>
      </c>
      <c r="W16" s="44" t="s">
        <v>109</v>
      </c>
      <c r="X16" s="44" t="s">
        <v>110</v>
      </c>
      <c r="Y16" s="44" t="s">
        <v>111</v>
      </c>
      <c r="Z16" s="44" t="s">
        <v>112</v>
      </c>
      <c r="AA16" s="44" t="s">
        <v>113</v>
      </c>
      <c r="AB16" s="44" t="s">
        <v>114</v>
      </c>
      <c r="AC16" s="44" t="s">
        <v>115</v>
      </c>
      <c r="AD16" s="44" t="s">
        <v>116</v>
      </c>
      <c r="AE16" s="44" t="s">
        <v>117</v>
      </c>
      <c r="AF16" s="44" t="str">
        <f>[5]Sheet1!Q3</f>
        <v>Other</v>
      </c>
      <c r="AG16" s="44"/>
      <c r="AN16" t="s">
        <v>10</v>
      </c>
      <c r="AO16" t="s">
        <v>105</v>
      </c>
      <c r="AP16" t="s">
        <v>104</v>
      </c>
      <c r="AQ16" t="s">
        <v>106</v>
      </c>
      <c r="AR16" t="s">
        <v>107</v>
      </c>
      <c r="AS16" t="s">
        <v>108</v>
      </c>
      <c r="AT16" t="s">
        <v>109</v>
      </c>
      <c r="AU16" t="s">
        <v>110</v>
      </c>
      <c r="AV16" t="s">
        <v>111</v>
      </c>
      <c r="AW16" t="s">
        <v>112</v>
      </c>
      <c r="AX16" t="s">
        <v>113</v>
      </c>
      <c r="AY16" t="s">
        <v>114</v>
      </c>
      <c r="AZ16" t="s">
        <v>115</v>
      </c>
      <c r="BA16" t="s">
        <v>116</v>
      </c>
      <c r="BB16" t="s">
        <v>117</v>
      </c>
      <c r="BC16" t="s">
        <v>29</v>
      </c>
    </row>
    <row r="17" spans="17:55" x14ac:dyDescent="0.25">
      <c r="Q17" s="44">
        <f>[5]Sheet1!B4</f>
        <v>1950</v>
      </c>
      <c r="R17" s="32">
        <f>[6]Tabelle1!BH268</f>
        <v>0.37090805816965844</v>
      </c>
      <c r="S17" s="32">
        <f>[6]Tabelle1!BI268</f>
        <v>2.8231099256510142E-2</v>
      </c>
      <c r="T17" s="32">
        <f>[6]Tabelle1!BJ268</f>
        <v>2.4466334314799348E-3</v>
      </c>
      <c r="U17" s="32">
        <f>[6]Tabelle1!BK268</f>
        <v>0.4015593335635313</v>
      </c>
      <c r="V17" s="32">
        <f>[6]Tabelle1!BL268</f>
        <v>4.6326607386905971E-2</v>
      </c>
      <c r="W17" s="32">
        <f>[6]Tabelle1!BM268</f>
        <v>2.6796692171308138E-2</v>
      </c>
      <c r="X17" s="32">
        <f>[6]Tabelle1!BN268</f>
        <v>2.8548804404105857E-2</v>
      </c>
      <c r="Y17" s="32">
        <f>[6]Tabelle1!BO268</f>
        <v>5.5311658397694113E-2</v>
      </c>
      <c r="Z17" s="32">
        <f>[6]Tabelle1!BP268</f>
        <v>0.50320327555591438</v>
      </c>
      <c r="AA17" s="32">
        <f>[6]Tabelle1!BQ268</f>
        <v>7.6501860400132113E-2</v>
      </c>
      <c r="AB17" s="32">
        <f>[6]Tabelle1!BR268</f>
        <v>4.1366755886424959E-2</v>
      </c>
      <c r="AC17" s="32">
        <f>[6]Tabelle1!BS268</f>
        <v>0.11789507358067425</v>
      </c>
      <c r="AD17" s="32">
        <f>[6]Tabelle1!BT268</f>
        <v>0.13287388083689136</v>
      </c>
      <c r="AE17" s="32">
        <f>[6]Tabelle1!BU268</f>
        <v>0.75398650209975826</v>
      </c>
      <c r="AF17" s="32">
        <f>[6]Tabelle1!BV268</f>
        <v>0.24606728441202291</v>
      </c>
      <c r="AG17" s="44"/>
      <c r="AN17">
        <v>1950</v>
      </c>
      <c r="AO17">
        <v>38</v>
      </c>
      <c r="AP17">
        <v>3</v>
      </c>
      <c r="AQ17">
        <v>0</v>
      </c>
      <c r="AR17">
        <v>41</v>
      </c>
      <c r="AS17">
        <v>5</v>
      </c>
      <c r="AT17">
        <v>3</v>
      </c>
      <c r="AU17">
        <v>3</v>
      </c>
      <c r="AV17">
        <v>5</v>
      </c>
      <c r="AW17">
        <v>51</v>
      </c>
      <c r="AX17">
        <v>7</v>
      </c>
      <c r="AY17">
        <v>4</v>
      </c>
      <c r="AZ17">
        <v>11</v>
      </c>
      <c r="BA17">
        <v>12</v>
      </c>
      <c r="BB17">
        <v>74</v>
      </c>
      <c r="BC17">
        <v>26</v>
      </c>
    </row>
    <row r="18" spans="17:55" x14ac:dyDescent="0.25">
      <c r="Q18" s="44">
        <f>[5]Sheet1!B5</f>
        <v>1951</v>
      </c>
      <c r="R18" s="32">
        <f>[6]Tabelle1!BH269</f>
        <v>0.29919603136984629</v>
      </c>
      <c r="S18" s="32">
        <f>[6]Tabelle1!BI269</f>
        <v>2.3751761713911076E-2</v>
      </c>
      <c r="T18" s="32">
        <f>[6]Tabelle1!BJ269</f>
        <v>2.7779589111330961E-3</v>
      </c>
      <c r="U18" s="32">
        <f>[6]Tabelle1!BK269</f>
        <v>0.32570503717033089</v>
      </c>
      <c r="V18" s="32">
        <f>[6]Tabelle1!BL269</f>
        <v>4.9010719750718128E-2</v>
      </c>
      <c r="W18" s="32">
        <f>[6]Tabelle1!BM269</f>
        <v>3.5745295618334845E-2</v>
      </c>
      <c r="X18" s="32">
        <f>[6]Tabelle1!BN269</f>
        <v>3.3499913340096402E-2</v>
      </c>
      <c r="Y18" s="32">
        <f>[6]Tabelle1!BO269</f>
        <v>6.924520895843124E-2</v>
      </c>
      <c r="Z18" s="32">
        <f>[6]Tabelle1!BP269</f>
        <v>0.44397401621895283</v>
      </c>
      <c r="AA18" s="32">
        <f>[6]Tabelle1!BQ269</f>
        <v>9.9183993872304824E-2</v>
      </c>
      <c r="AB18" s="32">
        <f>[6]Tabelle1!BR269</f>
        <v>4.5519835671210061E-2</v>
      </c>
      <c r="AC18" s="32">
        <f>[6]Tabelle1!BS269</f>
        <v>0.14468224996918819</v>
      </c>
      <c r="AD18" s="32">
        <f>[6]Tabelle1!BT269</f>
        <v>0.13955402698663918</v>
      </c>
      <c r="AE18" s="32">
        <f>[6]Tabelle1!BU269</f>
        <v>0.72821029317478025</v>
      </c>
      <c r="AF18" s="32">
        <f>[6]Tabelle1!BV269</f>
        <v>0.27178970682521975</v>
      </c>
      <c r="AG18" s="44"/>
      <c r="AN18">
        <v>1951</v>
      </c>
      <c r="AO18">
        <v>31</v>
      </c>
      <c r="AP18">
        <v>2</v>
      </c>
      <c r="AQ18">
        <v>0</v>
      </c>
      <c r="AR18">
        <v>34</v>
      </c>
      <c r="AS18">
        <v>5</v>
      </c>
      <c r="AT18">
        <v>4</v>
      </c>
      <c r="AU18">
        <v>3</v>
      </c>
      <c r="AV18">
        <v>7</v>
      </c>
      <c r="AW18">
        <v>46</v>
      </c>
      <c r="AX18">
        <v>9</v>
      </c>
      <c r="AY18">
        <v>4</v>
      </c>
      <c r="AZ18">
        <v>13</v>
      </c>
      <c r="BA18">
        <v>13</v>
      </c>
      <c r="BB18">
        <v>71</v>
      </c>
      <c r="BC18">
        <v>29</v>
      </c>
    </row>
    <row r="19" spans="17:55" x14ac:dyDescent="0.25">
      <c r="Q19" s="44">
        <f>[5]Sheet1!B6</f>
        <v>1952</v>
      </c>
      <c r="R19" s="32">
        <f>[6]Tabelle1!BH270</f>
        <v>0.30257272991023404</v>
      </c>
      <c r="S19" s="32">
        <f>[6]Tabelle1!BI270</f>
        <v>2.2954583034544753E-2</v>
      </c>
      <c r="T19" s="32">
        <f>[6]Tabelle1!BJ270</f>
        <v>3.4022177727594609E-3</v>
      </c>
      <c r="U19" s="32">
        <f>[6]Tabelle1!BK270</f>
        <v>0.32892953071753817</v>
      </c>
      <c r="V19" s="32">
        <f>[6]Tabelle1!BL270</f>
        <v>5.6079812358372019E-2</v>
      </c>
      <c r="W19" s="32">
        <f>[6]Tabelle1!BM270</f>
        <v>3.7305266755920011E-2</v>
      </c>
      <c r="X19" s="32">
        <f>[6]Tabelle1!BN270</f>
        <v>3.560884765262752E-2</v>
      </c>
      <c r="Y19" s="32">
        <f>[6]Tabelle1!BO270</f>
        <v>7.2927620983838773E-2</v>
      </c>
      <c r="Z19" s="32">
        <f>[6]Tabelle1!BP270</f>
        <v>0.45790196101951641</v>
      </c>
      <c r="AA19" s="32">
        <f>[6]Tabelle1!BQ270</f>
        <v>9.4687680998895393E-2</v>
      </c>
      <c r="AB19" s="32">
        <f>[6]Tabelle1!BR270</f>
        <v>4.7194243172252466E-2</v>
      </c>
      <c r="AC19" s="32">
        <f>[6]Tabelle1!BS270</f>
        <v>0.14188192417114787</v>
      </c>
      <c r="AD19" s="32">
        <f>[6]Tabelle1!BT270</f>
        <v>0.1352105786667224</v>
      </c>
      <c r="AE19" s="32">
        <f>[6]Tabelle1!BU270</f>
        <v>0.7350020988242526</v>
      </c>
      <c r="AF19" s="32">
        <f>[6]Tabelle1!BV270</f>
        <v>0.26499790117574723</v>
      </c>
      <c r="AG19" s="44"/>
      <c r="AN19">
        <v>1952</v>
      </c>
      <c r="AO19">
        <v>31</v>
      </c>
      <c r="AP19">
        <v>2</v>
      </c>
      <c r="AQ19">
        <v>0</v>
      </c>
      <c r="AR19">
        <v>34</v>
      </c>
      <c r="AS19">
        <v>6</v>
      </c>
      <c r="AT19">
        <v>4</v>
      </c>
      <c r="AU19">
        <v>3</v>
      </c>
      <c r="AV19">
        <v>7</v>
      </c>
      <c r="AW19">
        <v>47</v>
      </c>
      <c r="AX19">
        <v>8</v>
      </c>
      <c r="AY19">
        <v>5</v>
      </c>
      <c r="AZ19">
        <v>13</v>
      </c>
      <c r="BA19">
        <v>12</v>
      </c>
      <c r="BB19">
        <v>72</v>
      </c>
      <c r="BC19">
        <v>28</v>
      </c>
    </row>
    <row r="20" spans="17:55" x14ac:dyDescent="0.25">
      <c r="Q20" s="44">
        <f>[5]Sheet1!B7</f>
        <v>1953</v>
      </c>
      <c r="R20" s="32">
        <f>[6]Tabelle1!BH271</f>
        <v>0.29585739030333497</v>
      </c>
      <c r="S20" s="32">
        <f>[6]Tabelle1!BI271</f>
        <v>2.0976428982046845E-2</v>
      </c>
      <c r="T20" s="32">
        <f>[6]Tabelle1!BJ271</f>
        <v>3.2221676855105131E-3</v>
      </c>
      <c r="U20" s="32">
        <f>[6]Tabelle1!BK271</f>
        <v>0.32003459587360777</v>
      </c>
      <c r="V20" s="32">
        <f>[6]Tabelle1!BL271</f>
        <v>6.13737581306181E-2</v>
      </c>
      <c r="W20" s="32">
        <f>[6]Tabelle1!BM271</f>
        <v>4.1369334546080917E-2</v>
      </c>
      <c r="X20" s="32">
        <f>[6]Tabelle1!BN271</f>
        <v>3.8354067186515531E-2</v>
      </c>
      <c r="Y20" s="32">
        <f>[6]Tabelle1!BO271</f>
        <v>7.9736842103691197E-2</v>
      </c>
      <c r="Z20" s="32">
        <f>[6]Tabelle1!BP271</f>
        <v>0.46115228963710597</v>
      </c>
      <c r="AA20" s="32">
        <f>[6]Tabelle1!BQ271</f>
        <v>9.984615583762628E-2</v>
      </c>
      <c r="AB20" s="32">
        <f>[6]Tabelle1!BR271</f>
        <v>5.1195432302427804E-2</v>
      </c>
      <c r="AC20" s="32">
        <f>[6]Tabelle1!BS271</f>
        <v>0.15106882206532843</v>
      </c>
      <c r="AD20" s="32">
        <f>[6]Tabelle1!BT271</f>
        <v>0.13420786233992013</v>
      </c>
      <c r="AE20" s="32">
        <f>[6]Tabelle1!BU271</f>
        <v>0.74640844014207086</v>
      </c>
      <c r="AF20" s="32">
        <f>[6]Tabelle1!BV271</f>
        <v>0.25359155985792919</v>
      </c>
      <c r="AG20" s="44"/>
      <c r="AN20">
        <v>1953</v>
      </c>
      <c r="AO20">
        <v>31</v>
      </c>
      <c r="AP20">
        <v>2</v>
      </c>
      <c r="AQ20">
        <v>0</v>
      </c>
      <c r="AR20">
        <v>33</v>
      </c>
      <c r="AS20">
        <v>6</v>
      </c>
      <c r="AT20">
        <v>4</v>
      </c>
      <c r="AU20">
        <v>4</v>
      </c>
      <c r="AV20">
        <v>8</v>
      </c>
      <c r="AW20">
        <v>47</v>
      </c>
      <c r="AX20">
        <v>9</v>
      </c>
      <c r="AY20">
        <v>5</v>
      </c>
      <c r="AZ20">
        <v>14</v>
      </c>
      <c r="BA20">
        <v>12</v>
      </c>
      <c r="BB20">
        <v>73</v>
      </c>
      <c r="BC20">
        <v>27</v>
      </c>
    </row>
    <row r="21" spans="17:55" x14ac:dyDescent="0.25">
      <c r="Q21" s="44">
        <f>[5]Sheet1!B8</f>
        <v>1954</v>
      </c>
      <c r="R21" s="32">
        <f>[6]Tabelle1!BH272</f>
        <v>0.34784802363086104</v>
      </c>
      <c r="S21" s="32">
        <f>[6]Tabelle1!BI272</f>
        <v>1.8707417843227814E-2</v>
      </c>
      <c r="T21" s="32">
        <f>[6]Tabelle1!BJ272</f>
        <v>3.261932927585782E-3</v>
      </c>
      <c r="U21" s="32">
        <f>[6]Tabelle1!BK272</f>
        <v>0.36981737440167473</v>
      </c>
      <c r="V21" s="32">
        <f>[6]Tabelle1!BL272</f>
        <v>6.3238458483025548E-2</v>
      </c>
      <c r="W21" s="32">
        <f>[6]Tabelle1!BM272</f>
        <v>4.4225180737207673E-2</v>
      </c>
      <c r="X21" s="32">
        <f>[6]Tabelle1!BN272</f>
        <v>3.9092044878564276E-2</v>
      </c>
      <c r="Y21" s="32">
        <f>[6]Tabelle1!BO272</f>
        <v>8.3331522956572521E-2</v>
      </c>
      <c r="Z21" s="32">
        <f>[6]Tabelle1!BP272</f>
        <v>0.51635252492662553</v>
      </c>
      <c r="AA21" s="32">
        <f>[6]Tabelle1!BQ272</f>
        <v>8.8685714311143915E-2</v>
      </c>
      <c r="AB21" s="32">
        <f>[6]Tabelle1!BR272</f>
        <v>4.6802129321453105E-2</v>
      </c>
      <c r="AC21" s="32">
        <f>[6]Tabelle1!BS272</f>
        <v>0.13552267454724423</v>
      </c>
      <c r="AD21" s="32">
        <f>[6]Tabelle1!BT272</f>
        <v>0.13437071342745729</v>
      </c>
      <c r="AE21" s="32">
        <f>[6]Tabelle1!BU272</f>
        <v>0.78626644647517363</v>
      </c>
      <c r="AF21" s="32">
        <f>[6]Tabelle1!BV272</f>
        <v>0.21373355352482623</v>
      </c>
      <c r="AG21" s="44"/>
      <c r="AN21">
        <v>1954</v>
      </c>
      <c r="AO21">
        <v>36</v>
      </c>
      <c r="AP21">
        <v>2</v>
      </c>
      <c r="AQ21">
        <v>0</v>
      </c>
      <c r="AR21">
        <v>38</v>
      </c>
      <c r="AS21">
        <v>7</v>
      </c>
      <c r="AT21">
        <v>5</v>
      </c>
      <c r="AU21">
        <v>4</v>
      </c>
      <c r="AV21">
        <v>8</v>
      </c>
      <c r="AW21">
        <v>53</v>
      </c>
      <c r="AX21">
        <v>8</v>
      </c>
      <c r="AY21">
        <v>5</v>
      </c>
      <c r="AZ21">
        <v>12</v>
      </c>
      <c r="BA21">
        <v>12</v>
      </c>
      <c r="BB21">
        <v>78</v>
      </c>
      <c r="BC21">
        <v>22</v>
      </c>
    </row>
    <row r="22" spans="17:55" x14ac:dyDescent="0.25">
      <c r="Q22" s="44">
        <f>[5]Sheet1!B9</f>
        <v>1955</v>
      </c>
      <c r="R22" s="32">
        <f>[6]Tabelle1!BH273</f>
        <v>0.35588590164655426</v>
      </c>
      <c r="S22" s="32">
        <f>[6]Tabelle1!BI273</f>
        <v>1.7080195224430765E-2</v>
      </c>
      <c r="T22" s="32">
        <f>[6]Tabelle1!BJ273</f>
        <v>4.7731553119060447E-3</v>
      </c>
      <c r="U22" s="32">
        <f>[6]Tabelle1!BK273</f>
        <v>0.37770634416515819</v>
      </c>
      <c r="V22" s="32">
        <f>[6]Tabelle1!BL273</f>
        <v>6.9903400611965399E-2</v>
      </c>
      <c r="W22" s="32">
        <f>[6]Tabelle1!BM273</f>
        <v>4.5891513243809794E-2</v>
      </c>
      <c r="X22" s="32">
        <f>[6]Tabelle1!BN273</f>
        <v>3.9677042768251854E-2</v>
      </c>
      <c r="Y22" s="32">
        <f>[6]Tabelle1!BO273</f>
        <v>8.5548346166151618E-2</v>
      </c>
      <c r="Z22" s="32">
        <f>[6]Tabelle1!BP273</f>
        <v>0.53315809094327526</v>
      </c>
      <c r="AA22" s="32">
        <f>[6]Tabelle1!BQ273</f>
        <v>9.0178606834173433E-2</v>
      </c>
      <c r="AB22" s="32">
        <f>[6]Tabelle1!BR273</f>
        <v>4.777168004747457E-2</v>
      </c>
      <c r="AC22" s="32">
        <f>[6]Tabelle1!BS273</f>
        <v>0.13797016304782067</v>
      </c>
      <c r="AD22" s="32">
        <f>[6]Tabelle1!BT273</f>
        <v>0.12834413541766687</v>
      </c>
      <c r="AE22" s="32">
        <f>[6]Tabelle1!BU273</f>
        <v>0.79949259925467286</v>
      </c>
      <c r="AF22" s="32">
        <f>[6]Tabelle1!BV273</f>
        <v>0.20050740074532725</v>
      </c>
      <c r="AG22" s="44"/>
      <c r="AN22">
        <v>1955</v>
      </c>
      <c r="AO22">
        <v>37</v>
      </c>
      <c r="AP22">
        <v>2</v>
      </c>
      <c r="AQ22">
        <v>0</v>
      </c>
      <c r="AR22">
        <v>39</v>
      </c>
      <c r="AS22">
        <v>7</v>
      </c>
      <c r="AT22">
        <v>5</v>
      </c>
      <c r="AU22">
        <v>4</v>
      </c>
      <c r="AV22">
        <v>9</v>
      </c>
      <c r="AW22">
        <v>55</v>
      </c>
      <c r="AX22">
        <v>8</v>
      </c>
      <c r="AY22">
        <v>5</v>
      </c>
      <c r="AZ22">
        <v>13</v>
      </c>
      <c r="BA22">
        <v>12</v>
      </c>
      <c r="BB22">
        <v>79</v>
      </c>
      <c r="BC22">
        <v>21</v>
      </c>
    </row>
    <row r="23" spans="17:55" x14ac:dyDescent="0.25">
      <c r="Q23" s="44">
        <f>[5]Sheet1!B10</f>
        <v>1956</v>
      </c>
      <c r="R23" s="32">
        <f>[6]Tabelle1!BH274</f>
        <v>0.28274655954875266</v>
      </c>
      <c r="S23" s="32">
        <f>[6]Tabelle1!BI274</f>
        <v>1.5810508958980091E-2</v>
      </c>
      <c r="T23" s="32">
        <f>[6]Tabelle1!BJ274</f>
        <v>5.2436661909457281E-3</v>
      </c>
      <c r="U23" s="32">
        <f>[6]Tabelle1!BK274</f>
        <v>0.30379369816712348</v>
      </c>
      <c r="V23" s="32">
        <f>[6]Tabelle1!BL274</f>
        <v>7.5355499249579669E-2</v>
      </c>
      <c r="W23" s="32">
        <f>[6]Tabelle1!BM274</f>
        <v>4.8282810267994254E-2</v>
      </c>
      <c r="X23" s="32">
        <f>[6]Tabelle1!BN274</f>
        <v>4.4735896298241047E-2</v>
      </c>
      <c r="Y23" s="32">
        <f>[6]Tabelle1!BO274</f>
        <v>9.3018706566235301E-2</v>
      </c>
      <c r="Z23" s="32">
        <f>[6]Tabelle1!BP274</f>
        <v>0.47213564451129442</v>
      </c>
      <c r="AA23" s="32">
        <f>[6]Tabelle1!BQ274</f>
        <v>0.10062520547579801</v>
      </c>
      <c r="AB23" s="32">
        <f>[6]Tabelle1!BR274</f>
        <v>4.6076705138504724E-2</v>
      </c>
      <c r="AC23" s="32">
        <f>[6]Tabelle1!BS274</f>
        <v>0.1467143585325327</v>
      </c>
      <c r="AD23" s="32">
        <f>[6]Tabelle1!BT274</f>
        <v>0.12686051124168626</v>
      </c>
      <c r="AE23" s="32">
        <f>[6]Tabelle1!BU274</f>
        <v>0.74568608524598712</v>
      </c>
      <c r="AF23" s="32">
        <f>[6]Tabelle1!BV274</f>
        <v>0.25432095128556786</v>
      </c>
      <c r="AG23" s="44"/>
      <c r="AN23">
        <v>1956</v>
      </c>
      <c r="AO23">
        <v>29</v>
      </c>
      <c r="AP23">
        <v>2</v>
      </c>
      <c r="AQ23">
        <v>1</v>
      </c>
      <c r="AR23">
        <v>32</v>
      </c>
      <c r="AS23">
        <v>8</v>
      </c>
      <c r="AT23">
        <v>5</v>
      </c>
      <c r="AU23">
        <v>4</v>
      </c>
      <c r="AV23">
        <v>9</v>
      </c>
      <c r="AW23">
        <v>49</v>
      </c>
      <c r="AX23">
        <v>9</v>
      </c>
      <c r="AY23">
        <v>4</v>
      </c>
      <c r="AZ23">
        <v>13</v>
      </c>
      <c r="BA23">
        <v>12</v>
      </c>
      <c r="BB23">
        <v>73</v>
      </c>
      <c r="BC23">
        <v>27</v>
      </c>
    </row>
    <row r="24" spans="17:55" x14ac:dyDescent="0.25">
      <c r="Q24" s="44">
        <f>[5]Sheet1!B11</f>
        <v>1957</v>
      </c>
      <c r="R24" s="32">
        <f>[6]Tabelle1!BH275</f>
        <v>0.26960946499053973</v>
      </c>
      <c r="S24" s="32">
        <f>[6]Tabelle1!BI275</f>
        <v>2.2861923480153611E-2</v>
      </c>
      <c r="T24" s="32">
        <f>[6]Tabelle1!BJ275</f>
        <v>5.7296902781428455E-3</v>
      </c>
      <c r="U24" s="32">
        <f>[6]Tabelle1!BK275</f>
        <v>0.29815263458162111</v>
      </c>
      <c r="V24" s="32">
        <f>[6]Tabelle1!BL275</f>
        <v>8.6576055988926204E-2</v>
      </c>
      <c r="W24" s="32">
        <f>[6]Tabelle1!BM275</f>
        <v>5.7168989521939273E-2</v>
      </c>
      <c r="X24" s="32">
        <f>[6]Tabelle1!BN275</f>
        <v>5.1472682275192624E-2</v>
      </c>
      <c r="Y24" s="32">
        <f>[6]Tabelle1!BO275</f>
        <v>0.10866336576962618</v>
      </c>
      <c r="Z24" s="32">
        <f>[6]Tabelle1!BP275</f>
        <v>0.4934051758624251</v>
      </c>
      <c r="AA24" s="32">
        <f>[6]Tabelle1!BQ275</f>
        <v>0.10613650792099012</v>
      </c>
      <c r="AB24" s="32">
        <f>[6]Tabelle1!BR275</f>
        <v>5.1335025356666716E-2</v>
      </c>
      <c r="AC24" s="32">
        <f>[6]Tabelle1!BS275</f>
        <v>0.15747153327765687</v>
      </c>
      <c r="AD24" s="32">
        <f>[6]Tabelle1!BT275</f>
        <v>0.1361942572560812</v>
      </c>
      <c r="AE24" s="32">
        <f>[6]Tabelle1!BU275</f>
        <v>0.78708459706863232</v>
      </c>
      <c r="AF24" s="32">
        <f>[6]Tabelle1!BV275</f>
        <v>0.21295072757633124</v>
      </c>
      <c r="AG24" s="44"/>
      <c r="AN24">
        <v>1957</v>
      </c>
      <c r="AO24">
        <v>28</v>
      </c>
      <c r="AP24">
        <v>2</v>
      </c>
      <c r="AQ24">
        <v>1</v>
      </c>
      <c r="AR24">
        <v>31</v>
      </c>
      <c r="AS24">
        <v>9</v>
      </c>
      <c r="AT24">
        <v>6</v>
      </c>
      <c r="AU24">
        <v>5</v>
      </c>
      <c r="AV24">
        <v>11</v>
      </c>
      <c r="AW24">
        <v>51</v>
      </c>
      <c r="AX24">
        <v>9</v>
      </c>
      <c r="AY24">
        <v>5</v>
      </c>
      <c r="AZ24">
        <v>14</v>
      </c>
      <c r="BA24">
        <v>12</v>
      </c>
      <c r="BB24">
        <v>78</v>
      </c>
      <c r="BC24">
        <v>22</v>
      </c>
    </row>
    <row r="25" spans="17:55" x14ac:dyDescent="0.25">
      <c r="Q25" s="44">
        <f>[5]Sheet1!B12</f>
        <v>1958</v>
      </c>
      <c r="R25" s="32">
        <f>[6]Tabelle1!BH276</f>
        <v>0.2972171367592607</v>
      </c>
      <c r="S25" s="32">
        <f>[6]Tabelle1!BI276</f>
        <v>3.1770338683861261E-2</v>
      </c>
      <c r="T25" s="32">
        <f>[6]Tabelle1!BJ276</f>
        <v>4.9404806343345794E-3</v>
      </c>
      <c r="U25" s="32">
        <f>[6]Tabelle1!BK276</f>
        <v>0.33394107268598056</v>
      </c>
      <c r="V25" s="32">
        <f>[6]Tabelle1!BL276</f>
        <v>8.2057509484422891E-2</v>
      </c>
      <c r="W25" s="32">
        <f>[6]Tabelle1!BM276</f>
        <v>5.2325435655254132E-2</v>
      </c>
      <c r="X25" s="32">
        <f>[6]Tabelle1!BN276</f>
        <v>5.2241866098845381E-2</v>
      </c>
      <c r="Y25" s="32">
        <f>[6]Tabelle1!BO276</f>
        <v>0.10456730175409955</v>
      </c>
      <c r="Z25" s="32">
        <f>[6]Tabelle1!BP276</f>
        <v>0.52055930594532829</v>
      </c>
      <c r="AA25" s="32">
        <f>[6]Tabelle1!BQ276</f>
        <v>9.9458308406554813E-2</v>
      </c>
      <c r="AB25" s="32">
        <f>[6]Tabelle1!BR276</f>
        <v>4.437641965608434E-2</v>
      </c>
      <c r="AC25" s="32">
        <f>[6]Tabelle1!BS276</f>
        <v>0.14383472806263914</v>
      </c>
      <c r="AD25" s="32">
        <f>[6]Tabelle1!BT276</f>
        <v>0.13188815016700256</v>
      </c>
      <c r="AE25" s="32">
        <f>[6]Tabelle1!BU276</f>
        <v>0.79626130836380338</v>
      </c>
      <c r="AF25" s="32">
        <f>[6]Tabelle1!BV276</f>
        <v>0.20375873089921939</v>
      </c>
      <c r="AG25" s="44"/>
      <c r="AN25">
        <v>1958</v>
      </c>
      <c r="AO25">
        <v>31</v>
      </c>
      <c r="AP25">
        <v>3</v>
      </c>
      <c r="AQ25">
        <v>0</v>
      </c>
      <c r="AR25">
        <v>35</v>
      </c>
      <c r="AS25">
        <v>9</v>
      </c>
      <c r="AT25">
        <v>5</v>
      </c>
      <c r="AU25">
        <v>5</v>
      </c>
      <c r="AV25">
        <v>10</v>
      </c>
      <c r="AW25">
        <v>54</v>
      </c>
      <c r="AX25">
        <v>9</v>
      </c>
      <c r="AY25">
        <v>4</v>
      </c>
      <c r="AZ25">
        <v>13</v>
      </c>
      <c r="BA25">
        <v>12</v>
      </c>
      <c r="BB25">
        <v>79</v>
      </c>
      <c r="BC25">
        <v>21</v>
      </c>
    </row>
    <row r="26" spans="17:55" x14ac:dyDescent="0.25">
      <c r="Q26" s="44">
        <f>[5]Sheet1!B13</f>
        <v>1959</v>
      </c>
      <c r="R26" s="32">
        <f>[6]Tabelle1!BH277</f>
        <v>0.28866571634227217</v>
      </c>
      <c r="S26" s="32">
        <f>[6]Tabelle1!BI277</f>
        <v>3.5318078005536116E-2</v>
      </c>
      <c r="T26" s="32">
        <f>[6]Tabelle1!BJ277</f>
        <v>5.4061302569998575E-3</v>
      </c>
      <c r="U26" s="32">
        <f>[6]Tabelle1!BK277</f>
        <v>0.32939605730145927</v>
      </c>
      <c r="V26" s="32">
        <f>[6]Tabelle1!BL277</f>
        <v>8.6768129339693037E-2</v>
      </c>
      <c r="W26" s="32">
        <f>[6]Tabelle1!BM277</f>
        <v>4.7846637586512274E-2</v>
      </c>
      <c r="X26" s="32">
        <f>[6]Tabelle1!BN277</f>
        <v>4.936239811854342E-2</v>
      </c>
      <c r="Y26" s="32">
        <f>[6]Tabelle1!BO277</f>
        <v>9.7202467264168826E-2</v>
      </c>
      <c r="Z26" s="32">
        <f>[6]Tabelle1!BP277</f>
        <v>0.5133666539053211</v>
      </c>
      <c r="AA26" s="32">
        <f>[6]Tabelle1!BQ277</f>
        <v>9.8337846318092392E-2</v>
      </c>
      <c r="AB26" s="32">
        <f>[6]Tabelle1!BR277</f>
        <v>4.1226761450045474E-2</v>
      </c>
      <c r="AC26" s="32">
        <f>[6]Tabelle1!BS277</f>
        <v>0.1396012896862229</v>
      </c>
      <c r="AD26" s="32">
        <f>[6]Tabelle1!BT277</f>
        <v>0.1187305874651884</v>
      </c>
      <c r="AE26" s="32">
        <f>[6]Tabelle1!BU277</f>
        <v>0.77166228488288324</v>
      </c>
      <c r="AF26" s="32">
        <f>[6]Tabelle1!BV277</f>
        <v>0.22831996257417936</v>
      </c>
      <c r="AG26" s="44"/>
      <c r="AN26">
        <v>1959</v>
      </c>
      <c r="AO26">
        <v>30</v>
      </c>
      <c r="AP26">
        <v>4</v>
      </c>
      <c r="AQ26">
        <v>1</v>
      </c>
      <c r="AR26">
        <v>34</v>
      </c>
      <c r="AS26">
        <v>9</v>
      </c>
      <c r="AT26">
        <v>5</v>
      </c>
      <c r="AU26">
        <v>5</v>
      </c>
      <c r="AV26">
        <v>10</v>
      </c>
      <c r="AW26">
        <v>53</v>
      </c>
      <c r="AX26">
        <v>9</v>
      </c>
      <c r="AY26">
        <v>4</v>
      </c>
      <c r="AZ26">
        <v>13</v>
      </c>
      <c r="BA26">
        <v>11</v>
      </c>
      <c r="BB26">
        <v>76</v>
      </c>
      <c r="BC26">
        <v>24</v>
      </c>
    </row>
    <row r="27" spans="17:55" x14ac:dyDescent="0.25">
      <c r="Q27" s="44">
        <f>[5]Sheet1!B14</f>
        <v>1960</v>
      </c>
      <c r="R27" s="32">
        <f>[6]Tabelle1!BH278</f>
        <v>0.26512630862534753</v>
      </c>
      <c r="S27" s="32">
        <f>[6]Tabelle1!BI278</f>
        <v>3.6343591199447224E-2</v>
      </c>
      <c r="T27" s="32">
        <f>[6]Tabelle1!BJ278</f>
        <v>5.3402932948476136E-3</v>
      </c>
      <c r="U27" s="32">
        <f>[6]Tabelle1!BK278</f>
        <v>0.30677680195242757</v>
      </c>
      <c r="V27" s="32">
        <f>[6]Tabelle1!BL278</f>
        <v>0.11192577090271787</v>
      </c>
      <c r="W27" s="32">
        <f>[6]Tabelle1!BM278</f>
        <v>5.6767691463645027E-2</v>
      </c>
      <c r="X27" s="32">
        <f>[6]Tabelle1!BN278</f>
        <v>5.3953487784794793E-2</v>
      </c>
      <c r="Y27" s="32">
        <f>[6]Tabelle1!BO278</f>
        <v>0.11071475627331939</v>
      </c>
      <c r="Z27" s="32">
        <f>[6]Tabelle1!BP278</f>
        <v>0.52944392008798491</v>
      </c>
      <c r="AA27" s="32">
        <f>[6]Tabelle1!BQ278</f>
        <v>0.10288346458161285</v>
      </c>
      <c r="AB27" s="32">
        <f>[6]Tabelle1!BR278</f>
        <v>4.5414982366767963E-2</v>
      </c>
      <c r="AC27" s="32">
        <f>[6]Tabelle1!BS278</f>
        <v>0.14831813176012854</v>
      </c>
      <c r="AD27" s="32">
        <f>[6]Tabelle1!BT278</f>
        <v>0.13072865512477103</v>
      </c>
      <c r="AE27" s="32">
        <f>[6]Tabelle1!BU278</f>
        <v>0.80849070697288439</v>
      </c>
      <c r="AF27" s="32">
        <f>[6]Tabelle1!BV278</f>
        <v>0.19150929302711558</v>
      </c>
      <c r="AG27" s="44"/>
      <c r="AN27">
        <v>1960</v>
      </c>
      <c r="AO27">
        <v>28</v>
      </c>
      <c r="AP27">
        <v>4</v>
      </c>
      <c r="AQ27">
        <v>1</v>
      </c>
      <c r="AR27">
        <v>32</v>
      </c>
      <c r="AS27">
        <v>12</v>
      </c>
      <c r="AT27">
        <v>6</v>
      </c>
      <c r="AU27">
        <v>5</v>
      </c>
      <c r="AV27">
        <v>11</v>
      </c>
      <c r="AW27">
        <v>55</v>
      </c>
      <c r="AX27">
        <v>9</v>
      </c>
      <c r="AY27">
        <v>4</v>
      </c>
      <c r="AZ27">
        <v>13</v>
      </c>
      <c r="BA27">
        <v>12</v>
      </c>
      <c r="BB27">
        <v>80</v>
      </c>
      <c r="BC27">
        <v>20</v>
      </c>
    </row>
    <row r="28" spans="17:55" x14ac:dyDescent="0.25">
      <c r="Q28" s="44">
        <f>[5]Sheet1!B15</f>
        <v>1961</v>
      </c>
      <c r="R28" s="32">
        <f>[6]Tabelle1!BH279</f>
        <v>0.26991743981088567</v>
      </c>
      <c r="S28" s="32">
        <f>[6]Tabelle1!BI279</f>
        <v>4.9285516196542062E-2</v>
      </c>
      <c r="T28" s="32">
        <f>[6]Tabelle1!BJ279</f>
        <v>4.818964261283973E-3</v>
      </c>
      <c r="U28" s="32">
        <f>[6]Tabelle1!BK279</f>
        <v>0.32402192026871163</v>
      </c>
      <c r="V28" s="32">
        <f>[6]Tabelle1!BL279</f>
        <v>0.11719190468099387</v>
      </c>
      <c r="W28" s="32">
        <f>[6]Tabelle1!BM279</f>
        <v>6.1882297483841157E-2</v>
      </c>
      <c r="X28" s="32">
        <f>[6]Tabelle1!BN279</f>
        <v>5.4608678933887468E-2</v>
      </c>
      <c r="Y28" s="32">
        <f>[6]Tabelle1!BO279</f>
        <v>0.11652460430748124</v>
      </c>
      <c r="Z28" s="32">
        <f>[6]Tabelle1!BP279</f>
        <v>0.55775825362196552</v>
      </c>
      <c r="AA28" s="32">
        <f>[6]Tabelle1!BQ279</f>
        <v>9.9117670869263777E-2</v>
      </c>
      <c r="AB28" s="32">
        <f>[6]Tabelle1!BR279</f>
        <v>4.5608301261716278E-2</v>
      </c>
      <c r="AC28" s="32">
        <f>[6]Tabelle1!BS279</f>
        <v>0.14469967925619556</v>
      </c>
      <c r="AD28" s="32">
        <f>[6]Tabelle1!BT279</f>
        <v>0.12928819645066014</v>
      </c>
      <c r="AE28" s="32">
        <f>[6]Tabelle1!BU279</f>
        <v>0.8317853981514608</v>
      </c>
      <c r="AF28" s="32">
        <f>[6]Tabelle1!BV279</f>
        <v>0.1682344262133178</v>
      </c>
      <c r="AG28" s="44"/>
      <c r="AN28">
        <v>1961</v>
      </c>
      <c r="AO28">
        <v>28</v>
      </c>
      <c r="AP28">
        <v>5</v>
      </c>
      <c r="AQ28">
        <v>0</v>
      </c>
      <c r="AR28">
        <v>34</v>
      </c>
      <c r="AS28">
        <v>12</v>
      </c>
      <c r="AT28">
        <v>6</v>
      </c>
      <c r="AU28">
        <v>5</v>
      </c>
      <c r="AV28">
        <v>12</v>
      </c>
      <c r="AW28">
        <v>58</v>
      </c>
      <c r="AX28">
        <v>9</v>
      </c>
      <c r="AY28">
        <v>4</v>
      </c>
      <c r="AZ28">
        <v>13</v>
      </c>
      <c r="BA28">
        <v>12</v>
      </c>
      <c r="BB28">
        <v>83</v>
      </c>
      <c r="BC28">
        <v>17</v>
      </c>
    </row>
    <row r="29" spans="17:55" x14ac:dyDescent="0.25">
      <c r="Q29" s="44">
        <f>[5]Sheet1!B16</f>
        <v>1962</v>
      </c>
      <c r="R29" s="32">
        <f>[6]Tabelle1!BH280</f>
        <v>0.26252171904278038</v>
      </c>
      <c r="S29" s="32">
        <f>[6]Tabelle1!BI280</f>
        <v>6.5058039100495041E-2</v>
      </c>
      <c r="T29" s="32">
        <f>[6]Tabelle1!BJ280</f>
        <v>5.9928067674550152E-3</v>
      </c>
      <c r="U29" s="32">
        <f>[6]Tabelle1!BK280</f>
        <v>0.33354701115066043</v>
      </c>
      <c r="V29" s="32">
        <f>[6]Tabelle1!BL280</f>
        <v>0.11100590679148843</v>
      </c>
      <c r="W29" s="32">
        <f>[6]Tabelle1!BM280</f>
        <v>6.1534323788482247E-2</v>
      </c>
      <c r="X29" s="32">
        <f>[6]Tabelle1!BN280</f>
        <v>5.4625133749855441E-2</v>
      </c>
      <c r="Y29" s="32">
        <f>[6]Tabelle1!BO280</f>
        <v>0.11617810991795079</v>
      </c>
      <c r="Z29" s="32">
        <f>[6]Tabelle1!BP280</f>
        <v>0.56074968023971283</v>
      </c>
      <c r="AA29" s="32">
        <f>[6]Tabelle1!BQ280</f>
        <v>0.10356842303114036</v>
      </c>
      <c r="AB29" s="32">
        <f>[6]Tabelle1!BR280</f>
        <v>4.3338813526812861E-2</v>
      </c>
      <c r="AC29" s="32">
        <f>[6]Tabelle1!BS280</f>
        <v>0.14690723655795321</v>
      </c>
      <c r="AD29" s="32">
        <f>[6]Tabelle1!BT280</f>
        <v>0.12305284528095628</v>
      </c>
      <c r="AE29" s="32">
        <f>[6]Tabelle1!BU280</f>
        <v>0.83070976207862235</v>
      </c>
      <c r="AF29" s="32">
        <f>[6]Tabelle1!BV280</f>
        <v>0.16930889030099083</v>
      </c>
      <c r="AG29" s="44"/>
      <c r="AN29">
        <v>1962</v>
      </c>
      <c r="AO29">
        <v>27</v>
      </c>
      <c r="AP29">
        <v>7</v>
      </c>
      <c r="AQ29">
        <v>1</v>
      </c>
      <c r="AR29">
        <v>35</v>
      </c>
      <c r="AS29">
        <v>12</v>
      </c>
      <c r="AT29">
        <v>6</v>
      </c>
      <c r="AU29">
        <v>5</v>
      </c>
      <c r="AV29">
        <v>12</v>
      </c>
      <c r="AW29">
        <v>58</v>
      </c>
      <c r="AX29">
        <v>9</v>
      </c>
      <c r="AY29">
        <v>4</v>
      </c>
      <c r="AZ29">
        <v>13</v>
      </c>
      <c r="BA29">
        <v>11</v>
      </c>
      <c r="BB29">
        <v>82</v>
      </c>
      <c r="BC29">
        <v>18</v>
      </c>
    </row>
    <row r="30" spans="17:55" x14ac:dyDescent="0.25">
      <c r="Q30" s="44">
        <f>[5]Sheet1!B17</f>
        <v>1963</v>
      </c>
      <c r="R30" s="32">
        <f>[6]Tabelle1!BH281</f>
        <v>0.26088347379910259</v>
      </c>
      <c r="S30" s="32">
        <f>[6]Tabelle1!BI281</f>
        <v>7.7656024867399059E-2</v>
      </c>
      <c r="T30" s="32">
        <f>[6]Tabelle1!BJ281</f>
        <v>7.5936951182847918E-3</v>
      </c>
      <c r="U30" s="32">
        <f>[6]Tabelle1!BK281</f>
        <v>0.34612714462536404</v>
      </c>
      <c r="V30" s="32">
        <f>[6]Tabelle1!BL281</f>
        <v>0.10841322937870271</v>
      </c>
      <c r="W30" s="32">
        <f>[6]Tabelle1!BM281</f>
        <v>5.7278419551425257E-2</v>
      </c>
      <c r="X30" s="32">
        <f>[6]Tabelle1!BN281</f>
        <v>5.5219686202058138E-2</v>
      </c>
      <c r="Y30" s="32">
        <f>[6]Tabelle1!BO281</f>
        <v>0.11249162678536516</v>
      </c>
      <c r="Z30" s="32">
        <f>[6]Tabelle1!BP281</f>
        <v>0.56704951151407568</v>
      </c>
      <c r="AA30" s="32">
        <f>[6]Tabelle1!BQ281</f>
        <v>0.10406683510701775</v>
      </c>
      <c r="AB30" s="32">
        <f>[6]Tabelle1!BR281</f>
        <v>4.0089529291421865E-2</v>
      </c>
      <c r="AC30" s="32">
        <f>[6]Tabelle1!BS281</f>
        <v>0.14416782596366109</v>
      </c>
      <c r="AD30" s="32">
        <f>[6]Tabelle1!BT281</f>
        <v>0.12073032658051618</v>
      </c>
      <c r="AE30" s="32">
        <f>[6]Tabelle1!BU281</f>
        <v>0.83195414302637105</v>
      </c>
      <c r="AF30" s="32">
        <f>[6]Tabelle1!BV281</f>
        <v>0.16804585697362875</v>
      </c>
      <c r="AG30" s="44"/>
      <c r="AN30">
        <v>1963</v>
      </c>
      <c r="AO30">
        <v>27</v>
      </c>
      <c r="AP30">
        <v>8</v>
      </c>
      <c r="AQ30">
        <v>1</v>
      </c>
      <c r="AR30">
        <v>36</v>
      </c>
      <c r="AS30">
        <v>11</v>
      </c>
      <c r="AT30">
        <v>6</v>
      </c>
      <c r="AU30">
        <v>5</v>
      </c>
      <c r="AV30">
        <v>11</v>
      </c>
      <c r="AW30">
        <v>59</v>
      </c>
      <c r="AX30">
        <v>9</v>
      </c>
      <c r="AY30">
        <v>4</v>
      </c>
      <c r="AZ30">
        <v>13</v>
      </c>
      <c r="BA30">
        <v>11</v>
      </c>
      <c r="BB30">
        <v>83</v>
      </c>
      <c r="BC30">
        <v>17</v>
      </c>
    </row>
    <row r="31" spans="17:55" x14ac:dyDescent="0.25">
      <c r="Q31" s="44">
        <f>[5]Sheet1!B18</f>
        <v>1964</v>
      </c>
      <c r="R31" s="32">
        <f>[6]Tabelle1!BH282</f>
        <v>0.25138272814416296</v>
      </c>
      <c r="S31" s="32">
        <f>[6]Tabelle1!BI282</f>
        <v>7.2361185453631474E-2</v>
      </c>
      <c r="T31" s="32">
        <f>[6]Tabelle1!BJ282</f>
        <v>9.4864810695167272E-3</v>
      </c>
      <c r="U31" s="32">
        <f>[6]Tabelle1!BK282</f>
        <v>0.33320833823912938</v>
      </c>
      <c r="V31" s="32">
        <f>[6]Tabelle1!BL282</f>
        <v>9.4610471468310545E-2</v>
      </c>
      <c r="W31" s="32">
        <f>[6]Tabelle1!BM282</f>
        <v>6.4591105473236043E-2</v>
      </c>
      <c r="X31" s="32">
        <f>[6]Tabelle1!BN282</f>
        <v>5.4071840151699156E-2</v>
      </c>
      <c r="Y31" s="32">
        <f>[6]Tabelle1!BO282</f>
        <v>0.11863473603806748</v>
      </c>
      <c r="Z31" s="32">
        <f>[6]Tabelle1!BP282</f>
        <v>0.54648175533237509</v>
      </c>
      <c r="AA31" s="32">
        <f>[6]Tabelle1!BQ282</f>
        <v>0.10372818632980255</v>
      </c>
      <c r="AB31" s="32">
        <f>[6]Tabelle1!BR282</f>
        <v>3.8826256540072934E-2</v>
      </c>
      <c r="AC31" s="32">
        <f>[6]Tabelle1!BS282</f>
        <v>0.14255444286987551</v>
      </c>
      <c r="AD31" s="32">
        <f>[6]Tabelle1!BT282</f>
        <v>0.11831490845606868</v>
      </c>
      <c r="AE31" s="32">
        <f>[6]Tabelle1!BU282</f>
        <v>0.80736268608657646</v>
      </c>
      <c r="AF31" s="32">
        <f>[6]Tabelle1!BV282</f>
        <v>0.19263731391342348</v>
      </c>
      <c r="AG31" s="44"/>
      <c r="AN31">
        <v>1964</v>
      </c>
      <c r="AO31">
        <v>26</v>
      </c>
      <c r="AP31">
        <v>8</v>
      </c>
      <c r="AQ31">
        <v>1</v>
      </c>
      <c r="AR31">
        <v>35</v>
      </c>
      <c r="AS31">
        <v>10</v>
      </c>
      <c r="AT31">
        <v>7</v>
      </c>
      <c r="AU31">
        <v>5</v>
      </c>
      <c r="AV31">
        <v>12</v>
      </c>
      <c r="AW31">
        <v>57</v>
      </c>
      <c r="AX31">
        <v>9</v>
      </c>
      <c r="AY31">
        <v>4</v>
      </c>
      <c r="AZ31">
        <v>13</v>
      </c>
      <c r="BA31">
        <v>11</v>
      </c>
      <c r="BB31">
        <v>80</v>
      </c>
      <c r="BC31">
        <v>20</v>
      </c>
    </row>
    <row r="32" spans="17:55" x14ac:dyDescent="0.25">
      <c r="Q32" s="44">
        <f>[5]Sheet1!B19</f>
        <v>1965</v>
      </c>
      <c r="R32" s="32">
        <f>[6]Tabelle1!BH283</f>
        <v>0.25782516574966818</v>
      </c>
      <c r="S32" s="32">
        <f>[6]Tabelle1!BI283</f>
        <v>6.6767381695357009E-2</v>
      </c>
      <c r="T32" s="32">
        <f>[6]Tabelle1!BJ283</f>
        <v>1.0910620109959891E-2</v>
      </c>
      <c r="U32" s="32">
        <f>[6]Tabelle1!BK283</f>
        <v>0.33551951142835001</v>
      </c>
      <c r="V32" s="32">
        <f>[6]Tabelle1!BL283</f>
        <v>0.10113234384179927</v>
      </c>
      <c r="W32" s="32">
        <f>[6]Tabelle1!BM283</f>
        <v>7.20789658080951E-2</v>
      </c>
      <c r="X32" s="32">
        <f>[6]Tabelle1!BN283</f>
        <v>5.5775400000818501E-2</v>
      </c>
      <c r="Y32" s="32">
        <f>[6]Tabelle1!BO283</f>
        <v>0.1278543658089136</v>
      </c>
      <c r="Z32" s="32">
        <f>[6]Tabelle1!BP283</f>
        <v>0.56450622107906301</v>
      </c>
      <c r="AA32" s="32">
        <f>[6]Tabelle1!BQ283</f>
        <v>0.10749926017822824</v>
      </c>
      <c r="AB32" s="32">
        <f>[6]Tabelle1!BR283</f>
        <v>4.0323743437460868E-2</v>
      </c>
      <c r="AC32" s="32">
        <f>[6]Tabelle1!BS283</f>
        <v>0.14780061250917914</v>
      </c>
      <c r="AD32" s="32">
        <f>[6]Tabelle1!BT283</f>
        <v>0.12058256230595654</v>
      </c>
      <c r="AE32" s="32">
        <f>[6]Tabelle1!BU283</f>
        <v>0.83288474531932288</v>
      </c>
      <c r="AF32" s="32">
        <f>[6]Tabelle1!BV283</f>
        <v>0.16710455687265632</v>
      </c>
      <c r="AG32" s="44"/>
      <c r="AN32">
        <v>1965</v>
      </c>
      <c r="AO32">
        <v>27</v>
      </c>
      <c r="AP32">
        <v>7</v>
      </c>
      <c r="AQ32">
        <v>1</v>
      </c>
      <c r="AR32">
        <v>35</v>
      </c>
      <c r="AS32">
        <v>11</v>
      </c>
      <c r="AT32">
        <v>7</v>
      </c>
      <c r="AU32">
        <v>5</v>
      </c>
      <c r="AV32">
        <v>13</v>
      </c>
      <c r="AW32">
        <v>58</v>
      </c>
      <c r="AX32">
        <v>9</v>
      </c>
      <c r="AY32">
        <v>4</v>
      </c>
      <c r="AZ32">
        <v>13</v>
      </c>
      <c r="BA32">
        <v>11</v>
      </c>
      <c r="BB32">
        <v>83</v>
      </c>
      <c r="BC32">
        <v>17</v>
      </c>
    </row>
    <row r="33" spans="17:55" x14ac:dyDescent="0.25">
      <c r="Q33" s="44">
        <f>[5]Sheet1!B20</f>
        <v>1966</v>
      </c>
      <c r="R33" s="32">
        <f>[6]Tabelle1!BH284</f>
        <v>0.21733216447468795</v>
      </c>
      <c r="S33" s="32">
        <f>[6]Tabelle1!BI284</f>
        <v>5.1851215449526818E-2</v>
      </c>
      <c r="T33" s="32">
        <f>[6]Tabelle1!BJ284</f>
        <v>1.1367755138969891E-2</v>
      </c>
      <c r="U33" s="32">
        <f>[6]Tabelle1!BK284</f>
        <v>0.28052359468500243</v>
      </c>
      <c r="V33" s="32">
        <f>[6]Tabelle1!BL284</f>
        <v>0.10218520980959768</v>
      </c>
      <c r="W33" s="32">
        <f>[6]Tabelle1!BM284</f>
        <v>7.4283664080426512E-2</v>
      </c>
      <c r="X33" s="32">
        <f>[6]Tabelle1!BN284</f>
        <v>5.8817731463000088E-2</v>
      </c>
      <c r="Y33" s="32">
        <f>[6]Tabelle1!BO284</f>
        <v>0.13309538835452239</v>
      </c>
      <c r="Z33" s="32">
        <f>[6]Tabelle1!BP284</f>
        <v>0.51585397606189598</v>
      </c>
      <c r="AA33" s="32">
        <f>[6]Tabelle1!BQ284</f>
        <v>0.11411153019891411</v>
      </c>
      <c r="AB33" s="32">
        <f>[6]Tabelle1!BR284</f>
        <v>4.153418347806722E-2</v>
      </c>
      <c r="AC33" s="32">
        <f>[6]Tabelle1!BS284</f>
        <v>0.15563508670889523</v>
      </c>
      <c r="AD33" s="32">
        <f>[6]Tabelle1!BT284</f>
        <v>0.12388128571207016</v>
      </c>
      <c r="AE33" s="32">
        <f>[6]Tabelle1!BU284</f>
        <v>0.79538658412854846</v>
      </c>
      <c r="AF33" s="32">
        <f>[6]Tabelle1!BV284</f>
        <v>0.20462965151713863</v>
      </c>
      <c r="AG33" s="44"/>
      <c r="AN33">
        <v>1966</v>
      </c>
      <c r="AO33">
        <v>23</v>
      </c>
      <c r="AP33">
        <v>5</v>
      </c>
      <c r="AQ33">
        <v>1</v>
      </c>
      <c r="AR33">
        <v>29</v>
      </c>
      <c r="AS33">
        <v>11</v>
      </c>
      <c r="AT33">
        <v>8</v>
      </c>
      <c r="AU33">
        <v>6</v>
      </c>
      <c r="AV33">
        <v>13</v>
      </c>
      <c r="AW33">
        <v>54</v>
      </c>
      <c r="AX33">
        <v>10</v>
      </c>
      <c r="AY33">
        <v>4</v>
      </c>
      <c r="AZ33">
        <v>14</v>
      </c>
      <c r="BA33">
        <v>11</v>
      </c>
      <c r="BB33">
        <v>79</v>
      </c>
      <c r="BC33">
        <v>21</v>
      </c>
    </row>
    <row r="34" spans="17:55" x14ac:dyDescent="0.25">
      <c r="Q34" s="44">
        <f>[5]Sheet1!B21</f>
        <v>1967</v>
      </c>
      <c r="R34" s="32">
        <f>[6]Tabelle1!BH285</f>
        <v>0.24768624451108956</v>
      </c>
      <c r="S34" s="32">
        <f>[6]Tabelle1!BI285</f>
        <v>6.1831129800752442E-2</v>
      </c>
      <c r="T34" s="32">
        <f>[6]Tabelle1!BJ285</f>
        <v>1.3151786109880952E-2</v>
      </c>
      <c r="U34" s="32">
        <f>[6]Tabelle1!BK285</f>
        <v>0.32270791179386421</v>
      </c>
      <c r="V34" s="32">
        <f>[6]Tabelle1!BL285</f>
        <v>0.10221530169561463</v>
      </c>
      <c r="W34" s="32">
        <f>[6]Tabelle1!BM285</f>
        <v>6.9835664791337626E-2</v>
      </c>
      <c r="X34" s="32">
        <f>[6]Tabelle1!BN285</f>
        <v>5.9822955470385332E-2</v>
      </c>
      <c r="Y34" s="32">
        <f>[6]Tabelle1!BO285</f>
        <v>0.12964771683842652</v>
      </c>
      <c r="Z34" s="32">
        <f>[6]Tabelle1!BP285</f>
        <v>0.55458799721409302</v>
      </c>
      <c r="AA34" s="32">
        <f>[6]Tabelle1!BQ285</f>
        <v>0.11440637869840543</v>
      </c>
      <c r="AB34" s="32">
        <f>[6]Tabelle1!BR285</f>
        <v>4.1771506514221173E-2</v>
      </c>
      <c r="AC34" s="32">
        <f>[6]Tabelle1!BS285</f>
        <v>0.15614962838540813</v>
      </c>
      <c r="AD34" s="32">
        <f>[6]Tabelle1!BT285</f>
        <v>0.13010323460519377</v>
      </c>
      <c r="AE34" s="32">
        <f>[6]Tabelle1!BU285</f>
        <v>0.84084086020469495</v>
      </c>
      <c r="AF34" s="32">
        <f>[6]Tabelle1!BV285</f>
        <v>0.15915913979530516</v>
      </c>
      <c r="AG34" s="44"/>
      <c r="AN34">
        <v>1967</v>
      </c>
      <c r="AO34">
        <v>26</v>
      </c>
      <c r="AP34">
        <v>7</v>
      </c>
      <c r="AQ34">
        <v>1</v>
      </c>
      <c r="AR34">
        <v>34</v>
      </c>
      <c r="AS34">
        <v>11</v>
      </c>
      <c r="AT34">
        <v>7</v>
      </c>
      <c r="AU34">
        <v>6</v>
      </c>
      <c r="AV34">
        <v>13</v>
      </c>
      <c r="AW34">
        <v>57</v>
      </c>
      <c r="AX34">
        <v>10</v>
      </c>
      <c r="AY34">
        <v>4</v>
      </c>
      <c r="AZ34">
        <v>14</v>
      </c>
      <c r="BA34">
        <v>12</v>
      </c>
      <c r="BB34">
        <v>83</v>
      </c>
      <c r="BC34">
        <v>17</v>
      </c>
    </row>
    <row r="35" spans="17:55" x14ac:dyDescent="0.25">
      <c r="Q35" s="44">
        <f>[5]Sheet1!B22</f>
        <v>1968</v>
      </c>
      <c r="R35" s="32">
        <f>[6]Tabelle1!BH286</f>
        <v>0.26235064427506527</v>
      </c>
      <c r="S35" s="32">
        <f>[6]Tabelle1!BI286</f>
        <v>8.1831091664142611E-2</v>
      </c>
      <c r="T35" s="32">
        <f>[6]Tabelle1!BJ286</f>
        <v>1.6856127736455343E-2</v>
      </c>
      <c r="U35" s="32">
        <f>[6]Tabelle1!BK286</f>
        <v>0.36105369238220381</v>
      </c>
      <c r="V35" s="32">
        <f>[6]Tabelle1!BL286</f>
        <v>0.1027222329806583</v>
      </c>
      <c r="W35" s="32">
        <f>[6]Tabelle1!BM286</f>
        <v>6.3020080105446075E-2</v>
      </c>
      <c r="X35" s="32">
        <f>[6]Tabelle1!BN286</f>
        <v>5.8526445006490929E-2</v>
      </c>
      <c r="Y35" s="32">
        <f>[6]Tabelle1!BO286</f>
        <v>0.12150931441301217</v>
      </c>
      <c r="Z35" s="32">
        <f>[6]Tabelle1!BP286</f>
        <v>0.58526941106933361</v>
      </c>
      <c r="AA35" s="32">
        <f>[6]Tabelle1!BQ286</f>
        <v>0.10788350162468807</v>
      </c>
      <c r="AB35" s="32">
        <f>[6]Tabelle1!BR286</f>
        <v>4.1416603825406621E-2</v>
      </c>
      <c r="AC35" s="32">
        <f>[6]Tabelle1!BS286</f>
        <v>0.1493001054500947</v>
      </c>
      <c r="AD35" s="32">
        <f>[6]Tabelle1!BT286</f>
        <v>0.12395435399111289</v>
      </c>
      <c r="AE35" s="32">
        <f>[6]Tabelle1!BU286</f>
        <v>0.85852387051054135</v>
      </c>
      <c r="AF35" s="32">
        <f>[6]Tabelle1!BV286</f>
        <v>0.1414761294894587</v>
      </c>
      <c r="AG35" s="44"/>
      <c r="AN35">
        <v>1968</v>
      </c>
      <c r="AO35">
        <v>27</v>
      </c>
      <c r="AP35">
        <v>9</v>
      </c>
      <c r="AQ35">
        <v>2</v>
      </c>
      <c r="AR35">
        <v>38</v>
      </c>
      <c r="AS35">
        <v>11</v>
      </c>
      <c r="AT35">
        <v>7</v>
      </c>
      <c r="AU35">
        <v>6</v>
      </c>
      <c r="AV35">
        <v>12</v>
      </c>
      <c r="AW35">
        <v>61</v>
      </c>
      <c r="AX35">
        <v>9</v>
      </c>
      <c r="AY35">
        <v>4</v>
      </c>
      <c r="AZ35">
        <v>13</v>
      </c>
      <c r="BA35">
        <v>11</v>
      </c>
      <c r="BB35">
        <v>85</v>
      </c>
      <c r="BC35">
        <v>15</v>
      </c>
    </row>
    <row r="36" spans="17:55" x14ac:dyDescent="0.25">
      <c r="Q36" s="44">
        <f>[5]Sheet1!B23</f>
        <v>1969</v>
      </c>
      <c r="R36" s="32">
        <f>[6]Tabelle1!BH287</f>
        <v>0.23681341390781763</v>
      </c>
      <c r="S36" s="32">
        <f>[6]Tabelle1!BI287</f>
        <v>8.6652747104920269E-2</v>
      </c>
      <c r="T36" s="32">
        <f>[6]Tabelle1!BJ287</f>
        <v>2.2867570429521884E-2</v>
      </c>
      <c r="U36" s="32">
        <f>[6]Tabelle1!BK287</f>
        <v>0.34635006417066672</v>
      </c>
      <c r="V36" s="32">
        <f>[6]Tabelle1!BL287</f>
        <v>0.10635605502124332</v>
      </c>
      <c r="W36" s="32">
        <f>[6]Tabelle1!BM287</f>
        <v>6.4098749409217531E-2</v>
      </c>
      <c r="X36" s="32">
        <f>[6]Tabelle1!BN287</f>
        <v>5.6058880810495662E-2</v>
      </c>
      <c r="Y36" s="32">
        <f>[6]Tabelle1!BO287</f>
        <v>0.12015763021971318</v>
      </c>
      <c r="Z36" s="32">
        <f>[6]Tabelle1!BP287</f>
        <v>0.5728637494116231</v>
      </c>
      <c r="AA36" s="32">
        <f>[6]Tabelle1!BQ287</f>
        <v>0.11283840797339977</v>
      </c>
      <c r="AB36" s="32">
        <f>[6]Tabelle1!BR287</f>
        <v>4.0786289950107295E-2</v>
      </c>
      <c r="AC36" s="32">
        <f>[6]Tabelle1!BS287</f>
        <v>0.15363579780224834</v>
      </c>
      <c r="AD36" s="32">
        <f>[6]Tabelle1!BT287</f>
        <v>0.12887465634678608</v>
      </c>
      <c r="AE36" s="32">
        <f>[6]Tabelle1!BU287</f>
        <v>0.85537420356065752</v>
      </c>
      <c r="AF36" s="32">
        <f>[6]Tabelle1!BV287</f>
        <v>0.14462579643934229</v>
      </c>
      <c r="AG36" s="44"/>
      <c r="AN36">
        <v>1969</v>
      </c>
      <c r="AO36">
        <v>25</v>
      </c>
      <c r="AP36">
        <v>9</v>
      </c>
      <c r="AQ36">
        <v>2</v>
      </c>
      <c r="AR36">
        <v>36</v>
      </c>
      <c r="AS36">
        <v>11</v>
      </c>
      <c r="AT36">
        <v>7</v>
      </c>
      <c r="AU36">
        <v>5</v>
      </c>
      <c r="AV36">
        <v>12</v>
      </c>
      <c r="AW36">
        <v>60</v>
      </c>
      <c r="AX36">
        <v>10</v>
      </c>
      <c r="AY36">
        <v>4</v>
      </c>
      <c r="AZ36">
        <v>14</v>
      </c>
      <c r="BA36">
        <v>12</v>
      </c>
      <c r="BB36">
        <v>85</v>
      </c>
      <c r="BC36">
        <v>15</v>
      </c>
    </row>
    <row r="37" spans="17:55" x14ac:dyDescent="0.25">
      <c r="Q37" s="44">
        <f>[5]Sheet1!B24</f>
        <v>1970</v>
      </c>
      <c r="R37" s="32">
        <f>[6]Tabelle1!BH288</f>
        <v>0.23041606909411708</v>
      </c>
      <c r="S37" s="32">
        <f>[6]Tabelle1!BI288</f>
        <v>7.7014543941319596E-2</v>
      </c>
      <c r="T37" s="32">
        <f>[6]Tabelle1!BJ288</f>
        <v>2.504876201348033E-2</v>
      </c>
      <c r="U37" s="32">
        <f>[6]Tabelle1!BK288</f>
        <v>0.33247368510818143</v>
      </c>
      <c r="V37" s="32">
        <f>[6]Tabelle1!BL288</f>
        <v>0.11563111458251002</v>
      </c>
      <c r="W37" s="32">
        <f>[6]Tabelle1!BM288</f>
        <v>5.9440819385198282E-2</v>
      </c>
      <c r="X37" s="32">
        <f>[6]Tabelle1!BN288</f>
        <v>5.8135543386812719E-2</v>
      </c>
      <c r="Y37" s="32">
        <f>[6]Tabelle1!BO288</f>
        <v>0.11758245699800937</v>
      </c>
      <c r="Z37" s="32">
        <f>[6]Tabelle1!BP288</f>
        <v>0.5656872566887009</v>
      </c>
      <c r="AA37" s="32">
        <f>[6]Tabelle1!BQ288</f>
        <v>0.10720689858093668</v>
      </c>
      <c r="AB37" s="32">
        <f>[6]Tabelle1!BR288</f>
        <v>3.8569784953756944E-2</v>
      </c>
      <c r="AC37" s="32">
        <f>[6]Tabelle1!BS288</f>
        <v>0.14574874412885863</v>
      </c>
      <c r="AD37" s="32">
        <f>[6]Tabelle1!BT288</f>
        <v>0.1359741788141571</v>
      </c>
      <c r="AE37" s="32">
        <f>[6]Tabelle1!BU288</f>
        <v>0.8474101796317165</v>
      </c>
      <c r="AF37" s="32">
        <f>[6]Tabelle1!BV288</f>
        <v>0.15256188096244849</v>
      </c>
      <c r="AG37" s="44"/>
      <c r="AN37">
        <v>1970</v>
      </c>
      <c r="AO37">
        <v>24</v>
      </c>
      <c r="AP37">
        <v>8</v>
      </c>
      <c r="AQ37">
        <v>2</v>
      </c>
      <c r="AR37">
        <v>35</v>
      </c>
      <c r="AS37">
        <v>12</v>
      </c>
      <c r="AT37">
        <v>6</v>
      </c>
      <c r="AU37">
        <v>6</v>
      </c>
      <c r="AV37">
        <v>12</v>
      </c>
      <c r="AW37">
        <v>59</v>
      </c>
      <c r="AX37">
        <v>9</v>
      </c>
      <c r="AY37">
        <v>4</v>
      </c>
      <c r="AZ37">
        <v>13</v>
      </c>
      <c r="BA37">
        <v>12</v>
      </c>
      <c r="BB37">
        <v>84</v>
      </c>
      <c r="BC37">
        <v>16</v>
      </c>
    </row>
    <row r="38" spans="17:55" x14ac:dyDescent="0.25">
      <c r="Q38" s="44">
        <f>[5]Sheet1!B25</f>
        <v>1971</v>
      </c>
      <c r="R38" s="32">
        <f>[6]Tabelle1!BH289</f>
        <v>0.29550442668890275</v>
      </c>
      <c r="S38" s="32">
        <f>[6]Tabelle1!BI289</f>
        <v>0.10086935388497188</v>
      </c>
      <c r="T38" s="32">
        <f>[6]Tabelle1!BJ289</f>
        <v>2.9840507798124121E-2</v>
      </c>
      <c r="U38" s="32">
        <f>[6]Tabelle1!BK289</f>
        <v>0.42624408590712171</v>
      </c>
      <c r="V38" s="32">
        <f>[6]Tabelle1!BL289</f>
        <v>0.10759030875446975</v>
      </c>
      <c r="W38" s="32">
        <f>[6]Tabelle1!BM289</f>
        <v>5.2514381121356014E-2</v>
      </c>
      <c r="X38" s="32">
        <f>[6]Tabelle1!BN289</f>
        <v>5.1819381110766984E-2</v>
      </c>
      <c r="Y38" s="32">
        <f>[6]Tabelle1!BO289</f>
        <v>0.10433920794240366</v>
      </c>
      <c r="Z38" s="32">
        <f>[6]Tabelle1!BP289</f>
        <v>0.63814319065359915</v>
      </c>
      <c r="AA38" s="32">
        <f>[6]Tabelle1!BQ289</f>
        <v>9.3519791713094019E-2</v>
      </c>
      <c r="AB38" s="32">
        <f>[6]Tabelle1!BR289</f>
        <v>3.7916307217006839E-2</v>
      </c>
      <c r="AC38" s="32">
        <f>[6]Tabelle1!BS289</f>
        <v>0.13145081706599457</v>
      </c>
      <c r="AD38" s="32">
        <f>[6]Tabelle1!BT289</f>
        <v>0.11431343762644032</v>
      </c>
      <c r="AE38" s="32">
        <f>[6]Tabelle1!BU289</f>
        <v>0.88389272721014034</v>
      </c>
      <c r="AF38" s="32">
        <f>[6]Tabelle1!BV289</f>
        <v>0.11610727278985961</v>
      </c>
      <c r="AG38" s="44"/>
      <c r="AN38">
        <v>1971</v>
      </c>
      <c r="AO38">
        <v>31</v>
      </c>
      <c r="AP38">
        <v>11</v>
      </c>
      <c r="AQ38">
        <v>3</v>
      </c>
      <c r="AR38">
        <v>44</v>
      </c>
      <c r="AS38">
        <v>11</v>
      </c>
      <c r="AT38">
        <v>5</v>
      </c>
      <c r="AU38">
        <v>5</v>
      </c>
      <c r="AV38">
        <v>10</v>
      </c>
      <c r="AW38">
        <v>66</v>
      </c>
      <c r="AX38">
        <v>8</v>
      </c>
      <c r="AY38">
        <v>4</v>
      </c>
      <c r="AZ38">
        <v>12</v>
      </c>
      <c r="BA38">
        <v>10</v>
      </c>
      <c r="BB38">
        <v>88</v>
      </c>
      <c r="BC38">
        <v>12</v>
      </c>
    </row>
    <row r="39" spans="17:55" x14ac:dyDescent="0.25">
      <c r="Q39" s="44">
        <f>[5]Sheet1!B26</f>
        <v>1972</v>
      </c>
      <c r="R39" s="32">
        <f>[6]Tabelle1!BH290</f>
        <v>0.32016325555075908</v>
      </c>
      <c r="S39" s="32">
        <f>[6]Tabelle1!BI290</f>
        <v>0.11095908612910781</v>
      </c>
      <c r="T39" s="32">
        <f>[6]Tabelle1!BJ290</f>
        <v>3.3234930721169537E-2</v>
      </c>
      <c r="U39" s="32">
        <f>[6]Tabelle1!BK290</f>
        <v>0.4643339561660772</v>
      </c>
      <c r="V39" s="32">
        <f>[6]Tabelle1!BL290</f>
        <v>0.10252168454961193</v>
      </c>
      <c r="W39" s="32">
        <f>[6]Tabelle1!BM290</f>
        <v>5.0499276650148285E-2</v>
      </c>
      <c r="X39" s="32">
        <f>[6]Tabelle1!BN290</f>
        <v>4.7287720199610347E-2</v>
      </c>
      <c r="Y39" s="32">
        <f>[6]Tabelle1!BO290</f>
        <v>9.7815398890984243E-2</v>
      </c>
      <c r="Z39" s="32">
        <f>[6]Tabelle1!BP290</f>
        <v>0.66468003661038766</v>
      </c>
      <c r="AA39" s="32">
        <f>[6]Tabelle1!BQ290</f>
        <v>9.186306720493416E-2</v>
      </c>
      <c r="AB39" s="32">
        <f>[6]Tabelle1!BR290</f>
        <v>4.1156974930903305E-2</v>
      </c>
      <c r="AC39" s="32">
        <f>[6]Tabelle1!BS290</f>
        <v>0.13303436136708238</v>
      </c>
      <c r="AD39" s="32">
        <f>[6]Tabelle1!BT290</f>
        <v>0.11275715331609543</v>
      </c>
      <c r="AE39" s="32">
        <f>[6]Tabelle1!BU290</f>
        <v>0.9104715512935655</v>
      </c>
      <c r="AF39" s="32">
        <f>[6]Tabelle1!BV290</f>
        <v>8.9505132471475332E-2</v>
      </c>
      <c r="AG39" s="44"/>
      <c r="AN39">
        <v>1972</v>
      </c>
      <c r="AO39">
        <v>33</v>
      </c>
      <c r="AP39">
        <v>12</v>
      </c>
      <c r="AQ39">
        <v>3</v>
      </c>
      <c r="AR39">
        <v>48</v>
      </c>
      <c r="AS39">
        <v>11</v>
      </c>
      <c r="AT39">
        <v>5</v>
      </c>
      <c r="AU39">
        <v>4</v>
      </c>
      <c r="AV39">
        <v>10</v>
      </c>
      <c r="AW39">
        <v>69</v>
      </c>
      <c r="AX39">
        <v>8</v>
      </c>
      <c r="AY39">
        <v>4</v>
      </c>
      <c r="AZ39">
        <v>12</v>
      </c>
      <c r="BA39">
        <v>10</v>
      </c>
      <c r="BB39">
        <v>91</v>
      </c>
      <c r="BC39">
        <v>9</v>
      </c>
    </row>
    <row r="40" spans="17:55" x14ac:dyDescent="0.25">
      <c r="Q40" s="44">
        <f>[5]Sheet1!B27</f>
        <v>1973</v>
      </c>
      <c r="R40" s="32">
        <f>[6]Tabelle1!BH291</f>
        <v>0.29319702697554179</v>
      </c>
      <c r="S40" s="32">
        <f>[6]Tabelle1!BI291</f>
        <v>9.4923607168726845E-2</v>
      </c>
      <c r="T40" s="32">
        <f>[6]Tabelle1!BJ291</f>
        <v>3.8292446059823168E-2</v>
      </c>
      <c r="U40" s="32">
        <f>[6]Tabelle1!BK291</f>
        <v>0.42640804307654839</v>
      </c>
      <c r="V40" s="32">
        <f>[6]Tabelle1!BL291</f>
        <v>0.10096040279681737</v>
      </c>
      <c r="W40" s="32">
        <f>[6]Tabelle1!BM291</f>
        <v>5.4203719098245423E-2</v>
      </c>
      <c r="X40" s="32">
        <f>[6]Tabelle1!BN291</f>
        <v>5.0217492300988174E-2</v>
      </c>
      <c r="Y40" s="32">
        <f>[6]Tabelle1!BO291</f>
        <v>0.10442121139923359</v>
      </c>
      <c r="Z40" s="32">
        <f>[6]Tabelle1!BP291</f>
        <v>0.63178965727259939</v>
      </c>
      <c r="AA40" s="32">
        <f>[6]Tabelle1!BQ291</f>
        <v>9.1743381669482163E-2</v>
      </c>
      <c r="AB40" s="32">
        <f>[6]Tabelle1!BR291</f>
        <v>4.7932597781985962E-2</v>
      </c>
      <c r="AC40" s="32">
        <f>[6]Tabelle1!BS291</f>
        <v>0.13967127648226305</v>
      </c>
      <c r="AD40" s="32">
        <f>[6]Tabelle1!BT291</f>
        <v>0.12612703358733723</v>
      </c>
      <c r="AE40" s="32">
        <f>[6]Tabelle1!BU291</f>
        <v>0.89757905645317959</v>
      </c>
      <c r="AF40" s="32">
        <f>[6]Tabelle1!BV291</f>
        <v>0.10242094354682055</v>
      </c>
      <c r="AG40" s="44"/>
      <c r="AN40">
        <v>1973</v>
      </c>
      <c r="AO40">
        <v>31</v>
      </c>
      <c r="AP40">
        <v>10</v>
      </c>
      <c r="AQ40">
        <v>4</v>
      </c>
      <c r="AR40">
        <v>45</v>
      </c>
      <c r="AS40">
        <v>11</v>
      </c>
      <c r="AT40">
        <v>6</v>
      </c>
      <c r="AU40">
        <v>5</v>
      </c>
      <c r="AV40">
        <v>10</v>
      </c>
      <c r="AW40">
        <v>66</v>
      </c>
      <c r="AX40">
        <v>8</v>
      </c>
      <c r="AY40">
        <v>5</v>
      </c>
      <c r="AZ40">
        <v>13</v>
      </c>
      <c r="BA40">
        <v>11</v>
      </c>
      <c r="BB40">
        <v>90</v>
      </c>
      <c r="BC40">
        <v>10</v>
      </c>
    </row>
    <row r="41" spans="17:55" x14ac:dyDescent="0.25">
      <c r="Q41" s="44">
        <f>[5]Sheet1!B28</f>
        <v>1974</v>
      </c>
      <c r="R41" s="32">
        <f>[6]Tabelle1!BH292</f>
        <v>0.27109688458476333</v>
      </c>
      <c r="S41" s="32">
        <f>[6]Tabelle1!BI292</f>
        <v>5.3081524001945102E-2</v>
      </c>
      <c r="T41" s="32">
        <f>[6]Tabelle1!BJ292</f>
        <v>2.7124529439406308E-2</v>
      </c>
      <c r="U41" s="32">
        <f>[6]Tabelle1!BK292</f>
        <v>0.35130874681355612</v>
      </c>
      <c r="V41" s="32">
        <f>[6]Tabelle1!BL292</f>
        <v>0.12077570219802437</v>
      </c>
      <c r="W41" s="32">
        <f>[6]Tabelle1!BM292</f>
        <v>6.3846154805246025E-2</v>
      </c>
      <c r="X41" s="32">
        <f>[6]Tabelle1!BN292</f>
        <v>5.5953579189625249E-2</v>
      </c>
      <c r="Y41" s="32">
        <f>[6]Tabelle1!BO292</f>
        <v>0.11979392520742989</v>
      </c>
      <c r="Z41" s="32">
        <f>[6]Tabelle1!BP292</f>
        <v>0.59186201941383887</v>
      </c>
      <c r="AA41" s="32">
        <f>[6]Tabelle1!BQ292</f>
        <v>9.5413140978171662E-2</v>
      </c>
      <c r="AB41" s="32">
        <f>[6]Tabelle1!BR292</f>
        <v>6.3441507535976577E-2</v>
      </c>
      <c r="AC41" s="32">
        <f>[6]Tabelle1!BS292</f>
        <v>0.15884437252653696</v>
      </c>
      <c r="AD41" s="32">
        <f>[6]Tabelle1!BT292</f>
        <v>0.15804409060002139</v>
      </c>
      <c r="AE41" s="32">
        <f>[6]Tabelle1!BU292</f>
        <v>0.90874020655278587</v>
      </c>
      <c r="AF41" s="32">
        <f>[6]Tabelle1!BV292</f>
        <v>9.1249517459602858E-2</v>
      </c>
      <c r="AG41" s="44"/>
      <c r="AN41">
        <v>1974</v>
      </c>
      <c r="AO41">
        <v>28</v>
      </c>
      <c r="AP41">
        <v>6</v>
      </c>
      <c r="AQ41">
        <v>3</v>
      </c>
      <c r="AR41">
        <v>37</v>
      </c>
      <c r="AS41">
        <v>13</v>
      </c>
      <c r="AT41">
        <v>7</v>
      </c>
      <c r="AU41">
        <v>5</v>
      </c>
      <c r="AV41">
        <v>12</v>
      </c>
      <c r="AW41">
        <v>62</v>
      </c>
      <c r="AX41">
        <v>9</v>
      </c>
      <c r="AY41">
        <v>6</v>
      </c>
      <c r="AZ41">
        <v>15</v>
      </c>
      <c r="BA41">
        <v>15</v>
      </c>
      <c r="BB41">
        <v>91</v>
      </c>
      <c r="BC41">
        <v>9</v>
      </c>
    </row>
    <row r="42" spans="17:55" x14ac:dyDescent="0.25">
      <c r="Q42" s="44">
        <f>[5]Sheet1!B29</f>
        <v>1975</v>
      </c>
      <c r="R42" s="32">
        <f>[6]Tabelle1!BH293</f>
        <v>0.28880152329463871</v>
      </c>
      <c r="S42" s="32">
        <f>[6]Tabelle1!BI293</f>
        <v>3.3638310070319852E-2</v>
      </c>
      <c r="T42" s="32">
        <f>[6]Tabelle1!BJ293</f>
        <v>1.9883213459741696E-2</v>
      </c>
      <c r="U42" s="32">
        <f>[6]Tabelle1!BK293</f>
        <v>0.34233425981088517</v>
      </c>
      <c r="V42" s="32">
        <f>[6]Tabelle1!BL293</f>
        <v>0.14278003070618955</v>
      </c>
      <c r="W42" s="32">
        <f>[6]Tabelle1!BM293</f>
        <v>6.0772702551264081E-2</v>
      </c>
      <c r="X42" s="32">
        <f>[6]Tabelle1!BN293</f>
        <v>6.0851453845015328E-2</v>
      </c>
      <c r="Y42" s="32">
        <f>[6]Tabelle1!BO293</f>
        <v>0.12160068699325073</v>
      </c>
      <c r="Z42" s="32">
        <f>[6]Tabelle1!BP293</f>
        <v>0.60672131596223822</v>
      </c>
      <c r="AA42" s="32">
        <f>[6]Tabelle1!BQ293</f>
        <v>8.460318304633567E-2</v>
      </c>
      <c r="AB42" s="32">
        <f>[6]Tabelle1!BR293</f>
        <v>6.8810733566737697E-2</v>
      </c>
      <c r="AC42" s="32">
        <f>[6]Tabelle1!BS293</f>
        <v>0.15339678566195755</v>
      </c>
      <c r="AD42" s="32">
        <f>[6]Tabelle1!BT293</f>
        <v>0.14017493818299406</v>
      </c>
      <c r="AE42" s="32">
        <f>[6]Tabelle1!BU293</f>
        <v>0.9002811116816638</v>
      </c>
      <c r="AF42" s="32">
        <f>[6]Tabelle1!BV293</f>
        <v>9.9747232255636878E-2</v>
      </c>
      <c r="AG42" s="44"/>
      <c r="AN42">
        <v>1975</v>
      </c>
      <c r="AO42">
        <v>30</v>
      </c>
      <c r="AP42">
        <v>4</v>
      </c>
      <c r="AQ42">
        <v>2</v>
      </c>
      <c r="AR42">
        <v>36</v>
      </c>
      <c r="AS42">
        <v>15</v>
      </c>
      <c r="AT42">
        <v>6</v>
      </c>
      <c r="AU42">
        <v>6</v>
      </c>
      <c r="AV42">
        <v>12</v>
      </c>
      <c r="AW42">
        <v>63</v>
      </c>
      <c r="AX42">
        <v>8</v>
      </c>
      <c r="AY42">
        <v>6</v>
      </c>
      <c r="AZ42">
        <v>14</v>
      </c>
      <c r="BA42">
        <v>13</v>
      </c>
      <c r="BB42">
        <v>89</v>
      </c>
      <c r="BC42">
        <v>11</v>
      </c>
    </row>
    <row r="43" spans="17:55" x14ac:dyDescent="0.25">
      <c r="Q43" s="44">
        <f>[5]Sheet1!B30</f>
        <v>1976</v>
      </c>
      <c r="R43" s="32">
        <f>[6]Tabelle1!BH294</f>
        <v>0.33744959636880167</v>
      </c>
      <c r="S43" s="32">
        <f>[6]Tabelle1!BI294</f>
        <v>3.8111352076914989E-2</v>
      </c>
      <c r="T43" s="32">
        <f>[6]Tabelle1!BJ294</f>
        <v>2.0595390922543238E-2</v>
      </c>
      <c r="U43" s="32">
        <f>[6]Tabelle1!BK294</f>
        <v>0.39616604268922145</v>
      </c>
      <c r="V43" s="32">
        <f>[6]Tabelle1!BL294</f>
        <v>0.13336630683518097</v>
      </c>
      <c r="W43" s="32">
        <f>[6]Tabelle1!BM294</f>
        <v>4.8891590185629913E-2</v>
      </c>
      <c r="X43" s="32">
        <f>[6]Tabelle1!BN294</f>
        <v>5.4088009660195079E-2</v>
      </c>
      <c r="Y43" s="32">
        <f>[6]Tabelle1!BO294</f>
        <v>0.10300474654117037</v>
      </c>
      <c r="Z43" s="32">
        <f>[6]Tabelle1!BP294</f>
        <v>0.63253709606557285</v>
      </c>
      <c r="AA43" s="32">
        <f>[6]Tabelle1!BQ294</f>
        <v>7.6123080157517231E-2</v>
      </c>
      <c r="AB43" s="32">
        <f>[6]Tabelle1!BR294</f>
        <v>6.8494201996188747E-2</v>
      </c>
      <c r="AC43" s="32">
        <f>[6]Tabelle1!BS294</f>
        <v>0.14461728215370598</v>
      </c>
      <c r="AD43" s="32">
        <f>[6]Tabelle1!BT294</f>
        <v>0.1230556512410817</v>
      </c>
      <c r="AE43" s="32">
        <f>[6]Tabelle1!BU294</f>
        <v>0.90021002946036044</v>
      </c>
      <c r="AF43" s="32">
        <f>[6]Tabelle1!BV294</f>
        <v>9.9815117234984777E-2</v>
      </c>
      <c r="AG43" s="44"/>
      <c r="AN43">
        <v>1976</v>
      </c>
      <c r="AO43">
        <v>35</v>
      </c>
      <c r="AP43">
        <v>4</v>
      </c>
      <c r="AQ43">
        <v>2</v>
      </c>
      <c r="AR43">
        <v>41</v>
      </c>
      <c r="AS43">
        <v>14</v>
      </c>
      <c r="AT43">
        <v>5</v>
      </c>
      <c r="AU43">
        <v>5</v>
      </c>
      <c r="AV43">
        <v>10</v>
      </c>
      <c r="AW43">
        <v>65</v>
      </c>
      <c r="AX43">
        <v>7</v>
      </c>
      <c r="AY43">
        <v>6</v>
      </c>
      <c r="AZ43">
        <v>13</v>
      </c>
      <c r="BA43">
        <v>11</v>
      </c>
      <c r="BB43">
        <v>90</v>
      </c>
      <c r="BC43">
        <v>10</v>
      </c>
    </row>
    <row r="44" spans="17:55" x14ac:dyDescent="0.25">
      <c r="Q44" s="44">
        <f>[5]Sheet1!B31</f>
        <v>1977</v>
      </c>
      <c r="R44" s="32">
        <f>[6]Tabelle1!BH295</f>
        <v>0.37832499804065012</v>
      </c>
      <c r="S44" s="32">
        <f>[6]Tabelle1!BI295</f>
        <v>4.824767959898997E-2</v>
      </c>
      <c r="T44" s="32">
        <f>[6]Tabelle1!BJ295</f>
        <v>2.0474507339235316E-2</v>
      </c>
      <c r="U44" s="32">
        <f>[6]Tabelle1!BK295</f>
        <v>0.44706111519491065</v>
      </c>
      <c r="V44" s="32">
        <f>[6]Tabelle1!BL295</f>
        <v>0.12388185563799016</v>
      </c>
      <c r="W44" s="32">
        <f>[6]Tabelle1!BM295</f>
        <v>4.3426387969043474E-2</v>
      </c>
      <c r="X44" s="32">
        <f>[6]Tabelle1!BN295</f>
        <v>4.618985681559911E-2</v>
      </c>
      <c r="Y44" s="32">
        <f>[6]Tabelle1!BO295</f>
        <v>8.9629616780627266E-2</v>
      </c>
      <c r="Z44" s="32">
        <f>[6]Tabelle1!BP295</f>
        <v>0.66058134019271808</v>
      </c>
      <c r="AA44" s="32">
        <f>[6]Tabelle1!BQ295</f>
        <v>8.1520686704139755E-2</v>
      </c>
      <c r="AB44" s="32">
        <f>[6]Tabelle1!BR295</f>
        <v>7.3326165642007821E-2</v>
      </c>
      <c r="AC44" s="32">
        <f>[6]Tabelle1!BS295</f>
        <v>0.15484685234614756</v>
      </c>
      <c r="AD44" s="32">
        <f>[6]Tabelle1!BT295</f>
        <v>0.12149045407025647</v>
      </c>
      <c r="AE44" s="32">
        <f>[6]Tabelle1!BU295</f>
        <v>0.93689652203394735</v>
      </c>
      <c r="AF44" s="32">
        <f>[6]Tabelle1!BV295</f>
        <v>6.3067423174842777E-2</v>
      </c>
      <c r="AG44" s="44"/>
      <c r="AN44">
        <v>1977</v>
      </c>
      <c r="AO44">
        <v>40</v>
      </c>
      <c r="AP44">
        <v>5</v>
      </c>
      <c r="AQ44">
        <v>2</v>
      </c>
      <c r="AR44">
        <v>47</v>
      </c>
      <c r="AS44">
        <v>13</v>
      </c>
      <c r="AT44">
        <v>4</v>
      </c>
      <c r="AU44">
        <v>4</v>
      </c>
      <c r="AV44">
        <v>9</v>
      </c>
      <c r="AW44">
        <v>69</v>
      </c>
      <c r="AX44">
        <v>7</v>
      </c>
      <c r="AY44">
        <v>7</v>
      </c>
      <c r="AZ44">
        <v>14</v>
      </c>
      <c r="BA44">
        <v>11</v>
      </c>
      <c r="BB44">
        <v>94</v>
      </c>
      <c r="BC44">
        <v>6</v>
      </c>
    </row>
    <row r="45" spans="17:55" x14ac:dyDescent="0.25">
      <c r="Q45" s="44">
        <f>[5]Sheet1!B32</f>
        <v>1978</v>
      </c>
      <c r="R45" s="32">
        <f>[6]Tabelle1!BH296</f>
        <v>0.36382274810409387</v>
      </c>
      <c r="S45" s="32">
        <f>[6]Tabelle1!BI296</f>
        <v>4.8182466505557811E-2</v>
      </c>
      <c r="T45" s="32">
        <f>[6]Tabelle1!BJ296</f>
        <v>2.0866213443831477E-2</v>
      </c>
      <c r="U45" s="32">
        <f>[6]Tabelle1!BK296</f>
        <v>0.43289315846636661</v>
      </c>
      <c r="V45" s="32">
        <f>[6]Tabelle1!BL296</f>
        <v>0.1357796186009744</v>
      </c>
      <c r="W45" s="32">
        <f>[6]Tabelle1!BM296</f>
        <v>4.8689893633942577E-2</v>
      </c>
      <c r="X45" s="32">
        <f>[6]Tabelle1!BN296</f>
        <v>4.5536001470706584E-2</v>
      </c>
      <c r="Y45" s="32">
        <f>[6]Tabelle1!BO296</f>
        <v>9.4204164691765707E-2</v>
      </c>
      <c r="Z45" s="32">
        <f>[6]Tabelle1!BP296</f>
        <v>0.66285521134622316</v>
      </c>
      <c r="AA45" s="32">
        <f>[6]Tabelle1!BQ296</f>
        <v>8.3241899031067587E-2</v>
      </c>
      <c r="AB45" s="32">
        <f>[6]Tabelle1!BR296</f>
        <v>7.2858486047892135E-2</v>
      </c>
      <c r="AC45" s="32">
        <f>[6]Tabelle1!BS296</f>
        <v>0.15606584411998001</v>
      </c>
      <c r="AD45" s="32">
        <f>[6]Tabelle1!BT296</f>
        <v>0.13352399587410974</v>
      </c>
      <c r="AE45" s="32">
        <f>[6]Tabelle1!BU296</f>
        <v>0.95247959229929269</v>
      </c>
      <c r="AF45" s="32">
        <f>[6]Tabelle1!BV296</f>
        <v>4.7541603331520861E-2</v>
      </c>
      <c r="AG45" s="44"/>
      <c r="AN45">
        <v>1978</v>
      </c>
      <c r="AO45">
        <v>38</v>
      </c>
      <c r="AP45">
        <v>5</v>
      </c>
      <c r="AQ45">
        <v>2</v>
      </c>
      <c r="AR45">
        <v>45</v>
      </c>
      <c r="AS45">
        <v>14</v>
      </c>
      <c r="AT45">
        <v>5</v>
      </c>
      <c r="AU45">
        <v>4</v>
      </c>
      <c r="AV45">
        <v>9</v>
      </c>
      <c r="AW45">
        <v>69</v>
      </c>
      <c r="AX45">
        <v>7</v>
      </c>
      <c r="AY45">
        <v>7</v>
      </c>
      <c r="AZ45">
        <v>14</v>
      </c>
      <c r="BA45">
        <v>12</v>
      </c>
      <c r="BB45">
        <v>95</v>
      </c>
      <c r="BC45">
        <v>5</v>
      </c>
    </row>
    <row r="46" spans="17:55" x14ac:dyDescent="0.25">
      <c r="Q46" s="44">
        <f>[5]Sheet1!B33</f>
        <v>1979</v>
      </c>
      <c r="R46" s="32">
        <f>[6]Tabelle1!BH297</f>
        <v>0.31204184538252661</v>
      </c>
      <c r="S46" s="32">
        <f>[6]Tabelle1!BI297</f>
        <v>4.8160419919784266E-2</v>
      </c>
      <c r="T46" s="32">
        <f>[6]Tabelle1!BJ297</f>
        <v>2.2663653063079769E-2</v>
      </c>
      <c r="U46" s="32">
        <f>[6]Tabelle1!BK297</f>
        <v>0.38287908491632205</v>
      </c>
      <c r="V46" s="32">
        <f>[6]Tabelle1!BL297</f>
        <v>0.14906758263906933</v>
      </c>
      <c r="W46" s="32">
        <f>[6]Tabelle1!BM297</f>
        <v>5.8258115947935805E-2</v>
      </c>
      <c r="X46" s="32">
        <f>[6]Tabelle1!BN297</f>
        <v>4.8339511345553268E-2</v>
      </c>
      <c r="Y46" s="32">
        <f>[6]Tabelle1!BO297</f>
        <v>0.10660679504320669</v>
      </c>
      <c r="Z46" s="32">
        <f>[6]Tabelle1!BP297</f>
        <v>0.63855346259859813</v>
      </c>
      <c r="AA46" s="32">
        <f>[6]Tabelle1!BQ297</f>
        <v>8.5345126856543899E-2</v>
      </c>
      <c r="AB46" s="32">
        <f>[6]Tabelle1!BR297</f>
        <v>7.7316705124119145E-2</v>
      </c>
      <c r="AC46" s="32">
        <f>[6]Tabelle1!BS297</f>
        <v>0.16266670360450766</v>
      </c>
      <c r="AD46" s="32">
        <f>[6]Tabelle1!BT297</f>
        <v>0.14634173218743793</v>
      </c>
      <c r="AE46" s="32">
        <f>[6]Tabelle1!BU297</f>
        <v>0.94756189839054361</v>
      </c>
      <c r="AF46" s="32">
        <f>[6]Tabelle1!BV297</f>
        <v>5.2407149202743281E-2</v>
      </c>
      <c r="AG46" s="44"/>
      <c r="AN46">
        <v>1979</v>
      </c>
      <c r="AO46">
        <v>33</v>
      </c>
      <c r="AP46">
        <v>5</v>
      </c>
      <c r="AQ46">
        <v>2</v>
      </c>
      <c r="AR46">
        <v>40</v>
      </c>
      <c r="AS46">
        <v>16</v>
      </c>
      <c r="AT46">
        <v>6</v>
      </c>
      <c r="AU46">
        <v>5</v>
      </c>
      <c r="AV46">
        <v>11</v>
      </c>
      <c r="AW46">
        <v>67</v>
      </c>
      <c r="AX46">
        <v>8</v>
      </c>
      <c r="AY46">
        <v>7</v>
      </c>
      <c r="AZ46">
        <v>15</v>
      </c>
      <c r="BA46">
        <v>13</v>
      </c>
      <c r="BB46">
        <v>95</v>
      </c>
      <c r="BC46">
        <v>5</v>
      </c>
    </row>
    <row r="47" spans="17:55" x14ac:dyDescent="0.25">
      <c r="Q47" s="44">
        <f>[5]Sheet1!B34</f>
        <v>1980</v>
      </c>
      <c r="R47" s="32">
        <f>[6]Tabelle1!BH298</f>
        <v>0.25265566109511234</v>
      </c>
      <c r="S47" s="32">
        <f>[6]Tabelle1!BI298</f>
        <v>4.6411253159424924E-2</v>
      </c>
      <c r="T47" s="32">
        <f>[6]Tabelle1!BJ298</f>
        <v>2.0972000273040102E-2</v>
      </c>
      <c r="U47" s="32">
        <f>[6]Tabelle1!BK298</f>
        <v>0.3200128771118389</v>
      </c>
      <c r="V47" s="32">
        <f>[6]Tabelle1!BL298</f>
        <v>0.17653143933750801</v>
      </c>
      <c r="W47" s="32">
        <f>[6]Tabelle1!BM298</f>
        <v>6.8486175880145592E-2</v>
      </c>
      <c r="X47" s="32">
        <f>[6]Tabelle1!BN298</f>
        <v>5.7202547409707503E-2</v>
      </c>
      <c r="Y47" s="32">
        <f>[6]Tabelle1!BO298</f>
        <v>0.12568872328985309</v>
      </c>
      <c r="Z47" s="32">
        <f>[6]Tabelle1!BP298</f>
        <v>0.6222383423341562</v>
      </c>
      <c r="AA47" s="32">
        <f>[6]Tabelle1!BQ298</f>
        <v>9.7361855804058192E-2</v>
      </c>
      <c r="AB47" s="32">
        <f>[6]Tabelle1!BR298</f>
        <v>8.6482170644863451E-2</v>
      </c>
      <c r="AC47" s="32">
        <f>[6]Tabelle1!BS298</f>
        <v>0.18384970580720369</v>
      </c>
      <c r="AD47" s="32">
        <f>[6]Tabelle1!BT298</f>
        <v>0.16291267754331931</v>
      </c>
      <c r="AE47" s="32">
        <f>[6]Tabelle1!BU298</f>
        <v>0.96899542308972286</v>
      </c>
      <c r="AF47" s="32">
        <f>[6]Tabelle1!BV298</f>
        <v>3.0978539494538528E-2</v>
      </c>
      <c r="AG47" s="44"/>
      <c r="AN47">
        <v>1980</v>
      </c>
      <c r="AO47">
        <v>27</v>
      </c>
      <c r="AP47">
        <v>5</v>
      </c>
      <c r="AQ47">
        <v>2</v>
      </c>
      <c r="AR47">
        <v>34</v>
      </c>
      <c r="AS47">
        <v>19</v>
      </c>
      <c r="AT47">
        <v>7</v>
      </c>
      <c r="AU47">
        <v>5</v>
      </c>
      <c r="AV47">
        <v>13</v>
      </c>
      <c r="AW47">
        <v>65</v>
      </c>
      <c r="AX47">
        <v>9</v>
      </c>
      <c r="AY47">
        <v>8</v>
      </c>
      <c r="AZ47">
        <v>17</v>
      </c>
      <c r="BA47">
        <v>15</v>
      </c>
      <c r="BB47">
        <v>97</v>
      </c>
      <c r="BC47">
        <v>3</v>
      </c>
    </row>
    <row r="48" spans="17:55" x14ac:dyDescent="0.25">
      <c r="Q48" s="44">
        <f>[5]Sheet1!B35</f>
        <v>1981</v>
      </c>
      <c r="R48" s="32">
        <f>[6]Tabelle1!BH299</f>
        <v>0.22363467866678519</v>
      </c>
      <c r="S48" s="32">
        <f>[6]Tabelle1!BI299</f>
        <v>4.3312646289039497E-2</v>
      </c>
      <c r="T48" s="32">
        <f>[6]Tabelle1!BJ299</f>
        <v>2.4481208481794178E-2</v>
      </c>
      <c r="U48" s="32">
        <f>[6]Tabelle1!BK299</f>
        <v>0.29143944639590841</v>
      </c>
      <c r="V48" s="32">
        <f>[6]Tabelle1!BL299</f>
        <v>0.18051575436309802</v>
      </c>
      <c r="W48" s="32">
        <f>[6]Tabelle1!BM299</f>
        <v>7.9707425237326504E-2</v>
      </c>
      <c r="X48" s="32">
        <f>[6]Tabelle1!BN299</f>
        <v>5.3253114488877304E-2</v>
      </c>
      <c r="Y48" s="32">
        <f>[6]Tabelle1!BO299</f>
        <v>0.13298338115417929</v>
      </c>
      <c r="Z48" s="32">
        <f>[6]Tabelle1!BP299</f>
        <v>0.60491574048521024</v>
      </c>
      <c r="AA48" s="32">
        <f>[6]Tabelle1!BQ299</f>
        <v>0.10057723813985846</v>
      </c>
      <c r="AB48" s="32">
        <f>[6]Tabelle1!BR299</f>
        <v>9.2919823866841791E-2</v>
      </c>
      <c r="AC48" s="32">
        <f>[6]Tabelle1!BS299</f>
        <v>0.19347494932182832</v>
      </c>
      <c r="AD48" s="32">
        <f>[6]Tabelle1!BT299</f>
        <v>0.15527307117818323</v>
      </c>
      <c r="AE48" s="32">
        <f>[6]Tabelle1!BU299</f>
        <v>0.95369204252290452</v>
      </c>
      <c r="AF48" s="32">
        <f>[6]Tabelle1!BV299</f>
        <v>4.6307957477095402E-2</v>
      </c>
      <c r="AG48" s="44"/>
      <c r="AN48">
        <v>1981</v>
      </c>
      <c r="AO48">
        <v>24</v>
      </c>
      <c r="AP48">
        <v>5</v>
      </c>
      <c r="AQ48">
        <v>2</v>
      </c>
      <c r="AR48">
        <v>31</v>
      </c>
      <c r="AS48">
        <v>19</v>
      </c>
      <c r="AT48">
        <v>8</v>
      </c>
      <c r="AU48">
        <v>5</v>
      </c>
      <c r="AV48">
        <v>13</v>
      </c>
      <c r="AW48">
        <v>63</v>
      </c>
      <c r="AX48">
        <v>9</v>
      </c>
      <c r="AY48">
        <v>9</v>
      </c>
      <c r="AZ48">
        <v>18</v>
      </c>
      <c r="BA48">
        <v>14</v>
      </c>
      <c r="BB48">
        <v>95</v>
      </c>
      <c r="BC48">
        <v>5</v>
      </c>
    </row>
    <row r="49" spans="17:55" x14ac:dyDescent="0.25">
      <c r="Q49" s="44">
        <f>[5]Sheet1!B36</f>
        <v>1982</v>
      </c>
      <c r="R49" s="32">
        <f>[6]Tabelle1!BH300</f>
        <v>0.20983206338313859</v>
      </c>
      <c r="S49" s="32">
        <f>[6]Tabelle1!BI300</f>
        <v>4.6210258127383108E-2</v>
      </c>
      <c r="T49" s="32">
        <f>[6]Tabelle1!BJ300</f>
        <v>2.5101922954558771E-2</v>
      </c>
      <c r="U49" s="32">
        <f>[6]Tabelle1!BK300</f>
        <v>0.28115510098183327</v>
      </c>
      <c r="V49" s="32">
        <f>[6]Tabelle1!BL300</f>
        <v>0.1712212035318669</v>
      </c>
      <c r="W49" s="32">
        <f>[6]Tabelle1!BM300</f>
        <v>8.004518306155714E-2</v>
      </c>
      <c r="X49" s="32">
        <f>[6]Tabelle1!BN300</f>
        <v>4.9788023223288382E-2</v>
      </c>
      <c r="Y49" s="32">
        <f>[6]Tabelle1!BO300</f>
        <v>0.12980507101854066</v>
      </c>
      <c r="Z49" s="32">
        <f>[6]Tabelle1!BP300</f>
        <v>0.5821539326704489</v>
      </c>
      <c r="AA49" s="32">
        <f>[6]Tabelle1!BQ300</f>
        <v>0.10348726885140631</v>
      </c>
      <c r="AB49" s="32">
        <f>[6]Tabelle1!BR300</f>
        <v>8.4570665977983947E-2</v>
      </c>
      <c r="AC49" s="32">
        <f>[6]Tabelle1!BS300</f>
        <v>0.18807993314803065</v>
      </c>
      <c r="AD49" s="32">
        <f>[6]Tabelle1!BT300</f>
        <v>0.13893250231458376</v>
      </c>
      <c r="AE49" s="32">
        <f>[6]Tabelle1!BU300</f>
        <v>0.90917250508072778</v>
      </c>
      <c r="AF49" s="32">
        <f>[6]Tabelle1!BV300</f>
        <v>9.0810908574233212E-2</v>
      </c>
      <c r="AG49" s="44"/>
      <c r="AN49">
        <v>1982</v>
      </c>
      <c r="AO49">
        <v>22</v>
      </c>
      <c r="AP49">
        <v>5</v>
      </c>
      <c r="AQ49">
        <v>2</v>
      </c>
      <c r="AR49">
        <v>30</v>
      </c>
      <c r="AS49">
        <v>18</v>
      </c>
      <c r="AT49">
        <v>8</v>
      </c>
      <c r="AU49">
        <v>5</v>
      </c>
      <c r="AV49">
        <v>13</v>
      </c>
      <c r="AW49">
        <v>61</v>
      </c>
      <c r="AX49">
        <v>9</v>
      </c>
      <c r="AY49">
        <v>8</v>
      </c>
      <c r="AZ49">
        <v>17</v>
      </c>
      <c r="BA49">
        <v>13</v>
      </c>
      <c r="BB49">
        <v>90</v>
      </c>
      <c r="BC49">
        <v>10</v>
      </c>
    </row>
    <row r="50" spans="17:55" x14ac:dyDescent="0.25">
      <c r="Q50" s="44">
        <f>[5]Sheet1!B37</f>
        <v>1983</v>
      </c>
      <c r="R50" s="32">
        <f>[6]Tabelle1!BH301</f>
        <v>0.27824552129378149</v>
      </c>
      <c r="S50" s="32">
        <f>[6]Tabelle1!BI301</f>
        <v>5.6254161765836551E-2</v>
      </c>
      <c r="T50" s="32">
        <f>[6]Tabelle1!BJ301</f>
        <v>2.6606834572376965E-2</v>
      </c>
      <c r="U50" s="32">
        <f>[6]Tabelle1!BK301</f>
        <v>0.36107033925722032</v>
      </c>
      <c r="V50" s="32">
        <f>[6]Tabelle1!BL301</f>
        <v>0.14939273430833327</v>
      </c>
      <c r="W50" s="32">
        <f>[6]Tabelle1!BM301</f>
        <v>5.8603486805091233E-2</v>
      </c>
      <c r="X50" s="32">
        <f>[6]Tabelle1!BN301</f>
        <v>3.9669128318790499E-2</v>
      </c>
      <c r="Y50" s="32">
        <f>[6]Tabelle1!BO301</f>
        <v>9.8272615123881732E-2</v>
      </c>
      <c r="Z50" s="32">
        <f>[6]Tabelle1!BP301</f>
        <v>0.60873187070671686</v>
      </c>
      <c r="AA50" s="32">
        <f>[6]Tabelle1!BQ301</f>
        <v>9.124912291178533E-2</v>
      </c>
      <c r="AB50" s="32">
        <f>[6]Tabelle1!BR301</f>
        <v>6.9943929383910974E-2</v>
      </c>
      <c r="AC50" s="32">
        <f>[6]Tabelle1!BS301</f>
        <v>0.16117963446505618</v>
      </c>
      <c r="AD50" s="32">
        <f>[6]Tabelle1!BT301</f>
        <v>0.11383569096636803</v>
      </c>
      <c r="AE50" s="32">
        <f>[6]Tabelle1!BU301</f>
        <v>0.88379215709297099</v>
      </c>
      <c r="AF50" s="32">
        <f>[6]Tabelle1!BV301</f>
        <v>0.11620784290702883</v>
      </c>
      <c r="AG50" s="44"/>
      <c r="AN50">
        <v>1983</v>
      </c>
      <c r="AO50">
        <v>29</v>
      </c>
      <c r="AP50">
        <v>6</v>
      </c>
      <c r="AQ50">
        <v>3</v>
      </c>
      <c r="AR50">
        <v>38</v>
      </c>
      <c r="AS50">
        <v>16</v>
      </c>
      <c r="AT50">
        <v>6</v>
      </c>
      <c r="AU50">
        <v>4</v>
      </c>
      <c r="AV50">
        <v>10</v>
      </c>
      <c r="AW50">
        <v>63</v>
      </c>
      <c r="AX50">
        <v>8</v>
      </c>
      <c r="AY50">
        <v>6</v>
      </c>
      <c r="AZ50">
        <v>14</v>
      </c>
      <c r="BA50">
        <v>10</v>
      </c>
      <c r="BB50">
        <v>88</v>
      </c>
      <c r="BC50">
        <v>12</v>
      </c>
    </row>
    <row r="51" spans="17:55" x14ac:dyDescent="0.25">
      <c r="Q51" s="44">
        <f>[5]Sheet1!B38</f>
        <v>1984</v>
      </c>
      <c r="R51" s="32">
        <f>[6]Tabelle1!BH302</f>
        <v>0.26927696760743836</v>
      </c>
      <c r="S51" s="32">
        <f>[6]Tabelle1!BI302</f>
        <v>5.2218948087760501E-2</v>
      </c>
      <c r="T51" s="32">
        <f>[6]Tabelle1!BJ302</f>
        <v>2.5343899545357894E-2</v>
      </c>
      <c r="U51" s="32">
        <f>[6]Tabelle1!BK302</f>
        <v>0.34683206018384527</v>
      </c>
      <c r="V51" s="32">
        <f>[6]Tabelle1!BL302</f>
        <v>0.19592998008041282</v>
      </c>
      <c r="W51" s="32">
        <f>[6]Tabelle1!BM302</f>
        <v>6.2063393888122577E-2</v>
      </c>
      <c r="X51" s="32">
        <f>[6]Tabelle1!BN302</f>
        <v>3.8031194706445656E-2</v>
      </c>
      <c r="Y51" s="32">
        <f>[6]Tabelle1!BO302</f>
        <v>0.1001026457963464</v>
      </c>
      <c r="Z51" s="32">
        <f>[6]Tabelle1!BP302</f>
        <v>0.64286468606060454</v>
      </c>
      <c r="AA51" s="32">
        <f>[6]Tabelle1!BQ302</f>
        <v>9.2895016411929182E-2</v>
      </c>
      <c r="AB51" s="32">
        <f>[6]Tabelle1!BR302</f>
        <v>6.8250207588432352E-2</v>
      </c>
      <c r="AC51" s="32">
        <f>[6]Tabelle1!BS302</f>
        <v>0.16114066944324526</v>
      </c>
      <c r="AD51" s="32">
        <f>[6]Tabelle1!BT302</f>
        <v>0.11957903989072975</v>
      </c>
      <c r="AE51" s="32">
        <f>[6]Tabelle1!BU302</f>
        <v>0.92355545750677104</v>
      </c>
      <c r="AF51" s="32">
        <f>[6]Tabelle1!BV302</f>
        <v>7.6436485291451042E-2</v>
      </c>
      <c r="AG51" s="44"/>
      <c r="AN51">
        <v>1984</v>
      </c>
      <c r="AO51">
        <v>28</v>
      </c>
      <c r="AP51">
        <v>6</v>
      </c>
      <c r="AQ51">
        <v>2</v>
      </c>
      <c r="AR51">
        <v>37</v>
      </c>
      <c r="AS51">
        <v>21</v>
      </c>
      <c r="AT51">
        <v>6</v>
      </c>
      <c r="AU51">
        <v>4</v>
      </c>
      <c r="AV51">
        <v>10</v>
      </c>
      <c r="AW51">
        <v>67</v>
      </c>
      <c r="AX51">
        <v>8</v>
      </c>
      <c r="AY51">
        <v>6</v>
      </c>
      <c r="AZ51">
        <v>14</v>
      </c>
      <c r="BA51">
        <v>11</v>
      </c>
      <c r="BB51">
        <v>92</v>
      </c>
      <c r="BC51">
        <v>8</v>
      </c>
    </row>
    <row r="52" spans="17:55" x14ac:dyDescent="0.25">
      <c r="Q52" s="44">
        <f>[5]Sheet1!B39</f>
        <v>1985</v>
      </c>
      <c r="R52" s="32">
        <f>[6]Tabelle1!BH303</f>
        <v>0.26418016429803282</v>
      </c>
      <c r="S52" s="32">
        <f>[6]Tabelle1!BI303</f>
        <v>5.1612210705259891E-2</v>
      </c>
      <c r="T52" s="32">
        <f>[6]Tabelle1!BJ303</f>
        <v>2.4614837236886608E-2</v>
      </c>
      <c r="U52" s="32">
        <f>[6]Tabelle1!BK303</f>
        <v>0.34040721224017928</v>
      </c>
      <c r="V52" s="32">
        <f>[6]Tabelle1!BL303</f>
        <v>0.22144344987932618</v>
      </c>
      <c r="W52" s="32">
        <f>[6]Tabelle1!BM303</f>
        <v>6.8949533632309143E-2</v>
      </c>
      <c r="X52" s="32">
        <f>[6]Tabelle1!BN303</f>
        <v>3.6977607991889552E-2</v>
      </c>
      <c r="Y52" s="32">
        <f>[6]Tabelle1!BO303</f>
        <v>0.10588674700097606</v>
      </c>
      <c r="Z52" s="32">
        <f>[6]Tabelle1!BP303</f>
        <v>0.66774976010486864</v>
      </c>
      <c r="AA52" s="32">
        <f>[6]Tabelle1!BQ303</f>
        <v>9.2799454570008683E-2</v>
      </c>
      <c r="AB52" s="32">
        <f>[6]Tabelle1!BR303</f>
        <v>6.6073689659517834E-2</v>
      </c>
      <c r="AC52" s="32">
        <f>[6]Tabelle1!BS303</f>
        <v>0.1588731442295265</v>
      </c>
      <c r="AD52" s="32">
        <f>[6]Tabelle1!BT303</f>
        <v>0.10847178326546078</v>
      </c>
      <c r="AE52" s="32">
        <f>[6]Tabelle1!BU303</f>
        <v>0.93510674268665783</v>
      </c>
      <c r="AF52" s="32">
        <f>[6]Tabelle1!BV303</f>
        <v>6.4901147915612578E-2</v>
      </c>
      <c r="AG52" s="44"/>
      <c r="AN52">
        <v>1985</v>
      </c>
      <c r="AO52">
        <v>28</v>
      </c>
      <c r="AP52">
        <v>6</v>
      </c>
      <c r="AQ52">
        <v>2</v>
      </c>
      <c r="AR52">
        <v>36</v>
      </c>
      <c r="AS52">
        <v>23</v>
      </c>
      <c r="AT52">
        <v>7</v>
      </c>
      <c r="AU52">
        <v>3</v>
      </c>
      <c r="AV52">
        <v>11</v>
      </c>
      <c r="AW52">
        <v>70</v>
      </c>
      <c r="AX52">
        <v>8</v>
      </c>
      <c r="AY52">
        <v>6</v>
      </c>
      <c r="AZ52">
        <v>14</v>
      </c>
      <c r="BA52">
        <v>10</v>
      </c>
      <c r="BB52">
        <v>94</v>
      </c>
      <c r="BC52">
        <v>6</v>
      </c>
    </row>
    <row r="53" spans="17:55" x14ac:dyDescent="0.25">
      <c r="Q53" s="44">
        <f>[5]Sheet1!B40</f>
        <v>1986</v>
      </c>
      <c r="R53" s="32">
        <f>[6]Tabelle1!BH304</f>
        <v>0.27961411283892196</v>
      </c>
      <c r="S53" s="32">
        <f>[6]Tabelle1!BI304</f>
        <v>4.4547792839210856E-2</v>
      </c>
      <c r="T53" s="32">
        <f>[6]Tabelle1!BJ304</f>
        <v>2.0725498131023617E-2</v>
      </c>
      <c r="U53" s="32">
        <f>[6]Tabelle1!BK304</f>
        <v>0.3448832245826442</v>
      </c>
      <c r="V53" s="32">
        <f>[6]Tabelle1!BL304</f>
        <v>0.23989343176939842</v>
      </c>
      <c r="W53" s="32">
        <f>[6]Tabelle1!BM304</f>
        <v>6.1327487915681309E-2</v>
      </c>
      <c r="X53" s="32">
        <f>[6]Tabelle1!BN304</f>
        <v>3.4330113454051528E-2</v>
      </c>
      <c r="Y53" s="32">
        <f>[6]Tabelle1!BO304</f>
        <v>9.5668896576522555E-2</v>
      </c>
      <c r="Z53" s="32">
        <f>[6]Tabelle1!BP304</f>
        <v>0.68043425772177557</v>
      </c>
      <c r="AA53" s="32">
        <f>[6]Tabelle1!BQ304</f>
        <v>9.2221990894561678E-2</v>
      </c>
      <c r="AB53" s="32">
        <f>[6]Tabelle1!BR304</f>
        <v>5.7990032376777897E-2</v>
      </c>
      <c r="AC53" s="32">
        <f>[6]Tabelle1!BS304</f>
        <v>0.15020463004507723</v>
      </c>
      <c r="AD53" s="32">
        <f>[6]Tabelle1!BT304</f>
        <v>0.10021558820289632</v>
      </c>
      <c r="AE53" s="32">
        <f>[6]Tabelle1!BU304</f>
        <v>0.93086577117653879</v>
      </c>
      <c r="AF53" s="32">
        <f>[6]Tabelle1!BV304</f>
        <v>6.9138130803988604E-2</v>
      </c>
      <c r="AG53" s="44"/>
      <c r="AN53">
        <v>1986</v>
      </c>
      <c r="AO53">
        <v>29</v>
      </c>
      <c r="AP53">
        <v>5</v>
      </c>
      <c r="AQ53">
        <v>2</v>
      </c>
      <c r="AR53">
        <v>36</v>
      </c>
      <c r="AS53">
        <v>25</v>
      </c>
      <c r="AT53">
        <v>6</v>
      </c>
      <c r="AU53">
        <v>3</v>
      </c>
      <c r="AV53">
        <v>10</v>
      </c>
      <c r="AW53">
        <v>71</v>
      </c>
      <c r="AX53">
        <v>8</v>
      </c>
      <c r="AY53">
        <v>5</v>
      </c>
      <c r="AZ53">
        <v>13</v>
      </c>
      <c r="BA53">
        <v>9</v>
      </c>
      <c r="BB53">
        <v>93</v>
      </c>
      <c r="BC53">
        <v>7</v>
      </c>
    </row>
    <row r="54" spans="17:55" x14ac:dyDescent="0.25">
      <c r="Q54" s="44">
        <f>[5]Sheet1!B41</f>
        <v>1987</v>
      </c>
      <c r="R54" s="32">
        <f>[6]Tabelle1!BH305</f>
        <v>0.26297362066179109</v>
      </c>
      <c r="S54" s="32">
        <f>[6]Tabelle1!BI305</f>
        <v>3.5369341982615841E-2</v>
      </c>
      <c r="T54" s="32">
        <f>[6]Tabelle1!BJ305</f>
        <v>1.9018707983526548E-2</v>
      </c>
      <c r="U54" s="32">
        <f>[6]Tabelle1!BK305</f>
        <v>0.31735773176198218</v>
      </c>
      <c r="V54" s="32">
        <f>[6]Tabelle1!BL305</f>
        <v>0.22819601247869897</v>
      </c>
      <c r="W54" s="32">
        <f>[6]Tabelle1!BM305</f>
        <v>5.7220981846128782E-2</v>
      </c>
      <c r="X54" s="32">
        <f>[6]Tabelle1!BN305</f>
        <v>3.1075227098171371E-2</v>
      </c>
      <c r="Y54" s="32">
        <f>[6]Tabelle1!BO305</f>
        <v>8.8289240925909659E-2</v>
      </c>
      <c r="Z54" s="32">
        <f>[6]Tabelle1!BP305</f>
        <v>0.63382492715981964</v>
      </c>
      <c r="AA54" s="32">
        <f>[6]Tabelle1!BQ305</f>
        <v>9.8552868004626329E-2</v>
      </c>
      <c r="AB54" s="32">
        <f>[6]Tabelle1!BR305</f>
        <v>5.7668792387133308E-2</v>
      </c>
      <c r="AC54" s="32">
        <f>[6]Tabelle1!BS305</f>
        <v>0.15624321285975354</v>
      </c>
      <c r="AD54" s="32">
        <f>[6]Tabelle1!BT305</f>
        <v>9.8400556413301393E-2</v>
      </c>
      <c r="AE54" s="32">
        <f>[6]Tabelle1!BU305</f>
        <v>0.88847584755530407</v>
      </c>
      <c r="AF54" s="32">
        <f>[6]Tabelle1!BV305</f>
        <v>0.11154221045146703</v>
      </c>
      <c r="AG54" s="44"/>
      <c r="AN54">
        <v>1987</v>
      </c>
      <c r="AO54">
        <v>28</v>
      </c>
      <c r="AP54">
        <v>4</v>
      </c>
      <c r="AQ54">
        <v>2</v>
      </c>
      <c r="AR54">
        <v>33</v>
      </c>
      <c r="AS54">
        <v>24</v>
      </c>
      <c r="AT54">
        <v>6</v>
      </c>
      <c r="AU54">
        <v>3</v>
      </c>
      <c r="AV54">
        <v>9</v>
      </c>
      <c r="AW54">
        <v>66</v>
      </c>
      <c r="AX54">
        <v>9</v>
      </c>
      <c r="AY54">
        <v>5</v>
      </c>
      <c r="AZ54">
        <v>14</v>
      </c>
      <c r="BA54">
        <v>9</v>
      </c>
      <c r="BB54">
        <v>89</v>
      </c>
      <c r="BC54">
        <v>11</v>
      </c>
    </row>
    <row r="55" spans="17:55" x14ac:dyDescent="0.25">
      <c r="Q55" s="44">
        <f>[5]Sheet1!B42</f>
        <v>1988</v>
      </c>
      <c r="R55" s="32">
        <f>[6]Tabelle1!BH306</f>
        <v>0.26245998655651287</v>
      </c>
      <c r="S55" s="32">
        <f>[6]Tabelle1!BI306</f>
        <v>3.0239806319231777E-2</v>
      </c>
      <c r="T55" s="32">
        <f>[6]Tabelle1!BJ306</f>
        <v>1.8768098401434462E-2</v>
      </c>
      <c r="U55" s="32">
        <f>[6]Tabelle1!BK306</f>
        <v>0.31147883644757568</v>
      </c>
      <c r="V55" s="32">
        <f>[6]Tabelle1!BL306</f>
        <v>0.24461909453400907</v>
      </c>
      <c r="W55" s="32">
        <f>[6]Tabelle1!BM306</f>
        <v>6.0263718953388348E-2</v>
      </c>
      <c r="X55" s="32">
        <f>[6]Tabelle1!BN306</f>
        <v>2.9674779210779011E-2</v>
      </c>
      <c r="Y55" s="32">
        <f>[6]Tabelle1!BO306</f>
        <v>8.9942547877214091E-2</v>
      </c>
      <c r="Z55" s="32">
        <f>[6]Tabelle1!BP306</f>
        <v>0.64604047885879878</v>
      </c>
      <c r="AA55" s="32">
        <f>[6]Tabelle1!BQ306</f>
        <v>0.10439201278331584</v>
      </c>
      <c r="AB55" s="32">
        <f>[6]Tabelle1!BR306</f>
        <v>6.1755972739087769E-2</v>
      </c>
      <c r="AC55" s="32">
        <f>[6]Tabelle1!BS306</f>
        <v>0.16613704035200705</v>
      </c>
      <c r="AD55" s="32">
        <f>[6]Tabelle1!BT306</f>
        <v>9.9517235677830412E-2</v>
      </c>
      <c r="AE55" s="32">
        <f>[6]Tabelle1!BU306</f>
        <v>0.91172426625207492</v>
      </c>
      <c r="AF55" s="32">
        <f>[6]Tabelle1!BV306</f>
        <v>8.8275733747925036E-2</v>
      </c>
      <c r="AG55" s="44"/>
      <c r="AN55">
        <v>1988</v>
      </c>
      <c r="AO55">
        <v>28</v>
      </c>
      <c r="AP55">
        <v>3</v>
      </c>
      <c r="AQ55">
        <v>2</v>
      </c>
      <c r="AR55">
        <v>33</v>
      </c>
      <c r="AS55">
        <v>26</v>
      </c>
      <c r="AT55">
        <v>6</v>
      </c>
      <c r="AU55">
        <v>3</v>
      </c>
      <c r="AV55">
        <v>9</v>
      </c>
      <c r="AW55">
        <v>68</v>
      </c>
      <c r="AX55">
        <v>9</v>
      </c>
      <c r="AY55">
        <v>6</v>
      </c>
      <c r="AZ55">
        <v>15</v>
      </c>
      <c r="BA55">
        <v>9</v>
      </c>
      <c r="BB55">
        <v>91</v>
      </c>
      <c r="BC55">
        <v>9</v>
      </c>
    </row>
    <row r="56" spans="17:55" x14ac:dyDescent="0.25">
      <c r="Q56" s="44">
        <f>[5]Sheet1!B43</f>
        <v>1989</v>
      </c>
      <c r="R56" s="32">
        <f>[6]Tabelle1!BH307</f>
        <v>0.24327232036827592</v>
      </c>
      <c r="S56" s="32">
        <f>[6]Tabelle1!BI307</f>
        <v>2.7907523602001567E-2</v>
      </c>
      <c r="T56" s="32">
        <f>[6]Tabelle1!BJ307</f>
        <v>1.689499153807069E-2</v>
      </c>
      <c r="U56" s="32">
        <f>[6]Tabelle1!BK307</f>
        <v>0.288048851480465</v>
      </c>
      <c r="V56" s="32">
        <f>[6]Tabelle1!BL307</f>
        <v>0.2361634407427855</v>
      </c>
      <c r="W56" s="32">
        <f>[6]Tabelle1!BM307</f>
        <v>6.1264521406680393E-2</v>
      </c>
      <c r="X56" s="32">
        <f>[6]Tabelle1!BN307</f>
        <v>2.9306633760220656E-2</v>
      </c>
      <c r="Y56" s="32">
        <f>[6]Tabelle1!BO307</f>
        <v>9.0541081492258327E-2</v>
      </c>
      <c r="Z56" s="32">
        <f>[6]Tabelle1!BP307</f>
        <v>0.61478344739015156</v>
      </c>
      <c r="AA56" s="32">
        <f>[6]Tabelle1!BQ307</f>
        <v>0.10528749641757493</v>
      </c>
      <c r="AB56" s="32">
        <f>[6]Tabelle1!BR307</f>
        <v>6.04928418398296E-2</v>
      </c>
      <c r="AC56" s="32">
        <f>[6]Tabelle1!BS307</f>
        <v>0.16578033825740454</v>
      </c>
      <c r="AD56" s="32">
        <f>[6]Tabelle1!BT307</f>
        <v>0.10871902355492681</v>
      </c>
      <c r="AE56" s="32">
        <f>[6]Tabelle1!BU307</f>
        <v>0.88928280920248282</v>
      </c>
      <c r="AF56" s="32">
        <f>[6]Tabelle1!BV307</f>
        <v>0.11071719079751695</v>
      </c>
      <c r="AG56" s="44"/>
      <c r="AN56">
        <v>1989</v>
      </c>
      <c r="AO56">
        <v>26</v>
      </c>
      <c r="AP56">
        <v>3</v>
      </c>
      <c r="AQ56">
        <v>2</v>
      </c>
      <c r="AR56">
        <v>31</v>
      </c>
      <c r="AS56">
        <v>25</v>
      </c>
      <c r="AT56">
        <v>6</v>
      </c>
      <c r="AU56">
        <v>3</v>
      </c>
      <c r="AV56">
        <v>9</v>
      </c>
      <c r="AW56">
        <v>64</v>
      </c>
      <c r="AX56">
        <v>9</v>
      </c>
      <c r="AY56">
        <v>6</v>
      </c>
      <c r="AZ56">
        <v>15</v>
      </c>
      <c r="BA56">
        <v>10</v>
      </c>
      <c r="BB56">
        <v>89</v>
      </c>
      <c r="BC56">
        <v>11</v>
      </c>
    </row>
    <row r="57" spans="17:55" x14ac:dyDescent="0.25">
      <c r="Q57" s="44">
        <f>[5]Sheet1!B44</f>
        <v>1990</v>
      </c>
      <c r="R57" s="32">
        <f>[6]Tabelle1!BH308</f>
        <v>0.22742646859086654</v>
      </c>
      <c r="S57" s="32">
        <f>[6]Tabelle1!BI308</f>
        <v>2.327238574252815E-2</v>
      </c>
      <c r="T57" s="32">
        <f>[6]Tabelle1!BJ308</f>
        <v>1.6748398209985117E-2</v>
      </c>
      <c r="U57" s="32">
        <f>[6]Tabelle1!BK308</f>
        <v>0.26747835608681964</v>
      </c>
      <c r="V57" s="32">
        <f>[6]Tabelle1!BL308</f>
        <v>0.25168948381876388</v>
      </c>
      <c r="W57" s="32">
        <f>[6]Tabelle1!BM308</f>
        <v>6.3992078665601471E-2</v>
      </c>
      <c r="X57" s="32">
        <f>[6]Tabelle1!BN308</f>
        <v>2.9475726733329759E-2</v>
      </c>
      <c r="Y57" s="32">
        <f>[6]Tabelle1!BO308</f>
        <v>9.3460254773399615E-2</v>
      </c>
      <c r="Z57" s="32">
        <f>[6]Tabelle1!BP308</f>
        <v>0.61263564530451464</v>
      </c>
      <c r="AA57" s="32">
        <f>[6]Tabelle1!BQ308</f>
        <v>0.1091728816637958</v>
      </c>
      <c r="AB57" s="32">
        <f>[6]Tabelle1!BR308</f>
        <v>6.2070268286548609E-2</v>
      </c>
      <c r="AC57" s="32">
        <f>[6]Tabelle1!BS308</f>
        <v>0.17125070057587599</v>
      </c>
      <c r="AD57" s="32">
        <f>[6]Tabelle1!BT308</f>
        <v>0.1151488871626546</v>
      </c>
      <c r="AE57" s="32">
        <f>[6]Tabelle1!BU308</f>
        <v>0.89902720085539634</v>
      </c>
      <c r="AF57" s="32">
        <f>[6]Tabelle1!BV308</f>
        <v>0.10095651370376933</v>
      </c>
      <c r="AG57" s="44"/>
      <c r="AN57">
        <v>1990</v>
      </c>
      <c r="AO57">
        <v>24</v>
      </c>
      <c r="AP57">
        <v>2</v>
      </c>
      <c r="AQ57">
        <v>2</v>
      </c>
      <c r="AR57">
        <v>29</v>
      </c>
      <c r="AS57">
        <v>26</v>
      </c>
      <c r="AT57">
        <v>7</v>
      </c>
      <c r="AU57">
        <v>3</v>
      </c>
      <c r="AV57">
        <v>9</v>
      </c>
      <c r="AW57">
        <v>64</v>
      </c>
      <c r="AX57">
        <v>9</v>
      </c>
      <c r="AY57">
        <v>6</v>
      </c>
      <c r="AZ57">
        <v>15</v>
      </c>
      <c r="BA57">
        <v>10</v>
      </c>
      <c r="BB57">
        <v>90</v>
      </c>
      <c r="BC57">
        <v>10</v>
      </c>
    </row>
    <row r="58" spans="17:55" x14ac:dyDescent="0.25">
      <c r="Q58" s="44">
        <f>[5]Sheet1!B45</f>
        <v>1991</v>
      </c>
      <c r="R58" s="32">
        <f>[6]Tabelle1!BH309</f>
        <v>0.23103331718945519</v>
      </c>
      <c r="S58" s="32">
        <f>[6]Tabelle1!BI309</f>
        <v>1.509418543335837E-2</v>
      </c>
      <c r="T58" s="32">
        <f>[6]Tabelle1!BJ309</f>
        <v>1.7099472793402116E-2</v>
      </c>
      <c r="U58" s="32">
        <f>[6]Tabelle1!BK309</f>
        <v>0.26319289709413779</v>
      </c>
      <c r="V58" s="32">
        <f>[6]Tabelle1!BL309</f>
        <v>0.24855960180161774</v>
      </c>
      <c r="W58" s="32">
        <f>[6]Tabelle1!BM309</f>
        <v>5.9573333386842862E-2</v>
      </c>
      <c r="X58" s="32">
        <f>[6]Tabelle1!BN309</f>
        <v>3.1040139104412633E-2</v>
      </c>
      <c r="Y58" s="32">
        <f>[6]Tabelle1!BO309</f>
        <v>9.0613472491255509E-2</v>
      </c>
      <c r="Z58" s="32">
        <f>[6]Tabelle1!BP309</f>
        <v>0.6023874107457029</v>
      </c>
      <c r="AA58" s="32">
        <f>[6]Tabelle1!BQ309</f>
        <v>0.11495734264142091</v>
      </c>
      <c r="AB58" s="32">
        <f>[6]Tabelle1!BR309</f>
        <v>6.5443342289099038E-2</v>
      </c>
      <c r="AC58" s="32">
        <f>[6]Tabelle1!BS309</f>
        <v>0.18040068493051997</v>
      </c>
      <c r="AD58" s="32">
        <f>[6]Tabelle1!BT309</f>
        <v>0.11833081433354464</v>
      </c>
      <c r="AE58" s="32">
        <f>[6]Tabelle1!BU309</f>
        <v>0.90110574342711003</v>
      </c>
      <c r="AF58" s="32">
        <f>[6]Tabelle1!BV309</f>
        <v>9.8881089990232332E-2</v>
      </c>
      <c r="AG58" s="44"/>
      <c r="AN58">
        <v>1991</v>
      </c>
      <c r="AO58">
        <v>25</v>
      </c>
      <c r="AP58">
        <v>2</v>
      </c>
      <c r="AQ58">
        <v>2</v>
      </c>
      <c r="AR58">
        <v>28</v>
      </c>
      <c r="AS58">
        <v>26</v>
      </c>
      <c r="AT58">
        <v>6</v>
      </c>
      <c r="AU58">
        <v>3</v>
      </c>
      <c r="AV58">
        <v>9</v>
      </c>
      <c r="AW58">
        <v>63</v>
      </c>
      <c r="AX58">
        <v>10</v>
      </c>
      <c r="AY58">
        <v>6</v>
      </c>
      <c r="AZ58">
        <v>16</v>
      </c>
      <c r="BA58">
        <v>10</v>
      </c>
      <c r="BB58">
        <v>90</v>
      </c>
      <c r="BC58">
        <v>10</v>
      </c>
    </row>
    <row r="59" spans="17:55" x14ac:dyDescent="0.25">
      <c r="Q59" s="44">
        <f>[5]Sheet1!B46</f>
        <v>1992</v>
      </c>
      <c r="R59" s="32">
        <f>[6]Tabelle1!BH310</f>
        <v>0.26210908238428132</v>
      </c>
      <c r="S59" s="32">
        <f>[6]Tabelle1!BI310</f>
        <v>1.3991485097819743E-2</v>
      </c>
      <c r="T59" s="32">
        <f>[6]Tabelle1!BJ310</f>
        <v>2.005618008858593E-2</v>
      </c>
      <c r="U59" s="32">
        <f>[6]Tabelle1!BK310</f>
        <v>0.2961845298687012</v>
      </c>
      <c r="V59" s="32">
        <f>[6]Tabelle1!BL310</f>
        <v>0.24134577001205612</v>
      </c>
      <c r="W59" s="32">
        <f>[6]Tabelle1!BM310</f>
        <v>5.0891634817839052E-2</v>
      </c>
      <c r="X59" s="32">
        <f>[6]Tabelle1!BN310</f>
        <v>2.9187677128023622E-2</v>
      </c>
      <c r="Y59" s="32">
        <f>[6]Tabelle1!BO310</f>
        <v>8.0059265097734908E-2</v>
      </c>
      <c r="Z59" s="32">
        <f>[6]Tabelle1!BP310</f>
        <v>0.61760961182662</v>
      </c>
      <c r="AA59" s="32">
        <f>[6]Tabelle1!BQ310</f>
        <v>0.11744820543340585</v>
      </c>
      <c r="AB59" s="32">
        <f>[6]Tabelle1!BR310</f>
        <v>6.3031324550895176E-2</v>
      </c>
      <c r="AC59" s="32">
        <f>[6]Tabelle1!BS310</f>
        <v>0.18048289275626556</v>
      </c>
      <c r="AD59" s="32">
        <f>[6]Tabelle1!BT310</f>
        <v>0.1066507619399444</v>
      </c>
      <c r="AE59" s="32">
        <f>[6]Tabelle1!BU310</f>
        <v>0.90471548422481574</v>
      </c>
      <c r="AF59" s="32">
        <f>[6]Tabelle1!BV310</f>
        <v>9.5284515775184223E-2</v>
      </c>
      <c r="AG59" s="44"/>
      <c r="AN59">
        <v>1992</v>
      </c>
      <c r="AO59">
        <v>28</v>
      </c>
      <c r="AP59">
        <v>1</v>
      </c>
      <c r="AQ59">
        <v>2</v>
      </c>
      <c r="AR59">
        <v>32</v>
      </c>
      <c r="AS59">
        <v>25</v>
      </c>
      <c r="AT59">
        <v>5</v>
      </c>
      <c r="AU59">
        <v>3</v>
      </c>
      <c r="AV59">
        <v>8</v>
      </c>
      <c r="AW59">
        <v>65</v>
      </c>
      <c r="AX59">
        <v>10</v>
      </c>
      <c r="AY59">
        <v>6</v>
      </c>
      <c r="AZ59">
        <v>16</v>
      </c>
      <c r="BA59">
        <v>9</v>
      </c>
      <c r="BB59">
        <v>90</v>
      </c>
      <c r="BC59">
        <v>10</v>
      </c>
    </row>
    <row r="60" spans="17:55" x14ac:dyDescent="0.25">
      <c r="Q60" s="44">
        <f>[5]Sheet1!B47</f>
        <v>1993</v>
      </c>
      <c r="R60" s="32">
        <f>[6]Tabelle1!BH311</f>
        <v>0.27027853090848786</v>
      </c>
      <c r="S60" s="32">
        <f>[6]Tabelle1!BI311</f>
        <v>1.3105665567662083E-2</v>
      </c>
      <c r="T60" s="32">
        <f>[6]Tabelle1!BJ311</f>
        <v>2.3990937786710537E-2</v>
      </c>
      <c r="U60" s="32">
        <f>[6]Tabelle1!BK311</f>
        <v>0.30737513426286051</v>
      </c>
      <c r="V60" s="32">
        <f>[6]Tabelle1!BL311</f>
        <v>0.23753940689457725</v>
      </c>
      <c r="W60" s="32">
        <f>[6]Tabelle1!BM311</f>
        <v>4.8760469159891323E-2</v>
      </c>
      <c r="X60" s="32">
        <f>[6]Tabelle1!BN311</f>
        <v>2.6717678975186902E-2</v>
      </c>
      <c r="Y60" s="32">
        <f>[6]Tabelle1!BO311</f>
        <v>7.5473931546567744E-2</v>
      </c>
      <c r="Z60" s="32">
        <f>[6]Tabelle1!BP311</f>
        <v>0.62038847270400554</v>
      </c>
      <c r="AA60" s="32">
        <f>[6]Tabelle1!BQ311</f>
        <v>0.12341318124341005</v>
      </c>
      <c r="AB60" s="32">
        <f>[6]Tabelle1!BR311</f>
        <v>6.137413116235426E-2</v>
      </c>
      <c r="AC60" s="32">
        <f>[6]Tabelle1!BS311</f>
        <v>0.18480664365105545</v>
      </c>
      <c r="AD60" s="32">
        <f>[6]Tabelle1!BT311</f>
        <v>0.10849341787736268</v>
      </c>
      <c r="AE60" s="32">
        <f>[6]Tabelle1!BU311</f>
        <v>0.91369275082093404</v>
      </c>
      <c r="AF60" s="32">
        <f>[6]Tabelle1!BV311</f>
        <v>8.6307249179065973E-2</v>
      </c>
      <c r="AG60" s="44"/>
      <c r="AN60">
        <v>1993</v>
      </c>
      <c r="AO60">
        <v>29</v>
      </c>
      <c r="AP60">
        <v>1</v>
      </c>
      <c r="AQ60">
        <v>3</v>
      </c>
      <c r="AR60">
        <v>33</v>
      </c>
      <c r="AS60">
        <v>25</v>
      </c>
      <c r="AT60">
        <v>5</v>
      </c>
      <c r="AU60">
        <v>2</v>
      </c>
      <c r="AV60">
        <v>7</v>
      </c>
      <c r="AW60">
        <v>65</v>
      </c>
      <c r="AX60">
        <v>11</v>
      </c>
      <c r="AY60">
        <v>6</v>
      </c>
      <c r="AZ60">
        <v>16</v>
      </c>
      <c r="BA60">
        <v>9</v>
      </c>
      <c r="BB60">
        <v>91</v>
      </c>
      <c r="BC60">
        <v>9</v>
      </c>
    </row>
    <row r="61" spans="17:55" x14ac:dyDescent="0.25">
      <c r="Q61" s="44">
        <f>[5]Sheet1!B48</f>
        <v>1994</v>
      </c>
      <c r="R61" s="32">
        <f>[6]Tabelle1!BH312</f>
        <v>0.2676020218998571</v>
      </c>
      <c r="S61" s="32">
        <f>[6]Tabelle1!BI312</f>
        <v>1.9162480146994756E-2</v>
      </c>
      <c r="T61" s="32">
        <f>[6]Tabelle1!BJ312</f>
        <v>2.7814898119085614E-2</v>
      </c>
      <c r="U61" s="32">
        <f>[6]Tabelle1!BK312</f>
        <v>0.31456853575609722</v>
      </c>
      <c r="V61" s="32">
        <f>[6]Tabelle1!BL312</f>
        <v>0.23399451557084947</v>
      </c>
      <c r="W61" s="32">
        <f>[6]Tabelle1!BM312</f>
        <v>4.8057093192736704E-2</v>
      </c>
      <c r="X61" s="32">
        <f>[6]Tabelle1!BN312</f>
        <v>2.382492464193478E-2</v>
      </c>
      <c r="Y61" s="32">
        <f>[6]Tabelle1!BO312</f>
        <v>7.1885109253107843E-2</v>
      </c>
      <c r="Z61" s="32">
        <f>[6]Tabelle1!BP312</f>
        <v>0.62042571154876902</v>
      </c>
      <c r="AA61" s="32">
        <f>[6]Tabelle1!BQ312</f>
        <v>0.12394147151205466</v>
      </c>
      <c r="AB61" s="32">
        <f>[6]Tabelle1!BR312</f>
        <v>6.0697254474940295E-2</v>
      </c>
      <c r="AC61" s="32">
        <f>[6]Tabelle1!BS312</f>
        <v>0.1846642664367168</v>
      </c>
      <c r="AD61" s="32">
        <f>[6]Tabelle1!BT312</f>
        <v>0.11163851662191591</v>
      </c>
      <c r="AE61" s="32">
        <f>[6]Tabelle1!BU312</f>
        <v>0.91672165002920247</v>
      </c>
      <c r="AF61" s="32">
        <f>[6]Tabelle1!BV312</f>
        <v>8.3296779170442148E-2</v>
      </c>
      <c r="AG61" s="44"/>
      <c r="AN61">
        <v>1994</v>
      </c>
      <c r="AO61">
        <v>29</v>
      </c>
      <c r="AP61">
        <v>2</v>
      </c>
      <c r="AQ61">
        <v>3</v>
      </c>
      <c r="AR61">
        <v>34</v>
      </c>
      <c r="AS61">
        <v>25</v>
      </c>
      <c r="AT61">
        <v>5</v>
      </c>
      <c r="AU61">
        <v>2</v>
      </c>
      <c r="AV61">
        <v>7</v>
      </c>
      <c r="AW61">
        <v>66</v>
      </c>
      <c r="AX61">
        <v>11</v>
      </c>
      <c r="AY61">
        <v>6</v>
      </c>
      <c r="AZ61">
        <v>16</v>
      </c>
      <c r="BA61">
        <v>10</v>
      </c>
      <c r="BB61">
        <v>92</v>
      </c>
      <c r="BC61">
        <v>8</v>
      </c>
    </row>
    <row r="62" spans="17:55" x14ac:dyDescent="0.25">
      <c r="Q62" s="44">
        <f>[5]Sheet1!B49</f>
        <v>1995</v>
      </c>
      <c r="R62" s="32">
        <f>[6]Tabelle1!BH313</f>
        <v>0.23249221973353845</v>
      </c>
      <c r="S62" s="32">
        <f>[6]Tabelle1!BI313</f>
        <v>2.1015675101233991E-2</v>
      </c>
      <c r="T62" s="32">
        <f>[6]Tabelle1!BJ313</f>
        <v>3.1920770910906983E-2</v>
      </c>
      <c r="U62" s="32">
        <f>[6]Tabelle1!BK313</f>
        <v>0.28541420434723536</v>
      </c>
      <c r="V62" s="32">
        <f>[6]Tabelle1!BL313</f>
        <v>0.21918287569258016</v>
      </c>
      <c r="W62" s="32">
        <f>[6]Tabelle1!BM313</f>
        <v>5.4043567903028729E-2</v>
      </c>
      <c r="X62" s="32">
        <f>[6]Tabelle1!BN313</f>
        <v>2.3308076570139367E-2</v>
      </c>
      <c r="Y62" s="32">
        <f>[6]Tabelle1!BO313</f>
        <v>7.7351644473168099E-2</v>
      </c>
      <c r="Z62" s="32">
        <f>[6]Tabelle1!BP313</f>
        <v>0.58196722025818193</v>
      </c>
      <c r="AA62" s="32">
        <f>[6]Tabelle1!BQ313</f>
        <v>0.13309551408363929</v>
      </c>
      <c r="AB62" s="32">
        <f>[6]Tabelle1!BR313</f>
        <v>6.3956140266402672E-2</v>
      </c>
      <c r="AC62" s="32">
        <f>[6]Tabelle1!BS313</f>
        <v>0.19704451742212289</v>
      </c>
      <c r="AD62" s="32">
        <f>[6]Tabelle1!BT313</f>
        <v>0.11242063442746943</v>
      </c>
      <c r="AE62" s="32">
        <f>[6]Tabelle1!BU313</f>
        <v>0.89145086785297267</v>
      </c>
      <c r="AF62" s="32">
        <f>[6]Tabelle1!BV313</f>
        <v>0.10854913214702747</v>
      </c>
      <c r="AG62" s="44"/>
      <c r="AN62">
        <v>1995</v>
      </c>
      <c r="AO62">
        <v>25</v>
      </c>
      <c r="AP62">
        <v>2</v>
      </c>
      <c r="AQ62">
        <v>3</v>
      </c>
      <c r="AR62">
        <v>31</v>
      </c>
      <c r="AS62">
        <v>23</v>
      </c>
      <c r="AT62">
        <v>6</v>
      </c>
      <c r="AU62">
        <v>2</v>
      </c>
      <c r="AV62">
        <v>8</v>
      </c>
      <c r="AW62">
        <v>62</v>
      </c>
      <c r="AX62">
        <v>11</v>
      </c>
      <c r="AY62">
        <v>6</v>
      </c>
      <c r="AZ62">
        <v>17</v>
      </c>
      <c r="BA62">
        <v>10</v>
      </c>
      <c r="BB62">
        <v>89</v>
      </c>
      <c r="BC62">
        <v>11</v>
      </c>
    </row>
    <row r="63" spans="17:55" x14ac:dyDescent="0.25">
      <c r="Q63" s="44">
        <f>[5]Sheet1!B50</f>
        <v>1996</v>
      </c>
      <c r="R63" s="32">
        <f>[6]Tabelle1!BH314</f>
        <v>0.24759847690185485</v>
      </c>
      <c r="S63" s="32">
        <f>[6]Tabelle1!BI314</f>
        <v>2.3631616271667946E-2</v>
      </c>
      <c r="T63" s="32">
        <f>[6]Tabelle1!BJ314</f>
        <v>3.3407997555204412E-2</v>
      </c>
      <c r="U63" s="32">
        <f>[6]Tabelle1!BK314</f>
        <v>0.30463809072872722</v>
      </c>
      <c r="V63" s="32">
        <f>[6]Tabelle1!BL314</f>
        <v>0.21653770544993417</v>
      </c>
      <c r="W63" s="32">
        <f>[6]Tabelle1!BM314</f>
        <v>5.6861865503313611E-2</v>
      </c>
      <c r="X63" s="32">
        <f>[6]Tabelle1!BN314</f>
        <v>2.1043226892506144E-2</v>
      </c>
      <c r="Y63" s="32">
        <f>[6]Tabelle1!BO314</f>
        <v>7.7908992890538556E-2</v>
      </c>
      <c r="Z63" s="32">
        <f>[6]Tabelle1!BP314</f>
        <v>0.59909168920727751</v>
      </c>
      <c r="AA63" s="32">
        <f>[6]Tabelle1!BQ314</f>
        <v>0.13319665322602828</v>
      </c>
      <c r="AB63" s="32">
        <f>[6]Tabelle1!BR314</f>
        <v>6.2429018423349504E-2</v>
      </c>
      <c r="AC63" s="32">
        <f>[6]Tabelle1!BS314</f>
        <v>0.19560088942013137</v>
      </c>
      <c r="AD63" s="32">
        <f>[6]Tabelle1!BT314</f>
        <v>0.10084970561998421</v>
      </c>
      <c r="AE63" s="32">
        <f>[6]Tabelle1!BU314</f>
        <v>0.89556016633856195</v>
      </c>
      <c r="AF63" s="32">
        <f>[6]Tabelle1!BV314</f>
        <v>0.10445381525788815</v>
      </c>
      <c r="AG63" s="44"/>
      <c r="AN63">
        <v>1996</v>
      </c>
      <c r="AO63">
        <v>27</v>
      </c>
      <c r="AP63">
        <v>3</v>
      </c>
      <c r="AQ63">
        <v>4</v>
      </c>
      <c r="AR63">
        <v>33</v>
      </c>
      <c r="AS63">
        <v>23</v>
      </c>
      <c r="AT63">
        <v>6</v>
      </c>
      <c r="AU63">
        <v>2</v>
      </c>
      <c r="AV63">
        <v>8</v>
      </c>
      <c r="AW63">
        <v>63</v>
      </c>
      <c r="AX63">
        <v>11</v>
      </c>
      <c r="AY63">
        <v>6</v>
      </c>
      <c r="AZ63">
        <v>17</v>
      </c>
      <c r="BA63">
        <v>9</v>
      </c>
      <c r="BB63">
        <v>90</v>
      </c>
      <c r="BC63">
        <v>10</v>
      </c>
    </row>
    <row r="64" spans="17:55" x14ac:dyDescent="0.25">
      <c r="Q64" s="44">
        <f>[5]Sheet1!B51</f>
        <v>1997</v>
      </c>
      <c r="R64" s="32">
        <f>[6]Tabelle1!BH315</f>
        <v>0.23957599655141557</v>
      </c>
      <c r="S64" s="32">
        <f>[6]Tabelle1!BI315</f>
        <v>2.6009066518013147E-2</v>
      </c>
      <c r="T64" s="32">
        <f>[6]Tabelle1!BJ315</f>
        <v>3.2125876094978113E-2</v>
      </c>
      <c r="U64" s="32">
        <f>[6]Tabelle1!BK315</f>
        <v>0.29771740834077909</v>
      </c>
      <c r="V64" s="32">
        <f>[6]Tabelle1!BL315</f>
        <v>0.20156553321406773</v>
      </c>
      <c r="W64" s="32">
        <f>[6]Tabelle1!BM315</f>
        <v>5.9953771807075458E-2</v>
      </c>
      <c r="X64" s="32">
        <f>[6]Tabelle1!BN315</f>
        <v>2.0581522012180085E-2</v>
      </c>
      <c r="Y64" s="32">
        <f>[6]Tabelle1!BO315</f>
        <v>8.0545562353179806E-2</v>
      </c>
      <c r="Z64" s="32">
        <f>[6]Tabelle1!BP315</f>
        <v>0.57981823537410249</v>
      </c>
      <c r="AA64" s="32">
        <f>[6]Tabelle1!BQ315</f>
        <v>0.12687879528514476</v>
      </c>
      <c r="AB64" s="32">
        <f>[6]Tabelle1!BR315</f>
        <v>6.388989876289744E-2</v>
      </c>
      <c r="AC64" s="32">
        <f>[6]Tabelle1!BS315</f>
        <v>0.19078991182633959</v>
      </c>
      <c r="AD64" s="32">
        <f>[6]Tabelle1!BT315</f>
        <v>0.10621527174825543</v>
      </c>
      <c r="AE64" s="32">
        <f>[6]Tabelle1!BU315</f>
        <v>0.8768127217501569</v>
      </c>
      <c r="AF64" s="32">
        <f>[6]Tabelle1!BV315</f>
        <v>0.12319020011449602</v>
      </c>
      <c r="AG64" s="44"/>
      <c r="AN64">
        <v>1997</v>
      </c>
      <c r="AO64">
        <v>26</v>
      </c>
      <c r="AP64">
        <v>3</v>
      </c>
      <c r="AQ64">
        <v>3</v>
      </c>
      <c r="AR64">
        <v>32</v>
      </c>
      <c r="AS64">
        <v>21</v>
      </c>
      <c r="AT64">
        <v>6</v>
      </c>
      <c r="AU64">
        <v>2</v>
      </c>
      <c r="AV64">
        <v>8</v>
      </c>
      <c r="AW64">
        <v>62</v>
      </c>
      <c r="AX64">
        <v>11</v>
      </c>
      <c r="AY64">
        <v>6</v>
      </c>
      <c r="AZ64">
        <v>17</v>
      </c>
      <c r="BA64">
        <v>9</v>
      </c>
      <c r="BB64">
        <v>88</v>
      </c>
      <c r="BC64">
        <v>12</v>
      </c>
    </row>
    <row r="65" spans="17:55" x14ac:dyDescent="0.25">
      <c r="Q65" s="44">
        <f>[5]Sheet1!B52</f>
        <v>1998</v>
      </c>
      <c r="R65" s="32">
        <f>[6]Tabelle1!BH316</f>
        <v>0.26521137728689798</v>
      </c>
      <c r="S65" s="32">
        <f>[6]Tabelle1!BI316</f>
        <v>2.5429708530154561E-2</v>
      </c>
      <c r="T65" s="32">
        <f>[6]Tabelle1!BJ316</f>
        <v>3.3282327195262501E-2</v>
      </c>
      <c r="U65" s="32">
        <f>[6]Tabelle1!BK316</f>
        <v>0.32393334616754782</v>
      </c>
      <c r="V65" s="32">
        <f>[6]Tabelle1!BL316</f>
        <v>0.18707239514055107</v>
      </c>
      <c r="W65" s="32">
        <f>[6]Tabelle1!BM316</f>
        <v>6.0781868325029409E-2</v>
      </c>
      <c r="X65" s="32">
        <f>[6]Tabelle1!BN316</f>
        <v>2.032598907693758E-2</v>
      </c>
      <c r="Y65" s="32">
        <f>[6]Tabelle1!BO316</f>
        <v>8.1107857401966979E-2</v>
      </c>
      <c r="Z65" s="32">
        <f>[6]Tabelle1!BP316</f>
        <v>0.59211642514423668</v>
      </c>
      <c r="AA65" s="32">
        <f>[6]Tabelle1!BQ316</f>
        <v>0.13650045153920334</v>
      </c>
      <c r="AB65" s="32">
        <f>[6]Tabelle1!BR316</f>
        <v>6.2453673615173157E-2</v>
      </c>
      <c r="AC65" s="32">
        <f>[6]Tabelle1!BS316</f>
        <v>0.1989668847437801</v>
      </c>
      <c r="AD65" s="32">
        <f>[6]Tabelle1!BT316</f>
        <v>0.10528816066353686</v>
      </c>
      <c r="AE65" s="32">
        <f>[6]Tabelle1!BU316</f>
        <v>0.89637188521563393</v>
      </c>
      <c r="AF65" s="32">
        <f>[6]Tabelle1!BV316</f>
        <v>0.10361167992752644</v>
      </c>
      <c r="AG65" s="44"/>
      <c r="AN65">
        <v>1998</v>
      </c>
      <c r="AO65">
        <v>29</v>
      </c>
      <c r="AP65">
        <v>3</v>
      </c>
      <c r="AQ65">
        <v>3</v>
      </c>
      <c r="AR65">
        <v>35</v>
      </c>
      <c r="AS65">
        <v>20</v>
      </c>
      <c r="AT65">
        <v>6</v>
      </c>
      <c r="AU65">
        <v>2</v>
      </c>
      <c r="AV65">
        <v>8</v>
      </c>
      <c r="AW65">
        <v>63</v>
      </c>
      <c r="AX65">
        <v>12</v>
      </c>
      <c r="AY65">
        <v>6</v>
      </c>
      <c r="AZ65">
        <v>18</v>
      </c>
      <c r="BA65">
        <v>9</v>
      </c>
      <c r="BB65">
        <v>90</v>
      </c>
      <c r="BC65">
        <v>10</v>
      </c>
    </row>
    <row r="66" spans="17:55" x14ac:dyDescent="0.25">
      <c r="Q66" s="44">
        <f>[5]Sheet1!B53</f>
        <v>1999</v>
      </c>
      <c r="R66" s="32">
        <f>[6]Tabelle1!BH317</f>
        <v>0.2618031785969312</v>
      </c>
      <c r="S66" s="32">
        <f>[6]Tabelle1!BI317</f>
        <v>2.4704295864258381E-2</v>
      </c>
      <c r="T66" s="32">
        <f>[6]Tabelle1!BJ317</f>
        <v>3.190435058826064E-2</v>
      </c>
      <c r="U66" s="32">
        <f>[6]Tabelle1!BK317</f>
        <v>0.31838603950398631</v>
      </c>
      <c r="V66" s="32">
        <f>[6]Tabelle1!BL317</f>
        <v>0.18855062259178307</v>
      </c>
      <c r="W66" s="32">
        <f>[6]Tabelle1!BM317</f>
        <v>5.8481356293734757E-2</v>
      </c>
      <c r="X66" s="32">
        <f>[6]Tabelle1!BN317</f>
        <v>2.0088025963978601E-2</v>
      </c>
      <c r="Y66" s="32">
        <f>[6]Tabelle1!BO317</f>
        <v>7.8569382257713358E-2</v>
      </c>
      <c r="Z66" s="32">
        <f>[6]Tabelle1!BP317</f>
        <v>0.5855191461286533</v>
      </c>
      <c r="AA66" s="32">
        <f>[6]Tabelle1!BQ317</f>
        <v>0.12612329712580997</v>
      </c>
      <c r="AB66" s="32">
        <f>[6]Tabelle1!BR317</f>
        <v>6.0080450992264334E-2</v>
      </c>
      <c r="AC66" s="32">
        <f>[6]Tabelle1!BS317</f>
        <v>0.18621684989324491</v>
      </c>
      <c r="AD66" s="32">
        <f>[6]Tabelle1!BT317</f>
        <v>0.10443006427218303</v>
      </c>
      <c r="AE66" s="32">
        <f>[6]Tabelle1!BU317</f>
        <v>0.87615921815933706</v>
      </c>
      <c r="AF66" s="32">
        <f>[6]Tabelle1!BV317</f>
        <v>0.12383747814154862</v>
      </c>
      <c r="AG66" s="44"/>
      <c r="AN66">
        <v>1999</v>
      </c>
      <c r="AO66">
        <v>28</v>
      </c>
      <c r="AP66">
        <v>3</v>
      </c>
      <c r="AQ66">
        <v>3</v>
      </c>
      <c r="AR66">
        <v>34</v>
      </c>
      <c r="AS66">
        <v>20</v>
      </c>
      <c r="AT66">
        <v>6</v>
      </c>
      <c r="AU66">
        <v>2</v>
      </c>
      <c r="AV66">
        <v>8</v>
      </c>
      <c r="AW66">
        <v>62</v>
      </c>
      <c r="AX66">
        <v>11</v>
      </c>
      <c r="AY66">
        <v>6</v>
      </c>
      <c r="AZ66">
        <v>17</v>
      </c>
      <c r="BA66">
        <v>9</v>
      </c>
      <c r="BB66">
        <v>88</v>
      </c>
      <c r="BC66">
        <v>12</v>
      </c>
    </row>
    <row r="67" spans="17:55" x14ac:dyDescent="0.25">
      <c r="Q67" s="44">
        <f>[5]Sheet1!B54</f>
        <v>2000</v>
      </c>
      <c r="R67" s="32">
        <f>[6]Tabelle1!BH318</f>
        <v>0.24783413449803002</v>
      </c>
      <c r="S67" s="32">
        <f>[6]Tabelle1!BI318</f>
        <v>2.4630994101899249E-2</v>
      </c>
      <c r="T67" s="32">
        <f>[6]Tabelle1!BJ318</f>
        <v>2.4786287242180613E-2</v>
      </c>
      <c r="U67" s="32">
        <f>[6]Tabelle1!BK318</f>
        <v>0.29724869661971576</v>
      </c>
      <c r="V67" s="32">
        <f>[6]Tabelle1!BL318</f>
        <v>0.19579750597397871</v>
      </c>
      <c r="W67" s="32">
        <f>[6]Tabelle1!BM318</f>
        <v>6.0889229564036126E-2</v>
      </c>
      <c r="X67" s="32">
        <f>[6]Tabelle1!BN318</f>
        <v>2.0794587266649719E-2</v>
      </c>
      <c r="Y67" s="32">
        <f>[6]Tabelle1!BO318</f>
        <v>8.1673861522935501E-2</v>
      </c>
      <c r="Z67" s="32">
        <f>[6]Tabelle1!BP318</f>
        <v>0.5747105077439989</v>
      </c>
      <c r="AA67" s="32">
        <f>[6]Tabelle1!BQ318</f>
        <v>0.11665052521194996</v>
      </c>
      <c r="AB67" s="32">
        <f>[6]Tabelle1!BR318</f>
        <v>6.0213794529093714E-2</v>
      </c>
      <c r="AC67" s="32">
        <f>[6]Tabelle1!BS318</f>
        <v>0.17685476336841263</v>
      </c>
      <c r="AD67" s="32">
        <f>[6]Tabelle1!BT318</f>
        <v>0.10631965271221668</v>
      </c>
      <c r="AE67" s="32">
        <f>[6]Tabelle1!BU318</f>
        <v>0.85786871343661042</v>
      </c>
      <c r="AF67" s="32">
        <f>[6]Tabelle1!BV318</f>
        <v>0.14212798527102627</v>
      </c>
      <c r="AG67" s="44"/>
      <c r="AN67">
        <v>2000</v>
      </c>
      <c r="AO67">
        <v>27</v>
      </c>
      <c r="AP67">
        <v>3</v>
      </c>
      <c r="AQ67">
        <v>3</v>
      </c>
      <c r="AR67">
        <v>32</v>
      </c>
      <c r="AS67">
        <v>21</v>
      </c>
      <c r="AT67">
        <v>6</v>
      </c>
      <c r="AU67">
        <v>2</v>
      </c>
      <c r="AV67">
        <v>8</v>
      </c>
      <c r="AW67">
        <v>61</v>
      </c>
      <c r="AX67">
        <v>10</v>
      </c>
      <c r="AY67">
        <v>6</v>
      </c>
      <c r="AZ67">
        <v>16</v>
      </c>
      <c r="BA67">
        <v>9</v>
      </c>
      <c r="BB67">
        <v>86</v>
      </c>
      <c r="BC67">
        <v>14</v>
      </c>
    </row>
    <row r="68" spans="17:55" x14ac:dyDescent="0.25">
      <c r="Q68" s="44">
        <f>[5]Sheet1!B55</f>
        <v>2001</v>
      </c>
      <c r="R68" s="32">
        <f>[6]Tabelle1!BH319</f>
        <v>0.26533443191471667</v>
      </c>
      <c r="S68" s="32">
        <f>[6]Tabelle1!BI319</f>
        <v>2.562716887627655E-2</v>
      </c>
      <c r="T68" s="32">
        <f>[6]Tabelle1!BJ319</f>
        <v>2.1221678281030998E-2</v>
      </c>
      <c r="U68" s="32">
        <f>[6]Tabelle1!BK319</f>
        <v>0.3121832790720242</v>
      </c>
      <c r="V68" s="32">
        <f>[6]Tabelle1!BL319</f>
        <v>0.20199619351591663</v>
      </c>
      <c r="W68" s="32">
        <f>[6]Tabelle1!BM319</f>
        <v>5.94194960413486E-2</v>
      </c>
      <c r="X68" s="32">
        <f>[6]Tabelle1!BN319</f>
        <v>2.1877589783519939E-2</v>
      </c>
      <c r="Y68" s="32">
        <f>[6]Tabelle1!BO319</f>
        <v>8.1300727111558335E-2</v>
      </c>
      <c r="Z68" s="32">
        <f>[6]Tabelle1!BP319</f>
        <v>0.59545986467900058</v>
      </c>
      <c r="AA68" s="32">
        <f>[6]Tabelle1!BQ319</f>
        <v>0.10224597751613222</v>
      </c>
      <c r="AB68" s="32">
        <f>[6]Tabelle1!BR319</f>
        <v>5.5865840002330212E-2</v>
      </c>
      <c r="AC68" s="32">
        <f>[6]Tabelle1!BS319</f>
        <v>0.15811181751846243</v>
      </c>
      <c r="AD68" s="32">
        <f>[6]Tabelle1!BT319</f>
        <v>0.10022225701801188</v>
      </c>
      <c r="AE68" s="32">
        <f>[6]Tabelle1!BU319</f>
        <v>0.85380079163390576</v>
      </c>
      <c r="AF68" s="32">
        <f>[6]Tabelle1!BV319</f>
        <v>0.1461893670507162</v>
      </c>
      <c r="AG68" s="44"/>
      <c r="AN68">
        <v>2001</v>
      </c>
      <c r="AO68">
        <v>29</v>
      </c>
      <c r="AP68">
        <v>3</v>
      </c>
      <c r="AQ68">
        <v>2</v>
      </c>
      <c r="AR68">
        <v>34</v>
      </c>
      <c r="AS68">
        <v>21</v>
      </c>
      <c r="AT68">
        <v>6</v>
      </c>
      <c r="AU68">
        <v>2</v>
      </c>
      <c r="AV68">
        <v>8</v>
      </c>
      <c r="AW68">
        <v>63</v>
      </c>
      <c r="AX68">
        <v>9</v>
      </c>
      <c r="AY68">
        <v>5</v>
      </c>
      <c r="AZ68">
        <v>14</v>
      </c>
      <c r="BA68">
        <v>9</v>
      </c>
      <c r="BB68">
        <v>86</v>
      </c>
      <c r="BC68">
        <v>14</v>
      </c>
    </row>
    <row r="69" spans="17:55" x14ac:dyDescent="0.25">
      <c r="Q69" s="44">
        <f>[5]Sheet1!B56</f>
        <v>2002</v>
      </c>
      <c r="R69" s="32">
        <f>[6]Tabelle1!BH320</f>
        <v>0.26955299955028789</v>
      </c>
      <c r="S69" s="32">
        <f>[6]Tabelle1!BI320</f>
        <v>2.5851460295300818E-2</v>
      </c>
      <c r="T69" s="32">
        <f>[6]Tabelle1!BJ320</f>
        <v>1.9403975485803023E-2</v>
      </c>
      <c r="U69" s="32">
        <f>[6]Tabelle1!BK320</f>
        <v>0.31480866954993603</v>
      </c>
      <c r="V69" s="32">
        <f>[6]Tabelle1!BL320</f>
        <v>0.21012652224825709</v>
      </c>
      <c r="W69" s="32">
        <f>[6]Tabelle1!BM320</f>
        <v>5.1779825815881066E-2</v>
      </c>
      <c r="X69" s="32">
        <f>[6]Tabelle1!BN320</f>
        <v>2.1276707505132334E-2</v>
      </c>
      <c r="Y69" s="32">
        <f>[6]Tabelle1!BO320</f>
        <v>7.3046592739003324E-2</v>
      </c>
      <c r="Z69" s="32">
        <f>[6]Tabelle1!BP320</f>
        <v>0.59797200808166251</v>
      </c>
      <c r="AA69" s="32">
        <f>[6]Tabelle1!BQ320</f>
        <v>9.1576408752057595E-2</v>
      </c>
      <c r="AB69" s="32">
        <f>[6]Tabelle1!BR320</f>
        <v>5.185536771573751E-2</v>
      </c>
      <c r="AC69" s="32">
        <f>[6]Tabelle1!BS320</f>
        <v>0.14343802229564281</v>
      </c>
      <c r="AD69" s="32">
        <f>[6]Tabelle1!BT320</f>
        <v>0.10052520951237415</v>
      </c>
      <c r="AE69" s="32">
        <f>[6]Tabelle1!BU320</f>
        <v>0.84194871109937575</v>
      </c>
      <c r="AF69" s="32">
        <f>[6]Tabelle1!BV320</f>
        <v>0.15806083113761368</v>
      </c>
      <c r="AG69" s="44"/>
      <c r="AN69">
        <v>2002</v>
      </c>
      <c r="AO69">
        <v>29</v>
      </c>
      <c r="AP69">
        <v>3</v>
      </c>
      <c r="AQ69">
        <v>2</v>
      </c>
      <c r="AR69">
        <v>34</v>
      </c>
      <c r="AS69">
        <v>22</v>
      </c>
      <c r="AT69">
        <v>5</v>
      </c>
      <c r="AU69">
        <v>2</v>
      </c>
      <c r="AV69">
        <v>7</v>
      </c>
      <c r="AW69">
        <v>63</v>
      </c>
      <c r="AX69">
        <v>8</v>
      </c>
      <c r="AY69">
        <v>5</v>
      </c>
      <c r="AZ69">
        <v>13</v>
      </c>
      <c r="BA69">
        <v>9</v>
      </c>
      <c r="BB69">
        <v>85</v>
      </c>
      <c r="BC69">
        <v>15</v>
      </c>
    </row>
    <row r="70" spans="17:55" x14ac:dyDescent="0.25">
      <c r="Q70" s="44">
        <f>[5]Sheet1!B57</f>
        <v>2003</v>
      </c>
      <c r="R70" s="32">
        <f>[6]Tabelle1!BH321</f>
        <v>0.29370661461518593</v>
      </c>
      <c r="S70" s="32">
        <f>[6]Tabelle1!BI321</f>
        <v>2.6090693627701184E-2</v>
      </c>
      <c r="T70" s="32">
        <f>[6]Tabelle1!BJ321</f>
        <v>1.4773602675553894E-2</v>
      </c>
      <c r="U70" s="32">
        <f>[6]Tabelle1!BK321</f>
        <v>0.33456426747888773</v>
      </c>
      <c r="V70" s="32">
        <f>[6]Tabelle1!BL321</f>
        <v>0.20872919201906662</v>
      </c>
      <c r="W70" s="32">
        <f>[6]Tabelle1!BM321</f>
        <v>4.9129698246662509E-2</v>
      </c>
      <c r="X70" s="32">
        <f>[6]Tabelle1!BN321</f>
        <v>1.9648273286305851E-2</v>
      </c>
      <c r="Y70" s="32">
        <f>[6]Tabelle1!BO321</f>
        <v>6.8781501770980399E-2</v>
      </c>
      <c r="Z70" s="32">
        <f>[6]Tabelle1!BP321</f>
        <v>0.61209739103080218</v>
      </c>
      <c r="AA70" s="32">
        <f>[6]Tabelle1!BQ321</f>
        <v>8.0876461153022897E-2</v>
      </c>
      <c r="AB70" s="32">
        <f>[6]Tabelle1!BR321</f>
        <v>5.171995236025162E-2</v>
      </c>
      <c r="AC70" s="32">
        <f>[6]Tabelle1!BS321</f>
        <v>0.13259641351327453</v>
      </c>
      <c r="AD70" s="32">
        <f>[6]Tabelle1!BT321</f>
        <v>9.8149925460594339E-2</v>
      </c>
      <c r="AE70" s="32">
        <f>[6]Tabelle1!BU321</f>
        <v>0.84282754538130167</v>
      </c>
      <c r="AF70" s="32">
        <f>[6]Tabelle1!BV321</f>
        <v>0.15716892438068639</v>
      </c>
      <c r="AG70" s="44"/>
      <c r="AN70">
        <v>2003</v>
      </c>
      <c r="AO70">
        <v>31</v>
      </c>
      <c r="AP70">
        <v>3</v>
      </c>
      <c r="AQ70">
        <v>2</v>
      </c>
      <c r="AR70">
        <v>36</v>
      </c>
      <c r="AS70">
        <v>22</v>
      </c>
      <c r="AT70">
        <v>5</v>
      </c>
      <c r="AU70">
        <v>2</v>
      </c>
      <c r="AV70">
        <v>7</v>
      </c>
      <c r="AW70">
        <v>64</v>
      </c>
      <c r="AX70">
        <v>7</v>
      </c>
      <c r="AY70">
        <v>5</v>
      </c>
      <c r="AZ70">
        <v>12</v>
      </c>
      <c r="BA70">
        <v>9</v>
      </c>
      <c r="BB70">
        <v>85</v>
      </c>
      <c r="BC70">
        <v>15</v>
      </c>
    </row>
    <row r="71" spans="17:55" x14ac:dyDescent="0.25">
      <c r="Q71" s="44">
        <f>[5]Sheet1!B58</f>
        <v>2004</v>
      </c>
      <c r="R71" s="32">
        <f>[6]Tabelle1!BH322</f>
        <v>0.28788361059664597</v>
      </c>
      <c r="S71" s="32">
        <f>[6]Tabelle1!BI322</f>
        <v>2.3611707268924878E-2</v>
      </c>
      <c r="T71" s="32">
        <f>[6]Tabelle1!BJ322</f>
        <v>1.5488754832567521E-2</v>
      </c>
      <c r="U71" s="32">
        <f>[6]Tabelle1!BK322</f>
        <v>0.32697836770387839</v>
      </c>
      <c r="V71" s="32">
        <f>[6]Tabelle1!BL322</f>
        <v>0.20817756374746638</v>
      </c>
      <c r="W71" s="32">
        <f>[6]Tabelle1!BM322</f>
        <v>4.7346993271012522E-2</v>
      </c>
      <c r="X71" s="32">
        <f>[6]Tabelle1!BN322</f>
        <v>1.7848305277701346E-2</v>
      </c>
      <c r="Y71" s="32">
        <f>[6]Tabelle1!BO322</f>
        <v>6.5198523455191379E-2</v>
      </c>
      <c r="Z71" s="32">
        <f>[6]Tabelle1!BP322</f>
        <v>0.60035994596351139</v>
      </c>
      <c r="AA71" s="32">
        <f>[6]Tabelle1!BQ322</f>
        <v>7.1006192715487054E-2</v>
      </c>
      <c r="AB71" s="32">
        <f>[6]Tabelle1!BR322</f>
        <v>4.9064524263495259E-2</v>
      </c>
      <c r="AC71" s="32">
        <f>[6]Tabelle1!BS322</f>
        <v>0.12007943294243509</v>
      </c>
      <c r="AD71" s="32">
        <f>[6]Tabelle1!BT322</f>
        <v>9.9912116591867259E-2</v>
      </c>
      <c r="AE71" s="32">
        <f>[6]Tabelle1!BU322</f>
        <v>0.82034600444083861</v>
      </c>
      <c r="AF71" s="32">
        <f>[6]Tabelle1!BV322</f>
        <v>0.17965722046563898</v>
      </c>
      <c r="AG71" s="44"/>
      <c r="AN71">
        <v>2004</v>
      </c>
      <c r="AO71">
        <v>31</v>
      </c>
      <c r="AP71">
        <v>2</v>
      </c>
      <c r="AQ71">
        <v>2</v>
      </c>
      <c r="AR71">
        <v>35</v>
      </c>
      <c r="AS71">
        <v>22</v>
      </c>
      <c r="AT71">
        <v>5</v>
      </c>
      <c r="AU71">
        <v>2</v>
      </c>
      <c r="AV71">
        <v>7</v>
      </c>
      <c r="AW71">
        <v>63</v>
      </c>
      <c r="AX71">
        <v>6</v>
      </c>
      <c r="AY71">
        <v>5</v>
      </c>
      <c r="AZ71">
        <v>11</v>
      </c>
      <c r="BA71">
        <v>9</v>
      </c>
      <c r="BB71">
        <v>82</v>
      </c>
      <c r="BC71">
        <v>18</v>
      </c>
    </row>
    <row r="72" spans="17:55" x14ac:dyDescent="0.25">
      <c r="Q72" s="44">
        <f>[5]Sheet1!B59</f>
        <v>2005</v>
      </c>
      <c r="R72" s="32">
        <f>[6]Tabelle1!BH323</f>
        <v>0.30627747576730124</v>
      </c>
      <c r="S72" s="32">
        <f>[6]Tabelle1!BI323</f>
        <v>2.4854888855288672E-2</v>
      </c>
      <c r="T72" s="32">
        <f>[6]Tabelle1!BJ323</f>
        <v>1.7346188677178371E-2</v>
      </c>
      <c r="U72" s="32">
        <f>[6]Tabelle1!BK323</f>
        <v>0.34849312366648105</v>
      </c>
      <c r="V72" s="32">
        <f>[6]Tabelle1!BL323</f>
        <v>0.21260209064397304</v>
      </c>
      <c r="W72" s="32">
        <f>[6]Tabelle1!BM323</f>
        <v>4.8753494008170951E-2</v>
      </c>
      <c r="X72" s="32">
        <f>[6]Tabelle1!BN323</f>
        <v>1.749018443045746E-2</v>
      </c>
      <c r="Y72" s="32">
        <f>[6]Tabelle1!BO323</f>
        <v>6.6266838350114737E-2</v>
      </c>
      <c r="Z72" s="32">
        <f>[6]Tabelle1!BP323</f>
        <v>0.62734748229385606</v>
      </c>
      <c r="AA72" s="32">
        <f>[6]Tabelle1!BQ323</f>
        <v>6.1223037356486196E-2</v>
      </c>
      <c r="AB72" s="32">
        <f>[6]Tabelle1!BR323</f>
        <v>5.0491472824691845E-2</v>
      </c>
      <c r="AC72" s="32">
        <f>[6]Tabelle1!BS323</f>
        <v>0.11171451018117805</v>
      </c>
      <c r="AD72" s="32">
        <f>[6]Tabelle1!BT323</f>
        <v>0.10290809064652175</v>
      </c>
      <c r="AE72" s="32">
        <f>[6]Tabelle1!BU323</f>
        <v>0.84196446087406762</v>
      </c>
      <c r="AF72" s="32">
        <f>[6]Tabelle1!BV323</f>
        <v>0.15805869903741876</v>
      </c>
      <c r="AG72" s="44"/>
      <c r="AN72">
        <v>2005</v>
      </c>
      <c r="AO72">
        <v>33</v>
      </c>
      <c r="AP72">
        <v>3</v>
      </c>
      <c r="AQ72">
        <v>2</v>
      </c>
      <c r="AR72">
        <v>37</v>
      </c>
      <c r="AS72">
        <v>22</v>
      </c>
      <c r="AT72">
        <v>5</v>
      </c>
      <c r="AU72">
        <v>2</v>
      </c>
      <c r="AV72">
        <v>7</v>
      </c>
      <c r="AW72">
        <v>66</v>
      </c>
      <c r="AX72">
        <v>5</v>
      </c>
      <c r="AY72">
        <v>5</v>
      </c>
      <c r="AZ72">
        <v>10</v>
      </c>
      <c r="BA72">
        <v>9</v>
      </c>
      <c r="BB72">
        <v>85</v>
      </c>
      <c r="BC72">
        <v>15</v>
      </c>
    </row>
    <row r="73" spans="17:55" x14ac:dyDescent="0.25">
      <c r="Q73" s="44">
        <f>[5]Sheet1!B60</f>
        <v>2006</v>
      </c>
      <c r="R73" s="32">
        <f>[6]Tabelle1!BH324</f>
        <v>0.27439746360451128</v>
      </c>
      <c r="S73" s="32">
        <f>[6]Tabelle1!BI324</f>
        <v>2.5263667217676481E-2</v>
      </c>
      <c r="T73" s="32">
        <f>[6]Tabelle1!BJ324</f>
        <v>1.5249314322035043E-2</v>
      </c>
      <c r="U73" s="32">
        <f>[6]Tabelle1!BK324</f>
        <v>0.31491354992443976</v>
      </c>
      <c r="V73" s="32">
        <f>[6]Tabelle1!BL324</f>
        <v>0.22838236410531254</v>
      </c>
      <c r="W73" s="32">
        <f>[6]Tabelle1!BM324</f>
        <v>5.7991710749273069E-2</v>
      </c>
      <c r="X73" s="32">
        <f>[6]Tabelle1!BN324</f>
        <v>1.9561278515079342E-2</v>
      </c>
      <c r="Y73" s="32">
        <f>[6]Tabelle1!BO324</f>
        <v>7.7544001742671953E-2</v>
      </c>
      <c r="Z73" s="32">
        <f>[6]Tabelle1!BP324</f>
        <v>0.62083621520122456</v>
      </c>
      <c r="AA73" s="32">
        <f>[6]Tabelle1!BQ324</f>
        <v>5.6771298121655295E-2</v>
      </c>
      <c r="AB73" s="32">
        <f>[6]Tabelle1!BR324</f>
        <v>5.428285370836701E-2</v>
      </c>
      <c r="AC73" s="32">
        <f>[6]Tabelle1!BS324</f>
        <v>0.1110541518300223</v>
      </c>
      <c r="AD73" s="32">
        <f>[6]Tabelle1!BT324</f>
        <v>0.11326693359287955</v>
      </c>
      <c r="AE73" s="32">
        <f>[6]Tabelle1!BU324</f>
        <v>0.84515730062412642</v>
      </c>
      <c r="AF73" s="32">
        <f>[6]Tabelle1!BV324</f>
        <v>0.15484580415609045</v>
      </c>
      <c r="AG73" s="44"/>
      <c r="AN73">
        <v>2006</v>
      </c>
      <c r="AO73">
        <v>29</v>
      </c>
      <c r="AP73">
        <v>3</v>
      </c>
      <c r="AQ73">
        <v>2</v>
      </c>
      <c r="AR73">
        <v>33</v>
      </c>
      <c r="AS73">
        <v>24</v>
      </c>
      <c r="AT73">
        <v>6</v>
      </c>
      <c r="AU73">
        <v>2</v>
      </c>
      <c r="AV73">
        <v>8</v>
      </c>
      <c r="AW73">
        <v>65</v>
      </c>
      <c r="AX73">
        <v>5</v>
      </c>
      <c r="AY73">
        <v>5</v>
      </c>
      <c r="AZ73">
        <v>10</v>
      </c>
      <c r="BA73">
        <v>10</v>
      </c>
      <c r="BB73">
        <v>85</v>
      </c>
      <c r="BC73">
        <v>15</v>
      </c>
    </row>
    <row r="74" spans="17:55" x14ac:dyDescent="0.25">
      <c r="Q74" s="44"/>
    </row>
    <row r="75" spans="17:55" x14ac:dyDescent="0.25">
      <c r="Q75" s="44"/>
    </row>
    <row r="76" spans="17:55" x14ac:dyDescent="0.25">
      <c r="Q76" s="44"/>
    </row>
    <row r="77" spans="17:55" x14ac:dyDescent="0.25">
      <c r="Q77" s="44"/>
    </row>
    <row r="78" spans="17:55" x14ac:dyDescent="0.25">
      <c r="Q78" s="44"/>
    </row>
    <row r="79" spans="17:55" x14ac:dyDescent="0.25">
      <c r="Q79" s="44"/>
    </row>
    <row r="80" spans="17:55" x14ac:dyDescent="0.25">
      <c r="Q80" s="44"/>
    </row>
    <row r="81" spans="17:17" x14ac:dyDescent="0.25">
      <c r="Q81" s="44"/>
    </row>
    <row r="82" spans="17:17" x14ac:dyDescent="0.25">
      <c r="Q82" s="44"/>
    </row>
    <row r="83" spans="17:17" x14ac:dyDescent="0.25">
      <c r="Q83" s="44"/>
    </row>
    <row r="84" spans="17:17" x14ac:dyDescent="0.25">
      <c r="Q84" s="44"/>
    </row>
    <row r="85" spans="17:17" x14ac:dyDescent="0.25">
      <c r="Q85" s="44"/>
    </row>
    <row r="86" spans="17:17" x14ac:dyDescent="0.25">
      <c r="Q86" s="44"/>
    </row>
    <row r="87" spans="17:17" x14ac:dyDescent="0.25">
      <c r="Q87" s="44"/>
    </row>
    <row r="88" spans="17:17" x14ac:dyDescent="0.25">
      <c r="Q88" s="44"/>
    </row>
    <row r="89" spans="17:17" x14ac:dyDescent="0.25">
      <c r="Q89" s="44"/>
    </row>
    <row r="90" spans="17:17" x14ac:dyDescent="0.25">
      <c r="Q90" s="44"/>
    </row>
    <row r="91" spans="17:17" x14ac:dyDescent="0.25">
      <c r="Q91" s="44"/>
    </row>
    <row r="92" spans="17:17" x14ac:dyDescent="0.25">
      <c r="Q92" s="44"/>
    </row>
    <row r="93" spans="17:17" x14ac:dyDescent="0.25">
      <c r="Q93" s="44"/>
    </row>
    <row r="94" spans="17:17" x14ac:dyDescent="0.25">
      <c r="Q94" s="44"/>
    </row>
    <row r="95" spans="17:17" x14ac:dyDescent="0.25">
      <c r="Q95" s="44"/>
    </row>
    <row r="96" spans="17:17" x14ac:dyDescent="0.25">
      <c r="Q96" s="44"/>
    </row>
    <row r="97" spans="17:17" x14ac:dyDescent="0.25">
      <c r="Q97" s="44"/>
    </row>
    <row r="98" spans="17:17" x14ac:dyDescent="0.25">
      <c r="Q98" s="44"/>
    </row>
    <row r="99" spans="17:17" x14ac:dyDescent="0.25">
      <c r="Q99" s="44"/>
    </row>
    <row r="100" spans="17:17" x14ac:dyDescent="0.25">
      <c r="Q100" s="44"/>
    </row>
    <row r="101" spans="17:17" x14ac:dyDescent="0.25">
      <c r="Q101" s="44"/>
    </row>
    <row r="102" spans="17:17" x14ac:dyDescent="0.25">
      <c r="Q102" s="44"/>
    </row>
    <row r="103" spans="17:17" x14ac:dyDescent="0.25">
      <c r="Q103" s="44"/>
    </row>
    <row r="104" spans="17:17" x14ac:dyDescent="0.25">
      <c r="Q104" s="44"/>
    </row>
    <row r="105" spans="17:17" x14ac:dyDescent="0.25">
      <c r="Q105" s="44"/>
    </row>
    <row r="106" spans="17:17" x14ac:dyDescent="0.25">
      <c r="Q106" s="44"/>
    </row>
    <row r="107" spans="17:17" x14ac:dyDescent="0.25">
      <c r="Q107" s="44"/>
    </row>
    <row r="108" spans="17:17" x14ac:dyDescent="0.25">
      <c r="Q108" s="44"/>
    </row>
    <row r="109" spans="17:17" x14ac:dyDescent="0.25">
      <c r="Q109" s="44"/>
    </row>
    <row r="110" spans="17:17" x14ac:dyDescent="0.25">
      <c r="Q110" s="44"/>
    </row>
    <row r="111" spans="17:17" x14ac:dyDescent="0.25">
      <c r="Q111" s="44"/>
    </row>
    <row r="112" spans="17:17" x14ac:dyDescent="0.25">
      <c r="Q112" s="44"/>
    </row>
    <row r="113" spans="17:17" x14ac:dyDescent="0.25">
      <c r="Q113" s="44"/>
    </row>
    <row r="114" spans="17:17" x14ac:dyDescent="0.25">
      <c r="Q114" s="44"/>
    </row>
    <row r="115" spans="17:17" x14ac:dyDescent="0.25">
      <c r="Q115" s="44"/>
    </row>
    <row r="116" spans="17:17" x14ac:dyDescent="0.25">
      <c r="Q116" s="44"/>
    </row>
    <row r="117" spans="17:17" x14ac:dyDescent="0.25">
      <c r="Q117" s="44"/>
    </row>
    <row r="118" spans="17:17" x14ac:dyDescent="0.25">
      <c r="Q118" s="44"/>
    </row>
    <row r="119" spans="17:17" x14ac:dyDescent="0.25">
      <c r="Q119" s="44"/>
    </row>
    <row r="120" spans="17:17" x14ac:dyDescent="0.25">
      <c r="Q120" s="44"/>
    </row>
    <row r="121" spans="17:17" x14ac:dyDescent="0.25">
      <c r="Q121" s="44"/>
    </row>
    <row r="122" spans="17:17" x14ac:dyDescent="0.25">
      <c r="Q122" s="44"/>
    </row>
    <row r="123" spans="17:17" x14ac:dyDescent="0.25">
      <c r="Q123" s="44"/>
    </row>
    <row r="124" spans="17:17" x14ac:dyDescent="0.25">
      <c r="Q124" s="44"/>
    </row>
    <row r="125" spans="17:17" x14ac:dyDescent="0.25">
      <c r="Q125" s="44"/>
    </row>
    <row r="126" spans="17:17" x14ac:dyDescent="0.25">
      <c r="Q126" s="44"/>
    </row>
    <row r="127" spans="17:17" x14ac:dyDescent="0.25">
      <c r="Q127" s="44"/>
    </row>
    <row r="128" spans="17:17" x14ac:dyDescent="0.25">
      <c r="Q128" s="44"/>
    </row>
    <row r="129" spans="17:17" x14ac:dyDescent="0.25">
      <c r="Q129" s="44"/>
    </row>
    <row r="130" spans="17:17" x14ac:dyDescent="0.25">
      <c r="Q130" s="44"/>
    </row>
    <row r="131" spans="17:17" x14ac:dyDescent="0.25">
      <c r="Q131" s="44"/>
    </row>
    <row r="132" spans="17:17" x14ac:dyDescent="0.25">
      <c r="Q132" s="44"/>
    </row>
    <row r="133" spans="17:17" x14ac:dyDescent="0.25">
      <c r="Q133" s="44"/>
    </row>
    <row r="134" spans="17:17" x14ac:dyDescent="0.25">
      <c r="Q134" s="44"/>
    </row>
    <row r="135" spans="17:17" x14ac:dyDescent="0.25">
      <c r="Q135" s="44"/>
    </row>
    <row r="136" spans="17:17" x14ac:dyDescent="0.25">
      <c r="Q136" s="44"/>
    </row>
    <row r="137" spans="17:17" x14ac:dyDescent="0.25">
      <c r="Q137" s="44"/>
    </row>
    <row r="138" spans="17:17" x14ac:dyDescent="0.25">
      <c r="Q138" s="44"/>
    </row>
    <row r="139" spans="17:17" x14ac:dyDescent="0.25">
      <c r="Q139" s="44"/>
    </row>
    <row r="140" spans="17:17" x14ac:dyDescent="0.25">
      <c r="Q140" s="44"/>
    </row>
    <row r="141" spans="17:17" x14ac:dyDescent="0.25">
      <c r="Q141" s="44"/>
    </row>
    <row r="142" spans="17:17" x14ac:dyDescent="0.25">
      <c r="Q142" s="44"/>
    </row>
    <row r="143" spans="17:17" x14ac:dyDescent="0.25">
      <c r="Q143" s="44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"/>
  <sheetViews>
    <sheetView topLeftCell="A10" workbookViewId="0">
      <selection activeCell="B3" sqref="B3"/>
    </sheetView>
  </sheetViews>
  <sheetFormatPr baseColWidth="10" defaultColWidth="9.140625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6DB6-2CEA-42EC-82F8-44C5028DB912}">
  <dimension ref="A1:U167"/>
  <sheetViews>
    <sheetView workbookViewId="0">
      <selection activeCell="K2" sqref="K2"/>
    </sheetView>
  </sheetViews>
  <sheetFormatPr baseColWidth="10" defaultRowHeight="15" x14ac:dyDescent="0.25"/>
  <cols>
    <col min="2" max="2" width="15.5703125" customWidth="1"/>
    <col min="5" max="5" width="19.7109375" customWidth="1"/>
    <col min="6" max="6" width="28.28515625" customWidth="1"/>
    <col min="7" max="7" width="30.85546875" customWidth="1"/>
    <col min="9" max="15" width="11.42578125" style="20"/>
  </cols>
  <sheetData>
    <row r="1" spans="1:21" x14ac:dyDescent="0.25">
      <c r="A1" s="101" t="str">
        <f>Alu!B165</f>
        <v>Year</v>
      </c>
      <c r="B1" s="53" t="str">
        <f>Alu!M124</f>
        <v>USGS Construction</v>
      </c>
      <c r="C1" s="53" t="str">
        <f>Alu!N124</f>
        <v>USGS Consumer durables</v>
      </c>
      <c r="D1" s="53" t="str">
        <f>Alu!O124</f>
        <v>USGS Containers and packaging</v>
      </c>
      <c r="E1" s="53" t="str">
        <f>Alu!P124</f>
        <v>USGS Electrical</v>
      </c>
      <c r="F1" s="53" t="str">
        <f>Alu!Q124</f>
        <v>USGS Machinery and equipment</v>
      </c>
      <c r="G1" s="53" t="str">
        <f>Alu!R124</f>
        <v>USGS Transportation</v>
      </c>
      <c r="H1" s="53" t="str">
        <f>Alu!S124</f>
        <v>USGS Other</v>
      </c>
      <c r="I1" s="20" t="str">
        <f>Alu!C165</f>
        <v>Liu Building &amp; Construction</v>
      </c>
      <c r="J1" s="20" t="str">
        <f>Alu!D165</f>
        <v>Liu Transportation</v>
      </c>
      <c r="K1" s="20" t="str">
        <f>Alu!E165</f>
        <v>Liu Containers and packaging</v>
      </c>
      <c r="L1" s="20" t="str">
        <f>Alu!F165</f>
        <v>Liu Machinery and equipment</v>
      </c>
      <c r="M1" s="20" t="str">
        <f>Alu!G165</f>
        <v>Liu Electrical</v>
      </c>
      <c r="N1" s="20" t="str">
        <f>Alu!H165</f>
        <v>Liu Consumer durables</v>
      </c>
      <c r="O1" s="20" t="str">
        <f>Alu!I165</f>
        <v>Liu Other</v>
      </c>
      <c r="P1" s="55"/>
      <c r="Q1" s="55"/>
      <c r="R1" s="55"/>
      <c r="S1" s="55"/>
      <c r="T1" s="55"/>
      <c r="U1" s="55"/>
    </row>
    <row r="2" spans="1:21" x14ac:dyDescent="0.25">
      <c r="A2" s="101">
        <f>Alu!B166</f>
        <v>1962</v>
      </c>
      <c r="I2" s="20">
        <f>Alu!C166</f>
        <v>0.26245999999999997</v>
      </c>
      <c r="J2" s="20">
        <f>Alu!D166</f>
        <v>0.24134000000000003</v>
      </c>
      <c r="K2" s="20">
        <f>Alu!E166</f>
        <v>8.1629999999999966E-2</v>
      </c>
      <c r="L2" s="20">
        <f>Alu!F166</f>
        <v>7.4340000000000045E-2</v>
      </c>
      <c r="M2" s="20">
        <f>Alu!G166</f>
        <v>0.12066999999999993</v>
      </c>
      <c r="N2" s="20">
        <f>Alu!H166</f>
        <v>0.12313000000000002</v>
      </c>
      <c r="O2" s="20">
        <f>Alu!I166</f>
        <v>9.6430000000000016E-2</v>
      </c>
    </row>
    <row r="3" spans="1:21" x14ac:dyDescent="0.25">
      <c r="A3" s="101">
        <f>Alu!B167</f>
        <v>1963</v>
      </c>
      <c r="I3" s="20">
        <f>Alu!C167</f>
        <v>0.26745999999999998</v>
      </c>
      <c r="J3" s="20">
        <f>Alu!D167</f>
        <v>0.24149000000000004</v>
      </c>
      <c r="K3" s="20">
        <f>Alu!E167</f>
        <v>8.6359999999999951E-2</v>
      </c>
      <c r="L3" s="20">
        <f>Alu!F167</f>
        <v>7.6840000000000047E-2</v>
      </c>
      <c r="M3" s="20">
        <f>Alu!G167</f>
        <v>0.12146000000000001</v>
      </c>
      <c r="N3" s="20">
        <f>Alu!H167</f>
        <v>0.11530999999999991</v>
      </c>
      <c r="O3" s="20">
        <f>Alu!I167</f>
        <v>9.108000000000005E-2</v>
      </c>
    </row>
    <row r="4" spans="1:21" x14ac:dyDescent="0.25">
      <c r="A4" s="101">
        <f>Alu!B168</f>
        <v>1964</v>
      </c>
      <c r="I4" s="20">
        <f>Alu!C168</f>
        <v>0.26219999999999999</v>
      </c>
      <c r="J4" s="20">
        <f>Alu!D168</f>
        <v>0.23667000000000002</v>
      </c>
      <c r="K4" s="20">
        <f>Alu!E168</f>
        <v>8.2269999999999968E-2</v>
      </c>
      <c r="L4" s="20">
        <f>Alu!F168</f>
        <v>8.092999999999996E-2</v>
      </c>
      <c r="M4" s="20">
        <f>Alu!G168</f>
        <v>0.1200200000000001</v>
      </c>
      <c r="N4" s="20">
        <f>Alu!H168</f>
        <v>0.11566999999999993</v>
      </c>
      <c r="O4" s="20">
        <f>Alu!I168</f>
        <v>0.10224</v>
      </c>
    </row>
    <row r="5" spans="1:21" x14ac:dyDescent="0.25">
      <c r="A5" s="101">
        <f>Alu!B169</f>
        <v>1965</v>
      </c>
      <c r="I5" s="20">
        <f>Alu!C169</f>
        <v>0.24972000000000003</v>
      </c>
      <c r="J5" s="20">
        <f>Alu!D169</f>
        <v>0.23801000000000003</v>
      </c>
      <c r="K5" s="20">
        <f>Alu!E169</f>
        <v>8.5000000000000006E-2</v>
      </c>
      <c r="L5" s="20">
        <f>Alu!F169</f>
        <v>7.8789999999999971E-2</v>
      </c>
      <c r="M5" s="20">
        <f>Alu!G169</f>
        <v>0.14316999999999994</v>
      </c>
      <c r="N5" s="20">
        <f>Alu!H169</f>
        <v>0.11523000000000011</v>
      </c>
      <c r="O5" s="20">
        <f>Alu!I169</f>
        <v>9.0079999999999938E-2</v>
      </c>
    </row>
    <row r="6" spans="1:21" x14ac:dyDescent="0.25">
      <c r="A6" s="101">
        <f>Alu!B170</f>
        <v>1966</v>
      </c>
      <c r="I6" s="20">
        <f>Alu!C170</f>
        <v>0.23724000000000001</v>
      </c>
      <c r="J6" s="20">
        <f>Alu!D170</f>
        <v>0.22745000000000001</v>
      </c>
      <c r="K6" s="20">
        <f>Alu!E170</f>
        <v>9.8509999999999986E-2</v>
      </c>
      <c r="L6" s="20">
        <f>Alu!F170</f>
        <v>7.2479999999999975E-2</v>
      </c>
      <c r="M6" s="20">
        <f>Alu!G170</f>
        <v>0.15209000000000003</v>
      </c>
      <c r="N6" s="20">
        <f>Alu!H170</f>
        <v>0.10918999999999997</v>
      </c>
      <c r="O6" s="20">
        <f>Alu!I170</f>
        <v>0.10304000000000002</v>
      </c>
    </row>
    <row r="7" spans="1:21" x14ac:dyDescent="0.25">
      <c r="A7" s="101">
        <f>Alu!B171</f>
        <v>1967</v>
      </c>
      <c r="I7" s="20">
        <f>Alu!C171</f>
        <v>0.23454</v>
      </c>
      <c r="J7" s="20">
        <f>Alu!D171</f>
        <v>0.20777999999999999</v>
      </c>
      <c r="K7" s="20">
        <f>Alu!E171</f>
        <v>0.10980000000000004</v>
      </c>
      <c r="L7" s="20">
        <f>Alu!F171</f>
        <v>6.853999999999999E-2</v>
      </c>
      <c r="M7" s="20">
        <f>Alu!G171</f>
        <v>0.16019999999999995</v>
      </c>
      <c r="N7" s="20">
        <f>Alu!H171</f>
        <v>0.10349000000000004</v>
      </c>
      <c r="O7" s="20">
        <f>Alu!I171</f>
        <v>0.11565000000000003</v>
      </c>
    </row>
    <row r="8" spans="1:21" x14ac:dyDescent="0.25">
      <c r="A8" s="101">
        <f>Alu!B172</f>
        <v>1968</v>
      </c>
      <c r="I8" s="20">
        <f>Alu!C172</f>
        <v>0.24030000000000001</v>
      </c>
      <c r="J8" s="20">
        <f>Alu!D172</f>
        <v>0.21065999999999996</v>
      </c>
      <c r="K8" s="20">
        <f>Alu!E172</f>
        <v>0.11038000000000003</v>
      </c>
      <c r="L8" s="20">
        <f>Alu!F172</f>
        <v>7.7209999999999959E-2</v>
      </c>
      <c r="M8" s="20">
        <f>Alu!G172</f>
        <v>0.14277999999999999</v>
      </c>
      <c r="N8" s="20">
        <f>Alu!H172</f>
        <v>0.10686000000000007</v>
      </c>
      <c r="O8" s="20">
        <f>Alu!I172</f>
        <v>0.11180999999999996</v>
      </c>
    </row>
    <row r="9" spans="1:21" x14ac:dyDescent="0.25">
      <c r="A9" s="101">
        <f>Alu!B173</f>
        <v>1969</v>
      </c>
      <c r="I9" s="20">
        <f>Alu!C173</f>
        <v>0.24525</v>
      </c>
      <c r="J9" s="20">
        <f>Alu!D173</f>
        <v>0.19438000000000002</v>
      </c>
      <c r="K9" s="20">
        <f>Alu!E173</f>
        <v>0.13542999999999999</v>
      </c>
      <c r="L9" s="20">
        <f>Alu!F173</f>
        <v>6.5799999999999984E-2</v>
      </c>
      <c r="M9" s="20">
        <f>Alu!G173</f>
        <v>0.14814999999999998</v>
      </c>
      <c r="N9" s="20">
        <f>Alu!H173</f>
        <v>0.10850000000000008</v>
      </c>
      <c r="O9" s="20">
        <f>Alu!I173</f>
        <v>0.10248999999999997</v>
      </c>
    </row>
    <row r="10" spans="1:21" x14ac:dyDescent="0.25">
      <c r="A10" s="101">
        <f>Alu!B174</f>
        <v>1970</v>
      </c>
      <c r="I10" s="20">
        <f>Alu!C174</f>
        <v>0.25411</v>
      </c>
      <c r="J10" s="20">
        <f>Alu!D174</f>
        <v>0.18208999999999997</v>
      </c>
      <c r="K10" s="20">
        <f>Alu!E174</f>
        <v>0.15727000000000005</v>
      </c>
      <c r="L10" s="20">
        <f>Alu!F174</f>
        <v>6.7389999999999978E-2</v>
      </c>
      <c r="M10" s="20">
        <f>Alu!G174</f>
        <v>0.14643</v>
      </c>
      <c r="N10" s="20">
        <f>Alu!H174</f>
        <v>0.10558000000000006</v>
      </c>
      <c r="O10" s="20">
        <f>Alu!I174</f>
        <v>8.712999999999993E-2</v>
      </c>
    </row>
    <row r="11" spans="1:21" x14ac:dyDescent="0.25">
      <c r="A11" s="101">
        <f>Alu!B175</f>
        <v>1971</v>
      </c>
      <c r="I11" s="20">
        <f>Alu!C175</f>
        <v>0.27595999999999998</v>
      </c>
      <c r="J11" s="20">
        <f>Alu!D175</f>
        <v>0.18763000000000002</v>
      </c>
      <c r="K11" s="20">
        <f>Alu!E175</f>
        <v>0.15802999999999998</v>
      </c>
      <c r="L11" s="20">
        <f>Alu!F175</f>
        <v>6.2380000000000067E-2</v>
      </c>
      <c r="M11" s="20">
        <f>Alu!G175</f>
        <v>0.14200999999999994</v>
      </c>
      <c r="N11" s="20">
        <f>Alu!H175</f>
        <v>0.10052999999999997</v>
      </c>
      <c r="O11" s="20">
        <f>Alu!I175</f>
        <v>7.3460000000000081E-2</v>
      </c>
    </row>
    <row r="12" spans="1:21" x14ac:dyDescent="0.25">
      <c r="A12" s="101">
        <f>Alu!B176</f>
        <v>1972</v>
      </c>
      <c r="I12" s="20">
        <f>Alu!C176</f>
        <v>0.27595999999999998</v>
      </c>
      <c r="J12" s="20">
        <f>Alu!D176</f>
        <v>0.19194999999999995</v>
      </c>
      <c r="K12" s="20">
        <f>Alu!E176</f>
        <v>0.16293000000000007</v>
      </c>
      <c r="L12" s="20">
        <f>Alu!F176</f>
        <v>6.2759999999999969E-2</v>
      </c>
      <c r="M12" s="20">
        <f>Alu!G176</f>
        <v>0.13947000000000004</v>
      </c>
      <c r="N12" s="20">
        <f>Alu!H176</f>
        <v>9.8079999999999931E-2</v>
      </c>
      <c r="O12" s="20">
        <f>Alu!I176</f>
        <v>6.8850000000000078E-2</v>
      </c>
    </row>
    <row r="13" spans="1:21" x14ac:dyDescent="0.25">
      <c r="A13" s="101">
        <f>Alu!B177</f>
        <v>1973</v>
      </c>
      <c r="I13" s="20">
        <f>Alu!C177</f>
        <v>0.26539999999999997</v>
      </c>
      <c r="J13" s="20">
        <f>Alu!D177</f>
        <v>0.20308999999999996</v>
      </c>
      <c r="K13" s="20">
        <f>Alu!E177</f>
        <v>0.15927000000000008</v>
      </c>
      <c r="L13" s="20">
        <f>Alu!F177</f>
        <v>7.0580000000000004E-2</v>
      </c>
      <c r="M13" s="20">
        <f>Alu!G177</f>
        <v>0.14150999999999997</v>
      </c>
      <c r="N13" s="20">
        <f>Alu!H177</f>
        <v>9.5540000000000014E-2</v>
      </c>
      <c r="O13" s="20">
        <f>Alu!I177</f>
        <v>6.4609999999999945E-2</v>
      </c>
    </row>
    <row r="14" spans="1:21" x14ac:dyDescent="0.25">
      <c r="A14" s="101">
        <f>Alu!B178</f>
        <v>1974</v>
      </c>
      <c r="I14" s="20">
        <f>Alu!C178</f>
        <v>0.24893999999999999</v>
      </c>
      <c r="J14" s="20">
        <f>Alu!D178</f>
        <v>0.18681000000000003</v>
      </c>
      <c r="K14" s="20">
        <f>Alu!E178</f>
        <v>0.18927999999999998</v>
      </c>
      <c r="L14" s="20">
        <f>Alu!F178</f>
        <v>7.4950000000000044E-2</v>
      </c>
      <c r="M14" s="20">
        <f>Alu!G178</f>
        <v>0.14851</v>
      </c>
      <c r="N14" s="20">
        <f>Alu!H178</f>
        <v>9.1089999999999949E-2</v>
      </c>
      <c r="O14" s="20">
        <f>Alu!I178</f>
        <v>6.0420000000000029E-2</v>
      </c>
    </row>
    <row r="15" spans="1:21" x14ac:dyDescent="0.25">
      <c r="A15" s="101">
        <f>Alu!B179</f>
        <v>1975</v>
      </c>
      <c r="B15" s="20">
        <f>Alu!M125</f>
        <v>0.25441608501594931</v>
      </c>
      <c r="C15" s="20">
        <f>Alu!N125</f>
        <v>8.7976064273497356E-2</v>
      </c>
      <c r="D15" s="20">
        <f>Alu!O125</f>
        <v>0.23044690767866327</v>
      </c>
      <c r="E15" s="20">
        <f>Alu!P125</f>
        <v>0.13537217934267254</v>
      </c>
      <c r="F15" s="20">
        <f>Alu!Q125</f>
        <v>5.8293461427149237E-2</v>
      </c>
      <c r="G15" s="20">
        <f>Alu!R125</f>
        <v>0.17298015636908232</v>
      </c>
      <c r="H15" s="20">
        <f>Alu!S125</f>
        <v>6.0515145892985824E-2</v>
      </c>
      <c r="I15" s="20">
        <f>Alu!C179</f>
        <v>0.24414000000000002</v>
      </c>
      <c r="J15" s="20">
        <f>Alu!D179</f>
        <v>0.18469999999999998</v>
      </c>
      <c r="K15" s="20">
        <f>Alu!E179</f>
        <v>0.22465000000000004</v>
      </c>
      <c r="L15" s="20">
        <f>Alu!F179</f>
        <v>6.7749999999999921E-2</v>
      </c>
      <c r="M15" s="20">
        <f>Alu!G179</f>
        <v>0.13471000000000002</v>
      </c>
      <c r="N15" s="20">
        <f>Alu!H179</f>
        <v>8.7900000000000061E-2</v>
      </c>
      <c r="O15" s="20">
        <f>Alu!I179</f>
        <v>5.6149999999999922E-2</v>
      </c>
    </row>
    <row r="16" spans="1:21" x14ac:dyDescent="0.25">
      <c r="A16" s="101">
        <f>Alu!B180</f>
        <v>1976</v>
      </c>
      <c r="B16" s="20">
        <f>Alu!M126</f>
        <v>0.24828381045018275</v>
      </c>
      <c r="C16" s="20">
        <f>Alu!N126</f>
        <v>9.2130963222067014E-2</v>
      </c>
      <c r="D16" s="20">
        <f>Alu!O126</f>
        <v>0.230729925217318</v>
      </c>
      <c r="E16" s="20">
        <f>Alu!P126</f>
        <v>0.10955134980463475</v>
      </c>
      <c r="F16" s="20">
        <f>Alu!Q126</f>
        <v>6.7998608246234785E-2</v>
      </c>
      <c r="G16" s="20">
        <f>Alu!R126</f>
        <v>0.19982366190544487</v>
      </c>
      <c r="H16" s="20">
        <f>Alu!S126</f>
        <v>5.1481681154117824E-2</v>
      </c>
      <c r="I16" s="20">
        <f>Alu!C180</f>
        <v>0.23934</v>
      </c>
      <c r="J16" s="20">
        <f>Alu!D180</f>
        <v>0.20330999999999999</v>
      </c>
      <c r="K16" s="20">
        <f>Alu!E180</f>
        <v>0.23004000000000005</v>
      </c>
      <c r="L16" s="20">
        <f>Alu!F180</f>
        <v>6.8389999999999992E-2</v>
      </c>
      <c r="M16" s="20">
        <f>Alu!G180</f>
        <v>0.11947999999999993</v>
      </c>
      <c r="N16" s="20">
        <f>Alu!H180</f>
        <v>8.9870000000000089E-2</v>
      </c>
      <c r="O16" s="20">
        <f>Alu!I180</f>
        <v>4.9569999999999892E-2</v>
      </c>
    </row>
    <row r="17" spans="1:15" x14ac:dyDescent="0.25">
      <c r="A17" s="101">
        <f>Alu!B181</f>
        <v>1977</v>
      </c>
      <c r="B17" s="20">
        <f>Alu!M127</f>
        <v>0.24417747904485171</v>
      </c>
      <c r="C17" s="20">
        <f>Alu!N127</f>
        <v>8.778772275815129E-2</v>
      </c>
      <c r="D17" s="20">
        <f>Alu!O127</f>
        <v>0.23005670160174033</v>
      </c>
      <c r="E17" s="20">
        <f>Alu!P127</f>
        <v>0.10668858602634781</v>
      </c>
      <c r="F17" s="20">
        <f>Alu!Q127</f>
        <v>6.3611737334494045E-2</v>
      </c>
      <c r="G17" s="20">
        <f>Alu!R127</f>
        <v>0.21890256205731373</v>
      </c>
      <c r="H17" s="20">
        <f>Alu!S127</f>
        <v>4.8775211177101062E-2</v>
      </c>
      <c r="I17" s="20">
        <f>Alu!C181</f>
        <v>0.23454999999999998</v>
      </c>
      <c r="J17" s="20">
        <f>Alu!D181</f>
        <v>0.22785000000000002</v>
      </c>
      <c r="K17" s="20">
        <f>Alu!E181</f>
        <v>0.22112000000000001</v>
      </c>
      <c r="L17" s="20">
        <f>Alu!F181</f>
        <v>7.5660000000000019E-2</v>
      </c>
      <c r="M17" s="20">
        <f>Alu!G181</f>
        <v>0.10597999999999999</v>
      </c>
      <c r="N17" s="20">
        <f>Alu!H181</f>
        <v>9.0330000000000008E-2</v>
      </c>
      <c r="O17" s="20">
        <f>Alu!I181</f>
        <v>4.4509999999999939E-2</v>
      </c>
    </row>
    <row r="18" spans="1:15" x14ac:dyDescent="0.25">
      <c r="A18" s="101">
        <f>Alu!B182</f>
        <v>1978</v>
      </c>
      <c r="B18" s="20">
        <f>Alu!M128</f>
        <v>0.23933691297803261</v>
      </c>
      <c r="C18" s="20">
        <f>Alu!N128</f>
        <v>8.816509080169109E-2</v>
      </c>
      <c r="D18" s="20">
        <f>Alu!O128</f>
        <v>0.23793403801234525</v>
      </c>
      <c r="E18" s="20">
        <f>Alu!P128</f>
        <v>0.10966525215541303</v>
      </c>
      <c r="F18" s="20">
        <f>Alu!Q128</f>
        <v>6.2696128662995967E-2</v>
      </c>
      <c r="G18" s="20">
        <f>Alu!R128</f>
        <v>0.21559954799547454</v>
      </c>
      <c r="H18" s="20">
        <f>Alu!S128</f>
        <v>4.6603029394047583E-2</v>
      </c>
      <c r="I18" s="20">
        <f>Alu!C182</f>
        <v>0.22881000000000001</v>
      </c>
      <c r="J18" s="20">
        <f>Alu!D182</f>
        <v>0.22707999999999998</v>
      </c>
      <c r="K18" s="20">
        <f>Alu!E182</f>
        <v>0.22972000000000009</v>
      </c>
      <c r="L18" s="20">
        <f>Alu!F182</f>
        <v>7.4029999999999915E-2</v>
      </c>
      <c r="M18" s="20">
        <f>Alu!G182</f>
        <v>0.10930999999999998</v>
      </c>
      <c r="N18" s="20">
        <f>Alu!H182</f>
        <v>8.6540000000000103E-2</v>
      </c>
      <c r="O18" s="20">
        <f>Alu!I182</f>
        <v>4.4509999999999939E-2</v>
      </c>
    </row>
    <row r="19" spans="1:15" x14ac:dyDescent="0.25">
      <c r="A19" s="101">
        <f>Alu!B183</f>
        <v>1979</v>
      </c>
      <c r="B19" s="20">
        <f>Alu!M129</f>
        <v>0.22893694887919327</v>
      </c>
      <c r="C19" s="20">
        <f>Alu!N129</f>
        <v>7.9346828188702978E-2</v>
      </c>
      <c r="D19" s="20">
        <f>Alu!O129</f>
        <v>0.24456199759670863</v>
      </c>
      <c r="E19" s="20">
        <f>Alu!P129</f>
        <v>0.11950120491689792</v>
      </c>
      <c r="F19" s="20">
        <f>Alu!Q129</f>
        <v>6.2062061291901824E-2</v>
      </c>
      <c r="G19" s="20">
        <f>Alu!R129</f>
        <v>0.21767397918275333</v>
      </c>
      <c r="H19" s="20">
        <f>Alu!S129</f>
        <v>4.7916979943842072E-2</v>
      </c>
      <c r="I19" s="20">
        <f>Alu!C183</f>
        <v>0.22305</v>
      </c>
      <c r="J19" s="20">
        <f>Alu!D183</f>
        <v>0.22564999999999999</v>
      </c>
      <c r="K19" s="20">
        <f>Alu!E183</f>
        <v>0.23901000000000003</v>
      </c>
      <c r="L19" s="20">
        <f>Alu!F183</f>
        <v>7.192999999999998E-2</v>
      </c>
      <c r="M19" s="20">
        <f>Alu!G183</f>
        <v>0.11275999999999996</v>
      </c>
      <c r="N19" s="20">
        <f>Alu!H183</f>
        <v>8.1860000000000072E-2</v>
      </c>
      <c r="O19" s="20">
        <f>Alu!I183</f>
        <v>4.5740000000000003E-2</v>
      </c>
    </row>
    <row r="20" spans="1:15" x14ac:dyDescent="0.25">
      <c r="A20" s="101">
        <f>Alu!B184</f>
        <v>1980</v>
      </c>
      <c r="B20" s="20">
        <f>Alu!M130</f>
        <v>0.22347334316747763</v>
      </c>
      <c r="C20" s="20">
        <f>Alu!N130</f>
        <v>7.7809601715333743E-2</v>
      </c>
      <c r="D20" s="20">
        <f>Alu!O130</f>
        <v>0.28937966385531938</v>
      </c>
      <c r="E20" s="20">
        <f>Alu!P130</f>
        <v>0.11928443609209144</v>
      </c>
      <c r="F20" s="20">
        <f>Alu!Q130</f>
        <v>6.0871205545621122E-2</v>
      </c>
      <c r="G20" s="20">
        <f>Alu!R130</f>
        <v>0.17894581331105089</v>
      </c>
      <c r="H20" s="20">
        <f>Alu!S130</f>
        <v>5.0235936313105696E-2</v>
      </c>
      <c r="I20" s="20">
        <f>Alu!C184</f>
        <v>0.21754999999999999</v>
      </c>
      <c r="J20" s="20">
        <f>Alu!D184</f>
        <v>0.18997000000000003</v>
      </c>
      <c r="K20" s="20">
        <f>Alu!E184</f>
        <v>0.27838999999999992</v>
      </c>
      <c r="L20" s="20">
        <f>Alu!F184</f>
        <v>6.9230000000000014E-2</v>
      </c>
      <c r="M20" s="20">
        <f>Alu!G184</f>
        <v>0.11902000000000001</v>
      </c>
      <c r="N20" s="20">
        <f>Alu!H184</f>
        <v>7.722000000000008E-2</v>
      </c>
      <c r="O20" s="20">
        <f>Alu!I184</f>
        <v>4.8619999999999997E-2</v>
      </c>
    </row>
    <row r="21" spans="1:15" x14ac:dyDescent="0.25">
      <c r="A21" s="101">
        <f>Alu!B185</f>
        <v>1981</v>
      </c>
      <c r="B21" s="20">
        <f>Alu!M131</f>
        <v>0.21670270487275073</v>
      </c>
      <c r="C21" s="20">
        <f>Alu!N131</f>
        <v>8.7594516568799324E-2</v>
      </c>
      <c r="D21" s="20">
        <f>Alu!O131</f>
        <v>0.30594024520042895</v>
      </c>
      <c r="E21" s="20">
        <f>Alu!P131</f>
        <v>0.1134272999906199</v>
      </c>
      <c r="F21" s="20">
        <f>Alu!Q131</f>
        <v>6.3184948135573807E-2</v>
      </c>
      <c r="G21" s="20">
        <f>Alu!R131</f>
        <v>0.16030229940288693</v>
      </c>
      <c r="H21" s="20">
        <f>Alu!S131</f>
        <v>5.2847985828940409E-2</v>
      </c>
      <c r="I21" s="20">
        <f>Alu!C185</f>
        <v>0.21242999999999998</v>
      </c>
      <c r="J21" s="20">
        <f>Alu!D185</f>
        <v>0.18101000000000003</v>
      </c>
      <c r="K21" s="20">
        <f>Alu!E185</f>
        <v>0.29159000000000002</v>
      </c>
      <c r="L21" s="20">
        <f>Alu!F185</f>
        <v>6.7609999999999962E-2</v>
      </c>
      <c r="M21" s="20">
        <f>Alu!G185</f>
        <v>0.11478000000000009</v>
      </c>
      <c r="N21" s="20">
        <f>Alu!H185</f>
        <v>8.3409999999999943E-2</v>
      </c>
      <c r="O21" s="20">
        <f>Alu!I185</f>
        <v>4.9170000000000047E-2</v>
      </c>
    </row>
    <row r="22" spans="1:15" x14ac:dyDescent="0.25">
      <c r="A22" s="101">
        <f>Alu!B186</f>
        <v>1982</v>
      </c>
      <c r="B22" s="20">
        <f>Alu!M132</f>
        <v>0.21733216632488705</v>
      </c>
      <c r="C22" s="20">
        <f>Alu!N132</f>
        <v>7.7054164740928147E-2</v>
      </c>
      <c r="D22" s="20">
        <f>Alu!O132</f>
        <v>0.34102024375811307</v>
      </c>
      <c r="E22" s="20">
        <f>Alu!P132</f>
        <v>0.10694749292247466</v>
      </c>
      <c r="F22" s="20">
        <f>Alu!Q132</f>
        <v>5.3086096875410563E-2</v>
      </c>
      <c r="G22" s="20">
        <f>Alu!R132</f>
        <v>0.15521156552376075</v>
      </c>
      <c r="H22" s="20">
        <f>Alu!S132</f>
        <v>4.9348269854426037E-2</v>
      </c>
      <c r="I22" s="20">
        <f>Alu!C186</f>
        <v>0.20862999999999998</v>
      </c>
      <c r="J22" s="20">
        <f>Alu!D186</f>
        <v>0.17072999999999999</v>
      </c>
      <c r="K22" s="20">
        <f>Alu!E186</f>
        <v>0.32779000000000003</v>
      </c>
      <c r="L22" s="20">
        <f>Alu!F186</f>
        <v>6.2309999999999949E-2</v>
      </c>
      <c r="M22" s="20">
        <f>Alu!G186</f>
        <v>0.10573000000000007</v>
      </c>
      <c r="N22" s="20">
        <f>Alu!H186</f>
        <v>7.9089999999999924E-2</v>
      </c>
      <c r="O22" s="20">
        <f>Alu!I186</f>
        <v>4.5719999999999983E-2</v>
      </c>
    </row>
    <row r="23" spans="1:15" x14ac:dyDescent="0.25">
      <c r="A23" s="101">
        <f>Alu!B187</f>
        <v>1983</v>
      </c>
      <c r="B23" s="20">
        <f>Alu!M133</f>
        <v>0.22346242979269937</v>
      </c>
      <c r="C23" s="20">
        <f>Alu!N133</f>
        <v>8.6132449448289641E-2</v>
      </c>
      <c r="D23" s="20">
        <f>Alu!O133</f>
        <v>0.30516996114403744</v>
      </c>
      <c r="E23" s="20">
        <f>Alu!P133</f>
        <v>0.10300468358982331</v>
      </c>
      <c r="F23" s="20">
        <f>Alu!Q133</f>
        <v>5.4404106625733209E-2</v>
      </c>
      <c r="G23" s="20">
        <f>Alu!R133</f>
        <v>0.18381988383169487</v>
      </c>
      <c r="H23" s="20">
        <f>Alu!S133</f>
        <v>4.4006485567722166E-2</v>
      </c>
      <c r="I23" s="20">
        <f>Alu!C187</f>
        <v>0.21888000000000002</v>
      </c>
      <c r="J23" s="20">
        <f>Alu!D187</f>
        <v>0.18638000000000002</v>
      </c>
      <c r="K23" s="20">
        <f>Alu!E187</f>
        <v>0.31255999999999995</v>
      </c>
      <c r="L23" s="20">
        <f>Alu!F187</f>
        <v>6.2259999999999989E-2</v>
      </c>
      <c r="M23" s="20">
        <f>Alu!G187</f>
        <v>9.2800000000000007E-2</v>
      </c>
      <c r="N23" s="20">
        <f>Alu!H187</f>
        <v>8.4860000000000047E-2</v>
      </c>
      <c r="O23" s="20">
        <f>Alu!I187</f>
        <v>4.2259999999999964E-2</v>
      </c>
    </row>
    <row r="24" spans="1:15" x14ac:dyDescent="0.25">
      <c r="A24" s="101">
        <f>Alu!B188</f>
        <v>1984</v>
      </c>
      <c r="B24" s="20">
        <f>Alu!M134</f>
        <v>0.20539382607791468</v>
      </c>
      <c r="C24" s="20">
        <f>Alu!N134</f>
        <v>8.373976052773624E-2</v>
      </c>
      <c r="D24" s="20">
        <f>Alu!O134</f>
        <v>0.29308873209226666</v>
      </c>
      <c r="E24" s="20">
        <f>Alu!P134</f>
        <v>0.1064491977960557</v>
      </c>
      <c r="F24" s="20">
        <f>Alu!Q134</f>
        <v>5.4436869236821582E-2</v>
      </c>
      <c r="G24" s="20">
        <f>Alu!R134</f>
        <v>0.21936689831592321</v>
      </c>
      <c r="H24" s="20">
        <f>Alu!S134</f>
        <v>3.7524715953281981E-2</v>
      </c>
      <c r="I24" s="20">
        <f>Alu!C188</f>
        <v>0.20487</v>
      </c>
      <c r="J24" s="20">
        <f>Alu!D188</f>
        <v>0.21540999999999999</v>
      </c>
      <c r="K24" s="20">
        <f>Alu!E188</f>
        <v>0.29207</v>
      </c>
      <c r="L24" s="20">
        <f>Alu!F188</f>
        <v>6.0810000000000031E-2</v>
      </c>
      <c r="M24" s="20">
        <f>Alu!G188</f>
        <v>0.10379999999999995</v>
      </c>
      <c r="N24" s="20">
        <f>Alu!H188</f>
        <v>8.3520000000000039E-2</v>
      </c>
      <c r="O24" s="20">
        <f>Alu!I188</f>
        <v>3.952E-2</v>
      </c>
    </row>
    <row r="25" spans="1:15" x14ac:dyDescent="0.25">
      <c r="A25" s="101">
        <f>Alu!B189</f>
        <v>1985</v>
      </c>
      <c r="B25" s="20">
        <f>Alu!M135</f>
        <v>0.2117013457170209</v>
      </c>
      <c r="C25" s="20">
        <f>Alu!N135</f>
        <v>8.0166788128072319E-2</v>
      </c>
      <c r="D25" s="20">
        <f>Alu!O135</f>
        <v>0.2893753172723435</v>
      </c>
      <c r="E25" s="20">
        <f>Alu!P135</f>
        <v>9.6828412048082416E-2</v>
      </c>
      <c r="F25" s="20">
        <f>Alu!Q135</f>
        <v>5.3995864524252375E-2</v>
      </c>
      <c r="G25" s="20">
        <f>Alu!R135</f>
        <v>0.21845814244604261</v>
      </c>
      <c r="H25" s="20">
        <f>Alu!S135</f>
        <v>4.9474129864186082E-2</v>
      </c>
      <c r="I25" s="20">
        <f>Alu!C189</f>
        <v>0.21145</v>
      </c>
      <c r="J25" s="20">
        <f>Alu!D189</f>
        <v>0.21870000000000001</v>
      </c>
      <c r="K25" s="20">
        <f>Alu!E189</f>
        <v>0.29178999999999999</v>
      </c>
      <c r="L25" s="20">
        <f>Alu!F189</f>
        <v>5.3079999999999926E-2</v>
      </c>
      <c r="M25" s="20">
        <f>Alu!G189</f>
        <v>0.10576999999999998</v>
      </c>
      <c r="N25" s="20">
        <f>Alu!H189</f>
        <v>8.2250000000000087E-2</v>
      </c>
      <c r="O25" s="20">
        <f>Alu!I189</f>
        <v>3.6959999999999993E-2</v>
      </c>
    </row>
    <row r="26" spans="1:15" x14ac:dyDescent="0.25">
      <c r="A26" s="101">
        <f>Alu!B190</f>
        <v>1986</v>
      </c>
      <c r="B26" s="20">
        <f>Alu!M136</f>
        <v>0.21944118461272821</v>
      </c>
      <c r="C26" s="20">
        <f>Alu!N136</f>
        <v>9.0540465664348729E-2</v>
      </c>
      <c r="D26" s="20">
        <f>Alu!O136</f>
        <v>0.29559523985803732</v>
      </c>
      <c r="E26" s="20">
        <f>Alu!P136</f>
        <v>9.5330346114201298E-2</v>
      </c>
      <c r="F26" s="20">
        <f>Alu!Q136</f>
        <v>5.3592026585796752E-2</v>
      </c>
      <c r="G26" s="20">
        <f>Alu!R136</f>
        <v>0.20768728909237169</v>
      </c>
      <c r="H26" s="20">
        <f>Alu!S136</f>
        <v>3.7813448072516076E-2</v>
      </c>
      <c r="I26" s="20">
        <f>Alu!C190</f>
        <v>0.21382999999999999</v>
      </c>
      <c r="J26" s="20">
        <f>Alu!D190</f>
        <v>0.21454000000000004</v>
      </c>
      <c r="K26" s="20">
        <f>Alu!E190</f>
        <v>0.29863000000000001</v>
      </c>
      <c r="L26" s="20">
        <f>Alu!F190</f>
        <v>5.2629999999999913E-2</v>
      </c>
      <c r="M26" s="20">
        <f>Alu!G190</f>
        <v>9.9070000000000102E-2</v>
      </c>
      <c r="N26" s="20">
        <f>Alu!H190</f>
        <v>8.4909999999999999E-2</v>
      </c>
      <c r="O26" s="20">
        <f>Alu!I190</f>
        <v>3.6389999999999922E-2</v>
      </c>
    </row>
    <row r="27" spans="1:15" x14ac:dyDescent="0.25">
      <c r="A27" s="101">
        <f>Alu!B191</f>
        <v>1987</v>
      </c>
      <c r="B27" s="20">
        <f>Alu!M137</f>
        <v>0.21391078030042499</v>
      </c>
      <c r="C27" s="20">
        <f>Alu!N137</f>
        <v>9.0882608435445933E-2</v>
      </c>
      <c r="D27" s="20">
        <f>Alu!O137</f>
        <v>0.30524614760288082</v>
      </c>
      <c r="E27" s="20">
        <f>Alu!P137</f>
        <v>8.8873427821110462E-2</v>
      </c>
      <c r="F27" s="20">
        <f>Alu!Q137</f>
        <v>4.8857243944283452E-2</v>
      </c>
      <c r="G27" s="20">
        <f>Alu!R137</f>
        <v>0.22040166281853846</v>
      </c>
      <c r="H27" s="20">
        <f>Alu!S137</f>
        <v>3.1828129077315963E-2</v>
      </c>
      <c r="I27" s="20">
        <f>Alu!C191</f>
        <v>0.20086999999999999</v>
      </c>
      <c r="J27" s="20">
        <f>Alu!D191</f>
        <v>0.22178999999999999</v>
      </c>
      <c r="K27" s="20">
        <f>Alu!E191</f>
        <v>0.30434000000000005</v>
      </c>
      <c r="L27" s="20">
        <f>Alu!F191</f>
        <v>5.4779999999999947E-2</v>
      </c>
      <c r="M27" s="20">
        <f>Alu!G191</f>
        <v>9.4819999999999988E-2</v>
      </c>
      <c r="N27" s="20">
        <f>Alu!H191</f>
        <v>8.5370000000000057E-2</v>
      </c>
      <c r="O27" s="20">
        <f>Alu!I191</f>
        <v>3.8030000000000008E-2</v>
      </c>
    </row>
    <row r="28" spans="1:15" x14ac:dyDescent="0.25">
      <c r="A28" s="101">
        <f>Alu!B192</f>
        <v>1988</v>
      </c>
      <c r="B28" s="20">
        <f>Alu!M138</f>
        <v>0.19544970838267015</v>
      </c>
      <c r="C28" s="20">
        <f>Alu!N138</f>
        <v>9.1074527470714386E-2</v>
      </c>
      <c r="D28" s="20">
        <f>Alu!O138</f>
        <v>0.30741082213125526</v>
      </c>
      <c r="E28" s="20">
        <f>Alu!P138</f>
        <v>9.6350871195961071E-2</v>
      </c>
      <c r="F28" s="20">
        <f>Alu!Q138</f>
        <v>5.1509348405543789E-2</v>
      </c>
      <c r="G28" s="20">
        <f>Alu!R138</f>
        <v>0.21813155648204199</v>
      </c>
      <c r="H28" s="20">
        <f>Alu!S138</f>
        <v>4.0073165931813412E-2</v>
      </c>
      <c r="I28" s="20">
        <f>Alu!C192</f>
        <v>0.18991</v>
      </c>
      <c r="J28" s="20">
        <f>Alu!D192</f>
        <v>0.22228000000000001</v>
      </c>
      <c r="K28" s="20">
        <f>Alu!E192</f>
        <v>0.30413000000000001</v>
      </c>
      <c r="L28" s="20">
        <f>Alu!F192</f>
        <v>5.9230000000000019E-2</v>
      </c>
      <c r="M28" s="20">
        <f>Alu!G192</f>
        <v>0.10117999999999995</v>
      </c>
      <c r="N28" s="20">
        <f>Alu!H192</f>
        <v>8.5249999999999909E-2</v>
      </c>
      <c r="O28" s="20">
        <f>Alu!I192</f>
        <v>3.8020000000000054E-2</v>
      </c>
    </row>
    <row r="29" spans="1:15" x14ac:dyDescent="0.25">
      <c r="A29" s="101">
        <f>Alu!B193</f>
        <v>1989</v>
      </c>
      <c r="B29" s="20">
        <f>Alu!M139</f>
        <v>0.19257984977527623</v>
      </c>
      <c r="C29" s="20">
        <f>Alu!N139</f>
        <v>8.5167651618666754E-2</v>
      </c>
      <c r="D29" s="20">
        <f>Alu!O139</f>
        <v>0.31973331922383619</v>
      </c>
      <c r="E29" s="20">
        <f>Alu!P139</f>
        <v>9.4775848620535674E-2</v>
      </c>
      <c r="F29" s="20">
        <f>Alu!Q139</f>
        <v>5.4128309788315225E-2</v>
      </c>
      <c r="G29" s="20">
        <f>Alu!R139</f>
        <v>0.21487625433939533</v>
      </c>
      <c r="H29" s="20">
        <f>Alu!S139</f>
        <v>3.8738766633974561E-2</v>
      </c>
      <c r="I29" s="20">
        <f>Alu!C193</f>
        <v>0.18991</v>
      </c>
      <c r="J29" s="20">
        <f>Alu!D193</f>
        <v>0.21180999999999997</v>
      </c>
      <c r="K29" s="20">
        <f>Alu!E193</f>
        <v>0.31505000000000011</v>
      </c>
      <c r="L29" s="20">
        <f>Alu!F193</f>
        <v>6.5689999999999887E-2</v>
      </c>
      <c r="M29" s="20">
        <f>Alu!G193</f>
        <v>9.7560000000000008E-2</v>
      </c>
      <c r="N29" s="20">
        <f>Alu!H193</f>
        <v>8.2780000000000062E-2</v>
      </c>
      <c r="O29" s="20">
        <f>Alu!I193</f>
        <v>3.7200000000000011E-2</v>
      </c>
    </row>
    <row r="30" spans="1:15" x14ac:dyDescent="0.25">
      <c r="A30" s="101">
        <f>Alu!B194</f>
        <v>1990</v>
      </c>
      <c r="B30" s="20">
        <f>Alu!M140</f>
        <v>0.17909298328808779</v>
      </c>
      <c r="C30" s="20">
        <f>Alu!N140</f>
        <v>8.0697723378585565E-2</v>
      </c>
      <c r="D30" s="20">
        <f>Alu!O140</f>
        <v>0.32862915447212537</v>
      </c>
      <c r="E30" s="20">
        <f>Alu!P140</f>
        <v>8.5157821152694282E-2</v>
      </c>
      <c r="F30" s="20">
        <f>Alu!Q140</f>
        <v>6.1289168995116251E-2</v>
      </c>
      <c r="G30" s="20">
        <f>Alu!R140</f>
        <v>0.22615573190177948</v>
      </c>
      <c r="H30" s="20">
        <f>Alu!S140</f>
        <v>3.8977416811611265E-2</v>
      </c>
      <c r="I30" s="20">
        <f>Alu!C194</f>
        <v>0.18172999999999997</v>
      </c>
      <c r="J30" s="20">
        <f>Alu!D194</f>
        <v>0.20988000000000004</v>
      </c>
      <c r="K30" s="20">
        <f>Alu!E194</f>
        <v>0.33236000000000004</v>
      </c>
      <c r="L30" s="20">
        <f>Alu!F194</f>
        <v>6.7729999999999957E-2</v>
      </c>
      <c r="M30" s="20">
        <f>Alu!G194</f>
        <v>9.1940000000000022E-2</v>
      </c>
      <c r="N30" s="20">
        <f>Alu!H194</f>
        <v>7.9979999999999898E-2</v>
      </c>
      <c r="O30" s="20">
        <f>Alu!I194</f>
        <v>3.6380000000000079E-2</v>
      </c>
    </row>
    <row r="31" spans="1:15" x14ac:dyDescent="0.25">
      <c r="A31" s="101">
        <f>Alu!B195</f>
        <v>1991</v>
      </c>
      <c r="B31" s="20">
        <f>Alu!M141</f>
        <v>0.15582095457830894</v>
      </c>
      <c r="C31" s="20">
        <f>Alu!N141</f>
        <v>8.0140565110400172E-2</v>
      </c>
      <c r="D31" s="20">
        <f>Alu!O141</f>
        <v>0.35512478101973932</v>
      </c>
      <c r="E31" s="20">
        <f>Alu!P141</f>
        <v>8.8657885774794637E-2</v>
      </c>
      <c r="F31" s="20">
        <f>Alu!Q141</f>
        <v>6.5304278823654888E-2</v>
      </c>
      <c r="G31" s="20">
        <f>Alu!R141</f>
        <v>0.2164465157549158</v>
      </c>
      <c r="H31" s="20">
        <f>Alu!S141</f>
        <v>3.8505018938186218E-2</v>
      </c>
      <c r="I31" s="20">
        <f>Alu!C195</f>
        <v>0.16904</v>
      </c>
      <c r="J31" s="20">
        <f>Alu!D195</f>
        <v>0.2127</v>
      </c>
      <c r="K31" s="20">
        <f>Alu!E195</f>
        <v>0.34812000000000004</v>
      </c>
      <c r="L31" s="20">
        <f>Alu!F195</f>
        <v>6.9279999999999967E-2</v>
      </c>
      <c r="M31" s="20">
        <f>Alu!G195</f>
        <v>8.8100000000000026E-2</v>
      </c>
      <c r="N31" s="20">
        <f>Alu!H195</f>
        <v>7.7219999999999941E-2</v>
      </c>
      <c r="O31" s="20">
        <f>Alu!I195</f>
        <v>3.5540000000000016E-2</v>
      </c>
    </row>
    <row r="32" spans="1:15" x14ac:dyDescent="0.25">
      <c r="A32" s="101">
        <f>Alu!B196</f>
        <v>1992</v>
      </c>
      <c r="B32" s="20">
        <f>Alu!M142</f>
        <v>0.16466270185656867</v>
      </c>
      <c r="C32" s="20">
        <f>Alu!N142</f>
        <v>8.2220898708202289E-2</v>
      </c>
      <c r="D32" s="20">
        <f>Alu!O142</f>
        <v>0.33175518178797153</v>
      </c>
      <c r="E32" s="20">
        <f>Alu!P142</f>
        <v>8.6306496128070218E-2</v>
      </c>
      <c r="F32" s="20">
        <f>Alu!Q142</f>
        <v>4.9270473562173407E-2</v>
      </c>
      <c r="G32" s="20">
        <f>Alu!R142</f>
        <v>0.24784114788406653</v>
      </c>
      <c r="H32" s="20">
        <f>Alu!S142</f>
        <v>3.7943100072947343E-2</v>
      </c>
      <c r="I32" s="20">
        <f>Alu!C196</f>
        <v>0.16739000000000001</v>
      </c>
      <c r="J32" s="20">
        <f>Alu!D196</f>
        <v>0.23446999999999998</v>
      </c>
      <c r="K32" s="20">
        <f>Alu!E196</f>
        <v>0.33294000000000001</v>
      </c>
      <c r="L32" s="20">
        <f>Alu!F196</f>
        <v>6.7219999999999946E-2</v>
      </c>
      <c r="M32" s="20">
        <f>Alu!G196</f>
        <v>8.522000000000006E-2</v>
      </c>
      <c r="N32" s="20">
        <f>Alu!H196</f>
        <v>7.8379999999999936E-2</v>
      </c>
      <c r="O32" s="20">
        <f>Alu!I196</f>
        <v>3.4380000000000077E-2</v>
      </c>
    </row>
    <row r="33" spans="1:15" x14ac:dyDescent="0.25">
      <c r="A33" s="101">
        <f>Alu!B197</f>
        <v>1993</v>
      </c>
      <c r="B33" s="20">
        <f>Alu!M143</f>
        <v>0.16632185792137594</v>
      </c>
      <c r="C33" s="20">
        <f>Alu!N143</f>
        <v>8.1803971352309532E-2</v>
      </c>
      <c r="D33" s="20">
        <f>Alu!O143</f>
        <v>0.2900662205000733</v>
      </c>
      <c r="E33" s="20">
        <f>Alu!P143</f>
        <v>8.2663464150977889E-2</v>
      </c>
      <c r="F33" s="20">
        <f>Alu!Q143</f>
        <v>5.3226657943404199E-2</v>
      </c>
      <c r="G33" s="20">
        <f>Alu!R143</f>
        <v>0.28710799327390241</v>
      </c>
      <c r="H33" s="20">
        <f>Alu!S143</f>
        <v>3.8809834857956582E-2</v>
      </c>
      <c r="I33" s="20">
        <f>Alu!C197</f>
        <v>0.16677</v>
      </c>
      <c r="J33" s="20">
        <f>Alu!D197</f>
        <v>0.26244999999999996</v>
      </c>
      <c r="K33" s="20">
        <f>Alu!E197</f>
        <v>0.30540999999999996</v>
      </c>
      <c r="L33" s="20">
        <f>Alu!F197</f>
        <v>7.0190000000000058E-2</v>
      </c>
      <c r="M33" s="20">
        <f>Alu!G197</f>
        <v>8.2420000000000049E-2</v>
      </c>
      <c r="N33" s="20">
        <f>Alu!H197</f>
        <v>7.9530000000000031E-2</v>
      </c>
      <c r="O33" s="20">
        <f>Alu!I197</f>
        <v>3.3229999999999982E-2</v>
      </c>
    </row>
    <row r="34" spans="1:15" x14ac:dyDescent="0.25">
      <c r="A34" s="101">
        <f>Alu!B198</f>
        <v>1994</v>
      </c>
      <c r="B34" s="20">
        <f>Alu!M144</f>
        <v>0.16946506207761655</v>
      </c>
      <c r="C34" s="20">
        <f>Alu!N144</f>
        <v>8.4474141096160929E-2</v>
      </c>
      <c r="D34" s="20">
        <f>Alu!O144</f>
        <v>0.28187825565554508</v>
      </c>
      <c r="E34" s="20">
        <f>Alu!P144</f>
        <v>8.3543082235740376E-2</v>
      </c>
      <c r="F34" s="20">
        <f>Alu!Q144</f>
        <v>5.1372860205821963E-2</v>
      </c>
      <c r="G34" s="20">
        <f>Alu!R144</f>
        <v>0.29291340900854518</v>
      </c>
      <c r="H34" s="20">
        <f>Alu!S144</f>
        <v>3.6353189720569896E-2</v>
      </c>
      <c r="I34" s="20">
        <f>Alu!C198</f>
        <v>0.16907</v>
      </c>
      <c r="J34" s="20">
        <f>Alu!D198</f>
        <v>0.27815999999999996</v>
      </c>
      <c r="K34" s="20">
        <f>Alu!E198</f>
        <v>0.28575</v>
      </c>
      <c r="L34" s="20">
        <f>Alu!F198</f>
        <v>7.439999999999998E-2</v>
      </c>
      <c r="M34" s="20">
        <f>Alu!G198</f>
        <v>8.0799999999999983E-2</v>
      </c>
      <c r="N34" s="20">
        <f>Alu!H198</f>
        <v>7.918000000000007E-2</v>
      </c>
      <c r="O34" s="20">
        <f>Alu!I198</f>
        <v>3.2640000000000002E-2</v>
      </c>
    </row>
    <row r="35" spans="1:15" x14ac:dyDescent="0.25">
      <c r="A35" s="101">
        <f>Alu!B199</f>
        <v>1995</v>
      </c>
      <c r="B35" s="20">
        <f>Alu!M145</f>
        <v>0.14606495194988811</v>
      </c>
      <c r="C35" s="20">
        <f>Alu!N145</f>
        <v>7.9639919278220492E-2</v>
      </c>
      <c r="D35" s="20">
        <f>Alu!O145</f>
        <v>0.27894767925199881</v>
      </c>
      <c r="E35" s="20">
        <f>Alu!P145</f>
        <v>7.8730109338671722E-2</v>
      </c>
      <c r="F35" s="20">
        <f>Alu!Q145</f>
        <v>5.1513614607709833E-2</v>
      </c>
      <c r="G35" s="20">
        <f>Alu!R145</f>
        <v>0.32901913850910547</v>
      </c>
      <c r="H35" s="20">
        <f>Alu!S145</f>
        <v>3.608458706440567E-2</v>
      </c>
      <c r="I35" s="20">
        <f>Alu!C199</f>
        <v>0.15347</v>
      </c>
      <c r="J35" s="20">
        <f>Alu!D199</f>
        <v>0.30857000000000001</v>
      </c>
      <c r="K35" s="20">
        <f>Alu!E199</f>
        <v>0.27928999999999993</v>
      </c>
      <c r="L35" s="20">
        <f>Alu!F199</f>
        <v>6.8610000000000046E-2</v>
      </c>
      <c r="M35" s="20">
        <f>Alu!G199</f>
        <v>8.0160000000000051E-2</v>
      </c>
      <c r="N35" s="20">
        <f>Alu!H199</f>
        <v>7.7259999999999995E-2</v>
      </c>
      <c r="O35" s="20">
        <f>Alu!I199</f>
        <v>3.2640000000000002E-2</v>
      </c>
    </row>
    <row r="36" spans="1:15" x14ac:dyDescent="0.25">
      <c r="A36" s="101">
        <f>Alu!B200</f>
        <v>1996</v>
      </c>
      <c r="B36" s="20">
        <f>Alu!M146</f>
        <v>0.15173939967039515</v>
      </c>
      <c r="C36" s="20">
        <f>Alu!N146</f>
        <v>8.5678402055028163E-2</v>
      </c>
      <c r="D36" s="20">
        <f>Alu!O146</f>
        <v>0.25378252982073857</v>
      </c>
      <c r="E36" s="20">
        <f>Alu!P146</f>
        <v>7.9495935895805087E-2</v>
      </c>
      <c r="F36" s="20">
        <f>Alu!Q146</f>
        <v>6.4658254480356975E-2</v>
      </c>
      <c r="G36" s="20">
        <f>Alu!R146</f>
        <v>0.32857922019787988</v>
      </c>
      <c r="H36" s="20">
        <f>Alu!S146</f>
        <v>3.6066257879796157E-2</v>
      </c>
      <c r="I36" s="20">
        <f>Alu!C200</f>
        <v>0.15887000000000001</v>
      </c>
      <c r="J36" s="20">
        <f>Alu!D200</f>
        <v>0.31642999999999999</v>
      </c>
      <c r="K36" s="20">
        <f>Alu!E200</f>
        <v>0.26498999999999995</v>
      </c>
      <c r="L36" s="20">
        <f>Alu!F200</f>
        <v>6.7990000000000064E-2</v>
      </c>
      <c r="M36" s="20">
        <f>Alu!G200</f>
        <v>8.1929999999999975E-2</v>
      </c>
      <c r="N36" s="20">
        <f>Alu!H200</f>
        <v>7.7150000000000038E-2</v>
      </c>
      <c r="O36" s="20">
        <f>Alu!I200</f>
        <v>3.2640000000000002E-2</v>
      </c>
    </row>
    <row r="37" spans="1:15" x14ac:dyDescent="0.25">
      <c r="A37" s="101">
        <f>Alu!B201</f>
        <v>1997</v>
      </c>
      <c r="B37" s="20">
        <f>Alu!M147</f>
        <v>0.13900361709918144</v>
      </c>
      <c r="C37" s="20">
        <f>Alu!N147</f>
        <v>8.3621935504766598E-2</v>
      </c>
      <c r="D37" s="20">
        <f>Alu!O147</f>
        <v>0.23931385586017029</v>
      </c>
      <c r="E37" s="20">
        <f>Alu!P147</f>
        <v>8.1673538273255075E-2</v>
      </c>
      <c r="F37" s="20">
        <f>Alu!Q147</f>
        <v>7.1727392921272476E-2</v>
      </c>
      <c r="G37" s="20">
        <f>Alu!R147</f>
        <v>0.34701495711749231</v>
      </c>
      <c r="H37" s="20">
        <f>Alu!S147</f>
        <v>3.7644703223861896E-2</v>
      </c>
      <c r="I37" s="20">
        <f>Alu!C201</f>
        <v>0.15499000000000002</v>
      </c>
      <c r="J37" s="20">
        <f>Alu!D201</f>
        <v>0.33344999999999997</v>
      </c>
      <c r="K37" s="20">
        <f>Alu!E201</f>
        <v>0.25175999999999993</v>
      </c>
      <c r="L37" s="20">
        <f>Alu!F201</f>
        <v>6.9960000000000092E-2</v>
      </c>
      <c r="M37" s="20">
        <f>Alu!G201</f>
        <v>8.0399999999999916E-2</v>
      </c>
      <c r="N37" s="20">
        <f>Alu!H201</f>
        <v>7.6800000000000063E-2</v>
      </c>
      <c r="O37" s="20">
        <f>Alu!I201</f>
        <v>3.2640000000000002E-2</v>
      </c>
    </row>
    <row r="38" spans="1:15" x14ac:dyDescent="0.25">
      <c r="A38" s="101">
        <f>Alu!B202</f>
        <v>1998</v>
      </c>
      <c r="B38" s="20">
        <f>Alu!M148</f>
        <v>0.13646123397773235</v>
      </c>
      <c r="C38" s="20">
        <f>Alu!N148</f>
        <v>7.88217176185117E-2</v>
      </c>
      <c r="D38" s="20">
        <f>Alu!O148</f>
        <v>0.2323070010593758</v>
      </c>
      <c r="E38" s="20">
        <f>Alu!P148</f>
        <v>7.5371341713943732E-2</v>
      </c>
      <c r="F38" s="20">
        <f>Alu!Q148</f>
        <v>7.9408493870607708E-2</v>
      </c>
      <c r="G38" s="20">
        <f>Alu!R148</f>
        <v>0.37147617548270545</v>
      </c>
      <c r="H38" s="20">
        <f>Alu!S148</f>
        <v>2.6154036277123153E-2</v>
      </c>
      <c r="I38" s="20">
        <f>Alu!C202</f>
        <v>0.15134</v>
      </c>
      <c r="J38" s="20">
        <f>Alu!D202</f>
        <v>0.35005999999999998</v>
      </c>
      <c r="K38" s="20">
        <f>Alu!E202</f>
        <v>0.24840000000000004</v>
      </c>
      <c r="L38" s="20">
        <f>Alu!F202</f>
        <v>6.8040000000000017E-2</v>
      </c>
      <c r="M38" s="20">
        <f>Alu!G202</f>
        <v>7.5279999999999916E-2</v>
      </c>
      <c r="N38" s="20">
        <f>Alu!H202</f>
        <v>7.8299999999999981E-2</v>
      </c>
      <c r="O38" s="20">
        <f>Alu!I202</f>
        <v>2.858000000000005E-2</v>
      </c>
    </row>
    <row r="39" spans="1:15" x14ac:dyDescent="0.25">
      <c r="A39" s="101">
        <f>Alu!B203</f>
        <v>1999</v>
      </c>
      <c r="B39" s="20">
        <f>Alu!M149</f>
        <v>0.13675934887856966</v>
      </c>
      <c r="C39" s="20">
        <f>Alu!N149</f>
        <v>7.9149429283559322E-2</v>
      </c>
      <c r="D39" s="20">
        <f>Alu!O149</f>
        <v>0.21396986525001513</v>
      </c>
      <c r="E39" s="20">
        <f>Alu!P149</f>
        <v>7.6847467900645686E-2</v>
      </c>
      <c r="F39" s="20">
        <f>Alu!Q149</f>
        <v>7.5867323458587918E-2</v>
      </c>
      <c r="G39" s="20">
        <f>Alu!R149</f>
        <v>0.38921025375435414</v>
      </c>
      <c r="H39" s="20">
        <f>Alu!S149</f>
        <v>2.8196311474268144E-2</v>
      </c>
      <c r="I39" s="20">
        <f>Alu!C203</f>
        <v>0.15134</v>
      </c>
      <c r="J39" s="20">
        <f>Alu!D203</f>
        <v>0.36183999999999999</v>
      </c>
      <c r="K39" s="20">
        <f>Alu!E203</f>
        <v>0.23796999999999996</v>
      </c>
      <c r="L39" s="20">
        <f>Alu!F203</f>
        <v>6.2940000000000107E-2</v>
      </c>
      <c r="M39" s="20">
        <f>Alu!G203</f>
        <v>8.1589999999999913E-2</v>
      </c>
      <c r="N39" s="20">
        <f>Alu!H203</f>
        <v>7.8979999999999967E-2</v>
      </c>
      <c r="O39" s="20">
        <f>Alu!I203</f>
        <v>2.5340000000000029E-2</v>
      </c>
    </row>
    <row r="40" spans="1:15" x14ac:dyDescent="0.25">
      <c r="A40" s="101">
        <f>Alu!B204</f>
        <v>2000</v>
      </c>
      <c r="B40" s="20">
        <f>Alu!M150</f>
        <v>0.13477421892654309</v>
      </c>
      <c r="C40" s="20">
        <f>Alu!N150</f>
        <v>8.0375741754958333E-2</v>
      </c>
      <c r="D40" s="20">
        <f>Alu!O150</f>
        <v>0.21186688423205313</v>
      </c>
      <c r="E40" s="20">
        <f>Alu!P150</f>
        <v>7.6882854811719331E-2</v>
      </c>
      <c r="F40" s="20">
        <f>Alu!Q150</f>
        <v>8.1386746176632385E-2</v>
      </c>
      <c r="G40" s="20">
        <f>Alu!R150</f>
        <v>0.38577468358628114</v>
      </c>
      <c r="H40" s="20">
        <f>Alu!S150</f>
        <v>2.8938870511812723E-2</v>
      </c>
      <c r="I40" s="20">
        <f>Alu!C204</f>
        <v>0.15343999999999999</v>
      </c>
      <c r="J40" s="20">
        <f>Alu!D204</f>
        <v>0.35743000000000003</v>
      </c>
      <c r="K40" s="20">
        <f>Alu!E204</f>
        <v>0.23596000000000003</v>
      </c>
      <c r="L40" s="20">
        <f>Alu!F204</f>
        <v>6.3259999999999927E-2</v>
      </c>
      <c r="M40" s="20">
        <f>Alu!G204</f>
        <v>8.200999999999993E-2</v>
      </c>
      <c r="N40" s="20">
        <f>Alu!H204</f>
        <v>8.1360000000000099E-2</v>
      </c>
      <c r="O40" s="20">
        <f>Alu!I204</f>
        <v>2.6540000000000008E-2</v>
      </c>
    </row>
    <row r="41" spans="1:15" x14ac:dyDescent="0.25">
      <c r="A41" s="101">
        <f>Alu!B205</f>
        <v>2001</v>
      </c>
      <c r="B41" s="20">
        <f>Alu!M151</f>
        <v>0.14453171600724221</v>
      </c>
      <c r="C41" s="20">
        <f>Alu!N151</f>
        <v>7.4825110272019657E-2</v>
      </c>
      <c r="D41" s="20">
        <f>Alu!O151</f>
        <v>0.22057447139439545</v>
      </c>
      <c r="E41" s="20">
        <f>Alu!P151</f>
        <v>7.1718524641719836E-2</v>
      </c>
      <c r="F41" s="20">
        <f>Alu!Q151</f>
        <v>8.6699652013081746E-2</v>
      </c>
      <c r="G41" s="20">
        <f>Alu!R151</f>
        <v>0.36710178794896964</v>
      </c>
      <c r="H41" s="20">
        <f>Alu!S151</f>
        <v>3.4548737722571547E-2</v>
      </c>
      <c r="I41" s="20">
        <f>Alu!C205</f>
        <v>0.16021999999999997</v>
      </c>
      <c r="J41" s="20">
        <f>Alu!D205</f>
        <v>0.34653</v>
      </c>
      <c r="K41" s="20">
        <f>Alu!E205</f>
        <v>0.24010000000000006</v>
      </c>
      <c r="L41" s="20">
        <f>Alu!F205</f>
        <v>6.3239999999999977E-2</v>
      </c>
      <c r="M41" s="20">
        <f>Alu!G205</f>
        <v>7.7099999999999932E-2</v>
      </c>
      <c r="N41" s="20">
        <f>Alu!H205</f>
        <v>7.7199999999999991E-2</v>
      </c>
      <c r="O41" s="20">
        <f>Alu!I205</f>
        <v>3.5610000000000031E-2</v>
      </c>
    </row>
    <row r="42" spans="1:15" x14ac:dyDescent="0.25">
      <c r="A42" s="101">
        <f>Alu!B206</f>
        <v>2002</v>
      </c>
      <c r="B42" s="20">
        <f>Alu!M152</f>
        <v>0.14784046351342656</v>
      </c>
      <c r="C42" s="20">
        <f>Alu!N152</f>
        <v>7.8378857641997923E-2</v>
      </c>
      <c r="D42" s="20">
        <f>Alu!O152</f>
        <v>0.21542468491618957</v>
      </c>
      <c r="E42" s="20">
        <f>Alu!P152</f>
        <v>7.2369724162492224E-2</v>
      </c>
      <c r="F42" s="20">
        <f>Alu!Q152</f>
        <v>7.7897717731005997E-2</v>
      </c>
      <c r="G42" s="20">
        <f>Alu!R152</f>
        <v>0.37131878063827556</v>
      </c>
      <c r="H42" s="20">
        <f>Alu!S152</f>
        <v>3.6769771396612062E-2</v>
      </c>
      <c r="I42" s="20">
        <f>Alu!C206</f>
        <v>0.15906999999999999</v>
      </c>
      <c r="J42" s="20">
        <f>Alu!D206</f>
        <v>0.35019000000000006</v>
      </c>
      <c r="K42" s="20">
        <f>Alu!E206</f>
        <v>0.24143000000000001</v>
      </c>
      <c r="L42" s="20">
        <f>Alu!F206</f>
        <v>5.9399999999999981E-2</v>
      </c>
      <c r="M42" s="20">
        <f>Alu!G206</f>
        <v>7.4219999999999967E-2</v>
      </c>
      <c r="N42" s="20">
        <f>Alu!H206</f>
        <v>8.0079999999999957E-2</v>
      </c>
      <c r="O42" s="20">
        <f>Alu!I206</f>
        <v>3.5610000000000031E-2</v>
      </c>
    </row>
    <row r="43" spans="1:15" x14ac:dyDescent="0.25">
      <c r="A43" s="101">
        <f>Alu!B207</f>
        <v>2003</v>
      </c>
      <c r="B43" s="20">
        <f>Alu!M153</f>
        <v>0.15320910204093649</v>
      </c>
      <c r="C43" s="20">
        <f>Alu!N153</f>
        <v>7.6923940359216653E-2</v>
      </c>
      <c r="D43" s="20">
        <f>Alu!O153</f>
        <v>0.22177947533822398</v>
      </c>
      <c r="E43" s="20">
        <f>Alu!P153</f>
        <v>5.3139539752611466E-2</v>
      </c>
      <c r="F43" s="20">
        <f>Alu!Q153</f>
        <v>7.2513875593474261E-2</v>
      </c>
      <c r="G43" s="20">
        <f>Alu!R153</f>
        <v>0.3809942641305063</v>
      </c>
      <c r="H43" s="20">
        <f>Alu!S153</f>
        <v>4.1439802785030885E-2</v>
      </c>
      <c r="I43" s="20">
        <f>Alu!C207</f>
        <v>0.15790999999999999</v>
      </c>
      <c r="J43" s="20">
        <f>Alu!D207</f>
        <v>0.36094999999999999</v>
      </c>
      <c r="K43" s="20">
        <f>Alu!E207</f>
        <v>0.23418</v>
      </c>
      <c r="L43" s="20">
        <f>Alu!F207</f>
        <v>6.1239999999999954E-2</v>
      </c>
      <c r="M43" s="20">
        <f>Alu!G207</f>
        <v>6.7150000000000029E-2</v>
      </c>
      <c r="N43" s="20">
        <f>Alu!H207</f>
        <v>8.1490000000000007E-2</v>
      </c>
      <c r="O43" s="20">
        <f>Alu!I207</f>
        <v>3.7080000000000002E-2</v>
      </c>
    </row>
    <row r="44" spans="1:15" x14ac:dyDescent="0.25">
      <c r="A44" s="101">
        <f>Alu!B208</f>
        <v>2004</v>
      </c>
      <c r="B44" s="27"/>
      <c r="C44" s="27"/>
      <c r="D44" s="27"/>
      <c r="E44" s="27"/>
      <c r="F44" s="27"/>
      <c r="G44" s="27"/>
      <c r="H44" s="27"/>
      <c r="I44" s="20">
        <f>Alu!C208</f>
        <v>0.15726999999999999</v>
      </c>
      <c r="J44" s="20">
        <f>Alu!D208</f>
        <v>0.36614999999999998</v>
      </c>
      <c r="K44" s="20">
        <f>Alu!E208</f>
        <v>0.22647999999999996</v>
      </c>
      <c r="L44" s="20">
        <f>Alu!F208</f>
        <v>6.7130000000000078E-2</v>
      </c>
      <c r="M44" s="20">
        <f>Alu!G208</f>
        <v>6.7279999999999951E-2</v>
      </c>
      <c r="N44" s="20">
        <f>Alu!H208</f>
        <v>7.1700000000000014E-2</v>
      </c>
      <c r="O44" s="20">
        <f>Alu!I208</f>
        <v>4.3989999999999974E-2</v>
      </c>
    </row>
    <row r="45" spans="1:15" x14ac:dyDescent="0.25">
      <c r="A45" s="101">
        <f>Alu!B209</f>
        <v>2005</v>
      </c>
      <c r="B45" s="27"/>
      <c r="C45" s="27"/>
      <c r="D45" s="27"/>
      <c r="E45" s="27"/>
      <c r="F45" s="27"/>
      <c r="G45" s="27"/>
      <c r="H45" s="27"/>
      <c r="I45" s="20">
        <f>Alu!C209</f>
        <v>0.15726999999999999</v>
      </c>
      <c r="J45" s="20">
        <f>Alu!D209</f>
        <v>0.37046000000000007</v>
      </c>
      <c r="K45" s="20">
        <f>Alu!E209</f>
        <v>0.21902999999999997</v>
      </c>
      <c r="L45" s="20">
        <f>Alu!F209</f>
        <v>7.1709999999999927E-2</v>
      </c>
      <c r="M45" s="20">
        <f>Alu!G209</f>
        <v>6.8980000000000097E-2</v>
      </c>
      <c r="N45" s="20">
        <f>Alu!H209</f>
        <v>7.6029999999999945E-2</v>
      </c>
      <c r="O45" s="20">
        <f>Alu!I209</f>
        <v>3.6519999999999997E-2</v>
      </c>
    </row>
    <row r="46" spans="1:15" x14ac:dyDescent="0.25">
      <c r="A46" s="101">
        <f>Alu!B210</f>
        <v>2006</v>
      </c>
      <c r="B46" s="27"/>
      <c r="C46" s="27"/>
      <c r="D46" s="27"/>
      <c r="E46" s="27"/>
      <c r="F46" s="27"/>
      <c r="G46" s="27"/>
      <c r="H46" s="27"/>
      <c r="I46" s="20">
        <f>Alu!C210</f>
        <v>0.15140000000000001</v>
      </c>
      <c r="J46" s="20">
        <f>Alu!D210</f>
        <v>0.37384999999999996</v>
      </c>
      <c r="K46" s="20">
        <f>Alu!E210</f>
        <v>0.22042999999999999</v>
      </c>
      <c r="L46" s="20">
        <f>Alu!F210</f>
        <v>7.4530000000000027E-2</v>
      </c>
      <c r="M46" s="20">
        <f>Alu!G210</f>
        <v>7.1400000000000005E-2</v>
      </c>
      <c r="N46" s="20">
        <f>Alu!H210</f>
        <v>7.5729999999999936E-2</v>
      </c>
      <c r="O46" s="20">
        <f>Alu!I210</f>
        <v>3.2660000000000022E-2</v>
      </c>
    </row>
    <row r="47" spans="1:15" x14ac:dyDescent="0.25">
      <c r="A47" s="101">
        <f>Alu!B211</f>
        <v>2007</v>
      </c>
      <c r="B47" s="27"/>
      <c r="C47" s="27"/>
      <c r="D47" s="27"/>
      <c r="E47" s="27"/>
      <c r="F47" s="27"/>
      <c r="G47" s="27"/>
      <c r="H47" s="27"/>
      <c r="I47" s="20">
        <f>Alu!C211</f>
        <v>0.14218999999999998</v>
      </c>
      <c r="J47" s="20">
        <f>Alu!D211</f>
        <v>0.37573000000000001</v>
      </c>
      <c r="K47" s="20">
        <f>Alu!E211</f>
        <v>0.22879999999999995</v>
      </c>
      <c r="L47" s="20">
        <f>Alu!F211</f>
        <v>7.4189999999999964E-2</v>
      </c>
      <c r="M47" s="20">
        <f>Alu!G211</f>
        <v>7.579000000000008E-2</v>
      </c>
      <c r="N47" s="20">
        <f>Alu!H211</f>
        <v>7.3209999999999983E-2</v>
      </c>
      <c r="O47" s="20">
        <f>Alu!I211</f>
        <v>3.008999999999995E-2</v>
      </c>
    </row>
    <row r="48" spans="1:15" x14ac:dyDescent="0.25">
      <c r="A48" s="101">
        <f>Alu!B212</f>
        <v>2008</v>
      </c>
      <c r="B48" s="27"/>
      <c r="C48" s="27"/>
      <c r="D48" s="27"/>
      <c r="E48" s="27"/>
      <c r="F48" s="27"/>
      <c r="G48" s="27"/>
      <c r="H48" s="27"/>
      <c r="I48" s="20">
        <f>Alu!C212</f>
        <v>0.13388</v>
      </c>
      <c r="J48" s="20">
        <f>Alu!D212</f>
        <v>0.33651999999999999</v>
      </c>
      <c r="K48" s="20">
        <f>Alu!E212</f>
        <v>0.26479999999999998</v>
      </c>
      <c r="L48" s="20">
        <f>Alu!F212</f>
        <v>7.4770000000000045E-2</v>
      </c>
      <c r="M48" s="20">
        <f>Alu!G212</f>
        <v>7.9819999999999988E-2</v>
      </c>
      <c r="N48" s="20">
        <f>Alu!H212</f>
        <v>7.5510000000000022E-2</v>
      </c>
      <c r="O48" s="20">
        <f>Alu!I212</f>
        <v>3.4699999999999953E-2</v>
      </c>
    </row>
    <row r="49" spans="1:8" x14ac:dyDescent="0.25">
      <c r="A49" s="101"/>
      <c r="B49" s="27"/>
      <c r="C49" s="27"/>
      <c r="D49" s="27"/>
      <c r="E49" s="27"/>
      <c r="F49" s="27"/>
      <c r="G49" s="27"/>
      <c r="H49" s="27"/>
    </row>
    <row r="50" spans="1:8" x14ac:dyDescent="0.25">
      <c r="A50" s="101"/>
      <c r="B50" s="27"/>
      <c r="C50" s="27"/>
      <c r="D50" s="27"/>
      <c r="E50" s="27"/>
      <c r="F50" s="27"/>
      <c r="G50" s="27"/>
      <c r="H50" s="27"/>
    </row>
    <row r="51" spans="1:8" x14ac:dyDescent="0.25">
      <c r="A51" s="101"/>
      <c r="B51" s="27"/>
      <c r="C51" s="27"/>
      <c r="D51" s="27"/>
      <c r="E51" s="27"/>
      <c r="F51" s="27"/>
      <c r="G51" s="27"/>
      <c r="H51" s="27"/>
    </row>
    <row r="52" spans="1:8" x14ac:dyDescent="0.25">
      <c r="A52" s="101"/>
      <c r="B52" s="27"/>
      <c r="C52" s="27"/>
      <c r="D52" s="27"/>
      <c r="E52" s="27"/>
      <c r="F52" s="27"/>
      <c r="G52" s="27"/>
      <c r="H52" s="27"/>
    </row>
    <row r="53" spans="1:8" x14ac:dyDescent="0.25">
      <c r="A53" s="101"/>
      <c r="B53" s="27"/>
      <c r="C53" s="27"/>
      <c r="D53" s="27"/>
      <c r="E53" s="27"/>
      <c r="F53" s="27"/>
      <c r="G53" s="27"/>
      <c r="H53" s="27"/>
    </row>
    <row r="54" spans="1:8" x14ac:dyDescent="0.25">
      <c r="A54" s="101"/>
      <c r="B54" s="27"/>
      <c r="C54" s="27"/>
      <c r="D54" s="27"/>
      <c r="E54" s="27"/>
      <c r="F54" s="27"/>
      <c r="G54" s="27"/>
      <c r="H54" s="27"/>
    </row>
    <row r="55" spans="1:8" x14ac:dyDescent="0.25">
      <c r="A55" s="101"/>
      <c r="B55" s="27"/>
      <c r="C55" s="27"/>
      <c r="D55" s="27"/>
      <c r="E55" s="27"/>
      <c r="F55" s="27"/>
      <c r="G55" s="27"/>
      <c r="H55" s="27"/>
    </row>
    <row r="56" spans="1:8" x14ac:dyDescent="0.25">
      <c r="A56" s="27"/>
      <c r="B56" s="27"/>
      <c r="C56" s="27"/>
      <c r="D56" s="27"/>
      <c r="E56" s="27"/>
      <c r="F56" s="27"/>
      <c r="G56" s="27"/>
      <c r="H56" s="27"/>
    </row>
    <row r="57" spans="1:8" x14ac:dyDescent="0.25">
      <c r="A57" s="27"/>
      <c r="B57" s="27"/>
      <c r="C57" s="27"/>
      <c r="D57" s="27"/>
      <c r="E57" s="27"/>
      <c r="F57" s="27"/>
      <c r="G57" s="27"/>
      <c r="H57" s="27"/>
    </row>
    <row r="58" spans="1:8" x14ac:dyDescent="0.25">
      <c r="A58" s="27"/>
      <c r="B58" s="27"/>
      <c r="C58" s="27"/>
      <c r="D58" s="27"/>
      <c r="E58" s="27"/>
      <c r="F58" s="27"/>
      <c r="G58" s="27"/>
      <c r="H58" s="27"/>
    </row>
    <row r="59" spans="1:8" x14ac:dyDescent="0.25">
      <c r="A59" s="27"/>
      <c r="B59" s="27"/>
      <c r="C59" s="27"/>
      <c r="D59" s="27"/>
      <c r="E59" s="27"/>
      <c r="F59" s="27"/>
      <c r="G59" s="27"/>
      <c r="H59" s="27"/>
    </row>
    <row r="60" spans="1:8" x14ac:dyDescent="0.25">
      <c r="A60" s="27"/>
      <c r="B60" s="27"/>
      <c r="C60" s="27"/>
      <c r="D60" s="27"/>
      <c r="E60" s="27"/>
      <c r="F60" s="27"/>
      <c r="G60" s="27"/>
      <c r="H60" s="27"/>
    </row>
    <row r="61" spans="1:8" x14ac:dyDescent="0.25">
      <c r="A61" s="27"/>
      <c r="B61" s="27"/>
      <c r="C61" s="27"/>
      <c r="D61" s="27"/>
      <c r="E61" s="27"/>
      <c r="F61" s="27"/>
      <c r="G61" s="27"/>
      <c r="H61" s="27"/>
    </row>
    <row r="62" spans="1:8" x14ac:dyDescent="0.25">
      <c r="A62" s="27"/>
      <c r="B62" s="27"/>
      <c r="C62" s="27"/>
      <c r="D62" s="27"/>
      <c r="E62" s="27"/>
      <c r="F62" s="27"/>
      <c r="G62" s="27"/>
      <c r="H62" s="27"/>
    </row>
    <row r="63" spans="1:8" x14ac:dyDescent="0.25">
      <c r="A63" s="27"/>
      <c r="B63" s="27"/>
      <c r="C63" s="27"/>
      <c r="D63" s="27"/>
      <c r="E63" s="27"/>
      <c r="F63" s="27"/>
      <c r="G63" s="27"/>
      <c r="H63" s="27"/>
    </row>
    <row r="64" spans="1:8" x14ac:dyDescent="0.25">
      <c r="A64" s="27"/>
      <c r="B64" s="27"/>
      <c r="C64" s="27"/>
      <c r="D64" s="27"/>
      <c r="E64" s="27"/>
      <c r="F64" s="27"/>
      <c r="G64" s="27"/>
      <c r="H64" s="27"/>
    </row>
    <row r="65" spans="1:8" x14ac:dyDescent="0.25">
      <c r="A65" s="27"/>
      <c r="B65" s="27"/>
      <c r="C65" s="27"/>
      <c r="D65" s="27"/>
      <c r="E65" s="27"/>
      <c r="F65" s="27"/>
      <c r="G65" s="27"/>
      <c r="H65" s="27"/>
    </row>
    <row r="66" spans="1:8" x14ac:dyDescent="0.25">
      <c r="A66" s="27"/>
      <c r="B66" s="27"/>
      <c r="C66" s="27"/>
      <c r="D66" s="27"/>
      <c r="E66" s="27"/>
      <c r="F66" s="27"/>
      <c r="G66" s="27"/>
      <c r="H66" s="27"/>
    </row>
    <row r="67" spans="1:8" x14ac:dyDescent="0.25">
      <c r="A67" s="27"/>
      <c r="B67" s="27"/>
      <c r="C67" s="27"/>
      <c r="D67" s="27"/>
      <c r="E67" s="27"/>
      <c r="F67" s="27"/>
      <c r="G67" s="27"/>
      <c r="H67" s="27"/>
    </row>
    <row r="68" spans="1:8" x14ac:dyDescent="0.25">
      <c r="A68" s="27"/>
      <c r="B68" s="27"/>
      <c r="C68" s="27"/>
      <c r="D68" s="27"/>
      <c r="E68" s="27"/>
      <c r="F68" s="27"/>
      <c r="G68" s="27"/>
      <c r="H68" s="27"/>
    </row>
    <row r="69" spans="1:8" x14ac:dyDescent="0.25">
      <c r="A69" s="27"/>
      <c r="B69" s="27"/>
      <c r="C69" s="27"/>
      <c r="D69" s="27"/>
      <c r="E69" s="27"/>
      <c r="F69" s="27"/>
      <c r="G69" s="27"/>
      <c r="H69" s="27"/>
    </row>
    <row r="70" spans="1:8" x14ac:dyDescent="0.25">
      <c r="A70" s="27"/>
      <c r="B70" s="27"/>
      <c r="C70" s="27"/>
      <c r="D70" s="27"/>
      <c r="E70" s="27"/>
      <c r="F70" s="27"/>
      <c r="G70" s="27"/>
      <c r="H70" s="27"/>
    </row>
    <row r="71" spans="1:8" x14ac:dyDescent="0.25">
      <c r="A71" s="27"/>
      <c r="B71" s="27"/>
      <c r="C71" s="27"/>
      <c r="D71" s="27"/>
      <c r="E71" s="27"/>
      <c r="F71" s="27"/>
      <c r="G71" s="27"/>
      <c r="H71" s="27"/>
    </row>
    <row r="72" spans="1:8" x14ac:dyDescent="0.25">
      <c r="A72" s="27"/>
      <c r="B72" s="27"/>
      <c r="C72" s="27"/>
      <c r="D72" s="27"/>
      <c r="E72" s="27"/>
      <c r="F72" s="27"/>
      <c r="G72" s="27"/>
      <c r="H72" s="27"/>
    </row>
    <row r="73" spans="1:8" x14ac:dyDescent="0.25">
      <c r="A73" s="27"/>
      <c r="B73" s="27"/>
      <c r="C73" s="27"/>
      <c r="D73" s="27"/>
      <c r="E73" s="27"/>
      <c r="F73" s="27"/>
      <c r="G73" s="27"/>
      <c r="H73" s="27"/>
    </row>
    <row r="74" spans="1:8" x14ac:dyDescent="0.25">
      <c r="A74" s="27"/>
      <c r="B74" s="27"/>
      <c r="C74" s="27"/>
      <c r="D74" s="27"/>
      <c r="E74" s="27"/>
      <c r="F74" s="27"/>
      <c r="G74" s="27"/>
      <c r="H74" s="27"/>
    </row>
    <row r="75" spans="1:8" x14ac:dyDescent="0.25">
      <c r="A75" s="27"/>
      <c r="B75" s="27"/>
      <c r="C75" s="27"/>
      <c r="D75" s="27"/>
      <c r="E75" s="27"/>
      <c r="F75" s="27"/>
      <c r="G75" s="27"/>
      <c r="H75" s="27"/>
    </row>
    <row r="76" spans="1:8" x14ac:dyDescent="0.25">
      <c r="A76" s="27"/>
      <c r="B76" s="27"/>
      <c r="C76" s="27"/>
      <c r="D76" s="27"/>
      <c r="E76" s="27"/>
      <c r="F76" s="27"/>
      <c r="G76" s="27"/>
      <c r="H76" s="27"/>
    </row>
    <row r="77" spans="1:8" x14ac:dyDescent="0.25">
      <c r="A77" s="27"/>
      <c r="B77" s="27"/>
      <c r="C77" s="27"/>
      <c r="D77" s="27"/>
      <c r="E77" s="27"/>
      <c r="F77" s="27"/>
      <c r="G77" s="27"/>
      <c r="H77" s="27"/>
    </row>
    <row r="78" spans="1:8" x14ac:dyDescent="0.25">
      <c r="A78" s="27"/>
      <c r="B78" s="27"/>
      <c r="C78" s="27"/>
      <c r="D78" s="27"/>
      <c r="E78" s="27"/>
      <c r="F78" s="27"/>
      <c r="G78" s="27"/>
      <c r="H78" s="27"/>
    </row>
    <row r="79" spans="1:8" x14ac:dyDescent="0.25">
      <c r="A79" s="27"/>
      <c r="B79" s="27"/>
      <c r="C79" s="27"/>
      <c r="D79" s="27"/>
      <c r="E79" s="27"/>
      <c r="F79" s="27"/>
      <c r="G79" s="27"/>
      <c r="H79" s="27"/>
    </row>
    <row r="80" spans="1:8" x14ac:dyDescent="0.25">
      <c r="A80" s="27"/>
      <c r="B80" s="27"/>
      <c r="C80" s="27"/>
      <c r="D80" s="27"/>
      <c r="E80" s="27"/>
      <c r="F80" s="27"/>
      <c r="G80" s="27"/>
      <c r="H80" s="27"/>
    </row>
    <row r="81" spans="1:8" x14ac:dyDescent="0.25">
      <c r="A81" s="27"/>
      <c r="B81" s="27"/>
      <c r="C81" s="27"/>
      <c r="D81" s="27"/>
      <c r="E81" s="27"/>
      <c r="F81" s="27"/>
      <c r="G81" s="27"/>
      <c r="H81" s="27"/>
    </row>
    <row r="82" spans="1:8" x14ac:dyDescent="0.25">
      <c r="A82" s="27"/>
      <c r="B82" s="27"/>
      <c r="C82" s="27"/>
      <c r="D82" s="27"/>
      <c r="E82" s="27"/>
      <c r="F82" s="27"/>
      <c r="G82" s="27"/>
      <c r="H82" s="27"/>
    </row>
    <row r="83" spans="1:8" x14ac:dyDescent="0.25">
      <c r="A83" s="27"/>
      <c r="B83" s="27"/>
      <c r="C83" s="27"/>
      <c r="D83" s="27"/>
      <c r="E83" s="27"/>
      <c r="F83" s="27"/>
      <c r="G83" s="27"/>
      <c r="H83" s="27"/>
    </row>
    <row r="84" spans="1:8" x14ac:dyDescent="0.25">
      <c r="A84" s="27"/>
      <c r="B84" s="27"/>
      <c r="C84" s="27"/>
      <c r="D84" s="27"/>
      <c r="E84" s="27"/>
      <c r="F84" s="27"/>
      <c r="G84" s="27"/>
      <c r="H84" s="27"/>
    </row>
    <row r="85" spans="1:8" x14ac:dyDescent="0.25">
      <c r="A85" s="27"/>
      <c r="B85" s="27"/>
      <c r="C85" s="27"/>
      <c r="D85" s="27"/>
      <c r="E85" s="27"/>
      <c r="F85" s="27"/>
      <c r="G85" s="27"/>
      <c r="H85" s="27"/>
    </row>
    <row r="86" spans="1:8" x14ac:dyDescent="0.25">
      <c r="A86" s="27"/>
      <c r="B86" s="27"/>
      <c r="C86" s="27"/>
      <c r="D86" s="27"/>
      <c r="E86" s="27"/>
      <c r="F86" s="27"/>
      <c r="G86" s="27"/>
      <c r="H86" s="27"/>
    </row>
    <row r="87" spans="1:8" x14ac:dyDescent="0.25">
      <c r="A87" s="27"/>
      <c r="B87" s="27"/>
      <c r="C87" s="27"/>
      <c r="D87" s="27"/>
      <c r="E87" s="27"/>
      <c r="F87" s="27"/>
      <c r="G87" s="27"/>
      <c r="H87" s="27"/>
    </row>
    <row r="88" spans="1:8" x14ac:dyDescent="0.25">
      <c r="A88" s="27"/>
      <c r="B88" s="27"/>
      <c r="C88" s="27"/>
      <c r="D88" s="27"/>
      <c r="E88" s="27"/>
      <c r="F88" s="27"/>
      <c r="G88" s="27"/>
      <c r="H88" s="27"/>
    </row>
    <row r="89" spans="1:8" x14ac:dyDescent="0.25">
      <c r="A89" s="27"/>
      <c r="B89" s="27"/>
      <c r="C89" s="27"/>
      <c r="D89" s="27"/>
      <c r="E89" s="27"/>
      <c r="F89" s="27"/>
      <c r="G89" s="27"/>
      <c r="H89" s="27"/>
    </row>
    <row r="90" spans="1:8" x14ac:dyDescent="0.25">
      <c r="A90" s="27"/>
      <c r="B90" s="27"/>
      <c r="C90" s="27"/>
      <c r="D90" s="27"/>
      <c r="E90" s="27"/>
      <c r="F90" s="27"/>
      <c r="G90" s="27"/>
      <c r="H90" s="27"/>
    </row>
    <row r="91" spans="1:8" x14ac:dyDescent="0.25">
      <c r="A91" s="27"/>
      <c r="B91" s="27"/>
      <c r="C91" s="27"/>
      <c r="D91" s="27"/>
      <c r="E91" s="27"/>
      <c r="F91" s="27"/>
      <c r="G91" s="27"/>
      <c r="H91" s="27"/>
    </row>
    <row r="92" spans="1:8" x14ac:dyDescent="0.25">
      <c r="A92" s="27"/>
      <c r="B92" s="27"/>
      <c r="C92" s="27"/>
      <c r="D92" s="27"/>
      <c r="E92" s="27"/>
      <c r="F92" s="27"/>
      <c r="G92" s="27"/>
      <c r="H92" s="27"/>
    </row>
    <row r="93" spans="1:8" x14ac:dyDescent="0.25">
      <c r="A93" s="27"/>
      <c r="B93" s="27"/>
      <c r="C93" s="27"/>
      <c r="D93" s="27"/>
      <c r="E93" s="27"/>
      <c r="F93" s="27"/>
      <c r="G93" s="27"/>
      <c r="H93" s="27"/>
    </row>
    <row r="94" spans="1:8" x14ac:dyDescent="0.25">
      <c r="A94" s="27"/>
      <c r="B94" s="27"/>
      <c r="C94" s="27"/>
      <c r="D94" s="27"/>
      <c r="E94" s="27"/>
      <c r="F94" s="27"/>
      <c r="G94" s="27"/>
      <c r="H94" s="27"/>
    </row>
    <row r="95" spans="1:8" x14ac:dyDescent="0.25">
      <c r="A95" s="27"/>
      <c r="B95" s="27"/>
      <c r="C95" s="27"/>
      <c r="D95" s="27"/>
      <c r="E95" s="27"/>
      <c r="F95" s="27"/>
      <c r="G95" s="27"/>
      <c r="H95" s="27"/>
    </row>
    <row r="96" spans="1:8" x14ac:dyDescent="0.25">
      <c r="A96" s="27"/>
      <c r="B96" s="27"/>
      <c r="C96" s="27"/>
      <c r="D96" s="27"/>
      <c r="E96" s="27"/>
      <c r="F96" s="27"/>
      <c r="G96" s="27"/>
      <c r="H96" s="27"/>
    </row>
    <row r="97" spans="1:8" x14ac:dyDescent="0.25">
      <c r="A97" s="27"/>
      <c r="B97" s="27"/>
      <c r="C97" s="27"/>
      <c r="D97" s="27"/>
      <c r="E97" s="27"/>
      <c r="F97" s="27"/>
      <c r="G97" s="27"/>
      <c r="H97" s="27"/>
    </row>
    <row r="98" spans="1:8" x14ac:dyDescent="0.25">
      <c r="A98" s="27"/>
      <c r="B98" s="27"/>
      <c r="C98" s="27"/>
      <c r="D98" s="27"/>
      <c r="E98" s="27"/>
      <c r="F98" s="27"/>
      <c r="G98" s="27"/>
      <c r="H98" s="27"/>
    </row>
    <row r="99" spans="1:8" x14ac:dyDescent="0.25">
      <c r="A99" s="27"/>
      <c r="B99" s="27"/>
      <c r="C99" s="27"/>
      <c r="D99" s="27"/>
      <c r="E99" s="27"/>
      <c r="F99" s="27"/>
      <c r="G99" s="27"/>
      <c r="H99" s="27"/>
    </row>
    <row r="100" spans="1:8" x14ac:dyDescent="0.25">
      <c r="A100" s="27"/>
      <c r="B100" s="27"/>
      <c r="C100" s="27"/>
      <c r="D100" s="27"/>
      <c r="E100" s="27"/>
      <c r="F100" s="27"/>
      <c r="G100" s="27"/>
      <c r="H100" s="27"/>
    </row>
    <row r="101" spans="1:8" x14ac:dyDescent="0.25">
      <c r="A101" s="27"/>
      <c r="B101" s="27"/>
      <c r="C101" s="27"/>
      <c r="D101" s="27"/>
      <c r="E101" s="27"/>
      <c r="F101" s="27"/>
      <c r="G101" s="27"/>
      <c r="H101" s="27"/>
    </row>
    <row r="102" spans="1:8" x14ac:dyDescent="0.25">
      <c r="A102" s="27"/>
      <c r="B102" s="27"/>
      <c r="C102" s="27"/>
      <c r="D102" s="27"/>
      <c r="E102" s="27"/>
      <c r="F102" s="27"/>
      <c r="G102" s="27"/>
      <c r="H102" s="27"/>
    </row>
    <row r="103" spans="1:8" x14ac:dyDescent="0.25">
      <c r="A103" s="27"/>
      <c r="B103" s="27"/>
      <c r="C103" s="27"/>
      <c r="D103" s="27"/>
      <c r="E103" s="27"/>
      <c r="F103" s="27"/>
      <c r="G103" s="27"/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/>
      <c r="B105" s="27"/>
      <c r="C105" s="27"/>
      <c r="D105" s="27"/>
      <c r="E105" s="27"/>
      <c r="F105" s="27"/>
      <c r="G105" s="27"/>
      <c r="H105" s="27"/>
    </row>
    <row r="106" spans="1:8" x14ac:dyDescent="0.25">
      <c r="A106" s="27"/>
      <c r="B106" s="27"/>
      <c r="C106" s="27"/>
      <c r="D106" s="27"/>
      <c r="E106" s="27"/>
      <c r="F106" s="27"/>
      <c r="G106" s="27"/>
      <c r="H106" s="27"/>
    </row>
    <row r="107" spans="1:8" x14ac:dyDescent="0.25">
      <c r="A107" s="27"/>
      <c r="B107" s="27"/>
      <c r="C107" s="27"/>
      <c r="D107" s="27"/>
      <c r="E107" s="27"/>
      <c r="F107" s="27"/>
      <c r="G107" s="27"/>
      <c r="H107" s="27"/>
    </row>
    <row r="108" spans="1:8" x14ac:dyDescent="0.25">
      <c r="A108" s="27"/>
      <c r="B108" s="27"/>
      <c r="C108" s="27"/>
      <c r="D108" s="27"/>
      <c r="E108" s="27"/>
      <c r="F108" s="27"/>
      <c r="G108" s="27"/>
      <c r="H108" s="27"/>
    </row>
    <row r="109" spans="1:8" x14ac:dyDescent="0.25">
      <c r="A109" s="27"/>
      <c r="B109" s="27"/>
      <c r="C109" s="27"/>
      <c r="D109" s="27"/>
      <c r="E109" s="27"/>
      <c r="F109" s="27"/>
      <c r="G109" s="27"/>
      <c r="H109" s="27"/>
    </row>
    <row r="110" spans="1:8" x14ac:dyDescent="0.25">
      <c r="A110" s="27"/>
      <c r="B110" s="27"/>
      <c r="C110" s="27"/>
      <c r="D110" s="27"/>
      <c r="E110" s="27"/>
      <c r="F110" s="27"/>
      <c r="G110" s="27"/>
      <c r="H110" s="27"/>
    </row>
    <row r="111" spans="1:8" x14ac:dyDescent="0.25">
      <c r="A111" s="27"/>
      <c r="B111" s="27"/>
      <c r="C111" s="27"/>
      <c r="D111" s="27"/>
      <c r="E111" s="27"/>
      <c r="F111" s="27"/>
      <c r="G111" s="27"/>
      <c r="H111" s="27"/>
    </row>
    <row r="112" spans="1:8" x14ac:dyDescent="0.25">
      <c r="A112" s="27"/>
      <c r="B112" s="27"/>
      <c r="C112" s="27"/>
      <c r="D112" s="27"/>
      <c r="E112" s="27"/>
      <c r="F112" s="27"/>
      <c r="G112" s="27"/>
      <c r="H112" s="27"/>
    </row>
    <row r="113" spans="1:8" x14ac:dyDescent="0.25">
      <c r="A113" s="27"/>
      <c r="B113" s="27"/>
      <c r="C113" s="27"/>
      <c r="D113" s="27"/>
      <c r="E113" s="27"/>
      <c r="F113" s="27"/>
      <c r="G113" s="27"/>
      <c r="H113" s="27"/>
    </row>
    <row r="114" spans="1:8" x14ac:dyDescent="0.25">
      <c r="A114" s="27"/>
      <c r="B114" s="27"/>
      <c r="C114" s="27"/>
      <c r="D114" s="27"/>
      <c r="E114" s="27"/>
      <c r="F114" s="27"/>
      <c r="G114" s="27"/>
      <c r="H114" s="27"/>
    </row>
    <row r="115" spans="1:8" x14ac:dyDescent="0.25">
      <c r="A115" s="27"/>
      <c r="B115" s="27"/>
      <c r="C115" s="27"/>
      <c r="D115" s="27"/>
      <c r="E115" s="27"/>
      <c r="F115" s="27"/>
      <c r="G115" s="27"/>
      <c r="H115" s="27"/>
    </row>
    <row r="116" spans="1:8" x14ac:dyDescent="0.25">
      <c r="A116" s="27"/>
      <c r="B116" s="27"/>
      <c r="C116" s="27"/>
      <c r="D116" s="27"/>
      <c r="E116" s="27"/>
      <c r="F116" s="27"/>
      <c r="G116" s="27"/>
      <c r="H116" s="27"/>
    </row>
    <row r="117" spans="1:8" x14ac:dyDescent="0.25">
      <c r="A117" s="27"/>
      <c r="B117" s="27"/>
      <c r="C117" s="27"/>
      <c r="D117" s="27"/>
      <c r="E117" s="27"/>
      <c r="F117" s="27"/>
      <c r="G117" s="27"/>
      <c r="H117" s="27"/>
    </row>
    <row r="118" spans="1:8" x14ac:dyDescent="0.25">
      <c r="A118" s="27"/>
      <c r="B118" s="27"/>
      <c r="C118" s="27"/>
      <c r="D118" s="27"/>
      <c r="E118" s="27"/>
      <c r="F118" s="27"/>
      <c r="G118" s="27"/>
      <c r="H118" s="27"/>
    </row>
    <row r="119" spans="1:8" x14ac:dyDescent="0.25">
      <c r="A119" s="27"/>
      <c r="B119" s="27"/>
      <c r="C119" s="27"/>
      <c r="D119" s="27"/>
      <c r="E119" s="27"/>
      <c r="F119" s="27"/>
      <c r="G119" s="27"/>
      <c r="H119" s="27"/>
    </row>
    <row r="120" spans="1:8" x14ac:dyDescent="0.25">
      <c r="A120" s="27"/>
      <c r="B120" s="27"/>
      <c r="C120" s="27"/>
      <c r="D120" s="27"/>
      <c r="E120" s="27"/>
      <c r="F120" s="27"/>
      <c r="G120" s="27"/>
      <c r="H120" s="27"/>
    </row>
    <row r="121" spans="1:8" x14ac:dyDescent="0.25">
      <c r="A121" s="27"/>
      <c r="B121" s="27"/>
      <c r="C121" s="27"/>
      <c r="D121" s="27"/>
      <c r="E121" s="27"/>
      <c r="F121" s="27"/>
      <c r="G121" s="27"/>
      <c r="H121" s="27"/>
    </row>
    <row r="122" spans="1:8" x14ac:dyDescent="0.25">
      <c r="A122" s="27"/>
      <c r="B122" s="27"/>
      <c r="C122" s="27"/>
      <c r="D122" s="27"/>
      <c r="E122" s="27"/>
      <c r="F122" s="27"/>
      <c r="G122" s="27"/>
      <c r="H122" s="27"/>
    </row>
    <row r="123" spans="1:8" x14ac:dyDescent="0.25">
      <c r="A123" s="27"/>
      <c r="B123" s="27"/>
      <c r="C123" s="27"/>
      <c r="D123" s="27"/>
      <c r="E123" s="27"/>
      <c r="F123" s="27"/>
      <c r="G123" s="27"/>
      <c r="H123" s="27"/>
    </row>
    <row r="124" spans="1:8" x14ac:dyDescent="0.25">
      <c r="A124" s="27"/>
      <c r="B124" s="27"/>
      <c r="C124" s="27"/>
      <c r="D124" s="27"/>
      <c r="E124" s="27"/>
      <c r="F124" s="27"/>
      <c r="G124" s="27"/>
      <c r="H124" s="27"/>
    </row>
    <row r="125" spans="1:8" x14ac:dyDescent="0.25">
      <c r="A125" s="27"/>
      <c r="B125" s="27"/>
      <c r="C125" s="27"/>
      <c r="D125" s="27"/>
      <c r="E125" s="27"/>
      <c r="F125" s="27"/>
      <c r="G125" s="27"/>
      <c r="H125" s="27"/>
    </row>
    <row r="126" spans="1:8" x14ac:dyDescent="0.25">
      <c r="A126" s="27"/>
      <c r="B126" s="27"/>
      <c r="C126" s="27"/>
      <c r="D126" s="27"/>
      <c r="E126" s="27"/>
      <c r="F126" s="27"/>
      <c r="G126" s="27"/>
      <c r="H126" s="27"/>
    </row>
    <row r="127" spans="1:8" x14ac:dyDescent="0.25">
      <c r="A127" s="27"/>
      <c r="B127" s="27"/>
      <c r="C127" s="27"/>
      <c r="D127" s="27"/>
      <c r="E127" s="27"/>
      <c r="F127" s="27"/>
      <c r="G127" s="27"/>
      <c r="H127" s="27"/>
    </row>
    <row r="128" spans="1:8" x14ac:dyDescent="0.25">
      <c r="A128" s="27"/>
      <c r="B128" s="27"/>
      <c r="C128" s="27"/>
      <c r="D128" s="27"/>
      <c r="E128" s="27"/>
      <c r="F128" s="27"/>
      <c r="G128" s="27"/>
      <c r="H128" s="27"/>
    </row>
    <row r="129" spans="1:8" x14ac:dyDescent="0.25">
      <c r="A129" s="27"/>
      <c r="B129" s="27"/>
      <c r="C129" s="27"/>
      <c r="D129" s="27"/>
      <c r="E129" s="27"/>
      <c r="F129" s="27"/>
      <c r="G129" s="27"/>
      <c r="H129" s="27"/>
    </row>
    <row r="130" spans="1:8" x14ac:dyDescent="0.25">
      <c r="A130" s="27"/>
      <c r="B130" s="27"/>
      <c r="C130" s="27"/>
      <c r="D130" s="27"/>
      <c r="E130" s="27"/>
      <c r="F130" s="27"/>
      <c r="G130" s="27"/>
      <c r="H130" s="27"/>
    </row>
    <row r="131" spans="1:8" x14ac:dyDescent="0.25">
      <c r="A131" s="27"/>
      <c r="B131" s="27"/>
      <c r="C131" s="27"/>
      <c r="D131" s="27"/>
      <c r="E131" s="27"/>
      <c r="F131" s="27"/>
      <c r="G131" s="27"/>
      <c r="H131" s="27"/>
    </row>
    <row r="132" spans="1:8" x14ac:dyDescent="0.25">
      <c r="A132" s="27"/>
      <c r="B132" s="27"/>
      <c r="C132" s="27"/>
      <c r="D132" s="27"/>
      <c r="E132" s="27"/>
      <c r="F132" s="27"/>
      <c r="G132" s="27"/>
      <c r="H132" s="27"/>
    </row>
    <row r="133" spans="1:8" x14ac:dyDescent="0.25">
      <c r="A133" s="27"/>
      <c r="B133" s="27"/>
      <c r="C133" s="27"/>
      <c r="D133" s="27"/>
      <c r="E133" s="27"/>
      <c r="F133" s="27"/>
      <c r="G133" s="27"/>
      <c r="H133" s="27"/>
    </row>
    <row r="134" spans="1:8" x14ac:dyDescent="0.25">
      <c r="A134" s="27"/>
      <c r="B134" s="27"/>
      <c r="C134" s="27"/>
      <c r="D134" s="27"/>
      <c r="E134" s="27"/>
      <c r="F134" s="27"/>
      <c r="G134" s="27"/>
      <c r="H134" s="27"/>
    </row>
    <row r="135" spans="1:8" x14ac:dyDescent="0.25">
      <c r="A135" s="27"/>
      <c r="B135" s="27"/>
      <c r="C135" s="27"/>
      <c r="D135" s="27"/>
      <c r="E135" s="27"/>
      <c r="F135" s="27"/>
      <c r="G135" s="27"/>
      <c r="H135" s="27"/>
    </row>
    <row r="136" spans="1:8" x14ac:dyDescent="0.25">
      <c r="A136" s="27"/>
      <c r="B136" s="27"/>
      <c r="C136" s="27"/>
      <c r="D136" s="27"/>
      <c r="E136" s="27"/>
      <c r="F136" s="27"/>
      <c r="G136" s="27"/>
      <c r="H136" s="27"/>
    </row>
    <row r="137" spans="1:8" x14ac:dyDescent="0.25">
      <c r="A137" s="27"/>
      <c r="B137" s="27"/>
      <c r="C137" s="27"/>
      <c r="D137" s="27"/>
      <c r="E137" s="27"/>
      <c r="F137" s="27"/>
      <c r="G137" s="27"/>
      <c r="H137" s="27"/>
    </row>
    <row r="138" spans="1:8" x14ac:dyDescent="0.25">
      <c r="A138" s="27"/>
      <c r="B138" s="27"/>
      <c r="C138" s="27"/>
      <c r="D138" s="27"/>
      <c r="E138" s="27"/>
      <c r="F138" s="27"/>
      <c r="G138" s="27"/>
      <c r="H138" s="27"/>
    </row>
    <row r="139" spans="1:8" x14ac:dyDescent="0.25">
      <c r="A139" s="27"/>
      <c r="B139" s="27"/>
      <c r="C139" s="27"/>
      <c r="D139" s="27"/>
      <c r="E139" s="27"/>
      <c r="F139" s="27"/>
      <c r="G139" s="27"/>
      <c r="H139" s="27"/>
    </row>
    <row r="140" spans="1:8" x14ac:dyDescent="0.25">
      <c r="A140" s="27"/>
      <c r="B140" s="27"/>
      <c r="C140" s="27"/>
      <c r="D140" s="27"/>
      <c r="E140" s="27"/>
      <c r="F140" s="27"/>
      <c r="G140" s="27"/>
      <c r="H140" s="27"/>
    </row>
    <row r="141" spans="1:8" x14ac:dyDescent="0.25">
      <c r="A141" s="27"/>
      <c r="B141" s="27"/>
      <c r="C141" s="27"/>
      <c r="D141" s="27"/>
      <c r="E141" s="27"/>
      <c r="F141" s="27"/>
      <c r="G141" s="27"/>
      <c r="H141" s="27"/>
    </row>
    <row r="142" spans="1:8" x14ac:dyDescent="0.25">
      <c r="A142" s="27"/>
      <c r="B142" s="27"/>
      <c r="C142" s="27"/>
      <c r="D142" s="27"/>
      <c r="E142" s="27"/>
      <c r="F142" s="27"/>
      <c r="G142" s="27"/>
      <c r="H142" s="27"/>
    </row>
    <row r="143" spans="1:8" x14ac:dyDescent="0.25">
      <c r="A143" s="27"/>
      <c r="B143" s="27"/>
      <c r="C143" s="27"/>
      <c r="D143" s="27"/>
      <c r="E143" s="27"/>
      <c r="F143" s="27"/>
      <c r="G143" s="27"/>
      <c r="H143" s="27"/>
    </row>
    <row r="144" spans="1:8" x14ac:dyDescent="0.25">
      <c r="A144" s="27"/>
      <c r="B144" s="27"/>
      <c r="C144" s="27"/>
      <c r="D144" s="27"/>
      <c r="E144" s="27"/>
      <c r="F144" s="27"/>
      <c r="G144" s="27"/>
      <c r="H144" s="27"/>
    </row>
    <row r="145" spans="1:8" x14ac:dyDescent="0.25">
      <c r="A145" s="27"/>
      <c r="B145" s="27"/>
      <c r="C145" s="27"/>
      <c r="D145" s="27"/>
      <c r="E145" s="27"/>
      <c r="F145" s="27"/>
      <c r="G145" s="27"/>
      <c r="H145" s="27"/>
    </row>
    <row r="146" spans="1:8" x14ac:dyDescent="0.25">
      <c r="A146" s="27"/>
      <c r="B146" s="27"/>
      <c r="C146" s="27"/>
      <c r="D146" s="27"/>
      <c r="E146" s="27"/>
      <c r="F146" s="27"/>
      <c r="G146" s="27"/>
      <c r="H146" s="27"/>
    </row>
    <row r="147" spans="1:8" x14ac:dyDescent="0.25">
      <c r="A147" s="27"/>
      <c r="B147" s="27"/>
      <c r="C147" s="27"/>
      <c r="D147" s="27"/>
      <c r="E147" s="27"/>
      <c r="F147" s="27"/>
      <c r="G147" s="27"/>
      <c r="H147" s="27"/>
    </row>
    <row r="148" spans="1:8" x14ac:dyDescent="0.25">
      <c r="A148" s="27"/>
      <c r="B148" s="27"/>
      <c r="C148" s="27"/>
      <c r="D148" s="27"/>
      <c r="E148" s="27"/>
      <c r="F148" s="27"/>
      <c r="G148" s="27"/>
      <c r="H148" s="27"/>
    </row>
    <row r="149" spans="1:8" x14ac:dyDescent="0.25">
      <c r="A149" s="27"/>
      <c r="B149" s="27"/>
      <c r="C149" s="27"/>
      <c r="D149" s="27"/>
      <c r="E149" s="27"/>
      <c r="F149" s="27"/>
      <c r="G149" s="27"/>
      <c r="H149" s="27"/>
    </row>
    <row r="150" spans="1:8" x14ac:dyDescent="0.25">
      <c r="A150" s="27"/>
      <c r="B150" s="27"/>
      <c r="C150" s="27"/>
      <c r="D150" s="27"/>
      <c r="E150" s="27"/>
      <c r="F150" s="27"/>
      <c r="G150" s="27"/>
      <c r="H150" s="27"/>
    </row>
    <row r="151" spans="1:8" x14ac:dyDescent="0.25">
      <c r="A151" s="27"/>
      <c r="B151" s="27"/>
      <c r="C151" s="27"/>
      <c r="D151" s="27"/>
      <c r="E151" s="27"/>
      <c r="F151" s="27"/>
      <c r="G151" s="27"/>
      <c r="H151" s="27"/>
    </row>
    <row r="152" spans="1:8" x14ac:dyDescent="0.25">
      <c r="A152" s="27"/>
      <c r="B152" s="27"/>
      <c r="C152" s="27"/>
      <c r="D152" s="27"/>
      <c r="E152" s="27"/>
      <c r="F152" s="27"/>
      <c r="G152" s="27"/>
      <c r="H152" s="27"/>
    </row>
    <row r="153" spans="1:8" x14ac:dyDescent="0.25">
      <c r="A153" s="27"/>
      <c r="B153" s="27"/>
      <c r="C153" s="27"/>
      <c r="D153" s="27"/>
      <c r="E153" s="27"/>
      <c r="F153" s="27"/>
      <c r="G153" s="27"/>
      <c r="H153" s="27"/>
    </row>
    <row r="154" spans="1:8" x14ac:dyDescent="0.25">
      <c r="A154" s="27"/>
      <c r="B154" s="27"/>
      <c r="C154" s="27"/>
      <c r="D154" s="27"/>
      <c r="E154" s="27"/>
      <c r="F154" s="27"/>
      <c r="G154" s="27"/>
      <c r="H154" s="27"/>
    </row>
    <row r="155" spans="1:8" x14ac:dyDescent="0.25">
      <c r="A155" s="27"/>
      <c r="B155" s="27"/>
      <c r="C155" s="27"/>
      <c r="D155" s="27"/>
      <c r="E155" s="27"/>
      <c r="F155" s="27"/>
      <c r="G155" s="27"/>
      <c r="H155" s="27"/>
    </row>
    <row r="156" spans="1:8" x14ac:dyDescent="0.25">
      <c r="A156" s="27"/>
      <c r="B156" s="27"/>
      <c r="C156" s="27"/>
      <c r="D156" s="27"/>
      <c r="E156" s="27"/>
      <c r="F156" s="27"/>
      <c r="G156" s="27"/>
      <c r="H156" s="27"/>
    </row>
    <row r="157" spans="1:8" x14ac:dyDescent="0.25">
      <c r="A157" s="27"/>
      <c r="B157" s="27"/>
      <c r="C157" s="27"/>
      <c r="D157" s="27"/>
      <c r="E157" s="27"/>
      <c r="F157" s="27"/>
      <c r="G157" s="27"/>
      <c r="H157" s="27"/>
    </row>
    <row r="158" spans="1:8" x14ac:dyDescent="0.25">
      <c r="A158" s="27"/>
      <c r="B158" s="27"/>
      <c r="C158" s="27"/>
      <c r="D158" s="27"/>
      <c r="E158" s="27"/>
      <c r="F158" s="27"/>
      <c r="G158" s="27"/>
      <c r="H158" s="27"/>
    </row>
    <row r="159" spans="1:8" x14ac:dyDescent="0.25">
      <c r="A159" s="27"/>
      <c r="B159" s="27"/>
      <c r="C159" s="27"/>
      <c r="D159" s="27"/>
      <c r="E159" s="27"/>
      <c r="F159" s="27"/>
      <c r="G159" s="27"/>
      <c r="H159" s="27"/>
    </row>
    <row r="160" spans="1:8" x14ac:dyDescent="0.25">
      <c r="A160" s="27"/>
      <c r="B160" s="27"/>
      <c r="C160" s="27"/>
      <c r="D160" s="27"/>
      <c r="E160" s="27"/>
      <c r="F160" s="27"/>
      <c r="G160" s="27"/>
      <c r="H160" s="27"/>
    </row>
    <row r="161" spans="1:8" x14ac:dyDescent="0.25">
      <c r="A161" s="27"/>
      <c r="B161" s="27"/>
      <c r="C161" s="27"/>
      <c r="D161" s="27"/>
      <c r="E161" s="27"/>
      <c r="F161" s="27"/>
      <c r="G161" s="27"/>
      <c r="H161" s="27"/>
    </row>
    <row r="162" spans="1:8" x14ac:dyDescent="0.25">
      <c r="A162" s="27"/>
      <c r="B162" s="27"/>
      <c r="C162" s="27"/>
      <c r="D162" s="27"/>
      <c r="E162" s="27"/>
      <c r="F162" s="27"/>
      <c r="G162" s="27"/>
      <c r="H162" s="27"/>
    </row>
    <row r="163" spans="1:8" x14ac:dyDescent="0.25">
      <c r="A163" s="27"/>
      <c r="B163" s="27"/>
      <c r="C163" s="27"/>
      <c r="D163" s="27"/>
      <c r="E163" s="27"/>
      <c r="F163" s="27"/>
      <c r="G163" s="27"/>
      <c r="H163" s="27"/>
    </row>
    <row r="164" spans="1:8" x14ac:dyDescent="0.25">
      <c r="A164" s="27"/>
      <c r="B164" s="27"/>
      <c r="C164" s="27"/>
      <c r="D164" s="27"/>
      <c r="E164" s="27"/>
      <c r="F164" s="27"/>
      <c r="G164" s="27"/>
      <c r="H164" s="27"/>
    </row>
    <row r="165" spans="1:8" x14ac:dyDescent="0.25">
      <c r="A165" s="27"/>
      <c r="B165" s="27"/>
      <c r="C165" s="27"/>
      <c r="D165" s="27"/>
      <c r="E165" s="27"/>
      <c r="F165" s="27"/>
      <c r="G165" s="27"/>
      <c r="H165" s="27"/>
    </row>
    <row r="166" spans="1:8" x14ac:dyDescent="0.25">
      <c r="A166" s="27"/>
      <c r="B166" s="27"/>
      <c r="C166" s="27"/>
      <c r="D166" s="27"/>
      <c r="E166" s="27"/>
      <c r="F166" s="27"/>
      <c r="G166" s="27"/>
      <c r="H166" s="27"/>
    </row>
    <row r="167" spans="1:8" x14ac:dyDescent="0.25">
      <c r="A167" s="27"/>
      <c r="B167" s="27"/>
      <c r="C167" s="27"/>
      <c r="D167" s="27"/>
      <c r="E167" s="27"/>
      <c r="F167" s="27"/>
      <c r="G167" s="27"/>
      <c r="H167" s="2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BFE-EAF5-4CD2-AB8E-A4B7D8AF58EC}">
  <dimension ref="A1:N47"/>
  <sheetViews>
    <sheetView workbookViewId="0">
      <selection activeCell="B2" sqref="B2"/>
    </sheetView>
  </sheetViews>
  <sheetFormatPr baseColWidth="10" defaultRowHeight="15" x14ac:dyDescent="0.25"/>
  <cols>
    <col min="2" max="2" width="23.28515625" customWidth="1"/>
    <col min="3" max="3" width="23.42578125" customWidth="1"/>
    <col min="4" max="4" width="25.140625" customWidth="1"/>
    <col min="5" max="5" width="29.140625" customWidth="1"/>
  </cols>
  <sheetData>
    <row r="1" spans="1:14" x14ac:dyDescent="0.25">
      <c r="A1" t="str">
        <f>Copper!B208</f>
        <v>Year</v>
      </c>
      <c r="B1" s="53" t="str">
        <f>Copper!C208</f>
        <v>Building construction USGS+Trade</v>
      </c>
      <c r="C1" s="53" t="str">
        <f>Copper!D208</f>
        <v>Electrical and electronic products USGS+Trade</v>
      </c>
      <c r="D1" s="53" t="str">
        <f>Copper!E208</f>
        <v>Industrial machinery and equipment USGS+Trade</v>
      </c>
      <c r="E1" s="53" t="str">
        <f>Copper!F208</f>
        <v>Transportation equipment USGS+Trade</v>
      </c>
      <c r="F1" s="53" t="str">
        <f>Copper!G208</f>
        <v>Consumer and general products USGS+Trade</v>
      </c>
      <c r="G1" s="53" t="str">
        <f>Copper!H208</f>
        <v>Building construction CDA+Trade</v>
      </c>
      <c r="H1" s="53" t="str">
        <f>Copper!I208</f>
        <v>Electrical and electronic products CDA+Trade</v>
      </c>
      <c r="I1" s="53" t="str">
        <f>Copper!J208</f>
        <v>Industrial machinery and equipment CDA+Trade</v>
      </c>
      <c r="J1" s="53" t="str">
        <f>Copper!K208</f>
        <v>Transportation equipment CDA+Trade</v>
      </c>
      <c r="K1" s="53" t="str">
        <f>Copper!L208</f>
        <v>Consumer and general products CDA+Trade</v>
      </c>
      <c r="L1" s="53"/>
      <c r="M1" s="53"/>
      <c r="N1" s="53"/>
    </row>
    <row r="2" spans="1:14" x14ac:dyDescent="0.25">
      <c r="A2" s="53">
        <f>Copper!B209</f>
        <v>1975</v>
      </c>
      <c r="B2" s="53">
        <f>Copper!C209</f>
        <v>0.32211983407831479</v>
      </c>
      <c r="C2" s="53">
        <f>Copper!D209</f>
        <v>0.22346658513851328</v>
      </c>
      <c r="D2" s="53">
        <f>Copper!E209</f>
        <v>0.17394155067488581</v>
      </c>
      <c r="E2" s="53">
        <f>Copper!F209</f>
        <v>0.13463372143642849</v>
      </c>
      <c r="F2" s="53">
        <f>Copper!G209</f>
        <v>0.14583830867185774</v>
      </c>
      <c r="G2" s="53"/>
      <c r="H2" s="53"/>
      <c r="I2" s="53"/>
      <c r="J2" s="53"/>
      <c r="K2" s="53"/>
    </row>
    <row r="3" spans="1:14" x14ac:dyDescent="0.25">
      <c r="A3" s="53">
        <f>Copper!B210</f>
        <v>1976</v>
      </c>
      <c r="B3" s="53">
        <f>Copper!C210</f>
        <v>0.31760203381161145</v>
      </c>
      <c r="C3" s="53">
        <f>Copper!D210</f>
        <v>0.23969135557527585</v>
      </c>
      <c r="D3" s="53">
        <f>Copper!E210</f>
        <v>0.1632272457593156</v>
      </c>
      <c r="E3" s="53">
        <f>Copper!F210</f>
        <v>0.15877142457679183</v>
      </c>
      <c r="F3" s="53">
        <f>Copper!G210</f>
        <v>0.12070794027700529</v>
      </c>
      <c r="G3" s="53"/>
      <c r="H3" s="53"/>
      <c r="I3" s="53"/>
      <c r="J3" s="53"/>
      <c r="K3" s="53"/>
    </row>
    <row r="4" spans="1:14" x14ac:dyDescent="0.25">
      <c r="A4" s="53">
        <f>Copper!B211</f>
        <v>1977</v>
      </c>
      <c r="B4" s="53">
        <f>Copper!C211</f>
        <v>0.31971645436155349</v>
      </c>
      <c r="C4" s="53">
        <f>Copper!D211</f>
        <v>0.25494282221681058</v>
      </c>
      <c r="D4" s="53">
        <f>Copper!E211</f>
        <v>0.16152500566563238</v>
      </c>
      <c r="E4" s="53">
        <f>Copper!F211</f>
        <v>0.15154602006171566</v>
      </c>
      <c r="F4" s="53">
        <f>Copper!G211</f>
        <v>0.11226969769428792</v>
      </c>
      <c r="G4" s="53"/>
      <c r="H4" s="53"/>
      <c r="I4" s="53"/>
      <c r="J4" s="53"/>
      <c r="K4" s="53"/>
    </row>
    <row r="5" spans="1:14" x14ac:dyDescent="0.25">
      <c r="A5" s="53">
        <f>Copper!B212</f>
        <v>1978</v>
      </c>
      <c r="B5" s="53">
        <f>Copper!C212</f>
        <v>0.32245592560122827</v>
      </c>
      <c r="C5" s="53">
        <f>Copper!D212</f>
        <v>0.25634450472031445</v>
      </c>
      <c r="D5" s="53">
        <f>Copper!E212</f>
        <v>0.15866999793685851</v>
      </c>
      <c r="E5" s="53">
        <f>Copper!F212</f>
        <v>0.14519867421034463</v>
      </c>
      <c r="F5" s="53">
        <f>Copper!G212</f>
        <v>0.11733089753125413</v>
      </c>
      <c r="G5" s="53"/>
      <c r="H5" s="53"/>
      <c r="I5" s="53"/>
      <c r="J5" s="53"/>
      <c r="K5" s="53"/>
    </row>
    <row r="6" spans="1:14" x14ac:dyDescent="0.25">
      <c r="A6" s="53">
        <f>Copper!B213</f>
        <v>1979</v>
      </c>
      <c r="B6" s="53">
        <f>Copper!C213</f>
        <v>0.31247244740800184</v>
      </c>
      <c r="C6" s="53">
        <f>Copper!D213</f>
        <v>0.26855123442425111</v>
      </c>
      <c r="D6" s="53">
        <f>Copper!E213</f>
        <v>0.15764547826145772</v>
      </c>
      <c r="E6" s="53">
        <f>Copper!F213</f>
        <v>0.14278177713746881</v>
      </c>
      <c r="F6" s="53">
        <f>Copper!G213</f>
        <v>0.11854906276882039</v>
      </c>
      <c r="G6" s="53"/>
      <c r="H6" s="53"/>
      <c r="I6" s="53"/>
      <c r="J6" s="53"/>
      <c r="K6" s="53"/>
    </row>
    <row r="7" spans="1:14" x14ac:dyDescent="0.25">
      <c r="A7" s="53">
        <f>Copper!B214</f>
        <v>1980</v>
      </c>
      <c r="B7" s="53">
        <f>Copper!C214</f>
        <v>0.31685341965502989</v>
      </c>
      <c r="C7" s="53">
        <f>Copper!D214</f>
        <v>0.26597796707485999</v>
      </c>
      <c r="D7" s="53">
        <f>Copper!E214</f>
        <v>0.16903227856689473</v>
      </c>
      <c r="E7" s="53">
        <f>Copper!F214</f>
        <v>0.12782256792669008</v>
      </c>
      <c r="F7" s="53">
        <f>Copper!G214</f>
        <v>0.12031376677652543</v>
      </c>
      <c r="G7" s="53"/>
      <c r="H7" s="53"/>
      <c r="I7" s="53"/>
      <c r="J7" s="53"/>
      <c r="K7" s="53"/>
    </row>
    <row r="8" spans="1:14" x14ac:dyDescent="0.25">
      <c r="A8" s="53">
        <f>Copper!B215</f>
        <v>1981</v>
      </c>
      <c r="B8" s="53">
        <f>Copper!C215</f>
        <v>0.3132154959183191</v>
      </c>
      <c r="C8" s="53">
        <f>Copper!D215</f>
        <v>0.27211664528867735</v>
      </c>
      <c r="D8" s="53">
        <f>Copper!E215</f>
        <v>0.16899180781971015</v>
      </c>
      <c r="E8" s="53">
        <f>Copper!F215</f>
        <v>0.12342429063272525</v>
      </c>
      <c r="F8" s="53">
        <f>Copper!G215</f>
        <v>0.1222517603405682</v>
      </c>
      <c r="G8" s="53"/>
      <c r="H8" s="53"/>
      <c r="I8" s="53"/>
      <c r="J8" s="53"/>
      <c r="K8" s="53"/>
    </row>
    <row r="9" spans="1:14" x14ac:dyDescent="0.25">
      <c r="A9" s="53">
        <f>Copper!B216</f>
        <v>1982</v>
      </c>
      <c r="B9" s="53">
        <f>Copper!C216</f>
        <v>0.34947329446592068</v>
      </c>
      <c r="C9" s="53">
        <f>Copper!D216</f>
        <v>0.25754599702009723</v>
      </c>
      <c r="D9" s="53">
        <f>Copper!E216</f>
        <v>0.15170076823640141</v>
      </c>
      <c r="E9" s="53">
        <f>Copper!F216</f>
        <v>0.12117064353515268</v>
      </c>
      <c r="F9" s="53">
        <f>Copper!G216</f>
        <v>0.12010929674242794</v>
      </c>
      <c r="G9" s="53"/>
      <c r="H9" s="53"/>
      <c r="I9" s="53"/>
      <c r="J9" s="53"/>
      <c r="K9" s="53"/>
    </row>
    <row r="10" spans="1:14" x14ac:dyDescent="0.25">
      <c r="A10" s="53">
        <f>Copper!B217</f>
        <v>1983</v>
      </c>
      <c r="B10" s="53">
        <f>Copper!C217</f>
        <v>0.3616429182280278</v>
      </c>
      <c r="C10" s="53">
        <f>Copper!D217</f>
        <v>0.24429920026048133</v>
      </c>
      <c r="D10" s="53">
        <f>Copper!E217</f>
        <v>0.14637601804296127</v>
      </c>
      <c r="E10" s="53">
        <f>Copper!F217</f>
        <v>0.1406745521870815</v>
      </c>
      <c r="F10" s="53">
        <f>Copper!G217</f>
        <v>0.10700731128144807</v>
      </c>
      <c r="G10" s="53"/>
      <c r="H10" s="53"/>
      <c r="I10" s="53"/>
      <c r="J10" s="53"/>
      <c r="K10" s="53"/>
    </row>
    <row r="11" spans="1:14" x14ac:dyDescent="0.25">
      <c r="A11" s="53">
        <f>Copper!B218</f>
        <v>1984</v>
      </c>
      <c r="B11" s="53">
        <f>Copper!C218</f>
        <v>0.34870710184961362</v>
      </c>
      <c r="C11" s="53">
        <f>Copper!D218</f>
        <v>0.25347606426276559</v>
      </c>
      <c r="D11" s="53">
        <f>Copper!E218</f>
        <v>0.13319462146682745</v>
      </c>
      <c r="E11" s="53">
        <f>Copper!F218</f>
        <v>0.15164511219301513</v>
      </c>
      <c r="F11" s="53">
        <f>Copper!G218</f>
        <v>0.11297710022777827</v>
      </c>
      <c r="G11" s="53"/>
      <c r="H11" s="53"/>
      <c r="I11" s="53"/>
      <c r="J11" s="53"/>
      <c r="K11" s="53"/>
    </row>
    <row r="12" spans="1:14" x14ac:dyDescent="0.25">
      <c r="A12" s="53">
        <f>Copper!B219</f>
        <v>1985</v>
      </c>
      <c r="B12" s="53">
        <f>Copper!C219</f>
        <v>0.37416945279522013</v>
      </c>
      <c r="C12" s="53">
        <f>Copper!D219</f>
        <v>0.24092542679398515</v>
      </c>
      <c r="D12" s="53">
        <f>Copper!E219</f>
        <v>0.12886886138182699</v>
      </c>
      <c r="E12" s="53">
        <f>Copper!F219</f>
        <v>0.15509812163295514</v>
      </c>
      <c r="F12" s="53">
        <f>Copper!G219</f>
        <v>0.10093813739601258</v>
      </c>
      <c r="G12" s="53"/>
      <c r="H12" s="53"/>
      <c r="I12" s="53"/>
      <c r="J12" s="53"/>
      <c r="K12" s="53"/>
    </row>
    <row r="13" spans="1:14" x14ac:dyDescent="0.25">
      <c r="A13" s="53">
        <f>Copper!B220</f>
        <v>1986</v>
      </c>
      <c r="B13" s="53">
        <f>Copper!C220</f>
        <v>0.37900148541503803</v>
      </c>
      <c r="C13" s="53">
        <f>Copper!D220</f>
        <v>0.25273299530455895</v>
      </c>
      <c r="D13" s="53">
        <f>Copper!E220</f>
        <v>0.12738627677201622</v>
      </c>
      <c r="E13" s="53">
        <f>Copper!F220</f>
        <v>0.14803508786753766</v>
      </c>
      <c r="F13" s="53">
        <f>Copper!G220</f>
        <v>9.2844154640849191E-2</v>
      </c>
      <c r="G13" s="53"/>
      <c r="H13" s="53"/>
      <c r="I13" s="53"/>
      <c r="J13" s="53"/>
      <c r="K13" s="53"/>
    </row>
    <row r="14" spans="1:14" x14ac:dyDescent="0.25">
      <c r="A14" s="53">
        <f>Copper!B221</f>
        <v>1987</v>
      </c>
      <c r="B14" s="53">
        <f>Copper!C221</f>
        <v>0.40078678786497479</v>
      </c>
      <c r="C14" s="53">
        <f>Copper!D221</f>
        <v>0.24630960492156628</v>
      </c>
      <c r="D14" s="53">
        <f>Copper!E221</f>
        <v>0.12061680486416398</v>
      </c>
      <c r="E14" s="53">
        <f>Copper!F221</f>
        <v>0.13570325290900889</v>
      </c>
      <c r="F14" s="53">
        <f>Copper!G221</f>
        <v>9.6583549440285993E-2</v>
      </c>
      <c r="G14" s="53"/>
      <c r="H14" s="53"/>
      <c r="I14" s="53"/>
      <c r="J14" s="53"/>
      <c r="K14" s="53"/>
    </row>
    <row r="15" spans="1:14" x14ac:dyDescent="0.25">
      <c r="A15" s="53">
        <f>Copper!B222</f>
        <v>1988</v>
      </c>
      <c r="B15" s="53">
        <f>Copper!C222</f>
        <v>0.38026564630753423</v>
      </c>
      <c r="C15" s="53">
        <f>Copper!D222</f>
        <v>0.24346755883820556</v>
      </c>
      <c r="D15" s="53">
        <f>Copper!E222</f>
        <v>0.12794910783191471</v>
      </c>
      <c r="E15" s="53">
        <f>Copper!F222</f>
        <v>0.14667248161635241</v>
      </c>
      <c r="F15" s="53">
        <f>Copper!G222</f>
        <v>0.10164520540599307</v>
      </c>
      <c r="G15" s="53"/>
      <c r="H15" s="53"/>
      <c r="I15" s="53"/>
      <c r="J15" s="53"/>
      <c r="K15" s="53"/>
    </row>
    <row r="16" spans="1:14" x14ac:dyDescent="0.25">
      <c r="A16" s="53">
        <f>Copper!B223</f>
        <v>1989</v>
      </c>
      <c r="B16" s="53">
        <f>Copper!C223</f>
        <v>0.38233333101198208</v>
      </c>
      <c r="C16" s="53">
        <f>Copper!D223</f>
        <v>0.23696172497482809</v>
      </c>
      <c r="D16" s="53">
        <f>Copper!E223</f>
        <v>0.13225017897928643</v>
      </c>
      <c r="E16" s="53">
        <f>Copper!F223</f>
        <v>0.14468872999845606</v>
      </c>
      <c r="F16" s="53">
        <f>Copper!G223</f>
        <v>0.10376603503544743</v>
      </c>
      <c r="G16" s="53"/>
      <c r="H16" s="53"/>
      <c r="I16" s="53"/>
      <c r="J16" s="53"/>
      <c r="K16" s="53"/>
    </row>
    <row r="17" spans="1:11" x14ac:dyDescent="0.25">
      <c r="A17" s="53">
        <f>Copper!B224</f>
        <v>1990</v>
      </c>
      <c r="B17" s="53">
        <f>Copper!C224</f>
        <v>0.37847021304474476</v>
      </c>
      <c r="C17" s="53">
        <f>Copper!D224</f>
        <v>0.2497747955899538</v>
      </c>
      <c r="D17" s="53">
        <f>Copper!E224</f>
        <v>0.12999818782559527</v>
      </c>
      <c r="E17" s="53">
        <f>Copper!F224</f>
        <v>0.13869368818932298</v>
      </c>
      <c r="F17" s="53">
        <f>Copper!G224</f>
        <v>0.10306311535038312</v>
      </c>
      <c r="G17" s="53"/>
      <c r="H17" s="53"/>
      <c r="I17" s="53"/>
      <c r="J17" s="53"/>
      <c r="K17" s="53"/>
    </row>
    <row r="18" spans="1:11" x14ac:dyDescent="0.25">
      <c r="A18" s="53">
        <f>Copper!B225</f>
        <v>1991</v>
      </c>
      <c r="B18" s="53">
        <f>Copper!C225</f>
        <v>0.40255641415114812</v>
      </c>
      <c r="C18" s="53">
        <f>Copper!D225</f>
        <v>0.24367918636399821</v>
      </c>
      <c r="D18" s="53">
        <f>Copper!E225</f>
        <v>0.12311302669242737</v>
      </c>
      <c r="E18" s="53">
        <f>Copper!F225</f>
        <v>0.12910768831811492</v>
      </c>
      <c r="F18" s="53">
        <f>Copper!G225</f>
        <v>0.10154368447431131</v>
      </c>
      <c r="G18" s="53"/>
      <c r="H18" s="53"/>
      <c r="I18" s="53"/>
      <c r="J18" s="53"/>
      <c r="K18" s="53"/>
    </row>
    <row r="19" spans="1:11" x14ac:dyDescent="0.25">
      <c r="A19" s="53">
        <f>Copper!B226</f>
        <v>1992</v>
      </c>
      <c r="B19" s="53">
        <f>Copper!C226</f>
        <v>0.38844706399959428</v>
      </c>
      <c r="C19" s="53">
        <f>Copper!D226</f>
        <v>0.25506642027340531</v>
      </c>
      <c r="D19" s="53">
        <f>Copper!E226</f>
        <v>0.12223726807033043</v>
      </c>
      <c r="E19" s="53">
        <f>Copper!F226</f>
        <v>0.13500189829348652</v>
      </c>
      <c r="F19" s="53">
        <f>Copper!G226</f>
        <v>9.9247349363183621E-2</v>
      </c>
      <c r="G19" s="53"/>
      <c r="H19" s="53"/>
      <c r="I19" s="53"/>
      <c r="J19" s="53"/>
      <c r="K19" s="53"/>
    </row>
    <row r="20" spans="1:11" x14ac:dyDescent="0.25">
      <c r="A20" s="53">
        <f>Copper!B227</f>
        <v>1993</v>
      </c>
      <c r="B20" s="53">
        <f>Copper!C227</f>
        <v>0.38517890764751633</v>
      </c>
      <c r="C20" s="53">
        <f>Copper!D227</f>
        <v>0.26443493313084471</v>
      </c>
      <c r="D20" s="53">
        <f>Copper!E227</f>
        <v>0.1116834954043254</v>
      </c>
      <c r="E20" s="53">
        <f>Copper!F227</f>
        <v>0.14822927346652326</v>
      </c>
      <c r="F20" s="53">
        <f>Copper!G227</f>
        <v>9.047339035079037E-2</v>
      </c>
      <c r="G20" s="53"/>
      <c r="H20" s="53"/>
      <c r="I20" s="53"/>
      <c r="J20" s="53"/>
      <c r="K20" s="53"/>
    </row>
    <row r="21" spans="1:11" x14ac:dyDescent="0.25">
      <c r="A21" s="53">
        <f>Copper!B228</f>
        <v>1994</v>
      </c>
      <c r="B21" s="53">
        <f>Copper!C228</f>
        <v>0.38690563379091769</v>
      </c>
      <c r="C21" s="53">
        <f>Copper!D228</f>
        <v>0.261525832240876</v>
      </c>
      <c r="D21" s="53">
        <f>Copper!E228</f>
        <v>0.11197482693620414</v>
      </c>
      <c r="E21" s="53">
        <f>Copper!F228</f>
        <v>0.13994477627083729</v>
      </c>
      <c r="F21" s="53">
        <f>Copper!G228</f>
        <v>9.9648930761164961E-2</v>
      </c>
      <c r="G21" s="53"/>
      <c r="H21" s="53"/>
      <c r="I21" s="53"/>
      <c r="J21" s="53"/>
      <c r="K21" s="53"/>
    </row>
    <row r="22" spans="1:11" x14ac:dyDescent="0.25">
      <c r="A22" s="53">
        <f>Copper!B229</f>
        <v>1995</v>
      </c>
      <c r="B22" s="53">
        <f>Copper!C229</f>
        <v>0.38467267187056475</v>
      </c>
      <c r="C22" s="53">
        <f>Copper!D229</f>
        <v>0.27466643727345064</v>
      </c>
      <c r="D22" s="53">
        <f>Copper!E229</f>
        <v>0.11043979472268954</v>
      </c>
      <c r="E22" s="53">
        <f>Copper!F229</f>
        <v>0.13285564001131367</v>
      </c>
      <c r="F22" s="53">
        <f>Copper!G229</f>
        <v>9.7365456121981359E-2</v>
      </c>
      <c r="G22" s="53"/>
      <c r="H22" s="53"/>
      <c r="I22" s="53"/>
      <c r="J22" s="53"/>
      <c r="K22" s="53"/>
    </row>
    <row r="23" spans="1:11" x14ac:dyDescent="0.25">
      <c r="A23" s="53">
        <f>Copper!B230</f>
        <v>1996</v>
      </c>
      <c r="B23" s="53">
        <f>Copper!C230</f>
        <v>0.3847288756001167</v>
      </c>
      <c r="C23" s="53">
        <f>Copper!D230</f>
        <v>0.27655149979170834</v>
      </c>
      <c r="D23" s="53">
        <f>Copper!E230</f>
        <v>0.11159330221172169</v>
      </c>
      <c r="E23" s="53">
        <f>Copper!F230</f>
        <v>0.13075580904751713</v>
      </c>
      <c r="F23" s="53">
        <f>Copper!G230</f>
        <v>9.6370513348936121E-2</v>
      </c>
      <c r="G23" s="53"/>
      <c r="H23" s="53"/>
      <c r="I23" s="53"/>
      <c r="J23" s="53"/>
      <c r="K23" s="53"/>
    </row>
    <row r="24" spans="1:11" x14ac:dyDescent="0.25">
      <c r="A24" s="53">
        <f>Copper!B231</f>
        <v>1997</v>
      </c>
      <c r="B24" s="53">
        <f>Copper!C231</f>
        <v>0.3881202854159731</v>
      </c>
      <c r="C24" s="53">
        <f>Copper!D231</f>
        <v>0.27075527849302944</v>
      </c>
      <c r="D24" s="53">
        <f>Copper!E231</f>
        <v>0.1100266972822385</v>
      </c>
      <c r="E24" s="53">
        <f>Copper!F231</f>
        <v>0.1352309977851256</v>
      </c>
      <c r="F24" s="53">
        <f>Copper!G231</f>
        <v>9.586674102363342E-2</v>
      </c>
      <c r="G24" s="53"/>
      <c r="H24" s="53"/>
      <c r="I24" s="53"/>
      <c r="J24" s="53"/>
      <c r="K24" s="53"/>
    </row>
    <row r="25" spans="1:11" x14ac:dyDescent="0.25">
      <c r="A25" s="53">
        <f>Copper!B232</f>
        <v>1998</v>
      </c>
      <c r="B25" s="53">
        <f>Copper!C232</f>
        <v>0.38956024113586279</v>
      </c>
      <c r="C25" s="53">
        <f>Copper!D232</f>
        <v>0.28546345600772816</v>
      </c>
      <c r="D25" s="53">
        <f>Copper!E232</f>
        <v>0.10070289192844399</v>
      </c>
      <c r="E25" s="53">
        <f>Copper!F232</f>
        <v>0.12733517385145079</v>
      </c>
      <c r="F25" s="53">
        <f>Copper!G232</f>
        <v>9.6938237076514236E-2</v>
      </c>
      <c r="G25" s="53"/>
      <c r="H25" s="53"/>
      <c r="I25" s="53"/>
      <c r="J25" s="53"/>
      <c r="K25" s="53"/>
    </row>
    <row r="26" spans="1:11" x14ac:dyDescent="0.25">
      <c r="A26" s="53">
        <f>Copper!B233</f>
        <v>1999</v>
      </c>
      <c r="B26" s="53">
        <f>Copper!C233</f>
        <v>0.38622054319363658</v>
      </c>
      <c r="C26" s="53">
        <f>Copper!D233</f>
        <v>0.28879899050597752</v>
      </c>
      <c r="D26" s="53">
        <f>Copper!E233</f>
        <v>9.613833129135306E-2</v>
      </c>
      <c r="E26" s="53">
        <f>Copper!F233</f>
        <v>0.13540699669589734</v>
      </c>
      <c r="F26" s="53">
        <f>Copper!G233</f>
        <v>9.3435138313135463E-2</v>
      </c>
      <c r="G26" s="53">
        <f>Copper!H233</f>
        <v>0.3679232842459888</v>
      </c>
      <c r="H26" s="53">
        <f>Copper!I233</f>
        <v>0.27607097242031964</v>
      </c>
      <c r="I26" s="53">
        <f>Copper!J233</f>
        <v>0.11760793408372072</v>
      </c>
      <c r="J26" s="53">
        <f>Copper!K233</f>
        <v>0.12990046198491961</v>
      </c>
      <c r="K26" s="53">
        <f>Copper!L233</f>
        <v>0.1084973472650511</v>
      </c>
    </row>
    <row r="27" spans="1:11" x14ac:dyDescent="0.25">
      <c r="A27" s="53">
        <f>Copper!B234</f>
        <v>2000</v>
      </c>
      <c r="B27" s="53">
        <f>Copper!C234</f>
        <v>0.37404017662195066</v>
      </c>
      <c r="C27" s="53">
        <f>Copper!D234</f>
        <v>0.29941795435379293</v>
      </c>
      <c r="D27" s="53">
        <f>Copper!E234</f>
        <v>8.7587408680673176E-2</v>
      </c>
      <c r="E27" s="53">
        <f>Copper!F234</f>
        <v>0.12936291213535367</v>
      </c>
      <c r="F27" s="53">
        <f>Copper!G234</f>
        <v>0.10959154820822943</v>
      </c>
      <c r="G27" s="53">
        <f>Copper!H234</f>
        <v>0.40967742644140176</v>
      </c>
      <c r="H27" s="53">
        <f>Copper!I234</f>
        <v>0.26048451889707608</v>
      </c>
      <c r="I27" s="53">
        <f>Copper!J234</f>
        <v>0.10184329707543742</v>
      </c>
      <c r="J27" s="53">
        <f>Copper!K234</f>
        <v>0.11302722164561224</v>
      </c>
      <c r="K27" s="53">
        <f>Copper!L234</f>
        <v>0.1149675359404727</v>
      </c>
    </row>
    <row r="28" spans="1:11" x14ac:dyDescent="0.25">
      <c r="A28" s="53">
        <f>Copper!B235</f>
        <v>2001</v>
      </c>
      <c r="B28" s="53">
        <f>Copper!C235</f>
        <v>0.4037788108801359</v>
      </c>
      <c r="C28" s="53">
        <f>Copper!D235</f>
        <v>0.29897752888561008</v>
      </c>
      <c r="D28" s="53">
        <f>Copper!E235</f>
        <v>7.8810293364999714E-2</v>
      </c>
      <c r="E28" s="53">
        <f>Copper!F235</f>
        <v>0.12467890669704369</v>
      </c>
      <c r="F28" s="53">
        <f>Copper!G235</f>
        <v>9.3754460172210702E-2</v>
      </c>
      <c r="G28" s="53">
        <f>Copper!H235</f>
        <v>0.44748814332317272</v>
      </c>
      <c r="H28" s="53">
        <f>Copper!I235</f>
        <v>0.24756993716921491</v>
      </c>
      <c r="I28" s="53">
        <f>Copper!J235</f>
        <v>9.4309381335781164E-2</v>
      </c>
      <c r="J28" s="53">
        <f>Copper!K235</f>
        <v>0.10777922998670417</v>
      </c>
      <c r="K28" s="53">
        <f>Copper!L235</f>
        <v>0.10285330818512711</v>
      </c>
    </row>
    <row r="29" spans="1:11" x14ac:dyDescent="0.25">
      <c r="A29" s="53">
        <f>Copper!B236</f>
        <v>2002</v>
      </c>
      <c r="B29" s="53">
        <f>Copper!C236</f>
        <v>0.41189386592272892</v>
      </c>
      <c r="C29" s="53">
        <f>Copper!D236</f>
        <v>0.27428449411784994</v>
      </c>
      <c r="D29" s="53">
        <f>Copper!E236</f>
        <v>8.3306609513377858E-2</v>
      </c>
      <c r="E29" s="53">
        <f>Copper!F236</f>
        <v>0.13674857266345164</v>
      </c>
      <c r="F29" s="53">
        <f>Copper!G236</f>
        <v>9.3766457782591822E-2</v>
      </c>
      <c r="G29" s="53">
        <f>Copper!H236</f>
        <v>0.46799121163564533</v>
      </c>
      <c r="H29" s="53">
        <f>Copper!I236</f>
        <v>0.20829105377538362</v>
      </c>
      <c r="I29" s="53">
        <f>Copper!J236</f>
        <v>9.757571615909709E-2</v>
      </c>
      <c r="J29" s="53">
        <f>Copper!K236</f>
        <v>0.12190424925309723</v>
      </c>
      <c r="K29" s="53">
        <f>Copper!L236</f>
        <v>0.10423776917677673</v>
      </c>
    </row>
    <row r="30" spans="1:11" x14ac:dyDescent="0.25">
      <c r="A30" s="53">
        <f>Copper!B237</f>
        <v>2003</v>
      </c>
      <c r="B30" s="53">
        <f>Copper!C237</f>
        <v>0.41261720653792194</v>
      </c>
      <c r="C30" s="53">
        <f>Copper!D237</f>
        <v>0.26842882257316636</v>
      </c>
      <c r="D30" s="53">
        <f>Copper!E237</f>
        <v>8.214758183836561E-2</v>
      </c>
      <c r="E30" s="53">
        <f>Copper!F237</f>
        <v>0.13223030111581019</v>
      </c>
      <c r="F30" s="53">
        <f>Copper!G237</f>
        <v>0.10457608793473576</v>
      </c>
      <c r="G30" s="53">
        <f>Copper!H237</f>
        <v>0.47881851498849831</v>
      </c>
      <c r="H30" s="53">
        <f>Copper!I237</f>
        <v>0.20435229686301129</v>
      </c>
      <c r="I30" s="53">
        <f>Copper!J237</f>
        <v>9.2487393840497478E-2</v>
      </c>
      <c r="J30" s="53">
        <f>Copper!K237</f>
        <v>0.12139676666942009</v>
      </c>
      <c r="K30" s="53">
        <f>Copper!L237</f>
        <v>0.10294502763857284</v>
      </c>
    </row>
    <row r="31" spans="1:11" x14ac:dyDescent="0.25">
      <c r="A31" s="53">
        <f>Copper!B238</f>
        <v>2004</v>
      </c>
      <c r="B31" s="53"/>
      <c r="C31" s="53"/>
      <c r="D31" s="53"/>
      <c r="E31" s="53"/>
      <c r="F31" s="53"/>
      <c r="G31" s="53">
        <f>Copper!H238</f>
        <v>0.49733421653271837</v>
      </c>
      <c r="H31" s="53">
        <f>Copper!I238</f>
        <v>0.18958417646759235</v>
      </c>
      <c r="I31" s="53">
        <f>Copper!J238</f>
        <v>8.4310231723531498E-2</v>
      </c>
      <c r="J31" s="53">
        <f>Copper!K238</f>
        <v>0.12500720315370897</v>
      </c>
      <c r="K31" s="53">
        <f>Copper!L238</f>
        <v>0.10376417212244891</v>
      </c>
    </row>
    <row r="32" spans="1:11" x14ac:dyDescent="0.25">
      <c r="A32" s="53">
        <f>Copper!B239</f>
        <v>2005</v>
      </c>
      <c r="B32" s="53"/>
      <c r="C32" s="53"/>
      <c r="D32" s="53"/>
      <c r="E32" s="53"/>
      <c r="F32" s="53"/>
      <c r="G32" s="53">
        <f>Copper!H239</f>
        <v>0.50160636187475915</v>
      </c>
      <c r="H32" s="53">
        <f>Copper!I239</f>
        <v>0.1864040399778156</v>
      </c>
      <c r="I32" s="53">
        <f>Copper!J239</f>
        <v>8.750897752417236E-2</v>
      </c>
      <c r="J32" s="53">
        <f>Copper!K239</f>
        <v>0.12479195950749396</v>
      </c>
      <c r="K32" s="53">
        <f>Copper!L239</f>
        <v>9.9688661115758928E-2</v>
      </c>
    </row>
    <row r="33" spans="1:11" x14ac:dyDescent="0.25">
      <c r="A33" s="53">
        <f>Copper!B240</f>
        <v>2006</v>
      </c>
      <c r="B33" s="53"/>
      <c r="C33" s="53"/>
      <c r="D33" s="53"/>
      <c r="E33" s="53"/>
      <c r="F33" s="53"/>
      <c r="G33" s="53">
        <f>Copper!H240</f>
        <v>0.48287879812151446</v>
      </c>
      <c r="H33" s="53">
        <f>Copper!I240</f>
        <v>0.19646027616672745</v>
      </c>
      <c r="I33" s="53">
        <f>Copper!J240</f>
        <v>8.9333656189619068E-2</v>
      </c>
      <c r="J33" s="53">
        <f>Copper!K240</f>
        <v>0.12860165766511439</v>
      </c>
      <c r="K33" s="53">
        <f>Copper!L240</f>
        <v>0.10272561185702467</v>
      </c>
    </row>
    <row r="34" spans="1:11" x14ac:dyDescent="0.25">
      <c r="A34" s="53">
        <f>Copper!B241</f>
        <v>2007</v>
      </c>
      <c r="B34" s="53"/>
      <c r="C34" s="53"/>
      <c r="D34" s="53"/>
      <c r="E34" s="53"/>
      <c r="F34" s="53"/>
      <c r="G34" s="53">
        <f>Copper!H241</f>
        <v>0.48249340239903149</v>
      </c>
      <c r="H34" s="53">
        <f>Copper!I241</f>
        <v>0.19718043591791487</v>
      </c>
      <c r="I34" s="53">
        <f>Copper!J241</f>
        <v>8.2717874234629687E-2</v>
      </c>
      <c r="J34" s="53">
        <f>Copper!K241</f>
        <v>0.13087882818639371</v>
      </c>
      <c r="K34" s="53">
        <f>Copper!L241</f>
        <v>0.10672945926203024</v>
      </c>
    </row>
    <row r="35" spans="1:11" x14ac:dyDescent="0.25">
      <c r="A35" s="53">
        <f>Copper!B242</f>
        <v>2008</v>
      </c>
      <c r="B35" s="53"/>
      <c r="C35" s="53"/>
      <c r="D35" s="53"/>
      <c r="E35" s="53"/>
      <c r="F35" s="53"/>
      <c r="G35" s="53">
        <f>Copper!H242</f>
        <v>0.49127345703773334</v>
      </c>
      <c r="H35" s="53">
        <f>Copper!I242</f>
        <v>0.20298992557962106</v>
      </c>
      <c r="I35" s="53">
        <f>Copper!J242</f>
        <v>7.979967657317398E-2</v>
      </c>
      <c r="J35" s="53">
        <f>Copper!K242</f>
        <v>0.12246952916557383</v>
      </c>
      <c r="K35" s="53">
        <f>Copper!L242</f>
        <v>0.10346741164389782</v>
      </c>
    </row>
    <row r="36" spans="1:11" x14ac:dyDescent="0.25">
      <c r="A36" s="53">
        <f>Copper!B243</f>
        <v>2009</v>
      </c>
      <c r="B36" s="53"/>
      <c r="C36" s="53"/>
      <c r="D36" s="53"/>
      <c r="E36" s="53"/>
      <c r="F36" s="53"/>
      <c r="G36" s="53">
        <f>Copper!H243</f>
        <v>0.48418346935005407</v>
      </c>
      <c r="H36" s="53">
        <f>Copper!I243</f>
        <v>0.19596808246066416</v>
      </c>
      <c r="I36" s="53">
        <f>Copper!J243</f>
        <v>8.4785143547466246E-2</v>
      </c>
      <c r="J36" s="53">
        <f>Copper!K243</f>
        <v>0.12934476104210008</v>
      </c>
      <c r="K36" s="53">
        <f>Copper!L243</f>
        <v>0.10571854359971544</v>
      </c>
    </row>
    <row r="37" spans="1:11" x14ac:dyDescent="0.25">
      <c r="A37" s="53">
        <f>Copper!B244</f>
        <v>2010</v>
      </c>
      <c r="B37" s="53"/>
      <c r="C37" s="53"/>
      <c r="D37" s="53"/>
      <c r="E37" s="53"/>
      <c r="F37" s="53"/>
      <c r="G37" s="53">
        <f>Copper!H244</f>
        <v>0.4477510008914955</v>
      </c>
      <c r="H37" s="53">
        <f>Copper!I244</f>
        <v>0.19720714213130697</v>
      </c>
      <c r="I37" s="53">
        <f>Copper!J244</f>
        <v>8.34911498474257E-2</v>
      </c>
      <c r="J37" s="53">
        <f>Copper!K244</f>
        <v>0.15489520653250238</v>
      </c>
      <c r="K37" s="53">
        <f>Copper!L244</f>
        <v>0.11665550059726935</v>
      </c>
    </row>
    <row r="38" spans="1:11" x14ac:dyDescent="0.25">
      <c r="A38" s="53">
        <f>Copper!B245</f>
        <v>2011</v>
      </c>
      <c r="B38" s="53"/>
      <c r="C38" s="53"/>
      <c r="D38" s="53"/>
      <c r="E38" s="53"/>
      <c r="F38" s="53"/>
      <c r="G38" s="53">
        <f>Copper!H245</f>
        <v>0.44907854620130983</v>
      </c>
      <c r="H38" s="53">
        <f>Copper!I245</f>
        <v>0.19374179518070297</v>
      </c>
      <c r="I38" s="53">
        <f>Copper!J245</f>
        <v>7.4950787137375047E-2</v>
      </c>
      <c r="J38" s="53">
        <f>Copper!K245</f>
        <v>0.16458850813610318</v>
      </c>
      <c r="K38" s="53">
        <f>Copper!L245</f>
        <v>0.11764036334450904</v>
      </c>
    </row>
    <row r="39" spans="1:11" x14ac:dyDescent="0.25">
      <c r="A39" s="53">
        <f>Copper!B246</f>
        <v>2012</v>
      </c>
      <c r="B39" s="53"/>
      <c r="C39" s="53"/>
      <c r="D39" s="53"/>
      <c r="E39" s="53"/>
      <c r="F39" s="53"/>
      <c r="G39" s="53">
        <f>Copper!H246</f>
        <v>0.4439387321114861</v>
      </c>
      <c r="H39" s="53">
        <f>Copper!I246</f>
        <v>0.18832255980104731</v>
      </c>
      <c r="I39" s="53">
        <f>Copper!J246</f>
        <v>6.9482587561540382E-2</v>
      </c>
      <c r="J39" s="53">
        <f>Copper!K246</f>
        <v>0.18276789191282231</v>
      </c>
      <c r="K39" s="53">
        <f>Copper!L246</f>
        <v>0.11548822861310386</v>
      </c>
    </row>
    <row r="40" spans="1:11" x14ac:dyDescent="0.25">
      <c r="A40" s="53">
        <f>Copper!B247</f>
        <v>2013</v>
      </c>
      <c r="B40" s="53"/>
      <c r="C40" s="53"/>
      <c r="D40" s="53"/>
      <c r="E40" s="53"/>
      <c r="F40" s="53"/>
      <c r="G40" s="53">
        <f>Copper!H247</f>
        <v>0.44587362371071343</v>
      </c>
      <c r="H40" s="53">
        <f>Copper!I247</f>
        <v>0.17523286448628825</v>
      </c>
      <c r="I40" s="53">
        <f>Copper!J247</f>
        <v>7.1650332123675275E-2</v>
      </c>
      <c r="J40" s="53">
        <f>Copper!K247</f>
        <v>0.19421530444710983</v>
      </c>
      <c r="K40" s="53">
        <f>Copper!L247</f>
        <v>0.11302787523221319</v>
      </c>
    </row>
    <row r="41" spans="1:11" x14ac:dyDescent="0.25">
      <c r="A41" s="53">
        <f>Copper!B248</f>
        <v>2014</v>
      </c>
      <c r="B41" s="53"/>
      <c r="C41" s="53"/>
      <c r="D41" s="53"/>
      <c r="E41" s="53"/>
      <c r="F41" s="53"/>
      <c r="G41" s="53">
        <f>Copper!H248</f>
        <v>0.44318921504334052</v>
      </c>
      <c r="H41" s="53">
        <f>Copper!I248</f>
        <v>0.17870447827225996</v>
      </c>
      <c r="I41" s="53">
        <f>Copper!J248</f>
        <v>7.0990713513808423E-2</v>
      </c>
      <c r="J41" s="53">
        <f>Copper!K248</f>
        <v>0.19821238634751226</v>
      </c>
      <c r="K41" s="53">
        <f>Copper!L248</f>
        <v>0.10890320682307884</v>
      </c>
    </row>
    <row r="42" spans="1:11" x14ac:dyDescent="0.25">
      <c r="A42" s="53">
        <f>Copper!B249</f>
        <v>2015</v>
      </c>
      <c r="B42" s="53"/>
      <c r="C42" s="53"/>
      <c r="D42" s="53"/>
      <c r="E42" s="53"/>
      <c r="F42" s="53"/>
      <c r="G42" s="53">
        <f>Copper!H249</f>
        <v>0.44267304391567341</v>
      </c>
      <c r="H42" s="53">
        <f>Copper!I249</f>
        <v>0.17813336991351086</v>
      </c>
      <c r="I42" s="53">
        <f>Copper!J249</f>
        <v>6.6384605982985123E-2</v>
      </c>
      <c r="J42" s="53">
        <f>Copper!K249</f>
        <v>0.19632445608254476</v>
      </c>
      <c r="K42" s="53">
        <f>Copper!L249</f>
        <v>0.11648452410528588</v>
      </c>
    </row>
    <row r="43" spans="1:11" x14ac:dyDescent="0.25">
      <c r="A43" s="53">
        <f>Copper!B250</f>
        <v>2016</v>
      </c>
      <c r="B43" s="53"/>
      <c r="C43" s="53"/>
      <c r="D43" s="53"/>
      <c r="E43" s="53"/>
      <c r="F43" s="53"/>
      <c r="G43" s="53">
        <f>Copper!H250</f>
        <v>0.44575814861919888</v>
      </c>
      <c r="H43" s="53">
        <f>Copper!I250</f>
        <v>0.17713109911248501</v>
      </c>
      <c r="I43" s="53">
        <f>Copper!J250</f>
        <v>6.3922587939487727E-2</v>
      </c>
      <c r="J43" s="53">
        <f>Copper!K250</f>
        <v>0.19695508474851364</v>
      </c>
      <c r="K43" s="53">
        <f>Copper!L250</f>
        <v>0.11623307958031456</v>
      </c>
    </row>
    <row r="44" spans="1:11" x14ac:dyDescent="0.25">
      <c r="A44" s="53">
        <f>Copper!B251</f>
        <v>2017</v>
      </c>
      <c r="B44" s="53"/>
      <c r="C44" s="53"/>
      <c r="D44" s="53"/>
      <c r="E44" s="53"/>
      <c r="F44" s="53"/>
      <c r="G44" s="53">
        <f>Copper!H251</f>
        <v>0.44627212548660594</v>
      </c>
      <c r="H44" s="53">
        <f>Copper!I251</f>
        <v>0.17975657884265847</v>
      </c>
      <c r="I44" s="53">
        <f>Copper!J251</f>
        <v>6.247851195512167E-2</v>
      </c>
      <c r="J44" s="53">
        <f>Copper!K251</f>
        <v>0.20362729626207915</v>
      </c>
      <c r="K44" s="53">
        <f>Copper!L251</f>
        <v>0.1078654874535348</v>
      </c>
    </row>
    <row r="45" spans="1:11" x14ac:dyDescent="0.25">
      <c r="A45" s="53">
        <f>Copper!B252</f>
        <v>2018</v>
      </c>
      <c r="B45" s="53"/>
      <c r="C45" s="53"/>
      <c r="D45" s="53"/>
      <c r="E45" s="53"/>
      <c r="F45" s="53"/>
      <c r="G45" s="53">
        <f>Copper!H252</f>
        <v>0.43541060151295818</v>
      </c>
      <c r="H45" s="53">
        <f>Copper!I252</f>
        <v>0.18917558464900255</v>
      </c>
      <c r="I45" s="53">
        <f>Copper!J252</f>
        <v>6.6491914442012509E-2</v>
      </c>
      <c r="J45" s="53">
        <f>Copper!K252</f>
        <v>0.20340528406622613</v>
      </c>
      <c r="K45" s="53">
        <f>Copper!L252</f>
        <v>0.10551661532980071</v>
      </c>
    </row>
    <row r="46" spans="1:1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7243-ACE3-401A-A4F8-E1E97BDDA4BD}">
  <dimension ref="A1:P87"/>
  <sheetViews>
    <sheetView topLeftCell="A7" zoomScale="85" zoomScaleNormal="85" workbookViewId="0">
      <selection activeCell="H17" sqref="H17"/>
    </sheetView>
  </sheetViews>
  <sheetFormatPr baseColWidth="10" defaultRowHeight="15" x14ac:dyDescent="0.25"/>
  <sheetData>
    <row r="1" spans="1:16" x14ac:dyDescent="0.25">
      <c r="A1" t="str">
        <f>Wood!Q16</f>
        <v>Year</v>
      </c>
      <c r="B1" s="44" t="str">
        <f>Wood!R16</f>
        <v>Single-family</v>
      </c>
      <c r="C1" s="44" t="str">
        <f>Wood!S16</f>
        <v>Multi-family</v>
      </c>
      <c r="D1" s="44" t="str">
        <f>Wood!T16</f>
        <v>Manufactured Houses</v>
      </c>
      <c r="E1" s="44" t="str">
        <f>Wood!U16</f>
        <v>Total New Houses</v>
      </c>
      <c r="F1" s="44" t="str">
        <f>Wood!V16</f>
        <v>Total New Repair</v>
      </c>
      <c r="G1" s="44" t="str">
        <f>Wood!W16</f>
        <v>Nonres Buildings</v>
      </c>
      <c r="H1" s="44" t="str">
        <f>Wood!X16</f>
        <v>Nonres Other</v>
      </c>
      <c r="I1" s="44" t="str">
        <f>Wood!Y16</f>
        <v>Nonres Total</v>
      </c>
      <c r="J1" s="44" t="str">
        <f>Wood!Z16</f>
        <v>Construction total</v>
      </c>
      <c r="K1" s="44" t="str">
        <f>Wood!AA16</f>
        <v>Furniture</v>
      </c>
      <c r="L1" s="44" t="str">
        <f>Wood!AB16</f>
        <v>Other manufacturing</v>
      </c>
      <c r="M1" s="44" t="str">
        <f>Wood!AC16</f>
        <v>Manuf total</v>
      </c>
      <c r="N1" s="44" t="str">
        <f>Wood!AD16</f>
        <v>Packaging and shippling</v>
      </c>
      <c r="O1" s="44" t="str">
        <f>Wood!AE16</f>
        <v>All known end-uses</v>
      </c>
      <c r="P1" s="44" t="str">
        <f>Wood!AF16</f>
        <v>Other</v>
      </c>
    </row>
    <row r="2" spans="1:16" x14ac:dyDescent="0.25">
      <c r="A2" s="44">
        <f>Wood!Q17</f>
        <v>1950</v>
      </c>
      <c r="B2" s="20">
        <f>Wood!R17</f>
        <v>0.37090805816965844</v>
      </c>
      <c r="C2" s="20">
        <f>Wood!S17</f>
        <v>2.8231099256510142E-2</v>
      </c>
      <c r="D2" s="20">
        <f>Wood!T17</f>
        <v>2.4466334314799348E-3</v>
      </c>
      <c r="E2" s="20">
        <f>Wood!U17</f>
        <v>0.4015593335635313</v>
      </c>
      <c r="F2" s="20">
        <f>Wood!V17</f>
        <v>4.6326607386905971E-2</v>
      </c>
      <c r="G2" s="20">
        <f>Wood!W17</f>
        <v>2.6796692171308138E-2</v>
      </c>
      <c r="H2" s="20">
        <f>Wood!X17</f>
        <v>2.8548804404105857E-2</v>
      </c>
      <c r="I2" s="20">
        <f>Wood!Y17</f>
        <v>5.5311658397694113E-2</v>
      </c>
      <c r="J2" s="20">
        <f>Wood!Z17</f>
        <v>0.50320327555591438</v>
      </c>
      <c r="K2" s="20">
        <f>Wood!AA17</f>
        <v>7.6501860400132113E-2</v>
      </c>
      <c r="L2" s="20">
        <f>Wood!AB17</f>
        <v>4.1366755886424959E-2</v>
      </c>
      <c r="M2" s="20">
        <f>Wood!AC17</f>
        <v>0.11789507358067425</v>
      </c>
      <c r="N2" s="20">
        <f>Wood!AD17</f>
        <v>0.13287388083689136</v>
      </c>
      <c r="O2" s="20">
        <f>Wood!AE17</f>
        <v>0.75398650209975826</v>
      </c>
      <c r="P2" s="20">
        <f>Wood!AF17</f>
        <v>0.24606728441202291</v>
      </c>
    </row>
    <row r="3" spans="1:16" x14ac:dyDescent="0.25">
      <c r="A3" s="44">
        <f>Wood!Q18</f>
        <v>1951</v>
      </c>
      <c r="B3" s="20">
        <f>Wood!R18</f>
        <v>0.29919603136984629</v>
      </c>
      <c r="C3" s="20">
        <f>Wood!S18</f>
        <v>2.3751761713911076E-2</v>
      </c>
      <c r="D3" s="20">
        <f>Wood!T18</f>
        <v>2.7779589111330961E-3</v>
      </c>
      <c r="E3" s="20">
        <f>Wood!U18</f>
        <v>0.32570503717033089</v>
      </c>
      <c r="F3" s="20">
        <f>Wood!V18</f>
        <v>4.9010719750718128E-2</v>
      </c>
      <c r="G3" s="20">
        <f>Wood!W18</f>
        <v>3.5745295618334845E-2</v>
      </c>
      <c r="H3" s="20">
        <f>Wood!X18</f>
        <v>3.3499913340096402E-2</v>
      </c>
      <c r="I3" s="20">
        <f>Wood!Y18</f>
        <v>6.924520895843124E-2</v>
      </c>
      <c r="J3" s="20">
        <f>Wood!Z18</f>
        <v>0.44397401621895283</v>
      </c>
      <c r="K3" s="20">
        <f>Wood!AA18</f>
        <v>9.9183993872304824E-2</v>
      </c>
      <c r="L3" s="20">
        <f>Wood!AB18</f>
        <v>4.5519835671210061E-2</v>
      </c>
      <c r="M3" s="20">
        <f>Wood!AC18</f>
        <v>0.14468224996918819</v>
      </c>
      <c r="N3" s="20">
        <f>Wood!AD18</f>
        <v>0.13955402698663918</v>
      </c>
      <c r="O3" s="20">
        <f>Wood!AE18</f>
        <v>0.72821029317478025</v>
      </c>
      <c r="P3" s="20">
        <f>Wood!AF18</f>
        <v>0.27178970682521975</v>
      </c>
    </row>
    <row r="4" spans="1:16" x14ac:dyDescent="0.25">
      <c r="A4" s="44">
        <f>Wood!Q19</f>
        <v>1952</v>
      </c>
      <c r="B4" s="20">
        <f>Wood!R19</f>
        <v>0.30257272991023404</v>
      </c>
      <c r="C4" s="20">
        <f>Wood!S19</f>
        <v>2.2954583034544753E-2</v>
      </c>
      <c r="D4" s="20">
        <f>Wood!T19</f>
        <v>3.4022177727594609E-3</v>
      </c>
      <c r="E4" s="20">
        <f>Wood!U19</f>
        <v>0.32892953071753817</v>
      </c>
      <c r="F4" s="20">
        <f>Wood!V19</f>
        <v>5.6079812358372019E-2</v>
      </c>
      <c r="G4" s="20">
        <f>Wood!W19</f>
        <v>3.7305266755920011E-2</v>
      </c>
      <c r="H4" s="20">
        <f>Wood!X19</f>
        <v>3.560884765262752E-2</v>
      </c>
      <c r="I4" s="20">
        <f>Wood!Y19</f>
        <v>7.2927620983838773E-2</v>
      </c>
      <c r="J4" s="20">
        <f>Wood!Z19</f>
        <v>0.45790196101951641</v>
      </c>
      <c r="K4" s="20">
        <f>Wood!AA19</f>
        <v>9.4687680998895393E-2</v>
      </c>
      <c r="L4" s="20">
        <f>Wood!AB19</f>
        <v>4.7194243172252466E-2</v>
      </c>
      <c r="M4" s="20">
        <f>Wood!AC19</f>
        <v>0.14188192417114787</v>
      </c>
      <c r="N4" s="20">
        <f>Wood!AD19</f>
        <v>0.1352105786667224</v>
      </c>
      <c r="O4" s="20">
        <f>Wood!AE19</f>
        <v>0.7350020988242526</v>
      </c>
      <c r="P4" s="20">
        <f>Wood!AF19</f>
        <v>0.26499790117574723</v>
      </c>
    </row>
    <row r="5" spans="1:16" x14ac:dyDescent="0.25">
      <c r="A5" s="44">
        <f>Wood!Q20</f>
        <v>1953</v>
      </c>
      <c r="B5" s="20">
        <f>Wood!R20</f>
        <v>0.29585739030333497</v>
      </c>
      <c r="C5" s="20">
        <f>Wood!S20</f>
        <v>2.0976428982046845E-2</v>
      </c>
      <c r="D5" s="20">
        <f>Wood!T20</f>
        <v>3.2221676855105131E-3</v>
      </c>
      <c r="E5" s="20">
        <f>Wood!U20</f>
        <v>0.32003459587360777</v>
      </c>
      <c r="F5" s="20">
        <f>Wood!V20</f>
        <v>6.13737581306181E-2</v>
      </c>
      <c r="G5" s="20">
        <f>Wood!W20</f>
        <v>4.1369334546080917E-2</v>
      </c>
      <c r="H5" s="20">
        <f>Wood!X20</f>
        <v>3.8354067186515531E-2</v>
      </c>
      <c r="I5" s="20">
        <f>Wood!Y20</f>
        <v>7.9736842103691197E-2</v>
      </c>
      <c r="J5" s="20">
        <f>Wood!Z20</f>
        <v>0.46115228963710597</v>
      </c>
      <c r="K5" s="20">
        <f>Wood!AA20</f>
        <v>9.984615583762628E-2</v>
      </c>
      <c r="L5" s="20">
        <f>Wood!AB20</f>
        <v>5.1195432302427804E-2</v>
      </c>
      <c r="M5" s="20">
        <f>Wood!AC20</f>
        <v>0.15106882206532843</v>
      </c>
      <c r="N5" s="20">
        <f>Wood!AD20</f>
        <v>0.13420786233992013</v>
      </c>
      <c r="O5" s="20">
        <f>Wood!AE20</f>
        <v>0.74640844014207086</v>
      </c>
      <c r="P5" s="20">
        <f>Wood!AF20</f>
        <v>0.25359155985792919</v>
      </c>
    </row>
    <row r="6" spans="1:16" x14ac:dyDescent="0.25">
      <c r="A6" s="44">
        <f>Wood!Q21</f>
        <v>1954</v>
      </c>
      <c r="B6" s="20">
        <f>Wood!R21</f>
        <v>0.34784802363086104</v>
      </c>
      <c r="C6" s="20">
        <f>Wood!S21</f>
        <v>1.8707417843227814E-2</v>
      </c>
      <c r="D6" s="20">
        <f>Wood!T21</f>
        <v>3.261932927585782E-3</v>
      </c>
      <c r="E6" s="20">
        <f>Wood!U21</f>
        <v>0.36981737440167473</v>
      </c>
      <c r="F6" s="20">
        <f>Wood!V21</f>
        <v>6.3238458483025548E-2</v>
      </c>
      <c r="G6" s="20">
        <f>Wood!W21</f>
        <v>4.4225180737207673E-2</v>
      </c>
      <c r="H6" s="20">
        <f>Wood!X21</f>
        <v>3.9092044878564276E-2</v>
      </c>
      <c r="I6" s="20">
        <f>Wood!Y21</f>
        <v>8.3331522956572521E-2</v>
      </c>
      <c r="J6" s="20">
        <f>Wood!Z21</f>
        <v>0.51635252492662553</v>
      </c>
      <c r="K6" s="20">
        <f>Wood!AA21</f>
        <v>8.8685714311143915E-2</v>
      </c>
      <c r="L6" s="20">
        <f>Wood!AB21</f>
        <v>4.6802129321453105E-2</v>
      </c>
      <c r="M6" s="20">
        <f>Wood!AC21</f>
        <v>0.13552267454724423</v>
      </c>
      <c r="N6" s="20">
        <f>Wood!AD21</f>
        <v>0.13437071342745729</v>
      </c>
      <c r="O6" s="20">
        <f>Wood!AE21</f>
        <v>0.78626644647517363</v>
      </c>
      <c r="P6" s="20">
        <f>Wood!AF21</f>
        <v>0.21373355352482623</v>
      </c>
    </row>
    <row r="7" spans="1:16" x14ac:dyDescent="0.25">
      <c r="A7" s="44">
        <f>Wood!Q22</f>
        <v>1955</v>
      </c>
      <c r="B7" s="20">
        <f>Wood!R22</f>
        <v>0.35588590164655426</v>
      </c>
      <c r="C7" s="20">
        <f>Wood!S22</f>
        <v>1.7080195224430765E-2</v>
      </c>
      <c r="D7" s="20">
        <f>Wood!T22</f>
        <v>4.7731553119060447E-3</v>
      </c>
      <c r="E7" s="20">
        <f>Wood!U22</f>
        <v>0.37770634416515819</v>
      </c>
      <c r="F7" s="20">
        <f>Wood!V22</f>
        <v>6.9903400611965399E-2</v>
      </c>
      <c r="G7" s="20">
        <f>Wood!W22</f>
        <v>4.5891513243809794E-2</v>
      </c>
      <c r="H7" s="20">
        <f>Wood!X22</f>
        <v>3.9677042768251854E-2</v>
      </c>
      <c r="I7" s="20">
        <f>Wood!Y22</f>
        <v>8.5548346166151618E-2</v>
      </c>
      <c r="J7" s="20">
        <f>Wood!Z22</f>
        <v>0.53315809094327526</v>
      </c>
      <c r="K7" s="20">
        <f>Wood!AA22</f>
        <v>9.0178606834173433E-2</v>
      </c>
      <c r="L7" s="20">
        <f>Wood!AB22</f>
        <v>4.777168004747457E-2</v>
      </c>
      <c r="M7" s="20">
        <f>Wood!AC22</f>
        <v>0.13797016304782067</v>
      </c>
      <c r="N7" s="20">
        <f>Wood!AD22</f>
        <v>0.12834413541766687</v>
      </c>
      <c r="O7" s="20">
        <f>Wood!AE22</f>
        <v>0.79949259925467286</v>
      </c>
      <c r="P7" s="20">
        <f>Wood!AF22</f>
        <v>0.20050740074532725</v>
      </c>
    </row>
    <row r="8" spans="1:16" x14ac:dyDescent="0.25">
      <c r="A8" s="44">
        <f>Wood!Q23</f>
        <v>1956</v>
      </c>
      <c r="B8" s="20">
        <f>Wood!R23</f>
        <v>0.28274655954875266</v>
      </c>
      <c r="C8" s="20">
        <f>Wood!S23</f>
        <v>1.5810508958980091E-2</v>
      </c>
      <c r="D8" s="20">
        <f>Wood!T23</f>
        <v>5.2436661909457281E-3</v>
      </c>
      <c r="E8" s="20">
        <f>Wood!U23</f>
        <v>0.30379369816712348</v>
      </c>
      <c r="F8" s="20">
        <f>Wood!V23</f>
        <v>7.5355499249579669E-2</v>
      </c>
      <c r="G8" s="20">
        <f>Wood!W23</f>
        <v>4.8282810267994254E-2</v>
      </c>
      <c r="H8" s="20">
        <f>Wood!X23</f>
        <v>4.4735896298241047E-2</v>
      </c>
      <c r="I8" s="20">
        <f>Wood!Y23</f>
        <v>9.3018706566235301E-2</v>
      </c>
      <c r="J8" s="20">
        <f>Wood!Z23</f>
        <v>0.47213564451129442</v>
      </c>
      <c r="K8" s="20">
        <f>Wood!AA23</f>
        <v>0.10062520547579801</v>
      </c>
      <c r="L8" s="20">
        <f>Wood!AB23</f>
        <v>4.6076705138504724E-2</v>
      </c>
      <c r="M8" s="20">
        <f>Wood!AC23</f>
        <v>0.1467143585325327</v>
      </c>
      <c r="N8" s="20">
        <f>Wood!AD23</f>
        <v>0.12686051124168626</v>
      </c>
      <c r="O8" s="20">
        <f>Wood!AE23</f>
        <v>0.74568608524598712</v>
      </c>
      <c r="P8" s="20">
        <f>Wood!AF23</f>
        <v>0.25432095128556786</v>
      </c>
    </row>
    <row r="9" spans="1:16" x14ac:dyDescent="0.25">
      <c r="A9" s="44">
        <f>Wood!Q24</f>
        <v>1957</v>
      </c>
      <c r="B9" s="20">
        <f>Wood!R24</f>
        <v>0.26960946499053973</v>
      </c>
      <c r="C9" s="20">
        <f>Wood!S24</f>
        <v>2.2861923480153611E-2</v>
      </c>
      <c r="D9" s="20">
        <f>Wood!T24</f>
        <v>5.7296902781428455E-3</v>
      </c>
      <c r="E9" s="20">
        <f>Wood!U24</f>
        <v>0.29815263458162111</v>
      </c>
      <c r="F9" s="20">
        <f>Wood!V24</f>
        <v>8.6576055988926204E-2</v>
      </c>
      <c r="G9" s="20">
        <f>Wood!W24</f>
        <v>5.7168989521939273E-2</v>
      </c>
      <c r="H9" s="20">
        <f>Wood!X24</f>
        <v>5.1472682275192624E-2</v>
      </c>
      <c r="I9" s="20">
        <f>Wood!Y24</f>
        <v>0.10866336576962618</v>
      </c>
      <c r="J9" s="20">
        <f>Wood!Z24</f>
        <v>0.4934051758624251</v>
      </c>
      <c r="K9" s="20">
        <f>Wood!AA24</f>
        <v>0.10613650792099012</v>
      </c>
      <c r="L9" s="20">
        <f>Wood!AB24</f>
        <v>5.1335025356666716E-2</v>
      </c>
      <c r="M9" s="20">
        <f>Wood!AC24</f>
        <v>0.15747153327765687</v>
      </c>
      <c r="N9" s="20">
        <f>Wood!AD24</f>
        <v>0.1361942572560812</v>
      </c>
      <c r="O9" s="20">
        <f>Wood!AE24</f>
        <v>0.78708459706863232</v>
      </c>
      <c r="P9" s="20">
        <f>Wood!AF24</f>
        <v>0.21295072757633124</v>
      </c>
    </row>
    <row r="10" spans="1:16" x14ac:dyDescent="0.25">
      <c r="A10" s="44">
        <f>Wood!Q25</f>
        <v>1958</v>
      </c>
      <c r="B10" s="20">
        <f>Wood!R25</f>
        <v>0.2972171367592607</v>
      </c>
      <c r="C10" s="20">
        <f>Wood!S25</f>
        <v>3.1770338683861261E-2</v>
      </c>
      <c r="D10" s="20">
        <f>Wood!T25</f>
        <v>4.9404806343345794E-3</v>
      </c>
      <c r="E10" s="20">
        <f>Wood!U25</f>
        <v>0.33394107268598056</v>
      </c>
      <c r="F10" s="20">
        <f>Wood!V25</f>
        <v>8.2057509484422891E-2</v>
      </c>
      <c r="G10" s="20">
        <f>Wood!W25</f>
        <v>5.2325435655254132E-2</v>
      </c>
      <c r="H10" s="20">
        <f>Wood!X25</f>
        <v>5.2241866098845381E-2</v>
      </c>
      <c r="I10" s="20">
        <f>Wood!Y25</f>
        <v>0.10456730175409955</v>
      </c>
      <c r="J10" s="20">
        <f>Wood!Z25</f>
        <v>0.52055930594532829</v>
      </c>
      <c r="K10" s="20">
        <f>Wood!AA25</f>
        <v>9.9458308406554813E-2</v>
      </c>
      <c r="L10" s="20">
        <f>Wood!AB25</f>
        <v>4.437641965608434E-2</v>
      </c>
      <c r="M10" s="20">
        <f>Wood!AC25</f>
        <v>0.14383472806263914</v>
      </c>
      <c r="N10" s="20">
        <f>Wood!AD25</f>
        <v>0.13188815016700256</v>
      </c>
      <c r="O10" s="20">
        <f>Wood!AE25</f>
        <v>0.79626130836380338</v>
      </c>
      <c r="P10" s="20">
        <f>Wood!AF25</f>
        <v>0.20375873089921939</v>
      </c>
    </row>
    <row r="11" spans="1:16" x14ac:dyDescent="0.25">
      <c r="A11" s="44">
        <f>Wood!Q26</f>
        <v>1959</v>
      </c>
      <c r="B11" s="20">
        <f>Wood!R26</f>
        <v>0.28866571634227217</v>
      </c>
      <c r="C11" s="20">
        <f>Wood!S26</f>
        <v>3.5318078005536116E-2</v>
      </c>
      <c r="D11" s="20">
        <f>Wood!T26</f>
        <v>5.4061302569998575E-3</v>
      </c>
      <c r="E11" s="20">
        <f>Wood!U26</f>
        <v>0.32939605730145927</v>
      </c>
      <c r="F11" s="20">
        <f>Wood!V26</f>
        <v>8.6768129339693037E-2</v>
      </c>
      <c r="G11" s="20">
        <f>Wood!W26</f>
        <v>4.7846637586512274E-2</v>
      </c>
      <c r="H11" s="20">
        <f>Wood!X26</f>
        <v>4.936239811854342E-2</v>
      </c>
      <c r="I11" s="20">
        <f>Wood!Y26</f>
        <v>9.7202467264168826E-2</v>
      </c>
      <c r="J11" s="20">
        <f>Wood!Z26</f>
        <v>0.5133666539053211</v>
      </c>
      <c r="K11" s="20">
        <f>Wood!AA26</f>
        <v>9.8337846318092392E-2</v>
      </c>
      <c r="L11" s="20">
        <f>Wood!AB26</f>
        <v>4.1226761450045474E-2</v>
      </c>
      <c r="M11" s="20">
        <f>Wood!AC26</f>
        <v>0.1396012896862229</v>
      </c>
      <c r="N11" s="20">
        <f>Wood!AD26</f>
        <v>0.1187305874651884</v>
      </c>
      <c r="O11" s="20">
        <f>Wood!AE26</f>
        <v>0.77166228488288324</v>
      </c>
      <c r="P11" s="20">
        <f>Wood!AF26</f>
        <v>0.22831996257417936</v>
      </c>
    </row>
    <row r="12" spans="1:16" x14ac:dyDescent="0.25">
      <c r="A12" s="44">
        <f>Wood!Q27</f>
        <v>1960</v>
      </c>
      <c r="B12" s="20">
        <f>Wood!R27</f>
        <v>0.26512630862534753</v>
      </c>
      <c r="C12" s="20">
        <f>Wood!S27</f>
        <v>3.6343591199447224E-2</v>
      </c>
      <c r="D12" s="20">
        <f>Wood!T27</f>
        <v>5.3402932948476136E-3</v>
      </c>
      <c r="E12" s="20">
        <f>Wood!U27</f>
        <v>0.30677680195242757</v>
      </c>
      <c r="F12" s="20">
        <f>Wood!V27</f>
        <v>0.11192577090271787</v>
      </c>
      <c r="G12" s="20">
        <f>Wood!W27</f>
        <v>5.6767691463645027E-2</v>
      </c>
      <c r="H12" s="20">
        <f>Wood!X27</f>
        <v>5.3953487784794793E-2</v>
      </c>
      <c r="I12" s="20">
        <f>Wood!Y27</f>
        <v>0.11071475627331939</v>
      </c>
      <c r="J12" s="20">
        <f>Wood!Z27</f>
        <v>0.52944392008798491</v>
      </c>
      <c r="K12" s="20">
        <f>Wood!AA27</f>
        <v>0.10288346458161285</v>
      </c>
      <c r="L12" s="20">
        <f>Wood!AB27</f>
        <v>4.5414982366767963E-2</v>
      </c>
      <c r="M12" s="20">
        <f>Wood!AC27</f>
        <v>0.14831813176012854</v>
      </c>
      <c r="N12" s="20">
        <f>Wood!AD27</f>
        <v>0.13072865512477103</v>
      </c>
      <c r="O12" s="20">
        <f>Wood!AE27</f>
        <v>0.80849070697288439</v>
      </c>
      <c r="P12" s="20">
        <f>Wood!AF27</f>
        <v>0.19150929302711558</v>
      </c>
    </row>
    <row r="13" spans="1:16" x14ac:dyDescent="0.25">
      <c r="A13" s="44">
        <f>Wood!Q28</f>
        <v>1961</v>
      </c>
      <c r="B13" s="20">
        <f>Wood!R28</f>
        <v>0.26991743981088567</v>
      </c>
      <c r="C13" s="20">
        <f>Wood!S28</f>
        <v>4.9285516196542062E-2</v>
      </c>
      <c r="D13" s="20">
        <f>Wood!T28</f>
        <v>4.818964261283973E-3</v>
      </c>
      <c r="E13" s="20">
        <f>Wood!U28</f>
        <v>0.32402192026871163</v>
      </c>
      <c r="F13" s="20">
        <f>Wood!V28</f>
        <v>0.11719190468099387</v>
      </c>
      <c r="G13" s="20">
        <f>Wood!W28</f>
        <v>6.1882297483841157E-2</v>
      </c>
      <c r="H13" s="20">
        <f>Wood!X28</f>
        <v>5.4608678933887468E-2</v>
      </c>
      <c r="I13" s="20">
        <f>Wood!Y28</f>
        <v>0.11652460430748124</v>
      </c>
      <c r="J13" s="20">
        <f>Wood!Z28</f>
        <v>0.55775825362196552</v>
      </c>
      <c r="K13" s="20">
        <f>Wood!AA28</f>
        <v>9.9117670869263777E-2</v>
      </c>
      <c r="L13" s="20">
        <f>Wood!AB28</f>
        <v>4.5608301261716278E-2</v>
      </c>
      <c r="M13" s="20">
        <f>Wood!AC28</f>
        <v>0.14469967925619556</v>
      </c>
      <c r="N13" s="20">
        <f>Wood!AD28</f>
        <v>0.12928819645066014</v>
      </c>
      <c r="O13" s="20">
        <f>Wood!AE28</f>
        <v>0.8317853981514608</v>
      </c>
      <c r="P13" s="20">
        <f>Wood!AF28</f>
        <v>0.1682344262133178</v>
      </c>
    </row>
    <row r="14" spans="1:16" x14ac:dyDescent="0.25">
      <c r="A14" s="44">
        <f>Wood!Q29</f>
        <v>1962</v>
      </c>
      <c r="B14" s="20">
        <f>Wood!R29</f>
        <v>0.26252171904278038</v>
      </c>
      <c r="C14" s="20">
        <f>Wood!S29</f>
        <v>6.5058039100495041E-2</v>
      </c>
      <c r="D14" s="20">
        <f>Wood!T29</f>
        <v>5.9928067674550152E-3</v>
      </c>
      <c r="E14" s="20">
        <f>Wood!U29</f>
        <v>0.33354701115066043</v>
      </c>
      <c r="F14" s="20">
        <f>Wood!V29</f>
        <v>0.11100590679148843</v>
      </c>
      <c r="G14" s="20">
        <f>Wood!W29</f>
        <v>6.1534323788482247E-2</v>
      </c>
      <c r="H14" s="20">
        <f>Wood!X29</f>
        <v>5.4625133749855441E-2</v>
      </c>
      <c r="I14" s="20">
        <f>Wood!Y29</f>
        <v>0.11617810991795079</v>
      </c>
      <c r="J14" s="20">
        <f>Wood!Z29</f>
        <v>0.56074968023971283</v>
      </c>
      <c r="K14" s="20">
        <f>Wood!AA29</f>
        <v>0.10356842303114036</v>
      </c>
      <c r="L14" s="20">
        <f>Wood!AB29</f>
        <v>4.3338813526812861E-2</v>
      </c>
      <c r="M14" s="20">
        <f>Wood!AC29</f>
        <v>0.14690723655795321</v>
      </c>
      <c r="N14" s="20">
        <f>Wood!AD29</f>
        <v>0.12305284528095628</v>
      </c>
      <c r="O14" s="20">
        <f>Wood!AE29</f>
        <v>0.83070976207862235</v>
      </c>
      <c r="P14" s="20">
        <f>Wood!AF29</f>
        <v>0.16930889030099083</v>
      </c>
    </row>
    <row r="15" spans="1:16" x14ac:dyDescent="0.25">
      <c r="A15" s="44">
        <f>Wood!Q30</f>
        <v>1963</v>
      </c>
      <c r="B15" s="20">
        <f>Wood!R30</f>
        <v>0.26088347379910259</v>
      </c>
      <c r="C15" s="20">
        <f>Wood!S30</f>
        <v>7.7656024867399059E-2</v>
      </c>
      <c r="D15" s="20">
        <f>Wood!T30</f>
        <v>7.5936951182847918E-3</v>
      </c>
      <c r="E15" s="20">
        <f>Wood!U30</f>
        <v>0.34612714462536404</v>
      </c>
      <c r="F15" s="20">
        <f>Wood!V30</f>
        <v>0.10841322937870271</v>
      </c>
      <c r="G15" s="20">
        <f>Wood!W30</f>
        <v>5.7278419551425257E-2</v>
      </c>
      <c r="H15" s="20">
        <f>Wood!X30</f>
        <v>5.5219686202058138E-2</v>
      </c>
      <c r="I15" s="20">
        <f>Wood!Y30</f>
        <v>0.11249162678536516</v>
      </c>
      <c r="J15" s="20">
        <f>Wood!Z30</f>
        <v>0.56704951151407568</v>
      </c>
      <c r="K15" s="20">
        <f>Wood!AA30</f>
        <v>0.10406683510701775</v>
      </c>
      <c r="L15" s="20">
        <f>Wood!AB30</f>
        <v>4.0089529291421865E-2</v>
      </c>
      <c r="M15" s="20">
        <f>Wood!AC30</f>
        <v>0.14416782596366109</v>
      </c>
      <c r="N15" s="20">
        <f>Wood!AD30</f>
        <v>0.12073032658051618</v>
      </c>
      <c r="O15" s="20">
        <f>Wood!AE30</f>
        <v>0.83195414302637105</v>
      </c>
      <c r="P15" s="20">
        <f>Wood!AF30</f>
        <v>0.16804585697362875</v>
      </c>
    </row>
    <row r="16" spans="1:16" x14ac:dyDescent="0.25">
      <c r="A16" s="44">
        <f>Wood!Q31</f>
        <v>1964</v>
      </c>
      <c r="B16" s="20">
        <f>Wood!R31</f>
        <v>0.25138272814416296</v>
      </c>
      <c r="C16" s="20">
        <f>Wood!S31</f>
        <v>7.2361185453631474E-2</v>
      </c>
      <c r="D16" s="20">
        <f>Wood!T31</f>
        <v>9.4864810695167272E-3</v>
      </c>
      <c r="E16" s="20">
        <f>Wood!U31</f>
        <v>0.33320833823912938</v>
      </c>
      <c r="F16" s="20">
        <f>Wood!V31</f>
        <v>9.4610471468310545E-2</v>
      </c>
      <c r="G16" s="20">
        <f>Wood!W31</f>
        <v>6.4591105473236043E-2</v>
      </c>
      <c r="H16" s="20">
        <f>Wood!X31</f>
        <v>5.4071840151699156E-2</v>
      </c>
      <c r="I16" s="20">
        <f>Wood!Y31</f>
        <v>0.11863473603806748</v>
      </c>
      <c r="J16" s="20">
        <f>Wood!Z31</f>
        <v>0.54648175533237509</v>
      </c>
      <c r="K16" s="20">
        <f>Wood!AA31</f>
        <v>0.10372818632980255</v>
      </c>
      <c r="L16" s="20">
        <f>Wood!AB31</f>
        <v>3.8826256540072934E-2</v>
      </c>
      <c r="M16" s="20">
        <f>Wood!AC31</f>
        <v>0.14255444286987551</v>
      </c>
      <c r="N16" s="20">
        <f>Wood!AD31</f>
        <v>0.11831490845606868</v>
      </c>
      <c r="O16" s="20">
        <f>Wood!AE31</f>
        <v>0.80736268608657646</v>
      </c>
      <c r="P16" s="20">
        <f>Wood!AF31</f>
        <v>0.19263731391342348</v>
      </c>
    </row>
    <row r="17" spans="1:16" x14ac:dyDescent="0.25">
      <c r="A17" s="44">
        <f>Wood!Q32</f>
        <v>1965</v>
      </c>
      <c r="B17" s="20">
        <f>Wood!R32</f>
        <v>0.25782516574966818</v>
      </c>
      <c r="C17" s="20">
        <f>Wood!S32</f>
        <v>6.6767381695357009E-2</v>
      </c>
      <c r="D17" s="20">
        <f>Wood!T32</f>
        <v>1.0910620109959891E-2</v>
      </c>
      <c r="E17" s="20">
        <f>Wood!U32</f>
        <v>0.33551951142835001</v>
      </c>
      <c r="F17" s="20">
        <f>Wood!V32</f>
        <v>0.10113234384179927</v>
      </c>
      <c r="G17" s="20">
        <f>Wood!W32</f>
        <v>7.20789658080951E-2</v>
      </c>
      <c r="H17" s="20">
        <f>Wood!X32</f>
        <v>5.5775400000818501E-2</v>
      </c>
      <c r="I17" s="20">
        <f>Wood!Y32</f>
        <v>0.1278543658089136</v>
      </c>
      <c r="J17" s="20">
        <f>Wood!Z32</f>
        <v>0.56450622107906301</v>
      </c>
      <c r="K17" s="20">
        <f>Wood!AA32</f>
        <v>0.10749926017822824</v>
      </c>
      <c r="L17" s="20">
        <f>Wood!AB32</f>
        <v>4.0323743437460868E-2</v>
      </c>
      <c r="M17" s="20">
        <f>Wood!AC32</f>
        <v>0.14780061250917914</v>
      </c>
      <c r="N17" s="20">
        <f>Wood!AD32</f>
        <v>0.12058256230595654</v>
      </c>
      <c r="O17" s="20">
        <f>Wood!AE32</f>
        <v>0.83288474531932288</v>
      </c>
      <c r="P17" s="20">
        <f>Wood!AF32</f>
        <v>0.16710455687265632</v>
      </c>
    </row>
    <row r="18" spans="1:16" x14ac:dyDescent="0.25">
      <c r="A18" s="44">
        <f>Wood!Q33</f>
        <v>1966</v>
      </c>
      <c r="B18" s="20">
        <f>Wood!R33</f>
        <v>0.21733216447468795</v>
      </c>
      <c r="C18" s="20">
        <f>Wood!S33</f>
        <v>5.1851215449526818E-2</v>
      </c>
      <c r="D18" s="20">
        <f>Wood!T33</f>
        <v>1.1367755138969891E-2</v>
      </c>
      <c r="E18" s="20">
        <f>Wood!U33</f>
        <v>0.28052359468500243</v>
      </c>
      <c r="F18" s="20">
        <f>Wood!V33</f>
        <v>0.10218520980959768</v>
      </c>
      <c r="G18" s="20">
        <f>Wood!W33</f>
        <v>7.4283664080426512E-2</v>
      </c>
      <c r="H18" s="20">
        <f>Wood!X33</f>
        <v>5.8817731463000088E-2</v>
      </c>
      <c r="I18" s="20">
        <f>Wood!Y33</f>
        <v>0.13309538835452239</v>
      </c>
      <c r="J18" s="20">
        <f>Wood!Z33</f>
        <v>0.51585397606189598</v>
      </c>
      <c r="K18" s="20">
        <f>Wood!AA33</f>
        <v>0.11411153019891411</v>
      </c>
      <c r="L18" s="20">
        <f>Wood!AB33</f>
        <v>4.153418347806722E-2</v>
      </c>
      <c r="M18" s="20">
        <f>Wood!AC33</f>
        <v>0.15563508670889523</v>
      </c>
      <c r="N18" s="20">
        <f>Wood!AD33</f>
        <v>0.12388128571207016</v>
      </c>
      <c r="O18" s="20">
        <f>Wood!AE33</f>
        <v>0.79538658412854846</v>
      </c>
      <c r="P18" s="20">
        <f>Wood!AF33</f>
        <v>0.20462965151713863</v>
      </c>
    </row>
    <row r="19" spans="1:16" x14ac:dyDescent="0.25">
      <c r="A19" s="44">
        <f>Wood!Q34</f>
        <v>1967</v>
      </c>
      <c r="B19" s="20">
        <f>Wood!R34</f>
        <v>0.24768624451108956</v>
      </c>
      <c r="C19" s="20">
        <f>Wood!S34</f>
        <v>6.1831129800752442E-2</v>
      </c>
      <c r="D19" s="20">
        <f>Wood!T34</f>
        <v>1.3151786109880952E-2</v>
      </c>
      <c r="E19" s="20">
        <f>Wood!U34</f>
        <v>0.32270791179386421</v>
      </c>
      <c r="F19" s="20">
        <f>Wood!V34</f>
        <v>0.10221530169561463</v>
      </c>
      <c r="G19" s="20">
        <f>Wood!W34</f>
        <v>6.9835664791337626E-2</v>
      </c>
      <c r="H19" s="20">
        <f>Wood!X34</f>
        <v>5.9822955470385332E-2</v>
      </c>
      <c r="I19" s="20">
        <f>Wood!Y34</f>
        <v>0.12964771683842652</v>
      </c>
      <c r="J19" s="20">
        <f>Wood!Z34</f>
        <v>0.55458799721409302</v>
      </c>
      <c r="K19" s="20">
        <f>Wood!AA34</f>
        <v>0.11440637869840543</v>
      </c>
      <c r="L19" s="20">
        <f>Wood!AB34</f>
        <v>4.1771506514221173E-2</v>
      </c>
      <c r="M19" s="20">
        <f>Wood!AC34</f>
        <v>0.15614962838540813</v>
      </c>
      <c r="N19" s="20">
        <f>Wood!AD34</f>
        <v>0.13010323460519377</v>
      </c>
      <c r="O19" s="20">
        <f>Wood!AE34</f>
        <v>0.84084086020469495</v>
      </c>
      <c r="P19" s="20">
        <f>Wood!AF34</f>
        <v>0.15915913979530516</v>
      </c>
    </row>
    <row r="20" spans="1:16" x14ac:dyDescent="0.25">
      <c r="A20" s="44">
        <f>Wood!Q35</f>
        <v>1968</v>
      </c>
      <c r="B20" s="20">
        <f>Wood!R35</f>
        <v>0.26235064427506527</v>
      </c>
      <c r="C20" s="20">
        <f>Wood!S35</f>
        <v>8.1831091664142611E-2</v>
      </c>
      <c r="D20" s="20">
        <f>Wood!T35</f>
        <v>1.6856127736455343E-2</v>
      </c>
      <c r="E20" s="20">
        <f>Wood!U35</f>
        <v>0.36105369238220381</v>
      </c>
      <c r="F20" s="20">
        <f>Wood!V35</f>
        <v>0.1027222329806583</v>
      </c>
      <c r="G20" s="20">
        <f>Wood!W35</f>
        <v>6.3020080105446075E-2</v>
      </c>
      <c r="H20" s="20">
        <f>Wood!X35</f>
        <v>5.8526445006490929E-2</v>
      </c>
      <c r="I20" s="20">
        <f>Wood!Y35</f>
        <v>0.12150931441301217</v>
      </c>
      <c r="J20" s="20">
        <f>Wood!Z35</f>
        <v>0.58526941106933361</v>
      </c>
      <c r="K20" s="20">
        <f>Wood!AA35</f>
        <v>0.10788350162468807</v>
      </c>
      <c r="L20" s="20">
        <f>Wood!AB35</f>
        <v>4.1416603825406621E-2</v>
      </c>
      <c r="M20" s="20">
        <f>Wood!AC35</f>
        <v>0.1493001054500947</v>
      </c>
      <c r="N20" s="20">
        <f>Wood!AD35</f>
        <v>0.12395435399111289</v>
      </c>
      <c r="O20" s="20">
        <f>Wood!AE35</f>
        <v>0.85852387051054135</v>
      </c>
      <c r="P20" s="20">
        <f>Wood!AF35</f>
        <v>0.1414761294894587</v>
      </c>
    </row>
    <row r="21" spans="1:16" x14ac:dyDescent="0.25">
      <c r="A21" s="44">
        <f>Wood!Q36</f>
        <v>1969</v>
      </c>
      <c r="B21" s="20">
        <f>Wood!R36</f>
        <v>0.23681341390781763</v>
      </c>
      <c r="C21" s="20">
        <f>Wood!S36</f>
        <v>8.6652747104920269E-2</v>
      </c>
      <c r="D21" s="20">
        <f>Wood!T36</f>
        <v>2.2867570429521884E-2</v>
      </c>
      <c r="E21" s="20">
        <f>Wood!U36</f>
        <v>0.34635006417066672</v>
      </c>
      <c r="F21" s="20">
        <f>Wood!V36</f>
        <v>0.10635605502124332</v>
      </c>
      <c r="G21" s="20">
        <f>Wood!W36</f>
        <v>6.4098749409217531E-2</v>
      </c>
      <c r="H21" s="20">
        <f>Wood!X36</f>
        <v>5.6058880810495662E-2</v>
      </c>
      <c r="I21" s="20">
        <f>Wood!Y36</f>
        <v>0.12015763021971318</v>
      </c>
      <c r="J21" s="20">
        <f>Wood!Z36</f>
        <v>0.5728637494116231</v>
      </c>
      <c r="K21" s="20">
        <f>Wood!AA36</f>
        <v>0.11283840797339977</v>
      </c>
      <c r="L21" s="20">
        <f>Wood!AB36</f>
        <v>4.0786289950107295E-2</v>
      </c>
      <c r="M21" s="20">
        <f>Wood!AC36</f>
        <v>0.15363579780224834</v>
      </c>
      <c r="N21" s="20">
        <f>Wood!AD36</f>
        <v>0.12887465634678608</v>
      </c>
      <c r="O21" s="20">
        <f>Wood!AE36</f>
        <v>0.85537420356065752</v>
      </c>
      <c r="P21" s="20">
        <f>Wood!AF36</f>
        <v>0.14462579643934229</v>
      </c>
    </row>
    <row r="22" spans="1:16" x14ac:dyDescent="0.25">
      <c r="A22" s="44">
        <f>Wood!Q37</f>
        <v>1970</v>
      </c>
      <c r="B22" s="20">
        <f>Wood!R37</f>
        <v>0.23041606909411708</v>
      </c>
      <c r="C22" s="20">
        <f>Wood!S37</f>
        <v>7.7014543941319596E-2</v>
      </c>
      <c r="D22" s="20">
        <f>Wood!T37</f>
        <v>2.504876201348033E-2</v>
      </c>
      <c r="E22" s="20">
        <f>Wood!U37</f>
        <v>0.33247368510818143</v>
      </c>
      <c r="F22" s="20">
        <f>Wood!V37</f>
        <v>0.11563111458251002</v>
      </c>
      <c r="G22" s="20">
        <f>Wood!W37</f>
        <v>5.9440819385198282E-2</v>
      </c>
      <c r="H22" s="20">
        <f>Wood!X37</f>
        <v>5.8135543386812719E-2</v>
      </c>
      <c r="I22" s="20">
        <f>Wood!Y37</f>
        <v>0.11758245699800937</v>
      </c>
      <c r="J22" s="20">
        <f>Wood!Z37</f>
        <v>0.5656872566887009</v>
      </c>
      <c r="K22" s="20">
        <f>Wood!AA37</f>
        <v>0.10720689858093668</v>
      </c>
      <c r="L22" s="20">
        <f>Wood!AB37</f>
        <v>3.8569784953756944E-2</v>
      </c>
      <c r="M22" s="20">
        <f>Wood!AC37</f>
        <v>0.14574874412885863</v>
      </c>
      <c r="N22" s="20">
        <f>Wood!AD37</f>
        <v>0.1359741788141571</v>
      </c>
      <c r="O22" s="20">
        <f>Wood!AE37</f>
        <v>0.8474101796317165</v>
      </c>
      <c r="P22" s="20">
        <f>Wood!AF37</f>
        <v>0.15256188096244849</v>
      </c>
    </row>
    <row r="23" spans="1:16" x14ac:dyDescent="0.25">
      <c r="A23" s="44">
        <f>Wood!Q38</f>
        <v>1971</v>
      </c>
      <c r="B23" s="20">
        <f>Wood!R38</f>
        <v>0.29550442668890275</v>
      </c>
      <c r="C23" s="20">
        <f>Wood!S38</f>
        <v>0.10086935388497188</v>
      </c>
      <c r="D23" s="20">
        <f>Wood!T38</f>
        <v>2.9840507798124121E-2</v>
      </c>
      <c r="E23" s="20">
        <f>Wood!U38</f>
        <v>0.42624408590712171</v>
      </c>
      <c r="F23" s="20">
        <f>Wood!V38</f>
        <v>0.10759030875446975</v>
      </c>
      <c r="G23" s="20">
        <f>Wood!W38</f>
        <v>5.2514381121356014E-2</v>
      </c>
      <c r="H23" s="20">
        <f>Wood!X38</f>
        <v>5.1819381110766984E-2</v>
      </c>
      <c r="I23" s="20">
        <f>Wood!Y38</f>
        <v>0.10433920794240366</v>
      </c>
      <c r="J23" s="20">
        <f>Wood!Z38</f>
        <v>0.63814319065359915</v>
      </c>
      <c r="K23" s="20">
        <f>Wood!AA38</f>
        <v>9.3519791713094019E-2</v>
      </c>
      <c r="L23" s="20">
        <f>Wood!AB38</f>
        <v>3.7916307217006839E-2</v>
      </c>
      <c r="M23" s="20">
        <f>Wood!AC38</f>
        <v>0.13145081706599457</v>
      </c>
      <c r="N23" s="20">
        <f>Wood!AD38</f>
        <v>0.11431343762644032</v>
      </c>
      <c r="O23" s="20">
        <f>Wood!AE38</f>
        <v>0.88389272721014034</v>
      </c>
      <c r="P23" s="20">
        <f>Wood!AF38</f>
        <v>0.11610727278985961</v>
      </c>
    </row>
    <row r="24" spans="1:16" x14ac:dyDescent="0.25">
      <c r="A24" s="44">
        <f>Wood!Q39</f>
        <v>1972</v>
      </c>
      <c r="B24" s="20">
        <f>Wood!R39</f>
        <v>0.32016325555075908</v>
      </c>
      <c r="C24" s="20">
        <f>Wood!S39</f>
        <v>0.11095908612910781</v>
      </c>
      <c r="D24" s="20">
        <f>Wood!T39</f>
        <v>3.3234930721169537E-2</v>
      </c>
      <c r="E24" s="20">
        <f>Wood!U39</f>
        <v>0.4643339561660772</v>
      </c>
      <c r="F24" s="20">
        <f>Wood!V39</f>
        <v>0.10252168454961193</v>
      </c>
      <c r="G24" s="20">
        <f>Wood!W39</f>
        <v>5.0499276650148285E-2</v>
      </c>
      <c r="H24" s="20">
        <f>Wood!X39</f>
        <v>4.7287720199610347E-2</v>
      </c>
      <c r="I24" s="20">
        <f>Wood!Y39</f>
        <v>9.7815398890984243E-2</v>
      </c>
      <c r="J24" s="20">
        <f>Wood!Z39</f>
        <v>0.66468003661038766</v>
      </c>
      <c r="K24" s="20">
        <f>Wood!AA39</f>
        <v>9.186306720493416E-2</v>
      </c>
      <c r="L24" s="20">
        <f>Wood!AB39</f>
        <v>4.1156974930903305E-2</v>
      </c>
      <c r="M24" s="20">
        <f>Wood!AC39</f>
        <v>0.13303436136708238</v>
      </c>
      <c r="N24" s="20">
        <f>Wood!AD39</f>
        <v>0.11275715331609543</v>
      </c>
      <c r="O24" s="20">
        <f>Wood!AE39</f>
        <v>0.9104715512935655</v>
      </c>
      <c r="P24" s="20">
        <f>Wood!AF39</f>
        <v>8.9505132471475332E-2</v>
      </c>
    </row>
    <row r="25" spans="1:16" x14ac:dyDescent="0.25">
      <c r="A25" s="44">
        <f>Wood!Q40</f>
        <v>1973</v>
      </c>
      <c r="B25" s="20">
        <f>Wood!R40</f>
        <v>0.29319702697554179</v>
      </c>
      <c r="C25" s="20">
        <f>Wood!S40</f>
        <v>9.4923607168726845E-2</v>
      </c>
      <c r="D25" s="20">
        <f>Wood!T40</f>
        <v>3.8292446059823168E-2</v>
      </c>
      <c r="E25" s="20">
        <f>Wood!U40</f>
        <v>0.42640804307654839</v>
      </c>
      <c r="F25" s="20">
        <f>Wood!V40</f>
        <v>0.10096040279681737</v>
      </c>
      <c r="G25" s="20">
        <f>Wood!W40</f>
        <v>5.4203719098245423E-2</v>
      </c>
      <c r="H25" s="20">
        <f>Wood!X40</f>
        <v>5.0217492300988174E-2</v>
      </c>
      <c r="I25" s="20">
        <f>Wood!Y40</f>
        <v>0.10442121139923359</v>
      </c>
      <c r="J25" s="20">
        <f>Wood!Z40</f>
        <v>0.63178965727259939</v>
      </c>
      <c r="K25" s="20">
        <f>Wood!AA40</f>
        <v>9.1743381669482163E-2</v>
      </c>
      <c r="L25" s="20">
        <f>Wood!AB40</f>
        <v>4.7932597781985962E-2</v>
      </c>
      <c r="M25" s="20">
        <f>Wood!AC40</f>
        <v>0.13967127648226305</v>
      </c>
      <c r="N25" s="20">
        <f>Wood!AD40</f>
        <v>0.12612703358733723</v>
      </c>
      <c r="O25" s="20">
        <f>Wood!AE40</f>
        <v>0.89757905645317959</v>
      </c>
      <c r="P25" s="20">
        <f>Wood!AF40</f>
        <v>0.10242094354682055</v>
      </c>
    </row>
    <row r="26" spans="1:16" x14ac:dyDescent="0.25">
      <c r="A26" s="44">
        <f>Wood!Q41</f>
        <v>1974</v>
      </c>
      <c r="B26" s="20">
        <f>Wood!R41</f>
        <v>0.27109688458476333</v>
      </c>
      <c r="C26" s="20">
        <f>Wood!S41</f>
        <v>5.3081524001945102E-2</v>
      </c>
      <c r="D26" s="20">
        <f>Wood!T41</f>
        <v>2.7124529439406308E-2</v>
      </c>
      <c r="E26" s="20">
        <f>Wood!U41</f>
        <v>0.35130874681355612</v>
      </c>
      <c r="F26" s="20">
        <f>Wood!V41</f>
        <v>0.12077570219802437</v>
      </c>
      <c r="G26" s="20">
        <f>Wood!W41</f>
        <v>6.3846154805246025E-2</v>
      </c>
      <c r="H26" s="20">
        <f>Wood!X41</f>
        <v>5.5953579189625249E-2</v>
      </c>
      <c r="I26" s="20">
        <f>Wood!Y41</f>
        <v>0.11979392520742989</v>
      </c>
      <c r="J26" s="20">
        <f>Wood!Z41</f>
        <v>0.59186201941383887</v>
      </c>
      <c r="K26" s="20">
        <f>Wood!AA41</f>
        <v>9.5413140978171662E-2</v>
      </c>
      <c r="L26" s="20">
        <f>Wood!AB41</f>
        <v>6.3441507535976577E-2</v>
      </c>
      <c r="M26" s="20">
        <f>Wood!AC41</f>
        <v>0.15884437252653696</v>
      </c>
      <c r="N26" s="20">
        <f>Wood!AD41</f>
        <v>0.15804409060002139</v>
      </c>
      <c r="O26" s="20">
        <f>Wood!AE41</f>
        <v>0.90874020655278587</v>
      </c>
      <c r="P26" s="20">
        <f>Wood!AF41</f>
        <v>9.1249517459602858E-2</v>
      </c>
    </row>
    <row r="27" spans="1:16" x14ac:dyDescent="0.25">
      <c r="A27" s="44">
        <f>Wood!Q42</f>
        <v>1975</v>
      </c>
      <c r="B27" s="20">
        <f>Wood!R42</f>
        <v>0.28880152329463871</v>
      </c>
      <c r="C27" s="20">
        <f>Wood!S42</f>
        <v>3.3638310070319852E-2</v>
      </c>
      <c r="D27" s="20">
        <f>Wood!T42</f>
        <v>1.9883213459741696E-2</v>
      </c>
      <c r="E27" s="20">
        <f>Wood!U42</f>
        <v>0.34233425981088517</v>
      </c>
      <c r="F27" s="20">
        <f>Wood!V42</f>
        <v>0.14278003070618955</v>
      </c>
      <c r="G27" s="20">
        <f>Wood!W42</f>
        <v>6.0772702551264081E-2</v>
      </c>
      <c r="H27" s="20">
        <f>Wood!X42</f>
        <v>6.0851453845015328E-2</v>
      </c>
      <c r="I27" s="20">
        <f>Wood!Y42</f>
        <v>0.12160068699325073</v>
      </c>
      <c r="J27" s="20">
        <f>Wood!Z42</f>
        <v>0.60672131596223822</v>
      </c>
      <c r="K27" s="20">
        <f>Wood!AA42</f>
        <v>8.460318304633567E-2</v>
      </c>
      <c r="L27" s="20">
        <f>Wood!AB42</f>
        <v>6.8810733566737697E-2</v>
      </c>
      <c r="M27" s="20">
        <f>Wood!AC42</f>
        <v>0.15339678566195755</v>
      </c>
      <c r="N27" s="20">
        <f>Wood!AD42</f>
        <v>0.14017493818299406</v>
      </c>
      <c r="O27" s="20">
        <f>Wood!AE42</f>
        <v>0.9002811116816638</v>
      </c>
      <c r="P27" s="20">
        <f>Wood!AF42</f>
        <v>9.9747232255636878E-2</v>
      </c>
    </row>
    <row r="28" spans="1:16" x14ac:dyDescent="0.25">
      <c r="A28" s="44">
        <f>Wood!Q43</f>
        <v>1976</v>
      </c>
      <c r="B28" s="20">
        <f>Wood!R43</f>
        <v>0.33744959636880167</v>
      </c>
      <c r="C28" s="20">
        <f>Wood!S43</f>
        <v>3.8111352076914989E-2</v>
      </c>
      <c r="D28" s="20">
        <f>Wood!T43</f>
        <v>2.0595390922543238E-2</v>
      </c>
      <c r="E28" s="20">
        <f>Wood!U43</f>
        <v>0.39616604268922145</v>
      </c>
      <c r="F28" s="20">
        <f>Wood!V43</f>
        <v>0.13336630683518097</v>
      </c>
      <c r="G28" s="20">
        <f>Wood!W43</f>
        <v>4.8891590185629913E-2</v>
      </c>
      <c r="H28" s="20">
        <f>Wood!X43</f>
        <v>5.4088009660195079E-2</v>
      </c>
      <c r="I28" s="20">
        <f>Wood!Y43</f>
        <v>0.10300474654117037</v>
      </c>
      <c r="J28" s="20">
        <f>Wood!Z43</f>
        <v>0.63253709606557285</v>
      </c>
      <c r="K28" s="20">
        <f>Wood!AA43</f>
        <v>7.6123080157517231E-2</v>
      </c>
      <c r="L28" s="20">
        <f>Wood!AB43</f>
        <v>6.8494201996188747E-2</v>
      </c>
      <c r="M28" s="20">
        <f>Wood!AC43</f>
        <v>0.14461728215370598</v>
      </c>
      <c r="N28" s="20">
        <f>Wood!AD43</f>
        <v>0.1230556512410817</v>
      </c>
      <c r="O28" s="20">
        <f>Wood!AE43</f>
        <v>0.90021002946036044</v>
      </c>
      <c r="P28" s="20">
        <f>Wood!AF43</f>
        <v>9.9815117234984777E-2</v>
      </c>
    </row>
    <row r="29" spans="1:16" x14ac:dyDescent="0.25">
      <c r="A29" s="44">
        <f>Wood!Q44</f>
        <v>1977</v>
      </c>
      <c r="B29" s="20">
        <f>Wood!R44</f>
        <v>0.37832499804065012</v>
      </c>
      <c r="C29" s="20">
        <f>Wood!S44</f>
        <v>4.824767959898997E-2</v>
      </c>
      <c r="D29" s="20">
        <f>Wood!T44</f>
        <v>2.0474507339235316E-2</v>
      </c>
      <c r="E29" s="20">
        <f>Wood!U44</f>
        <v>0.44706111519491065</v>
      </c>
      <c r="F29" s="20">
        <f>Wood!V44</f>
        <v>0.12388185563799016</v>
      </c>
      <c r="G29" s="20">
        <f>Wood!W44</f>
        <v>4.3426387969043474E-2</v>
      </c>
      <c r="H29" s="20">
        <f>Wood!X44</f>
        <v>4.618985681559911E-2</v>
      </c>
      <c r="I29" s="20">
        <f>Wood!Y44</f>
        <v>8.9629616780627266E-2</v>
      </c>
      <c r="J29" s="20">
        <f>Wood!Z44</f>
        <v>0.66058134019271808</v>
      </c>
      <c r="K29" s="20">
        <f>Wood!AA44</f>
        <v>8.1520686704139755E-2</v>
      </c>
      <c r="L29" s="20">
        <f>Wood!AB44</f>
        <v>7.3326165642007821E-2</v>
      </c>
      <c r="M29" s="20">
        <f>Wood!AC44</f>
        <v>0.15484685234614756</v>
      </c>
      <c r="N29" s="20">
        <f>Wood!AD44</f>
        <v>0.12149045407025647</v>
      </c>
      <c r="O29" s="20">
        <f>Wood!AE44</f>
        <v>0.93689652203394735</v>
      </c>
      <c r="P29" s="20">
        <f>Wood!AF44</f>
        <v>6.3067423174842777E-2</v>
      </c>
    </row>
    <row r="30" spans="1:16" x14ac:dyDescent="0.25">
      <c r="A30" s="44">
        <f>Wood!Q45</f>
        <v>1978</v>
      </c>
      <c r="B30" s="20">
        <f>Wood!R45</f>
        <v>0.36382274810409387</v>
      </c>
      <c r="C30" s="20">
        <f>Wood!S45</f>
        <v>4.8182466505557811E-2</v>
      </c>
      <c r="D30" s="20">
        <f>Wood!T45</f>
        <v>2.0866213443831477E-2</v>
      </c>
      <c r="E30" s="20">
        <f>Wood!U45</f>
        <v>0.43289315846636661</v>
      </c>
      <c r="F30" s="20">
        <f>Wood!V45</f>
        <v>0.1357796186009744</v>
      </c>
      <c r="G30" s="20">
        <f>Wood!W45</f>
        <v>4.8689893633942577E-2</v>
      </c>
      <c r="H30" s="20">
        <f>Wood!X45</f>
        <v>4.5536001470706584E-2</v>
      </c>
      <c r="I30" s="20">
        <f>Wood!Y45</f>
        <v>9.4204164691765707E-2</v>
      </c>
      <c r="J30" s="20">
        <f>Wood!Z45</f>
        <v>0.66285521134622316</v>
      </c>
      <c r="K30" s="20">
        <f>Wood!AA45</f>
        <v>8.3241899031067587E-2</v>
      </c>
      <c r="L30" s="20">
        <f>Wood!AB45</f>
        <v>7.2858486047892135E-2</v>
      </c>
      <c r="M30" s="20">
        <f>Wood!AC45</f>
        <v>0.15606584411998001</v>
      </c>
      <c r="N30" s="20">
        <f>Wood!AD45</f>
        <v>0.13352399587410974</v>
      </c>
      <c r="O30" s="20">
        <f>Wood!AE45</f>
        <v>0.95247959229929269</v>
      </c>
      <c r="P30" s="20">
        <f>Wood!AF45</f>
        <v>4.7541603331520861E-2</v>
      </c>
    </row>
    <row r="31" spans="1:16" x14ac:dyDescent="0.25">
      <c r="A31" s="44">
        <f>Wood!Q46</f>
        <v>1979</v>
      </c>
      <c r="B31" s="20">
        <f>Wood!R46</f>
        <v>0.31204184538252661</v>
      </c>
      <c r="C31" s="20">
        <f>Wood!S46</f>
        <v>4.8160419919784266E-2</v>
      </c>
      <c r="D31" s="20">
        <f>Wood!T46</f>
        <v>2.2663653063079769E-2</v>
      </c>
      <c r="E31" s="20">
        <f>Wood!U46</f>
        <v>0.38287908491632205</v>
      </c>
      <c r="F31" s="20">
        <f>Wood!V46</f>
        <v>0.14906758263906933</v>
      </c>
      <c r="G31" s="20">
        <f>Wood!W46</f>
        <v>5.8258115947935805E-2</v>
      </c>
      <c r="H31" s="20">
        <f>Wood!X46</f>
        <v>4.8339511345553268E-2</v>
      </c>
      <c r="I31" s="20">
        <f>Wood!Y46</f>
        <v>0.10660679504320669</v>
      </c>
      <c r="J31" s="20">
        <f>Wood!Z46</f>
        <v>0.63855346259859813</v>
      </c>
      <c r="K31" s="20">
        <f>Wood!AA46</f>
        <v>8.5345126856543899E-2</v>
      </c>
      <c r="L31" s="20">
        <f>Wood!AB46</f>
        <v>7.7316705124119145E-2</v>
      </c>
      <c r="M31" s="20">
        <f>Wood!AC46</f>
        <v>0.16266670360450766</v>
      </c>
      <c r="N31" s="20">
        <f>Wood!AD46</f>
        <v>0.14634173218743793</v>
      </c>
      <c r="O31" s="20">
        <f>Wood!AE46</f>
        <v>0.94756189839054361</v>
      </c>
      <c r="P31" s="20">
        <f>Wood!AF46</f>
        <v>5.2407149202743281E-2</v>
      </c>
    </row>
    <row r="32" spans="1:16" x14ac:dyDescent="0.25">
      <c r="A32" s="44">
        <f>Wood!Q47</f>
        <v>1980</v>
      </c>
      <c r="B32" s="20">
        <f>Wood!R47</f>
        <v>0.25265566109511234</v>
      </c>
      <c r="C32" s="20">
        <f>Wood!S47</f>
        <v>4.6411253159424924E-2</v>
      </c>
      <c r="D32" s="20">
        <f>Wood!T47</f>
        <v>2.0972000273040102E-2</v>
      </c>
      <c r="E32" s="20">
        <f>Wood!U47</f>
        <v>0.3200128771118389</v>
      </c>
      <c r="F32" s="20">
        <f>Wood!V47</f>
        <v>0.17653143933750801</v>
      </c>
      <c r="G32" s="20">
        <f>Wood!W47</f>
        <v>6.8486175880145592E-2</v>
      </c>
      <c r="H32" s="20">
        <f>Wood!X47</f>
        <v>5.7202547409707503E-2</v>
      </c>
      <c r="I32" s="20">
        <f>Wood!Y47</f>
        <v>0.12568872328985309</v>
      </c>
      <c r="J32" s="20">
        <f>Wood!Z47</f>
        <v>0.6222383423341562</v>
      </c>
      <c r="K32" s="20">
        <f>Wood!AA47</f>
        <v>9.7361855804058192E-2</v>
      </c>
      <c r="L32" s="20">
        <f>Wood!AB47</f>
        <v>8.6482170644863451E-2</v>
      </c>
      <c r="M32" s="20">
        <f>Wood!AC47</f>
        <v>0.18384970580720369</v>
      </c>
      <c r="N32" s="20">
        <f>Wood!AD47</f>
        <v>0.16291267754331931</v>
      </c>
      <c r="O32" s="20">
        <f>Wood!AE47</f>
        <v>0.96899542308972286</v>
      </c>
      <c r="P32" s="20">
        <f>Wood!AF47</f>
        <v>3.0978539494538528E-2</v>
      </c>
    </row>
    <row r="33" spans="1:16" x14ac:dyDescent="0.25">
      <c r="A33" s="44">
        <f>Wood!Q48</f>
        <v>1981</v>
      </c>
      <c r="B33" s="20">
        <f>Wood!R48</f>
        <v>0.22363467866678519</v>
      </c>
      <c r="C33" s="20">
        <f>Wood!S48</f>
        <v>4.3312646289039497E-2</v>
      </c>
      <c r="D33" s="20">
        <f>Wood!T48</f>
        <v>2.4481208481794178E-2</v>
      </c>
      <c r="E33" s="20">
        <f>Wood!U48</f>
        <v>0.29143944639590841</v>
      </c>
      <c r="F33" s="20">
        <f>Wood!V48</f>
        <v>0.18051575436309802</v>
      </c>
      <c r="G33" s="20">
        <f>Wood!W48</f>
        <v>7.9707425237326504E-2</v>
      </c>
      <c r="H33" s="20">
        <f>Wood!X48</f>
        <v>5.3253114488877304E-2</v>
      </c>
      <c r="I33" s="20">
        <f>Wood!Y48</f>
        <v>0.13298338115417929</v>
      </c>
      <c r="J33" s="20">
        <f>Wood!Z48</f>
        <v>0.60491574048521024</v>
      </c>
      <c r="K33" s="20">
        <f>Wood!AA48</f>
        <v>0.10057723813985846</v>
      </c>
      <c r="L33" s="20">
        <f>Wood!AB48</f>
        <v>9.2919823866841791E-2</v>
      </c>
      <c r="M33" s="20">
        <f>Wood!AC48</f>
        <v>0.19347494932182832</v>
      </c>
      <c r="N33" s="20">
        <f>Wood!AD48</f>
        <v>0.15527307117818323</v>
      </c>
      <c r="O33" s="20">
        <f>Wood!AE48</f>
        <v>0.95369204252290452</v>
      </c>
      <c r="P33" s="20">
        <f>Wood!AF48</f>
        <v>4.6307957477095402E-2</v>
      </c>
    </row>
    <row r="34" spans="1:16" x14ac:dyDescent="0.25">
      <c r="A34" s="44">
        <f>Wood!Q49</f>
        <v>1982</v>
      </c>
      <c r="B34" s="20">
        <f>Wood!R49</f>
        <v>0.20983206338313859</v>
      </c>
      <c r="C34" s="20">
        <f>Wood!S49</f>
        <v>4.6210258127383108E-2</v>
      </c>
      <c r="D34" s="20">
        <f>Wood!T49</f>
        <v>2.5101922954558771E-2</v>
      </c>
      <c r="E34" s="20">
        <f>Wood!U49</f>
        <v>0.28115510098183327</v>
      </c>
      <c r="F34" s="20">
        <f>Wood!V49</f>
        <v>0.1712212035318669</v>
      </c>
      <c r="G34" s="20">
        <f>Wood!W49</f>
        <v>8.004518306155714E-2</v>
      </c>
      <c r="H34" s="20">
        <f>Wood!X49</f>
        <v>4.9788023223288382E-2</v>
      </c>
      <c r="I34" s="20">
        <f>Wood!Y49</f>
        <v>0.12980507101854066</v>
      </c>
      <c r="J34" s="20">
        <f>Wood!Z49</f>
        <v>0.5821539326704489</v>
      </c>
      <c r="K34" s="20">
        <f>Wood!AA49</f>
        <v>0.10348726885140631</v>
      </c>
      <c r="L34" s="20">
        <f>Wood!AB49</f>
        <v>8.4570665977983947E-2</v>
      </c>
      <c r="M34" s="20">
        <f>Wood!AC49</f>
        <v>0.18807993314803065</v>
      </c>
      <c r="N34" s="20">
        <f>Wood!AD49</f>
        <v>0.13893250231458376</v>
      </c>
      <c r="O34" s="20">
        <f>Wood!AE49</f>
        <v>0.90917250508072778</v>
      </c>
      <c r="P34" s="20">
        <f>Wood!AF49</f>
        <v>9.0810908574233212E-2</v>
      </c>
    </row>
    <row r="35" spans="1:16" x14ac:dyDescent="0.25">
      <c r="A35" s="44">
        <f>Wood!Q50</f>
        <v>1983</v>
      </c>
      <c r="B35" s="20">
        <f>Wood!R50</f>
        <v>0.27824552129378149</v>
      </c>
      <c r="C35" s="20">
        <f>Wood!S50</f>
        <v>5.6254161765836551E-2</v>
      </c>
      <c r="D35" s="20">
        <f>Wood!T50</f>
        <v>2.6606834572376965E-2</v>
      </c>
      <c r="E35" s="20">
        <f>Wood!U50</f>
        <v>0.36107033925722032</v>
      </c>
      <c r="F35" s="20">
        <f>Wood!V50</f>
        <v>0.14939273430833327</v>
      </c>
      <c r="G35" s="20">
        <f>Wood!W50</f>
        <v>5.8603486805091233E-2</v>
      </c>
      <c r="H35" s="20">
        <f>Wood!X50</f>
        <v>3.9669128318790499E-2</v>
      </c>
      <c r="I35" s="20">
        <f>Wood!Y50</f>
        <v>9.8272615123881732E-2</v>
      </c>
      <c r="J35" s="20">
        <f>Wood!Z50</f>
        <v>0.60873187070671686</v>
      </c>
      <c r="K35" s="20">
        <f>Wood!AA50</f>
        <v>9.124912291178533E-2</v>
      </c>
      <c r="L35" s="20">
        <f>Wood!AB50</f>
        <v>6.9943929383910974E-2</v>
      </c>
      <c r="M35" s="20">
        <f>Wood!AC50</f>
        <v>0.16117963446505618</v>
      </c>
      <c r="N35" s="20">
        <f>Wood!AD50</f>
        <v>0.11383569096636803</v>
      </c>
      <c r="O35" s="20">
        <f>Wood!AE50</f>
        <v>0.88379215709297099</v>
      </c>
      <c r="P35" s="20">
        <f>Wood!AF50</f>
        <v>0.11620784290702883</v>
      </c>
    </row>
    <row r="36" spans="1:16" x14ac:dyDescent="0.25">
      <c r="A36" s="44">
        <f>Wood!Q51</f>
        <v>1984</v>
      </c>
      <c r="B36" s="20">
        <f>Wood!R51</f>
        <v>0.26927696760743836</v>
      </c>
      <c r="C36" s="20">
        <f>Wood!S51</f>
        <v>5.2218948087760501E-2</v>
      </c>
      <c r="D36" s="20">
        <f>Wood!T51</f>
        <v>2.5343899545357894E-2</v>
      </c>
      <c r="E36" s="20">
        <f>Wood!U51</f>
        <v>0.34683206018384527</v>
      </c>
      <c r="F36" s="20">
        <f>Wood!V51</f>
        <v>0.19592998008041282</v>
      </c>
      <c r="G36" s="20">
        <f>Wood!W51</f>
        <v>6.2063393888122577E-2</v>
      </c>
      <c r="H36" s="20">
        <f>Wood!X51</f>
        <v>3.8031194706445656E-2</v>
      </c>
      <c r="I36" s="20">
        <f>Wood!Y51</f>
        <v>0.1001026457963464</v>
      </c>
      <c r="J36" s="20">
        <f>Wood!Z51</f>
        <v>0.64286468606060454</v>
      </c>
      <c r="K36" s="20">
        <f>Wood!AA51</f>
        <v>9.2895016411929182E-2</v>
      </c>
      <c r="L36" s="20">
        <f>Wood!AB51</f>
        <v>6.8250207588432352E-2</v>
      </c>
      <c r="M36" s="20">
        <f>Wood!AC51</f>
        <v>0.16114066944324526</v>
      </c>
      <c r="N36" s="20">
        <f>Wood!AD51</f>
        <v>0.11957903989072975</v>
      </c>
      <c r="O36" s="20">
        <f>Wood!AE51</f>
        <v>0.92355545750677104</v>
      </c>
      <c r="P36" s="20">
        <f>Wood!AF51</f>
        <v>7.6436485291451042E-2</v>
      </c>
    </row>
    <row r="37" spans="1:16" x14ac:dyDescent="0.25">
      <c r="A37" s="44">
        <f>Wood!Q52</f>
        <v>1985</v>
      </c>
      <c r="B37" s="20">
        <f>Wood!R52</f>
        <v>0.26418016429803282</v>
      </c>
      <c r="C37" s="20">
        <f>Wood!S52</f>
        <v>5.1612210705259891E-2</v>
      </c>
      <c r="D37" s="20">
        <f>Wood!T52</f>
        <v>2.4614837236886608E-2</v>
      </c>
      <c r="E37" s="20">
        <f>Wood!U52</f>
        <v>0.34040721224017928</v>
      </c>
      <c r="F37" s="20">
        <f>Wood!V52</f>
        <v>0.22144344987932618</v>
      </c>
      <c r="G37" s="20">
        <f>Wood!W52</f>
        <v>6.8949533632309143E-2</v>
      </c>
      <c r="H37" s="20">
        <f>Wood!X52</f>
        <v>3.6977607991889552E-2</v>
      </c>
      <c r="I37" s="20">
        <f>Wood!Y52</f>
        <v>0.10588674700097606</v>
      </c>
      <c r="J37" s="20">
        <f>Wood!Z52</f>
        <v>0.66774976010486864</v>
      </c>
      <c r="K37" s="20">
        <f>Wood!AA52</f>
        <v>9.2799454570008683E-2</v>
      </c>
      <c r="L37" s="20">
        <f>Wood!AB52</f>
        <v>6.6073689659517834E-2</v>
      </c>
      <c r="M37" s="20">
        <f>Wood!AC52</f>
        <v>0.1588731442295265</v>
      </c>
      <c r="N37" s="20">
        <f>Wood!AD52</f>
        <v>0.10847178326546078</v>
      </c>
      <c r="O37" s="20">
        <f>Wood!AE52</f>
        <v>0.93510674268665783</v>
      </c>
      <c r="P37" s="20">
        <f>Wood!AF52</f>
        <v>6.4901147915612578E-2</v>
      </c>
    </row>
    <row r="38" spans="1:16" x14ac:dyDescent="0.25">
      <c r="A38" s="44">
        <f>Wood!Q53</f>
        <v>1986</v>
      </c>
      <c r="B38" s="20">
        <f>Wood!R53</f>
        <v>0.27961411283892196</v>
      </c>
      <c r="C38" s="20">
        <f>Wood!S53</f>
        <v>4.4547792839210856E-2</v>
      </c>
      <c r="D38" s="20">
        <f>Wood!T53</f>
        <v>2.0725498131023617E-2</v>
      </c>
      <c r="E38" s="20">
        <f>Wood!U53</f>
        <v>0.3448832245826442</v>
      </c>
      <c r="F38" s="20">
        <f>Wood!V53</f>
        <v>0.23989343176939842</v>
      </c>
      <c r="G38" s="20">
        <f>Wood!W53</f>
        <v>6.1327487915681309E-2</v>
      </c>
      <c r="H38" s="20">
        <f>Wood!X53</f>
        <v>3.4330113454051528E-2</v>
      </c>
      <c r="I38" s="20">
        <f>Wood!Y53</f>
        <v>9.5668896576522555E-2</v>
      </c>
      <c r="J38" s="20">
        <f>Wood!Z53</f>
        <v>0.68043425772177557</v>
      </c>
      <c r="K38" s="20">
        <f>Wood!AA53</f>
        <v>9.2221990894561678E-2</v>
      </c>
      <c r="L38" s="20">
        <f>Wood!AB53</f>
        <v>5.7990032376777897E-2</v>
      </c>
      <c r="M38" s="20">
        <f>Wood!AC53</f>
        <v>0.15020463004507723</v>
      </c>
      <c r="N38" s="20">
        <f>Wood!AD53</f>
        <v>0.10021558820289632</v>
      </c>
      <c r="O38" s="20">
        <f>Wood!AE53</f>
        <v>0.93086577117653879</v>
      </c>
      <c r="P38" s="20">
        <f>Wood!AF53</f>
        <v>6.9138130803988604E-2</v>
      </c>
    </row>
    <row r="39" spans="1:16" x14ac:dyDescent="0.25">
      <c r="A39" s="44">
        <f>Wood!Q54</f>
        <v>1987</v>
      </c>
      <c r="B39" s="20">
        <f>Wood!R54</f>
        <v>0.26297362066179109</v>
      </c>
      <c r="C39" s="20">
        <f>Wood!S54</f>
        <v>3.5369341982615841E-2</v>
      </c>
      <c r="D39" s="20">
        <f>Wood!T54</f>
        <v>1.9018707983526548E-2</v>
      </c>
      <c r="E39" s="20">
        <f>Wood!U54</f>
        <v>0.31735773176198218</v>
      </c>
      <c r="F39" s="20">
        <f>Wood!V54</f>
        <v>0.22819601247869897</v>
      </c>
      <c r="G39" s="20">
        <f>Wood!W54</f>
        <v>5.7220981846128782E-2</v>
      </c>
      <c r="H39" s="20">
        <f>Wood!X54</f>
        <v>3.1075227098171371E-2</v>
      </c>
      <c r="I39" s="20">
        <f>Wood!Y54</f>
        <v>8.8289240925909659E-2</v>
      </c>
      <c r="J39" s="20">
        <f>Wood!Z54</f>
        <v>0.63382492715981964</v>
      </c>
      <c r="K39" s="20">
        <f>Wood!AA54</f>
        <v>9.8552868004626329E-2</v>
      </c>
      <c r="L39" s="20">
        <f>Wood!AB54</f>
        <v>5.7668792387133308E-2</v>
      </c>
      <c r="M39" s="20">
        <f>Wood!AC54</f>
        <v>0.15624321285975354</v>
      </c>
      <c r="N39" s="20">
        <f>Wood!AD54</f>
        <v>9.8400556413301393E-2</v>
      </c>
      <c r="O39" s="20">
        <f>Wood!AE54</f>
        <v>0.88847584755530407</v>
      </c>
      <c r="P39" s="20">
        <f>Wood!AF54</f>
        <v>0.11154221045146703</v>
      </c>
    </row>
    <row r="40" spans="1:16" x14ac:dyDescent="0.25">
      <c r="A40" s="44">
        <f>Wood!Q55</f>
        <v>1988</v>
      </c>
      <c r="B40" s="20">
        <f>Wood!R55</f>
        <v>0.26245998655651287</v>
      </c>
      <c r="C40" s="20">
        <f>Wood!S55</f>
        <v>3.0239806319231777E-2</v>
      </c>
      <c r="D40" s="20">
        <f>Wood!T55</f>
        <v>1.8768098401434462E-2</v>
      </c>
      <c r="E40" s="20">
        <f>Wood!U55</f>
        <v>0.31147883644757568</v>
      </c>
      <c r="F40" s="20">
        <f>Wood!V55</f>
        <v>0.24461909453400907</v>
      </c>
      <c r="G40" s="20">
        <f>Wood!W55</f>
        <v>6.0263718953388348E-2</v>
      </c>
      <c r="H40" s="20">
        <f>Wood!X55</f>
        <v>2.9674779210779011E-2</v>
      </c>
      <c r="I40" s="20">
        <f>Wood!Y55</f>
        <v>8.9942547877214091E-2</v>
      </c>
      <c r="J40" s="20">
        <f>Wood!Z55</f>
        <v>0.64604047885879878</v>
      </c>
      <c r="K40" s="20">
        <f>Wood!AA55</f>
        <v>0.10439201278331584</v>
      </c>
      <c r="L40" s="20">
        <f>Wood!AB55</f>
        <v>6.1755972739087769E-2</v>
      </c>
      <c r="M40" s="20">
        <f>Wood!AC55</f>
        <v>0.16613704035200705</v>
      </c>
      <c r="N40" s="20">
        <f>Wood!AD55</f>
        <v>9.9517235677830412E-2</v>
      </c>
      <c r="O40" s="20">
        <f>Wood!AE55</f>
        <v>0.91172426625207492</v>
      </c>
      <c r="P40" s="20">
        <f>Wood!AF55</f>
        <v>8.8275733747925036E-2</v>
      </c>
    </row>
    <row r="41" spans="1:16" x14ac:dyDescent="0.25">
      <c r="A41" s="44">
        <f>Wood!Q56</f>
        <v>1989</v>
      </c>
      <c r="B41" s="20">
        <f>Wood!R56</f>
        <v>0.24327232036827592</v>
      </c>
      <c r="C41" s="20">
        <f>Wood!S56</f>
        <v>2.7907523602001567E-2</v>
      </c>
      <c r="D41" s="20">
        <f>Wood!T56</f>
        <v>1.689499153807069E-2</v>
      </c>
      <c r="E41" s="20">
        <f>Wood!U56</f>
        <v>0.288048851480465</v>
      </c>
      <c r="F41" s="20">
        <f>Wood!V56</f>
        <v>0.2361634407427855</v>
      </c>
      <c r="G41" s="20">
        <f>Wood!W56</f>
        <v>6.1264521406680393E-2</v>
      </c>
      <c r="H41" s="20">
        <f>Wood!X56</f>
        <v>2.9306633760220656E-2</v>
      </c>
      <c r="I41" s="20">
        <f>Wood!Y56</f>
        <v>9.0541081492258327E-2</v>
      </c>
      <c r="J41" s="20">
        <f>Wood!Z56</f>
        <v>0.61478344739015156</v>
      </c>
      <c r="K41" s="20">
        <f>Wood!AA56</f>
        <v>0.10528749641757493</v>
      </c>
      <c r="L41" s="20">
        <f>Wood!AB56</f>
        <v>6.04928418398296E-2</v>
      </c>
      <c r="M41" s="20">
        <f>Wood!AC56</f>
        <v>0.16578033825740454</v>
      </c>
      <c r="N41" s="20">
        <f>Wood!AD56</f>
        <v>0.10871902355492681</v>
      </c>
      <c r="O41" s="20">
        <f>Wood!AE56</f>
        <v>0.88928280920248282</v>
      </c>
      <c r="P41" s="20">
        <f>Wood!AF56</f>
        <v>0.11071719079751695</v>
      </c>
    </row>
    <row r="42" spans="1:16" x14ac:dyDescent="0.25">
      <c r="A42" s="44">
        <f>Wood!Q57</f>
        <v>1990</v>
      </c>
      <c r="B42" s="20">
        <f>Wood!R57</f>
        <v>0.22742646859086654</v>
      </c>
      <c r="C42" s="20">
        <f>Wood!S57</f>
        <v>2.327238574252815E-2</v>
      </c>
      <c r="D42" s="20">
        <f>Wood!T57</f>
        <v>1.6748398209985117E-2</v>
      </c>
      <c r="E42" s="20">
        <f>Wood!U57</f>
        <v>0.26747835608681964</v>
      </c>
      <c r="F42" s="20">
        <f>Wood!V57</f>
        <v>0.25168948381876388</v>
      </c>
      <c r="G42" s="20">
        <f>Wood!W57</f>
        <v>6.3992078665601471E-2</v>
      </c>
      <c r="H42" s="20">
        <f>Wood!X57</f>
        <v>2.9475726733329759E-2</v>
      </c>
      <c r="I42" s="20">
        <f>Wood!Y57</f>
        <v>9.3460254773399615E-2</v>
      </c>
      <c r="J42" s="20">
        <f>Wood!Z57</f>
        <v>0.61263564530451464</v>
      </c>
      <c r="K42" s="20">
        <f>Wood!AA57</f>
        <v>0.1091728816637958</v>
      </c>
      <c r="L42" s="20">
        <f>Wood!AB57</f>
        <v>6.2070268286548609E-2</v>
      </c>
      <c r="M42" s="20">
        <f>Wood!AC57</f>
        <v>0.17125070057587599</v>
      </c>
      <c r="N42" s="20">
        <f>Wood!AD57</f>
        <v>0.1151488871626546</v>
      </c>
      <c r="O42" s="20">
        <f>Wood!AE57</f>
        <v>0.89902720085539634</v>
      </c>
      <c r="P42" s="20">
        <f>Wood!AF57</f>
        <v>0.10095651370376933</v>
      </c>
    </row>
    <row r="43" spans="1:16" x14ac:dyDescent="0.25">
      <c r="A43" s="44">
        <f>Wood!Q58</f>
        <v>1991</v>
      </c>
      <c r="B43" s="20">
        <f>Wood!R58</f>
        <v>0.23103331718945519</v>
      </c>
      <c r="C43" s="20">
        <f>Wood!S58</f>
        <v>1.509418543335837E-2</v>
      </c>
      <c r="D43" s="20">
        <f>Wood!T58</f>
        <v>1.7099472793402116E-2</v>
      </c>
      <c r="E43" s="20">
        <f>Wood!U58</f>
        <v>0.26319289709413779</v>
      </c>
      <c r="F43" s="20">
        <f>Wood!V58</f>
        <v>0.24855960180161774</v>
      </c>
      <c r="G43" s="20">
        <f>Wood!W58</f>
        <v>5.9573333386842862E-2</v>
      </c>
      <c r="H43" s="20">
        <f>Wood!X58</f>
        <v>3.1040139104412633E-2</v>
      </c>
      <c r="I43" s="20">
        <f>Wood!Y58</f>
        <v>9.0613472491255509E-2</v>
      </c>
      <c r="J43" s="20">
        <f>Wood!Z58</f>
        <v>0.6023874107457029</v>
      </c>
      <c r="K43" s="20">
        <f>Wood!AA58</f>
        <v>0.11495734264142091</v>
      </c>
      <c r="L43" s="20">
        <f>Wood!AB58</f>
        <v>6.5443342289099038E-2</v>
      </c>
      <c r="M43" s="20">
        <f>Wood!AC58</f>
        <v>0.18040068493051997</v>
      </c>
      <c r="N43" s="20">
        <f>Wood!AD58</f>
        <v>0.11833081433354464</v>
      </c>
      <c r="O43" s="20">
        <f>Wood!AE58</f>
        <v>0.90110574342711003</v>
      </c>
      <c r="P43" s="20">
        <f>Wood!AF58</f>
        <v>9.8881089990232332E-2</v>
      </c>
    </row>
    <row r="44" spans="1:16" x14ac:dyDescent="0.25">
      <c r="A44" s="44">
        <f>Wood!Q59</f>
        <v>1992</v>
      </c>
      <c r="B44" s="20">
        <f>Wood!R59</f>
        <v>0.26210908238428132</v>
      </c>
      <c r="C44" s="20">
        <f>Wood!S59</f>
        <v>1.3991485097819743E-2</v>
      </c>
      <c r="D44" s="20">
        <f>Wood!T59</f>
        <v>2.005618008858593E-2</v>
      </c>
      <c r="E44" s="20">
        <f>Wood!U59</f>
        <v>0.2961845298687012</v>
      </c>
      <c r="F44" s="20">
        <f>Wood!V59</f>
        <v>0.24134577001205612</v>
      </c>
      <c r="G44" s="20">
        <f>Wood!W59</f>
        <v>5.0891634817839052E-2</v>
      </c>
      <c r="H44" s="20">
        <f>Wood!X59</f>
        <v>2.9187677128023622E-2</v>
      </c>
      <c r="I44" s="20">
        <f>Wood!Y59</f>
        <v>8.0059265097734908E-2</v>
      </c>
      <c r="J44" s="20">
        <f>Wood!Z59</f>
        <v>0.61760961182662</v>
      </c>
      <c r="K44" s="20">
        <f>Wood!AA59</f>
        <v>0.11744820543340585</v>
      </c>
      <c r="L44" s="20">
        <f>Wood!AB59</f>
        <v>6.3031324550895176E-2</v>
      </c>
      <c r="M44" s="20">
        <f>Wood!AC59</f>
        <v>0.18048289275626556</v>
      </c>
      <c r="N44" s="20">
        <f>Wood!AD59</f>
        <v>0.1066507619399444</v>
      </c>
      <c r="O44" s="20">
        <f>Wood!AE59</f>
        <v>0.90471548422481574</v>
      </c>
      <c r="P44" s="20">
        <f>Wood!AF59</f>
        <v>9.5284515775184223E-2</v>
      </c>
    </row>
    <row r="45" spans="1:16" x14ac:dyDescent="0.25">
      <c r="A45" s="44">
        <f>Wood!Q60</f>
        <v>1993</v>
      </c>
      <c r="B45" s="20">
        <f>Wood!R60</f>
        <v>0.27027853090848786</v>
      </c>
      <c r="C45" s="20">
        <f>Wood!S60</f>
        <v>1.3105665567662083E-2</v>
      </c>
      <c r="D45" s="20">
        <f>Wood!T60</f>
        <v>2.3990937786710537E-2</v>
      </c>
      <c r="E45" s="20">
        <f>Wood!U60</f>
        <v>0.30737513426286051</v>
      </c>
      <c r="F45" s="20">
        <f>Wood!V60</f>
        <v>0.23753940689457725</v>
      </c>
      <c r="G45" s="20">
        <f>Wood!W60</f>
        <v>4.8760469159891323E-2</v>
      </c>
      <c r="H45" s="20">
        <f>Wood!X60</f>
        <v>2.6717678975186902E-2</v>
      </c>
      <c r="I45" s="20">
        <f>Wood!Y60</f>
        <v>7.5473931546567744E-2</v>
      </c>
      <c r="J45" s="20">
        <f>Wood!Z60</f>
        <v>0.62038847270400554</v>
      </c>
      <c r="K45" s="20">
        <f>Wood!AA60</f>
        <v>0.12341318124341005</v>
      </c>
      <c r="L45" s="20">
        <f>Wood!AB60</f>
        <v>6.137413116235426E-2</v>
      </c>
      <c r="M45" s="20">
        <f>Wood!AC60</f>
        <v>0.18480664365105545</v>
      </c>
      <c r="N45" s="20">
        <f>Wood!AD60</f>
        <v>0.10849341787736268</v>
      </c>
      <c r="O45" s="20">
        <f>Wood!AE60</f>
        <v>0.91369275082093404</v>
      </c>
      <c r="P45" s="20">
        <f>Wood!AF60</f>
        <v>8.6307249179065973E-2</v>
      </c>
    </row>
    <row r="46" spans="1:16" x14ac:dyDescent="0.25">
      <c r="A46" s="44">
        <f>Wood!Q61</f>
        <v>1994</v>
      </c>
      <c r="B46" s="20">
        <f>Wood!R61</f>
        <v>0.2676020218998571</v>
      </c>
      <c r="C46" s="20">
        <f>Wood!S61</f>
        <v>1.9162480146994756E-2</v>
      </c>
      <c r="D46" s="20">
        <f>Wood!T61</f>
        <v>2.7814898119085614E-2</v>
      </c>
      <c r="E46" s="20">
        <f>Wood!U61</f>
        <v>0.31456853575609722</v>
      </c>
      <c r="F46" s="20">
        <f>Wood!V61</f>
        <v>0.23399451557084947</v>
      </c>
      <c r="G46" s="20">
        <f>Wood!W61</f>
        <v>4.8057093192736704E-2</v>
      </c>
      <c r="H46" s="20">
        <f>Wood!X61</f>
        <v>2.382492464193478E-2</v>
      </c>
      <c r="I46" s="20">
        <f>Wood!Y61</f>
        <v>7.1885109253107843E-2</v>
      </c>
      <c r="J46" s="20">
        <f>Wood!Z61</f>
        <v>0.62042571154876902</v>
      </c>
      <c r="K46" s="20">
        <f>Wood!AA61</f>
        <v>0.12394147151205466</v>
      </c>
      <c r="L46" s="20">
        <f>Wood!AB61</f>
        <v>6.0697254474940295E-2</v>
      </c>
      <c r="M46" s="20">
        <f>Wood!AC61</f>
        <v>0.1846642664367168</v>
      </c>
      <c r="N46" s="20">
        <f>Wood!AD61</f>
        <v>0.11163851662191591</v>
      </c>
      <c r="O46" s="20">
        <f>Wood!AE61</f>
        <v>0.91672165002920247</v>
      </c>
      <c r="P46" s="20">
        <f>Wood!AF61</f>
        <v>8.3296779170442148E-2</v>
      </c>
    </row>
    <row r="47" spans="1:16" x14ac:dyDescent="0.25">
      <c r="A47" s="44">
        <f>Wood!Q62</f>
        <v>1995</v>
      </c>
      <c r="B47" s="20">
        <f>Wood!R62</f>
        <v>0.23249221973353845</v>
      </c>
      <c r="C47" s="20">
        <f>Wood!S62</f>
        <v>2.1015675101233991E-2</v>
      </c>
      <c r="D47" s="20">
        <f>Wood!T62</f>
        <v>3.1920770910906983E-2</v>
      </c>
      <c r="E47" s="20">
        <f>Wood!U62</f>
        <v>0.28541420434723536</v>
      </c>
      <c r="F47" s="20">
        <f>Wood!V62</f>
        <v>0.21918287569258016</v>
      </c>
      <c r="G47" s="20">
        <f>Wood!W62</f>
        <v>5.4043567903028729E-2</v>
      </c>
      <c r="H47" s="20">
        <f>Wood!X62</f>
        <v>2.3308076570139367E-2</v>
      </c>
      <c r="I47" s="20">
        <f>Wood!Y62</f>
        <v>7.7351644473168099E-2</v>
      </c>
      <c r="J47" s="20">
        <f>Wood!Z62</f>
        <v>0.58196722025818193</v>
      </c>
      <c r="K47" s="20">
        <f>Wood!AA62</f>
        <v>0.13309551408363929</v>
      </c>
      <c r="L47" s="20">
        <f>Wood!AB62</f>
        <v>6.3956140266402672E-2</v>
      </c>
      <c r="M47" s="20">
        <f>Wood!AC62</f>
        <v>0.19704451742212289</v>
      </c>
      <c r="N47" s="20">
        <f>Wood!AD62</f>
        <v>0.11242063442746943</v>
      </c>
      <c r="O47" s="20">
        <f>Wood!AE62</f>
        <v>0.89145086785297267</v>
      </c>
      <c r="P47" s="20">
        <f>Wood!AF62</f>
        <v>0.10854913214702747</v>
      </c>
    </row>
    <row r="48" spans="1:16" x14ac:dyDescent="0.25">
      <c r="A48" s="44">
        <f>Wood!Q63</f>
        <v>1996</v>
      </c>
      <c r="B48" s="20">
        <f>Wood!R63</f>
        <v>0.24759847690185485</v>
      </c>
      <c r="C48" s="20">
        <f>Wood!S63</f>
        <v>2.3631616271667946E-2</v>
      </c>
      <c r="D48" s="20">
        <f>Wood!T63</f>
        <v>3.3407997555204412E-2</v>
      </c>
      <c r="E48" s="20">
        <f>Wood!U63</f>
        <v>0.30463809072872722</v>
      </c>
      <c r="F48" s="20">
        <f>Wood!V63</f>
        <v>0.21653770544993417</v>
      </c>
      <c r="G48" s="20">
        <f>Wood!W63</f>
        <v>5.6861865503313611E-2</v>
      </c>
      <c r="H48" s="20">
        <f>Wood!X63</f>
        <v>2.1043226892506144E-2</v>
      </c>
      <c r="I48" s="20">
        <f>Wood!Y63</f>
        <v>7.7908992890538556E-2</v>
      </c>
      <c r="J48" s="20">
        <f>Wood!Z63</f>
        <v>0.59909168920727751</v>
      </c>
      <c r="K48" s="20">
        <f>Wood!AA63</f>
        <v>0.13319665322602828</v>
      </c>
      <c r="L48" s="20">
        <f>Wood!AB63</f>
        <v>6.2429018423349504E-2</v>
      </c>
      <c r="M48" s="20">
        <f>Wood!AC63</f>
        <v>0.19560088942013137</v>
      </c>
      <c r="N48" s="20">
        <f>Wood!AD63</f>
        <v>0.10084970561998421</v>
      </c>
      <c r="O48" s="20">
        <f>Wood!AE63</f>
        <v>0.89556016633856195</v>
      </c>
      <c r="P48" s="20">
        <f>Wood!AF63</f>
        <v>0.10445381525788815</v>
      </c>
    </row>
    <row r="49" spans="1:16" x14ac:dyDescent="0.25">
      <c r="A49" s="44">
        <f>Wood!Q64</f>
        <v>1997</v>
      </c>
      <c r="B49" s="20">
        <f>Wood!R64</f>
        <v>0.23957599655141557</v>
      </c>
      <c r="C49" s="20">
        <f>Wood!S64</f>
        <v>2.6009066518013147E-2</v>
      </c>
      <c r="D49" s="20">
        <f>Wood!T64</f>
        <v>3.2125876094978113E-2</v>
      </c>
      <c r="E49" s="20">
        <f>Wood!U64</f>
        <v>0.29771740834077909</v>
      </c>
      <c r="F49" s="20">
        <f>Wood!V64</f>
        <v>0.20156553321406773</v>
      </c>
      <c r="G49" s="20">
        <f>Wood!W64</f>
        <v>5.9953771807075458E-2</v>
      </c>
      <c r="H49" s="20">
        <f>Wood!X64</f>
        <v>2.0581522012180085E-2</v>
      </c>
      <c r="I49" s="20">
        <f>Wood!Y64</f>
        <v>8.0545562353179806E-2</v>
      </c>
      <c r="J49" s="20">
        <f>Wood!Z64</f>
        <v>0.57981823537410249</v>
      </c>
      <c r="K49" s="20">
        <f>Wood!AA64</f>
        <v>0.12687879528514476</v>
      </c>
      <c r="L49" s="20">
        <f>Wood!AB64</f>
        <v>6.388989876289744E-2</v>
      </c>
      <c r="M49" s="20">
        <f>Wood!AC64</f>
        <v>0.19078991182633959</v>
      </c>
      <c r="N49" s="20">
        <f>Wood!AD64</f>
        <v>0.10621527174825543</v>
      </c>
      <c r="O49" s="20">
        <f>Wood!AE64</f>
        <v>0.8768127217501569</v>
      </c>
      <c r="P49" s="20">
        <f>Wood!AF64</f>
        <v>0.12319020011449602</v>
      </c>
    </row>
    <row r="50" spans="1:16" x14ac:dyDescent="0.25">
      <c r="A50" s="44">
        <f>Wood!Q65</f>
        <v>1998</v>
      </c>
      <c r="B50" s="20">
        <f>Wood!R65</f>
        <v>0.26521137728689798</v>
      </c>
      <c r="C50" s="20">
        <f>Wood!S65</f>
        <v>2.5429708530154561E-2</v>
      </c>
      <c r="D50" s="20">
        <f>Wood!T65</f>
        <v>3.3282327195262501E-2</v>
      </c>
      <c r="E50" s="20">
        <f>Wood!U65</f>
        <v>0.32393334616754782</v>
      </c>
      <c r="F50" s="20">
        <f>Wood!V65</f>
        <v>0.18707239514055107</v>
      </c>
      <c r="G50" s="20">
        <f>Wood!W65</f>
        <v>6.0781868325029409E-2</v>
      </c>
      <c r="H50" s="20">
        <f>Wood!X65</f>
        <v>2.032598907693758E-2</v>
      </c>
      <c r="I50" s="20">
        <f>Wood!Y65</f>
        <v>8.1107857401966979E-2</v>
      </c>
      <c r="J50" s="20">
        <f>Wood!Z65</f>
        <v>0.59211642514423668</v>
      </c>
      <c r="K50" s="20">
        <f>Wood!AA65</f>
        <v>0.13650045153920334</v>
      </c>
      <c r="L50" s="20">
        <f>Wood!AB65</f>
        <v>6.2453673615173157E-2</v>
      </c>
      <c r="M50" s="20">
        <f>Wood!AC65</f>
        <v>0.1989668847437801</v>
      </c>
      <c r="N50" s="20">
        <f>Wood!AD65</f>
        <v>0.10528816066353686</v>
      </c>
      <c r="O50" s="20">
        <f>Wood!AE65</f>
        <v>0.89637188521563393</v>
      </c>
      <c r="P50" s="20">
        <f>Wood!AF65</f>
        <v>0.10361167992752644</v>
      </c>
    </row>
    <row r="51" spans="1:16" x14ac:dyDescent="0.25">
      <c r="A51" s="44">
        <f>Wood!Q66</f>
        <v>1999</v>
      </c>
      <c r="B51" s="20">
        <f>Wood!R66</f>
        <v>0.2618031785969312</v>
      </c>
      <c r="C51" s="20">
        <f>Wood!S66</f>
        <v>2.4704295864258381E-2</v>
      </c>
      <c r="D51" s="20">
        <f>Wood!T66</f>
        <v>3.190435058826064E-2</v>
      </c>
      <c r="E51" s="20">
        <f>Wood!U66</f>
        <v>0.31838603950398631</v>
      </c>
      <c r="F51" s="20">
        <f>Wood!V66</f>
        <v>0.18855062259178307</v>
      </c>
      <c r="G51" s="20">
        <f>Wood!W66</f>
        <v>5.8481356293734757E-2</v>
      </c>
      <c r="H51" s="20">
        <f>Wood!X66</f>
        <v>2.0088025963978601E-2</v>
      </c>
      <c r="I51" s="20">
        <f>Wood!Y66</f>
        <v>7.8569382257713358E-2</v>
      </c>
      <c r="J51" s="20">
        <f>Wood!Z66</f>
        <v>0.5855191461286533</v>
      </c>
      <c r="K51" s="20">
        <f>Wood!AA66</f>
        <v>0.12612329712580997</v>
      </c>
      <c r="L51" s="20">
        <f>Wood!AB66</f>
        <v>6.0080450992264334E-2</v>
      </c>
      <c r="M51" s="20">
        <f>Wood!AC66</f>
        <v>0.18621684989324491</v>
      </c>
      <c r="N51" s="20">
        <f>Wood!AD66</f>
        <v>0.10443006427218303</v>
      </c>
      <c r="O51" s="20">
        <f>Wood!AE66</f>
        <v>0.87615921815933706</v>
      </c>
      <c r="P51" s="20">
        <f>Wood!AF66</f>
        <v>0.12383747814154862</v>
      </c>
    </row>
    <row r="52" spans="1:16" x14ac:dyDescent="0.25">
      <c r="A52" s="44">
        <f>Wood!Q67</f>
        <v>2000</v>
      </c>
      <c r="B52" s="20">
        <f>Wood!R67</f>
        <v>0.24783413449803002</v>
      </c>
      <c r="C52" s="20">
        <f>Wood!S67</f>
        <v>2.4630994101899249E-2</v>
      </c>
      <c r="D52" s="20">
        <f>Wood!T67</f>
        <v>2.4786287242180613E-2</v>
      </c>
      <c r="E52" s="20">
        <f>Wood!U67</f>
        <v>0.29724869661971576</v>
      </c>
      <c r="F52" s="20">
        <f>Wood!V67</f>
        <v>0.19579750597397871</v>
      </c>
      <c r="G52" s="20">
        <f>Wood!W67</f>
        <v>6.0889229564036126E-2</v>
      </c>
      <c r="H52" s="20">
        <f>Wood!X67</f>
        <v>2.0794587266649719E-2</v>
      </c>
      <c r="I52" s="20">
        <f>Wood!Y67</f>
        <v>8.1673861522935501E-2</v>
      </c>
      <c r="J52" s="20">
        <f>Wood!Z67</f>
        <v>0.5747105077439989</v>
      </c>
      <c r="K52" s="20">
        <f>Wood!AA67</f>
        <v>0.11665052521194996</v>
      </c>
      <c r="L52" s="20">
        <f>Wood!AB67</f>
        <v>6.0213794529093714E-2</v>
      </c>
      <c r="M52" s="20">
        <f>Wood!AC67</f>
        <v>0.17685476336841263</v>
      </c>
      <c r="N52" s="20">
        <f>Wood!AD67</f>
        <v>0.10631965271221668</v>
      </c>
      <c r="O52" s="20">
        <f>Wood!AE67</f>
        <v>0.85786871343661042</v>
      </c>
      <c r="P52" s="20">
        <f>Wood!AF67</f>
        <v>0.14212798527102627</v>
      </c>
    </row>
    <row r="53" spans="1:16" x14ac:dyDescent="0.25">
      <c r="A53" s="44">
        <f>Wood!Q68</f>
        <v>2001</v>
      </c>
      <c r="B53" s="20">
        <f>Wood!R68</f>
        <v>0.26533443191471667</v>
      </c>
      <c r="C53" s="20">
        <f>Wood!S68</f>
        <v>2.562716887627655E-2</v>
      </c>
      <c r="D53" s="20">
        <f>Wood!T68</f>
        <v>2.1221678281030998E-2</v>
      </c>
      <c r="E53" s="20">
        <f>Wood!U68</f>
        <v>0.3121832790720242</v>
      </c>
      <c r="F53" s="20">
        <f>Wood!V68</f>
        <v>0.20199619351591663</v>
      </c>
      <c r="G53" s="20">
        <f>Wood!W68</f>
        <v>5.94194960413486E-2</v>
      </c>
      <c r="H53" s="20">
        <f>Wood!X68</f>
        <v>2.1877589783519939E-2</v>
      </c>
      <c r="I53" s="20">
        <f>Wood!Y68</f>
        <v>8.1300727111558335E-2</v>
      </c>
      <c r="J53" s="20">
        <f>Wood!Z68</f>
        <v>0.59545986467900058</v>
      </c>
      <c r="K53" s="20">
        <f>Wood!AA68</f>
        <v>0.10224597751613222</v>
      </c>
      <c r="L53" s="20">
        <f>Wood!AB68</f>
        <v>5.5865840002330212E-2</v>
      </c>
      <c r="M53" s="20">
        <f>Wood!AC68</f>
        <v>0.15811181751846243</v>
      </c>
      <c r="N53" s="20">
        <f>Wood!AD68</f>
        <v>0.10022225701801188</v>
      </c>
      <c r="O53" s="20">
        <f>Wood!AE68</f>
        <v>0.85380079163390576</v>
      </c>
      <c r="P53" s="20">
        <f>Wood!AF68</f>
        <v>0.1461893670507162</v>
      </c>
    </row>
    <row r="54" spans="1:16" x14ac:dyDescent="0.25">
      <c r="A54" s="44">
        <f>Wood!Q69</f>
        <v>2002</v>
      </c>
      <c r="B54" s="20">
        <f>Wood!R69</f>
        <v>0.26955299955028789</v>
      </c>
      <c r="C54" s="20">
        <f>Wood!S69</f>
        <v>2.5851460295300818E-2</v>
      </c>
      <c r="D54" s="20">
        <f>Wood!T69</f>
        <v>1.9403975485803023E-2</v>
      </c>
      <c r="E54" s="20">
        <f>Wood!U69</f>
        <v>0.31480866954993603</v>
      </c>
      <c r="F54" s="20">
        <f>Wood!V69</f>
        <v>0.21012652224825709</v>
      </c>
      <c r="G54" s="20">
        <f>Wood!W69</f>
        <v>5.1779825815881066E-2</v>
      </c>
      <c r="H54" s="20">
        <f>Wood!X69</f>
        <v>2.1276707505132334E-2</v>
      </c>
      <c r="I54" s="20">
        <f>Wood!Y69</f>
        <v>7.3046592739003324E-2</v>
      </c>
      <c r="J54" s="20">
        <f>Wood!Z69</f>
        <v>0.59797200808166251</v>
      </c>
      <c r="K54" s="20">
        <f>Wood!AA69</f>
        <v>9.1576408752057595E-2</v>
      </c>
      <c r="L54" s="20">
        <f>Wood!AB69</f>
        <v>5.185536771573751E-2</v>
      </c>
      <c r="M54" s="20">
        <f>Wood!AC69</f>
        <v>0.14343802229564281</v>
      </c>
      <c r="N54" s="20">
        <f>Wood!AD69</f>
        <v>0.10052520951237415</v>
      </c>
      <c r="O54" s="20">
        <f>Wood!AE69</f>
        <v>0.84194871109937575</v>
      </c>
      <c r="P54" s="20">
        <f>Wood!AF69</f>
        <v>0.15806083113761368</v>
      </c>
    </row>
    <row r="55" spans="1:16" x14ac:dyDescent="0.25">
      <c r="A55" s="44">
        <f>Wood!Q70</f>
        <v>2003</v>
      </c>
      <c r="B55" s="20">
        <f>Wood!R70</f>
        <v>0.29370661461518593</v>
      </c>
      <c r="C55" s="20">
        <f>Wood!S70</f>
        <v>2.6090693627701184E-2</v>
      </c>
      <c r="D55" s="20">
        <f>Wood!T70</f>
        <v>1.4773602675553894E-2</v>
      </c>
      <c r="E55" s="20">
        <f>Wood!U70</f>
        <v>0.33456426747888773</v>
      </c>
      <c r="F55" s="20">
        <f>Wood!V70</f>
        <v>0.20872919201906662</v>
      </c>
      <c r="G55" s="20">
        <f>Wood!W70</f>
        <v>4.9129698246662509E-2</v>
      </c>
      <c r="H55" s="20">
        <f>Wood!X70</f>
        <v>1.9648273286305851E-2</v>
      </c>
      <c r="I55" s="20">
        <f>Wood!Y70</f>
        <v>6.8781501770980399E-2</v>
      </c>
      <c r="J55" s="20">
        <f>Wood!Z70</f>
        <v>0.61209739103080218</v>
      </c>
      <c r="K55" s="20">
        <f>Wood!AA70</f>
        <v>8.0876461153022897E-2</v>
      </c>
      <c r="L55" s="20">
        <f>Wood!AB70</f>
        <v>5.171995236025162E-2</v>
      </c>
      <c r="M55" s="20">
        <f>Wood!AC70</f>
        <v>0.13259641351327453</v>
      </c>
      <c r="N55" s="20">
        <f>Wood!AD70</f>
        <v>9.8149925460594339E-2</v>
      </c>
      <c r="O55" s="20">
        <f>Wood!AE70</f>
        <v>0.84282754538130167</v>
      </c>
      <c r="P55" s="20">
        <f>Wood!AF70</f>
        <v>0.15716892438068639</v>
      </c>
    </row>
    <row r="56" spans="1:16" x14ac:dyDescent="0.25">
      <c r="A56" s="44">
        <f>Wood!Q71</f>
        <v>2004</v>
      </c>
      <c r="B56" s="20">
        <f>Wood!R71</f>
        <v>0.28788361059664597</v>
      </c>
      <c r="C56" s="20">
        <f>Wood!S71</f>
        <v>2.3611707268924878E-2</v>
      </c>
      <c r="D56" s="20">
        <f>Wood!T71</f>
        <v>1.5488754832567521E-2</v>
      </c>
      <c r="E56" s="20">
        <f>Wood!U71</f>
        <v>0.32697836770387839</v>
      </c>
      <c r="F56" s="20">
        <f>Wood!V71</f>
        <v>0.20817756374746638</v>
      </c>
      <c r="G56" s="20">
        <f>Wood!W71</f>
        <v>4.7346993271012522E-2</v>
      </c>
      <c r="H56" s="20">
        <f>Wood!X71</f>
        <v>1.7848305277701346E-2</v>
      </c>
      <c r="I56" s="20">
        <f>Wood!Y71</f>
        <v>6.5198523455191379E-2</v>
      </c>
      <c r="J56" s="20">
        <f>Wood!Z71</f>
        <v>0.60035994596351139</v>
      </c>
      <c r="K56" s="20">
        <f>Wood!AA71</f>
        <v>7.1006192715487054E-2</v>
      </c>
      <c r="L56" s="20">
        <f>Wood!AB71</f>
        <v>4.9064524263495259E-2</v>
      </c>
      <c r="M56" s="20">
        <f>Wood!AC71</f>
        <v>0.12007943294243509</v>
      </c>
      <c r="N56" s="20">
        <f>Wood!AD71</f>
        <v>9.9912116591867259E-2</v>
      </c>
      <c r="O56" s="20">
        <f>Wood!AE71</f>
        <v>0.82034600444083861</v>
      </c>
      <c r="P56" s="20">
        <f>Wood!AF71</f>
        <v>0.17965722046563898</v>
      </c>
    </row>
    <row r="57" spans="1:16" x14ac:dyDescent="0.25">
      <c r="A57" s="44">
        <f>Wood!Q72</f>
        <v>2005</v>
      </c>
      <c r="B57" s="20">
        <f>Wood!R72</f>
        <v>0.30627747576730124</v>
      </c>
      <c r="C57" s="20">
        <f>Wood!S72</f>
        <v>2.4854888855288672E-2</v>
      </c>
      <c r="D57" s="20">
        <f>Wood!T72</f>
        <v>1.7346188677178371E-2</v>
      </c>
      <c r="E57" s="20">
        <f>Wood!U72</f>
        <v>0.34849312366648105</v>
      </c>
      <c r="F57" s="20">
        <f>Wood!V72</f>
        <v>0.21260209064397304</v>
      </c>
      <c r="G57" s="20">
        <f>Wood!W72</f>
        <v>4.8753494008170951E-2</v>
      </c>
      <c r="H57" s="20">
        <f>Wood!X72</f>
        <v>1.749018443045746E-2</v>
      </c>
      <c r="I57" s="20">
        <f>Wood!Y72</f>
        <v>6.6266838350114737E-2</v>
      </c>
      <c r="J57" s="20">
        <f>Wood!Z72</f>
        <v>0.62734748229385606</v>
      </c>
      <c r="K57" s="20">
        <f>Wood!AA72</f>
        <v>6.1223037356486196E-2</v>
      </c>
      <c r="L57" s="20">
        <f>Wood!AB72</f>
        <v>5.0491472824691845E-2</v>
      </c>
      <c r="M57" s="20">
        <f>Wood!AC72</f>
        <v>0.11171451018117805</v>
      </c>
      <c r="N57" s="20">
        <f>Wood!AD72</f>
        <v>0.10290809064652175</v>
      </c>
      <c r="O57" s="20">
        <f>Wood!AE72</f>
        <v>0.84196446087406762</v>
      </c>
      <c r="P57" s="20">
        <f>Wood!AF72</f>
        <v>0.15805869903741876</v>
      </c>
    </row>
    <row r="58" spans="1:16" x14ac:dyDescent="0.25">
      <c r="A58" s="44">
        <f>Wood!Q73</f>
        <v>2006</v>
      </c>
      <c r="B58" s="20">
        <f>Wood!R73</f>
        <v>0.27439746360451128</v>
      </c>
      <c r="C58" s="20">
        <f>Wood!S73</f>
        <v>2.5263667217676481E-2</v>
      </c>
      <c r="D58" s="20">
        <f>Wood!T73</f>
        <v>1.5249314322035043E-2</v>
      </c>
      <c r="E58" s="20">
        <f>Wood!U73</f>
        <v>0.31491354992443976</v>
      </c>
      <c r="F58" s="20">
        <f>Wood!V73</f>
        <v>0.22838236410531254</v>
      </c>
      <c r="G58" s="20">
        <f>Wood!W73</f>
        <v>5.7991710749273069E-2</v>
      </c>
      <c r="H58" s="20">
        <f>Wood!X73</f>
        <v>1.9561278515079342E-2</v>
      </c>
      <c r="I58" s="20">
        <f>Wood!Y73</f>
        <v>7.7544001742671953E-2</v>
      </c>
      <c r="J58" s="20">
        <f>Wood!Z73</f>
        <v>0.62083621520122456</v>
      </c>
      <c r="K58" s="20">
        <f>Wood!AA73</f>
        <v>5.6771298121655295E-2</v>
      </c>
      <c r="L58" s="20">
        <f>Wood!AB73</f>
        <v>5.428285370836701E-2</v>
      </c>
      <c r="M58" s="20">
        <f>Wood!AC73</f>
        <v>0.1110541518300223</v>
      </c>
      <c r="N58" s="20">
        <f>Wood!AD73</f>
        <v>0.11326693359287955</v>
      </c>
      <c r="O58" s="20">
        <f>Wood!AE73</f>
        <v>0.84515730062412642</v>
      </c>
      <c r="P58" s="20">
        <f>Wood!AF73</f>
        <v>0.15484580415609045</v>
      </c>
    </row>
    <row r="59" spans="1:16" x14ac:dyDescent="0.25">
      <c r="A59" s="44"/>
    </row>
    <row r="60" spans="1:16" x14ac:dyDescent="0.25">
      <c r="A60" s="44"/>
    </row>
    <row r="61" spans="1:16" x14ac:dyDescent="0.25">
      <c r="A61" s="44"/>
    </row>
    <row r="62" spans="1:16" x14ac:dyDescent="0.25">
      <c r="A62" s="44"/>
    </row>
    <row r="63" spans="1:16" x14ac:dyDescent="0.25">
      <c r="A63" s="44"/>
    </row>
    <row r="64" spans="1:16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BE49-CAB9-4994-ABA9-AA59CA4303C8}">
  <dimension ref="A1:AJ54"/>
  <sheetViews>
    <sheetView zoomScale="70" zoomScaleNormal="70" workbookViewId="0">
      <selection activeCell="P42" sqref="P2:AC42"/>
    </sheetView>
  </sheetViews>
  <sheetFormatPr baseColWidth="10" defaultRowHeight="15" x14ac:dyDescent="0.25"/>
  <cols>
    <col min="1" max="2" width="11.7109375" bestFit="1" customWidth="1"/>
    <col min="3" max="3" width="24.5703125" customWidth="1"/>
    <col min="4" max="4" width="26.7109375" customWidth="1"/>
    <col min="5" max="5" width="18.42578125" customWidth="1"/>
    <col min="6" max="6" width="23" customWidth="1"/>
    <col min="7" max="7" width="19" customWidth="1"/>
    <col min="8" max="15" width="11.7109375" bestFit="1" customWidth="1"/>
  </cols>
  <sheetData>
    <row r="1" spans="1:36" x14ac:dyDescent="0.25">
      <c r="A1" s="20" t="str">
        <f>IronSteel!B113</f>
        <v>Year</v>
      </c>
      <c r="B1" s="20" t="str">
        <f>IronSteel!C113</f>
        <v>Service centers and distributors USGS+Trade</v>
      </c>
      <c r="C1" s="20" t="str">
        <f>IronSteel!D113</f>
        <v>Construction USGS+Trade</v>
      </c>
      <c r="D1" s="20" t="str">
        <f>IronSteel!E113</f>
        <v>Transportation USGS+Trade</v>
      </c>
      <c r="E1" s="20" t="str">
        <f>IronSteel!F113</f>
        <v>Containers USGS+Trade</v>
      </c>
      <c r="F1" s="20" t="str">
        <f>IronSteel!G113</f>
        <v>Other USGS+Trade</v>
      </c>
      <c r="G1" s="20" t="str">
        <f>IronSteel!H113</f>
        <v>Undistributed USGS+Trade</v>
      </c>
      <c r="H1" s="20" t="str">
        <f>IronSteel!I113</f>
        <v>Transport Pauliuk</v>
      </c>
      <c r="I1" s="20" t="str">
        <f>IronSteel!J113</f>
        <v>Machinery Pauliuk</v>
      </c>
      <c r="J1" s="20" t="str">
        <f>IronSteel!K113</f>
        <v>Construction Pauliuk</v>
      </c>
      <c r="K1" s="20" t="str">
        <f>IronSteel!L113</f>
        <v>Products Pauliuk</v>
      </c>
      <c r="L1" s="20" t="str">
        <f>IronSteel!M113</f>
        <v>Construction YSTAFB</v>
      </c>
      <c r="M1" s="20" t="str">
        <f>IronSteel!N113</f>
        <v>Transport YSTAFB</v>
      </c>
      <c r="N1" s="20" t="str">
        <f>IronSteel!O113</f>
        <v>Machinery &amp; Appliances YSTAFB</v>
      </c>
      <c r="O1" s="20" t="str">
        <f>IronSteel!P113</f>
        <v>Other products YSTAFB</v>
      </c>
      <c r="P1" s="20" t="str">
        <f>IronSteel!Q113</f>
        <v>Construction Pauliuk</v>
      </c>
      <c r="Q1" s="20" t="str">
        <f>IronSteel!R113</f>
        <v>Automotive Pauliuk</v>
      </c>
      <c r="R1" s="20" t="str">
        <f>IronSteel!S113</f>
        <v>Rail Transportation Pauliuk</v>
      </c>
      <c r="S1" s="20" t="str">
        <f>IronSteel!T113</f>
        <v>Shipbuilding Pauliuk</v>
      </c>
      <c r="T1" s="20" t="str">
        <f>IronSteel!U113</f>
        <v>Aircraft Pauliuk</v>
      </c>
      <c r="U1" s="20" t="str">
        <f>IronSteel!V113</f>
        <v>Oil and Gas Industry Pauliuk</v>
      </c>
      <c r="V1" s="20" t="str">
        <f>IronSteel!W113</f>
        <v>Mining Quarrying  Pauliuk</v>
      </c>
      <c r="W1" s="20" t="str">
        <f>IronSteel!X113</f>
        <v>Agriculture Pauliuk</v>
      </c>
      <c r="X1" s="20" t="str">
        <f>IronSteel!Y113</f>
        <v>Machinery Pauliuk</v>
      </c>
      <c r="Y1" s="20" t="str">
        <f>IronSteel!Z113</f>
        <v>Electrical Equipment Pauliuk</v>
      </c>
      <c r="Z1" s="20" t="str">
        <f>IronSteel!AA113</f>
        <v>Appliances Pauliuk</v>
      </c>
      <c r="AA1" s="20" t="str">
        <f>IronSteel!AB113</f>
        <v>Other domestic and commerical equipment Pauliuk</v>
      </c>
      <c r="AB1" s="20" t="str">
        <f>IronSteel!AC113</f>
        <v>Containers, shipping materials Pauliuk</v>
      </c>
      <c r="AC1" s="20" t="str">
        <f>IronSteel!AD113</f>
        <v>Ordnance and military Pauliuk</v>
      </c>
      <c r="AD1" s="20"/>
      <c r="AE1" s="52"/>
      <c r="AF1" s="52"/>
      <c r="AG1" s="52"/>
      <c r="AH1" s="52"/>
      <c r="AI1" s="52"/>
      <c r="AJ1" s="52"/>
    </row>
    <row r="2" spans="1:36" x14ac:dyDescent="0.25">
      <c r="A2" s="58">
        <f>IronSteel!B114</f>
        <v>1963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>
        <f>IronSteel!M114</f>
        <v>0.58235378440366969</v>
      </c>
      <c r="M2" s="51">
        <f>IronSteel!N114</f>
        <v>0.19925458715596328</v>
      </c>
      <c r="N2" s="51">
        <f>IronSteel!O114</f>
        <v>0.1302322247706422</v>
      </c>
      <c r="O2" s="51">
        <f>IronSteel!P114</f>
        <v>8.8159403669724773E-2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6" x14ac:dyDescent="0.25">
      <c r="A3" s="58">
        <f>IronSteel!B115</f>
        <v>1964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>
        <f>IronSteel!M115</f>
        <v>0.58181032353667583</v>
      </c>
      <c r="M3" s="51">
        <f>IronSteel!N115</f>
        <v>0.20214867868609537</v>
      </c>
      <c r="N3" s="51">
        <f>IronSteel!O115</f>
        <v>0.13355149419609783</v>
      </c>
      <c r="O3" s="51">
        <f>IronSteel!P115</f>
        <v>8.2489503581131149E-2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6" x14ac:dyDescent="0.25">
      <c r="A4" s="58">
        <f>IronSteel!B116</f>
        <v>1965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>
        <f>IronSteel!M116</f>
        <v>0.57838861471364622</v>
      </c>
      <c r="M4" s="51">
        <f>IronSteel!N116</f>
        <v>0.20182485940548603</v>
      </c>
      <c r="N4" s="51">
        <f>IronSteel!O116</f>
        <v>0.13784000918168252</v>
      </c>
      <c r="O4" s="51">
        <f>IronSteel!P116</f>
        <v>8.194651669918511E-2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6" x14ac:dyDescent="0.25">
      <c r="A5" s="58">
        <f>IronSteel!B117</f>
        <v>1966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>
        <f>IronSteel!M117</f>
        <v>0.58092050209205015</v>
      </c>
      <c r="M5" s="51">
        <f>IronSteel!N117</f>
        <v>0.19854951185495121</v>
      </c>
      <c r="N5" s="51">
        <f>IronSteel!O117</f>
        <v>0.13896792189679219</v>
      </c>
      <c r="O5" s="51">
        <f>IronSteel!P117</f>
        <v>8.1562064156206412E-2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6" x14ac:dyDescent="0.25">
      <c r="A6" s="58">
        <f>IronSteel!B118</f>
        <v>1967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>
        <f>IronSteel!M118</f>
        <v>0.58115611666374412</v>
      </c>
      <c r="M6" s="51">
        <f>IronSteel!N118</f>
        <v>0.191711964463148</v>
      </c>
      <c r="N6" s="51">
        <f>IronSteel!O118</f>
        <v>0.1344321702028172</v>
      </c>
      <c r="O6" s="51">
        <f>IronSteel!P118</f>
        <v>9.2699748670290474E-2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6" x14ac:dyDescent="0.25">
      <c r="A7" s="58">
        <f>IronSteel!B119</f>
        <v>1968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>
        <f>IronSteel!M119</f>
        <v>0.58058598176226195</v>
      </c>
      <c r="M7" s="51">
        <f>IronSteel!N119</f>
        <v>0.19613662116225114</v>
      </c>
      <c r="N7" s="51">
        <f>IronSteel!O119</f>
        <v>0.13165704419144231</v>
      </c>
      <c r="O7" s="51">
        <f>IronSteel!P119</f>
        <v>9.1620352884044687E-2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6" x14ac:dyDescent="0.25">
      <c r="A8" s="58">
        <f>IronSteel!B120</f>
        <v>1969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>
        <f>IronSteel!M120</f>
        <v>0.57947739439232515</v>
      </c>
      <c r="M8" s="51">
        <f>IronSteel!N120</f>
        <v>0.19595060157947738</v>
      </c>
      <c r="N8" s="51">
        <f>IronSteel!O120</f>
        <v>0.13748873694811045</v>
      </c>
      <c r="O8" s="51">
        <f>IronSteel!P120</f>
        <v>8.7083267080086915E-2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6" x14ac:dyDescent="0.25">
      <c r="A9" s="58">
        <f>IronSteel!B121</f>
        <v>1970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>
        <f>IronSteel!M121</f>
        <v>0.58088914549653581</v>
      </c>
      <c r="M9" s="51">
        <f>IronSteel!N121</f>
        <v>0.18071593533487298</v>
      </c>
      <c r="N9" s="51">
        <f>IronSteel!O121</f>
        <v>0.14341801385681294</v>
      </c>
      <c r="O9" s="51">
        <f>IronSteel!P121</f>
        <v>9.4976905311778298E-2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6" x14ac:dyDescent="0.25">
      <c r="A10" s="58">
        <f>IronSteel!B122</f>
        <v>1971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>
        <f>IronSteel!M122</f>
        <v>0.57727696249708826</v>
      </c>
      <c r="M10" s="51">
        <f>IronSteel!N122</f>
        <v>0.19921965991148383</v>
      </c>
      <c r="N10" s="51">
        <f>IronSteel!O122</f>
        <v>0.13615187514558583</v>
      </c>
      <c r="O10" s="51">
        <f>IronSteel!P122</f>
        <v>8.7351502445842069E-2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6" x14ac:dyDescent="0.25">
      <c r="A11" s="58">
        <f>IronSteel!B123</f>
        <v>1972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>
        <f>IronSteel!M123</f>
        <v>0.57574304889741135</v>
      </c>
      <c r="M11" s="51">
        <f>IronSteel!N123</f>
        <v>0.19612229679343773</v>
      </c>
      <c r="N11" s="51">
        <f>IronSteel!O123</f>
        <v>0.14594652178544795</v>
      </c>
      <c r="O11" s="51">
        <f>IronSteel!P123</f>
        <v>8.2188132523702995E-2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6" x14ac:dyDescent="0.25">
      <c r="A12" s="58">
        <f>IronSteel!B124</f>
        <v>1973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>
        <f>IronSteel!M124</f>
        <v>0.57939239012879762</v>
      </c>
      <c r="M12" s="51">
        <f>IronSteel!N124</f>
        <v>0.2007177268705142</v>
      </c>
      <c r="N12" s="51">
        <f>IronSteel!O124</f>
        <v>0.14059581162127618</v>
      </c>
      <c r="O12" s="51">
        <f>IronSteel!P124</f>
        <v>7.9294071379412051E-2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6" x14ac:dyDescent="0.25">
      <c r="A13" s="58">
        <f>IronSteel!B125</f>
        <v>1974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>
        <f>IronSteel!M125</f>
        <v>0.58406029009446148</v>
      </c>
      <c r="M13" s="51">
        <f>IronSteel!N125</f>
        <v>0.18701285293965828</v>
      </c>
      <c r="N13" s="51">
        <f>IronSteel!O125</f>
        <v>0.14489237598719867</v>
      </c>
      <c r="O13" s="51">
        <f>IronSteel!P125</f>
        <v>8.4034480978681686E-2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6" x14ac:dyDescent="0.25">
      <c r="A14" s="58">
        <f>IronSteel!B126</f>
        <v>1975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>
        <f>IronSteel!M126</f>
        <v>0.57965204236006052</v>
      </c>
      <c r="M14" s="51">
        <f>IronSteel!N126</f>
        <v>0.19954614220877459</v>
      </c>
      <c r="N14" s="51">
        <f>IronSteel!O126</f>
        <v>0.13842662632375191</v>
      </c>
      <c r="O14" s="51">
        <f>IronSteel!P126</f>
        <v>8.2375189107413024E-2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6" x14ac:dyDescent="0.25">
      <c r="A15" s="58">
        <f>IronSteel!B127</f>
        <v>1976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>
        <f>IronSteel!M127</f>
        <v>0.56673153056431602</v>
      </c>
      <c r="M15" s="51">
        <f>IronSteel!N127</f>
        <v>0.21660068442595456</v>
      </c>
      <c r="N15" s="51">
        <f>IronSteel!O127</f>
        <v>0.13480507280413342</v>
      </c>
      <c r="O15" s="51">
        <f>IronSteel!P127</f>
        <v>8.1862712205596197E-2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6" x14ac:dyDescent="0.25">
      <c r="A16" s="58">
        <f>IronSteel!B128</f>
        <v>1977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>
        <f>IronSteel!M128</f>
        <v>0.56945524128445857</v>
      </c>
      <c r="M16" s="51">
        <f>IronSteel!N128</f>
        <v>0.21545177300723556</v>
      </c>
      <c r="N16" s="51">
        <f>IronSteel!O128</f>
        <v>0.13466483286491659</v>
      </c>
      <c r="O16" s="51">
        <f>IronSteel!P128</f>
        <v>8.0428152843389347E-2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x14ac:dyDescent="0.25">
      <c r="A17" s="58">
        <f>IronSteel!B129</f>
        <v>1978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>
        <f>IronSteel!M129</f>
        <v>0.57227358869809908</v>
      </c>
      <c r="M17" s="51">
        <f>IronSteel!N129</f>
        <v>0.20829265491299603</v>
      </c>
      <c r="N17" s="51">
        <f>IronSteel!O129</f>
        <v>0.14167575949003616</v>
      </c>
      <c r="O17" s="51">
        <f>IronSteel!P129</f>
        <v>7.7757996898868642E-2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x14ac:dyDescent="0.25">
      <c r="A18" s="58">
        <f>IronSteel!B130</f>
        <v>1979</v>
      </c>
      <c r="B18" s="51">
        <f>IronSteel!C73</f>
        <v>0.15753293870536567</v>
      </c>
      <c r="C18" s="51">
        <f>IronSteel!D73</f>
        <v>0.11838839029978995</v>
      </c>
      <c r="D18" s="51">
        <f>IronSteel!E73</f>
        <v>0.20527019285850678</v>
      </c>
      <c r="E18" s="51">
        <f>IronSteel!F73</f>
        <v>5.8621348100057286E-2</v>
      </c>
      <c r="F18" s="51">
        <f>IronSteel!G73</f>
        <v>0.32747756349054802</v>
      </c>
      <c r="G18" s="51">
        <f>IronSteel!H73</f>
        <v>0.13270956654573229</v>
      </c>
      <c r="H18" s="51"/>
      <c r="I18" s="51"/>
      <c r="J18" s="51"/>
      <c r="K18" s="51"/>
      <c r="L18" s="51">
        <f>IronSteel!M130</f>
        <v>0.57404503192561895</v>
      </c>
      <c r="M18" s="51">
        <f>IronSteel!N130</f>
        <v>0.19760277808894366</v>
      </c>
      <c r="N18" s="51">
        <f>IronSteel!O130</f>
        <v>0.14736193570068332</v>
      </c>
      <c r="O18" s="51">
        <f>IronSteel!P130</f>
        <v>8.0990254284754121E-2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x14ac:dyDescent="0.25">
      <c r="A19" s="58">
        <f>IronSteel!B131</f>
        <v>1980</v>
      </c>
      <c r="B19" s="51">
        <f>IronSteel!C74</f>
        <v>0.16715942688196497</v>
      </c>
      <c r="C19" s="51">
        <f>IronSteel!D74</f>
        <v>0.12281100750511713</v>
      </c>
      <c r="D19" s="51">
        <f>IronSteel!E74</f>
        <v>0.17057084375710713</v>
      </c>
      <c r="E19" s="51">
        <f>IronSteel!F74</f>
        <v>5.7311803502387994E-2</v>
      </c>
      <c r="F19" s="51">
        <f>IronSteel!G74</f>
        <v>0.34796452126449851</v>
      </c>
      <c r="G19" s="51">
        <f>IronSteel!H74</f>
        <v>0.13418239708892427</v>
      </c>
      <c r="H19" s="51"/>
      <c r="I19" s="51"/>
      <c r="J19" s="51"/>
      <c r="K19" s="51"/>
      <c r="L19" s="51">
        <f>IronSteel!M131</f>
        <v>0.5866019679202048</v>
      </c>
      <c r="M19" s="51">
        <f>IronSteel!N131</f>
        <v>0.18054993934492516</v>
      </c>
      <c r="N19" s="51">
        <f>IronSteel!O131</f>
        <v>0.14847014422428897</v>
      </c>
      <c r="O19" s="51">
        <f>IronSteel!P131</f>
        <v>8.4377948510580919E-2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x14ac:dyDescent="0.25">
      <c r="A20" s="58">
        <f>IronSteel!B132</f>
        <v>1981</v>
      </c>
      <c r="B20" s="51">
        <f>IronSteel!C75</f>
        <v>0.16806722689075632</v>
      </c>
      <c r="C20" s="51">
        <f>IronSteel!D75</f>
        <v>0.11134453781512606</v>
      </c>
      <c r="D20" s="51">
        <f>IronSteel!E75</f>
        <v>0.15651260504201681</v>
      </c>
      <c r="E20" s="51">
        <f>IronSteel!F75</f>
        <v>5.0420168067226892E-2</v>
      </c>
      <c r="F20" s="51">
        <f>IronSteel!G75</f>
        <v>0.35609243697478993</v>
      </c>
      <c r="G20" s="51">
        <f>IronSteel!H75</f>
        <v>0.15756302521008403</v>
      </c>
      <c r="H20" s="51"/>
      <c r="I20" s="51"/>
      <c r="J20" s="51"/>
      <c r="K20" s="51"/>
      <c r="L20" s="51">
        <f>IronSteel!M132</f>
        <v>0.58717738373193662</v>
      </c>
      <c r="M20" s="51">
        <f>IronSteel!N132</f>
        <v>0.1763740771123872</v>
      </c>
      <c r="N20" s="51">
        <f>IronSteel!O132</f>
        <v>0.15586546349466776</v>
      </c>
      <c r="O20" s="51">
        <f>IronSteel!P132</f>
        <v>8.0583075661008391E-2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x14ac:dyDescent="0.25">
      <c r="A21" s="58">
        <f>IronSteel!B133</f>
        <v>1982</v>
      </c>
      <c r="B21" s="51">
        <f>IronSteel!C76</f>
        <v>0.17331779784445092</v>
      </c>
      <c r="C21" s="51">
        <f>IronSteel!D76</f>
        <v>0.11316632682784736</v>
      </c>
      <c r="D21" s="51">
        <f>IronSteel!E76</f>
        <v>0.14185843285755897</v>
      </c>
      <c r="E21" s="51">
        <f>IronSteel!F76</f>
        <v>5.8986309350422372E-2</v>
      </c>
      <c r="F21" s="51">
        <f>IronSteel!G76</f>
        <v>0.32624526653073116</v>
      </c>
      <c r="G21" s="51">
        <f>IronSteel!H76</f>
        <v>0.18642586658898921</v>
      </c>
      <c r="H21" s="51"/>
      <c r="I21" s="51"/>
      <c r="J21" s="51"/>
      <c r="K21" s="51"/>
      <c r="L21" s="51">
        <f>IronSteel!M133</f>
        <v>0.58215451577801969</v>
      </c>
      <c r="M21" s="51">
        <f>IronSteel!N133</f>
        <v>0.17493931530928267</v>
      </c>
      <c r="N21" s="51">
        <f>IronSteel!O133</f>
        <v>0.14890767556708798</v>
      </c>
      <c r="O21" s="51">
        <f>IronSteel!P133</f>
        <v>9.3998493345609793E-2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x14ac:dyDescent="0.25">
      <c r="A22" s="58">
        <f>IronSteel!B134</f>
        <v>1983</v>
      </c>
      <c r="B22" s="51">
        <f>IronSteel!C77</f>
        <v>0.20196651607759766</v>
      </c>
      <c r="C22" s="51">
        <f>IronSteel!D77</f>
        <v>0.12024980069093807</v>
      </c>
      <c r="D22" s="51">
        <f>IronSteel!E77</f>
        <v>0.16609088493223492</v>
      </c>
      <c r="E22" s="51">
        <f>IronSteel!F77</f>
        <v>5.4610682965718839E-2</v>
      </c>
      <c r="F22" s="51">
        <f>IronSteel!G77</f>
        <v>0.27238905128886526</v>
      </c>
      <c r="G22" s="51">
        <f>IronSteel!H77</f>
        <v>0.18469306404464522</v>
      </c>
      <c r="H22" s="51"/>
      <c r="I22" s="51"/>
      <c r="J22" s="51"/>
      <c r="K22" s="51"/>
      <c r="L22" s="51">
        <f>IronSteel!M134</f>
        <v>0.57518618285533196</v>
      </c>
      <c r="M22" s="51">
        <f>IronSteel!N134</f>
        <v>0.18832197749960386</v>
      </c>
      <c r="N22" s="51">
        <f>IronSteel!O134</f>
        <v>0.14934241800031692</v>
      </c>
      <c r="O22" s="51">
        <f>IronSteel!P134</f>
        <v>8.7149421644747274E-2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x14ac:dyDescent="0.25">
      <c r="A23" s="58">
        <f>IronSteel!B135</f>
        <v>1984</v>
      </c>
      <c r="B23" s="51">
        <f>IronSteel!C78</f>
        <v>0.18772482014388489</v>
      </c>
      <c r="C23" s="51">
        <f>IronSteel!D78</f>
        <v>0.1035296762589928</v>
      </c>
      <c r="D23" s="51">
        <f>IronSteel!E78</f>
        <v>0.15062949640287771</v>
      </c>
      <c r="E23" s="51">
        <f>IronSteel!F78</f>
        <v>4.4401978417266189E-2</v>
      </c>
      <c r="F23" s="51">
        <f>IronSteel!G78</f>
        <v>0.26528776978417268</v>
      </c>
      <c r="G23" s="51">
        <f>IronSteel!H78</f>
        <v>0.24842625899280577</v>
      </c>
      <c r="H23" s="51"/>
      <c r="I23" s="51"/>
      <c r="J23" s="51"/>
      <c r="K23" s="51"/>
      <c r="L23" s="51">
        <f>IronSteel!M135</f>
        <v>0.57558139534883734</v>
      </c>
      <c r="M23" s="51">
        <f>IronSteel!N135</f>
        <v>0.18862315010570826</v>
      </c>
      <c r="N23" s="51">
        <f>IronSteel!O135</f>
        <v>0.15519291754756873</v>
      </c>
      <c r="O23" s="51">
        <f>IronSteel!P135</f>
        <v>8.0602536997885832E-2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x14ac:dyDescent="0.25">
      <c r="A24" s="58">
        <f>IronSteel!B136</f>
        <v>1985</v>
      </c>
      <c r="B24" s="51">
        <f>IronSteel!C79</f>
        <v>0.19326466844115264</v>
      </c>
      <c r="C24" s="51">
        <f>IronSteel!D79</f>
        <v>0.11804189329938665</v>
      </c>
      <c r="D24" s="51">
        <f>IronSteel!E79</f>
        <v>0.15044555028353199</v>
      </c>
      <c r="E24" s="51">
        <f>IronSteel!F79</f>
        <v>4.2934845503992597E-2</v>
      </c>
      <c r="F24" s="51">
        <f>IronSteel!G79</f>
        <v>0.2615438028006018</v>
      </c>
      <c r="G24" s="51">
        <f>IronSteel!H79</f>
        <v>0.23376923967133434</v>
      </c>
      <c r="H24" s="51"/>
      <c r="I24" s="51"/>
      <c r="J24" s="51"/>
      <c r="K24" s="51"/>
      <c r="L24" s="51">
        <f>IronSteel!M136</f>
        <v>0.58133643708065175</v>
      </c>
      <c r="M24" s="51">
        <f>IronSteel!N136</f>
        <v>0.1893057647542106</v>
      </c>
      <c r="N24" s="51">
        <f>IronSteel!O136</f>
        <v>0.15089689168834725</v>
      </c>
      <c r="O24" s="51">
        <f>IronSteel!P136</f>
        <v>7.8460906476790368E-2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x14ac:dyDescent="0.25">
      <c r="A25" s="58">
        <f>IronSteel!B137</f>
        <v>1986</v>
      </c>
      <c r="B25" s="51">
        <f>IronSteel!C80</f>
        <v>0.19663616126638633</v>
      </c>
      <c r="C25" s="51">
        <f>IronSteel!D80</f>
        <v>0.11909473163492457</v>
      </c>
      <c r="D25" s="51">
        <f>IronSteel!E80</f>
        <v>0.14469453376205788</v>
      </c>
      <c r="E25" s="51">
        <f>IronSteel!F80</f>
        <v>4.6129112045510762E-2</v>
      </c>
      <c r="F25" s="51">
        <f>IronSteel!G80</f>
        <v>0.2819688350234974</v>
      </c>
      <c r="G25" s="51">
        <f>IronSteel!H80</f>
        <v>0.21147662626762306</v>
      </c>
      <c r="H25" s="51"/>
      <c r="I25" s="51"/>
      <c r="J25" s="51"/>
      <c r="K25" s="51"/>
      <c r="L25" s="51">
        <f>IronSteel!M137</f>
        <v>0.57664288396545249</v>
      </c>
      <c r="M25" s="51">
        <f>IronSteel!N137</f>
        <v>0.1840781073976718</v>
      </c>
      <c r="N25" s="51">
        <f>IronSteel!O137</f>
        <v>0.15749155088246336</v>
      </c>
      <c r="O25" s="51">
        <f>IronSteel!P137</f>
        <v>8.1787457754412318E-2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x14ac:dyDescent="0.25">
      <c r="A26" s="58">
        <f>IronSteel!B138</f>
        <v>1987</v>
      </c>
      <c r="B26" s="51">
        <f>IronSteel!C81</f>
        <v>0.20988805970149255</v>
      </c>
      <c r="C26" s="51">
        <f>IronSteel!D81</f>
        <v>0.11648787313432836</v>
      </c>
      <c r="D26" s="51">
        <f>IronSteel!E81</f>
        <v>0.13059701492537312</v>
      </c>
      <c r="E26" s="51">
        <f>IronSteel!F81</f>
        <v>4.6291977611940295E-2</v>
      </c>
      <c r="F26" s="51">
        <f>IronSteel!G81</f>
        <v>0.30783582089552236</v>
      </c>
      <c r="G26" s="51">
        <f>IronSteel!H81</f>
        <v>0.18889925373134328</v>
      </c>
      <c r="H26" s="51"/>
      <c r="I26" s="51"/>
      <c r="J26" s="51"/>
      <c r="K26" s="51"/>
      <c r="L26" s="51">
        <f>IronSteel!M138</f>
        <v>0.57673798771007634</v>
      </c>
      <c r="M26" s="51">
        <f>IronSteel!N138</f>
        <v>0.17287332494262236</v>
      </c>
      <c r="N26" s="51">
        <f>IronSteel!O138</f>
        <v>0.16998593321981195</v>
      </c>
      <c r="O26" s="51">
        <f>IronSteel!P138</f>
        <v>8.0402754127489456E-2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x14ac:dyDescent="0.25">
      <c r="A27" s="58">
        <f>IronSteel!B139</f>
        <v>1988</v>
      </c>
      <c r="B27" s="51">
        <f>IronSteel!C82</f>
        <v>0.20849252265036569</v>
      </c>
      <c r="C27" s="51">
        <f>IronSteel!D82</f>
        <v>0.12007422770439909</v>
      </c>
      <c r="D27" s="51">
        <f>IronSteel!E82</f>
        <v>0.13972273769239166</v>
      </c>
      <c r="E27" s="51">
        <f>IronSteel!F82</f>
        <v>4.3772513917694572E-2</v>
      </c>
      <c r="F27" s="51">
        <f>IronSteel!G82</f>
        <v>0.31765091147254665</v>
      </c>
      <c r="G27" s="51">
        <f>IronSteel!H82</f>
        <v>0.17028708656260233</v>
      </c>
      <c r="H27" s="51"/>
      <c r="I27" s="51"/>
      <c r="J27" s="51"/>
      <c r="K27" s="51"/>
      <c r="L27" s="51">
        <f>IronSteel!M139</f>
        <v>0.57847284832512658</v>
      </c>
      <c r="M27" s="51">
        <f>IronSteel!N139</f>
        <v>0.17372910742769956</v>
      </c>
      <c r="N27" s="51">
        <f>IronSteel!O139</f>
        <v>0.17248075455995562</v>
      </c>
      <c r="O27" s="51">
        <f>IronSteel!P139</f>
        <v>7.531728968721825E-2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x14ac:dyDescent="0.25">
      <c r="A28" s="58">
        <f>IronSteel!B140</f>
        <v>1989</v>
      </c>
      <c r="B28" s="51">
        <f>IronSteel!C83</f>
        <v>0.21954922340301297</v>
      </c>
      <c r="C28" s="51">
        <f>IronSteel!D83</f>
        <v>0.12145276188251782</v>
      </c>
      <c r="D28" s="51">
        <f>IronSteel!E83</f>
        <v>0.14247343220833819</v>
      </c>
      <c r="E28" s="51">
        <f>IronSteel!F83</f>
        <v>4.7179726731285766E-2</v>
      </c>
      <c r="F28" s="51">
        <f>IronSteel!G83</f>
        <v>0.35968702557514892</v>
      </c>
      <c r="G28" s="51">
        <f>IronSteel!H83</f>
        <v>0.10965783019969637</v>
      </c>
      <c r="H28" s="51"/>
      <c r="I28" s="51"/>
      <c r="J28" s="51"/>
      <c r="K28" s="51"/>
      <c r="L28" s="51">
        <f>IronSteel!M140</f>
        <v>0.57329956584659925</v>
      </c>
      <c r="M28" s="51">
        <f>IronSteel!N140</f>
        <v>0.17525325615050652</v>
      </c>
      <c r="N28" s="51">
        <f>IronSteel!O140</f>
        <v>0.17344428364688858</v>
      </c>
      <c r="O28" s="51">
        <f>IronSteel!P140</f>
        <v>7.8002894356005784E-2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x14ac:dyDescent="0.25">
      <c r="A29" s="58">
        <f>IronSteel!B141</f>
        <v>1990</v>
      </c>
      <c r="B29" s="51">
        <f>IronSteel!C84</f>
        <v>0.2210392315704201</v>
      </c>
      <c r="C29" s="51">
        <f>IronSteel!D84</f>
        <v>0.12730008100914247</v>
      </c>
      <c r="D29" s="51">
        <f>IronSteel!E84</f>
        <v>0.13192917486402037</v>
      </c>
      <c r="E29" s="51">
        <f>IronSteel!F84</f>
        <v>4.6985302627010762E-2</v>
      </c>
      <c r="F29" s="51">
        <f>IronSteel!G84</f>
        <v>0.36454114107163521</v>
      </c>
      <c r="G29" s="51">
        <f>IronSteel!H84</f>
        <v>0.10820506885777109</v>
      </c>
      <c r="H29" s="51"/>
      <c r="I29" s="51"/>
      <c r="J29" s="51"/>
      <c r="K29" s="51"/>
      <c r="L29" s="51">
        <f>IronSteel!M141</f>
        <v>0.57638691322901847</v>
      </c>
      <c r="M29" s="51">
        <f>IronSteel!N141</f>
        <v>0.16714082503556185</v>
      </c>
      <c r="N29" s="51">
        <f>IronSteel!O141</f>
        <v>0.18051209103840679</v>
      </c>
      <c r="O29" s="51">
        <f>IronSteel!P141</f>
        <v>7.5960170697012788E-2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x14ac:dyDescent="0.25">
      <c r="A30" s="58">
        <f>IronSteel!B142</f>
        <v>1991</v>
      </c>
      <c r="B30" s="51">
        <f>IronSteel!C85</f>
        <v>0.22689398795026278</v>
      </c>
      <c r="C30" s="51">
        <f>IronSteel!D85</f>
        <v>0.13331624150749904</v>
      </c>
      <c r="D30" s="51">
        <f>IronSteel!E85</f>
        <v>0.13075246763235482</v>
      </c>
      <c r="E30" s="51">
        <f>IronSteel!F85</f>
        <v>4.9737213177797716E-2</v>
      </c>
      <c r="F30" s="51">
        <f>IronSteel!G85</f>
        <v>0.37687475964619921</v>
      </c>
      <c r="G30" s="51">
        <f>IronSteel!H85</f>
        <v>8.2425330085886428E-2</v>
      </c>
      <c r="H30" s="51"/>
      <c r="I30" s="51"/>
      <c r="J30" s="51"/>
      <c r="K30" s="51"/>
      <c r="L30" s="51">
        <f>IronSteel!M142</f>
        <v>0.57673989860193575</v>
      </c>
      <c r="M30" s="51">
        <f>IronSteel!N142</f>
        <v>0.16984175756644646</v>
      </c>
      <c r="N30" s="51">
        <f>IronSteel!O142</f>
        <v>0.17552619449992318</v>
      </c>
      <c r="O30" s="51">
        <f>IronSteel!P142</f>
        <v>7.7892149331694582E-2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x14ac:dyDescent="0.25">
      <c r="A31" s="58">
        <f>IronSteel!B143</f>
        <v>1992</v>
      </c>
      <c r="B31" s="51">
        <f>IronSteel!C86</f>
        <v>0.23039274203175361</v>
      </c>
      <c r="C31" s="51">
        <f>IronSteel!D86</f>
        <v>0.1325056702876925</v>
      </c>
      <c r="D31" s="51">
        <f>IronSteel!E86</f>
        <v>0.13369941506505909</v>
      </c>
      <c r="E31" s="51">
        <f>IronSteel!F86</f>
        <v>4.2974811985197564E-2</v>
      </c>
      <c r="F31" s="51">
        <f>IronSteel!G86</f>
        <v>0.34976721976841352</v>
      </c>
      <c r="G31" s="51">
        <f>IronSteel!H86</f>
        <v>0.11066014086188374</v>
      </c>
      <c r="H31" s="51"/>
      <c r="I31" s="51"/>
      <c r="J31" s="51"/>
      <c r="K31" s="51"/>
      <c r="L31" s="51">
        <f>IronSteel!M143</f>
        <v>0.57668623800658736</v>
      </c>
      <c r="M31" s="51">
        <f>IronSteel!N143</f>
        <v>0.17342116568809962</v>
      </c>
      <c r="N31" s="51">
        <f>IronSteel!O143</f>
        <v>0.17728769869683514</v>
      </c>
      <c r="O31" s="51">
        <f>IronSteel!P143</f>
        <v>7.2604897608477728E-2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x14ac:dyDescent="0.25">
      <c r="A32" s="58">
        <f>IronSteel!B144</f>
        <v>1993</v>
      </c>
      <c r="B32" s="51">
        <f>IronSteel!C87</f>
        <v>0.23835920177383593</v>
      </c>
      <c r="C32" s="51">
        <f>IronSteel!D87</f>
        <v>0.1352549889135255</v>
      </c>
      <c r="D32" s="51">
        <f>IronSteel!E87</f>
        <v>0.12749445676274945</v>
      </c>
      <c r="E32" s="51">
        <f>IronSteel!F87</f>
        <v>4.3791574279379158E-2</v>
      </c>
      <c r="F32" s="51">
        <f>IronSteel!G87</f>
        <v>0.35033259423503327</v>
      </c>
      <c r="G32" s="51">
        <f>IronSteel!H87</f>
        <v>0.10476718403547672</v>
      </c>
      <c r="H32" s="51"/>
      <c r="I32" s="51"/>
      <c r="J32" s="51"/>
      <c r="K32" s="51"/>
      <c r="L32" s="51">
        <f>IronSteel!M144</f>
        <v>0.57662476598020862</v>
      </c>
      <c r="M32" s="51">
        <f>IronSteel!N144</f>
        <v>0.17832308103771063</v>
      </c>
      <c r="N32" s="51">
        <f>IronSteel!O144</f>
        <v>0.17277346884193634</v>
      </c>
      <c r="O32" s="51">
        <f>IronSteel!P144</f>
        <v>7.227868414014442E-2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x14ac:dyDescent="0.25">
      <c r="A33" s="58">
        <f>IronSteel!B145</f>
        <v>1994</v>
      </c>
      <c r="B33" s="51">
        <f>IronSteel!C88</f>
        <v>0.21286936236391912</v>
      </c>
      <c r="C33" s="51">
        <f>IronSteel!D88</f>
        <v>0.12636080870917574</v>
      </c>
      <c r="D33" s="51">
        <f>IronSteel!E88</f>
        <v>0.130248833592535</v>
      </c>
      <c r="E33" s="51">
        <f>IronSteel!F88</f>
        <v>3.9657853810264383E-2</v>
      </c>
      <c r="F33" s="51">
        <f>IronSteel!G88</f>
        <v>0.32951010886469673</v>
      </c>
      <c r="G33" s="51">
        <f>IronSteel!H88</f>
        <v>0.16135303265940901</v>
      </c>
      <c r="H33" s="51"/>
      <c r="I33" s="51"/>
      <c r="J33" s="51"/>
      <c r="K33" s="51"/>
      <c r="L33" s="51">
        <f>IronSteel!M145</f>
        <v>0.5753594887271436</v>
      </c>
      <c r="M33" s="51">
        <f>IronSteel!N145</f>
        <v>0.18220013018521805</v>
      </c>
      <c r="N33" s="51">
        <f>IronSteel!O145</f>
        <v>0.1733238653174744</v>
      </c>
      <c r="O33" s="51">
        <f>IronSteel!P145</f>
        <v>6.9116515770163908E-2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x14ac:dyDescent="0.25">
      <c r="A34" s="58">
        <f>IronSteel!B146</f>
        <v>1995</v>
      </c>
      <c r="B34" s="51">
        <f>IronSteel!C89</f>
        <v>0.21026894865525672</v>
      </c>
      <c r="C34" s="51">
        <f>IronSteel!D89</f>
        <v>0.13202933985330073</v>
      </c>
      <c r="D34" s="51">
        <f>IronSteel!E89</f>
        <v>0.13007334963325184</v>
      </c>
      <c r="E34" s="51">
        <f>IronSteel!F89</f>
        <v>3.6674816625916873E-2</v>
      </c>
      <c r="F34" s="51">
        <f>IronSteel!G89</f>
        <v>0.3550122249388753</v>
      </c>
      <c r="G34" s="51">
        <f>IronSteel!H89</f>
        <v>0.13594132029339853</v>
      </c>
      <c r="H34" s="51"/>
      <c r="I34" s="51"/>
      <c r="J34" s="51"/>
      <c r="K34" s="51"/>
      <c r="L34" s="51">
        <f>IronSteel!M146</f>
        <v>0.5776063161672349</v>
      </c>
      <c r="M34" s="51">
        <f>IronSteel!N146</f>
        <v>0.18057300077755847</v>
      </c>
      <c r="N34" s="51">
        <f>IronSteel!O146</f>
        <v>0.17004605538608769</v>
      </c>
      <c r="O34" s="51">
        <f>IronSteel!P146</f>
        <v>7.1774627669118962E-2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x14ac:dyDescent="0.25">
      <c r="A35" s="58">
        <f>IronSteel!B147</f>
        <v>1996</v>
      </c>
      <c r="B35" s="51">
        <f>IronSteel!C90</f>
        <v>0.22773560451768191</v>
      </c>
      <c r="C35" s="51">
        <f>IronSteel!D90</f>
        <v>0.13053138307720794</v>
      </c>
      <c r="D35" s="51">
        <f>IronSteel!E90</f>
        <v>0.12312534715793372</v>
      </c>
      <c r="E35" s="51">
        <f>IronSteel!F90</f>
        <v>3.4438067024625069E-2</v>
      </c>
      <c r="F35" s="51">
        <f>IronSteel!G90</f>
        <v>0.33142010738752081</v>
      </c>
      <c r="G35" s="51">
        <f>IronSteel!H90</f>
        <v>0.15274949083503056</v>
      </c>
      <c r="H35" s="51"/>
      <c r="I35" s="51"/>
      <c r="J35" s="51"/>
      <c r="K35" s="51"/>
      <c r="L35" s="51">
        <f>IronSteel!M147</f>
        <v>0.58095399954679361</v>
      </c>
      <c r="M35" s="51">
        <f>IronSteel!N147</f>
        <v>0.1819623838658509</v>
      </c>
      <c r="N35" s="51">
        <f>IronSteel!O147</f>
        <v>0.17125538182642194</v>
      </c>
      <c r="O35" s="51">
        <f>IronSteel!P147</f>
        <v>6.5828234760933607E-2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x14ac:dyDescent="0.25">
      <c r="A36" s="58">
        <f>IronSteel!B148</f>
        <v>1997</v>
      </c>
      <c r="B36" s="51">
        <f>IronSteel!C91</f>
        <v>0.22206556221360593</v>
      </c>
      <c r="C36" s="51">
        <f>IronSteel!D91</f>
        <v>0.12689460697920338</v>
      </c>
      <c r="D36" s="51">
        <f>IronSteel!E91</f>
        <v>0.12160733168840324</v>
      </c>
      <c r="E36" s="51">
        <f>IronSteel!F91</f>
        <v>3.3309834332040891E-2</v>
      </c>
      <c r="F36" s="51">
        <f>IronSteel!G91</f>
        <v>0.34191046880507581</v>
      </c>
      <c r="G36" s="51">
        <f>IronSteel!H91</f>
        <v>0.15421219598167077</v>
      </c>
      <c r="H36" s="51"/>
      <c r="I36" s="51"/>
      <c r="J36" s="51"/>
      <c r="K36" s="51"/>
      <c r="L36" s="51">
        <f>IronSteel!M148</f>
        <v>0.58090242466413322</v>
      </c>
      <c r="M36" s="51">
        <f>IronSteel!N148</f>
        <v>0.18032435904298025</v>
      </c>
      <c r="N36" s="51">
        <f>IronSteel!O148</f>
        <v>0.17400845688593911</v>
      </c>
      <c r="O36" s="51">
        <f>IronSteel!P148</f>
        <v>6.4764759406947495E-2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5">
      <c r="A37" s="58">
        <f>IronSteel!B149</f>
        <v>1998</v>
      </c>
      <c r="B37" s="51">
        <f>IronSteel!C92</f>
        <v>0.21271207900734362</v>
      </c>
      <c r="C37" s="51">
        <f>IronSteel!D92</f>
        <v>0.11732928167468558</v>
      </c>
      <c r="D37" s="51">
        <f>IronSteel!E92</f>
        <v>0.12154975943276779</v>
      </c>
      <c r="E37" s="51">
        <f>IronSteel!F92</f>
        <v>2.9290115641090572E-2</v>
      </c>
      <c r="F37" s="51">
        <f>IronSteel!G92</f>
        <v>0.30471849413353591</v>
      </c>
      <c r="G37" s="51">
        <f>IronSteel!H92</f>
        <v>0.21440027011057652</v>
      </c>
      <c r="H37" s="51"/>
      <c r="I37" s="51"/>
      <c r="J37" s="51"/>
      <c r="K37" s="51"/>
      <c r="L37" s="51">
        <f>IronSteel!M149</f>
        <v>0.57806015268740074</v>
      </c>
      <c r="M37" s="51">
        <f>IronSteel!N149</f>
        <v>0.18942460419121793</v>
      </c>
      <c r="N37" s="51">
        <f>IronSteel!O149</f>
        <v>0.16795614080032795</v>
      </c>
      <c r="O37" s="51">
        <f>IronSteel!P149</f>
        <v>6.4559102321053441E-2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x14ac:dyDescent="0.25">
      <c r="A38" s="58">
        <f>IronSteel!B150</f>
        <v>1999</v>
      </c>
      <c r="B38" s="51">
        <f>IronSteel!C93</f>
        <v>0.21965716254630027</v>
      </c>
      <c r="C38" s="51">
        <f>IronSteel!D93</f>
        <v>0.14385390645189078</v>
      </c>
      <c r="D38" s="51">
        <f>IronSteel!E93</f>
        <v>0.13093289689034371</v>
      </c>
      <c r="E38" s="51">
        <f>IronSteel!F93</f>
        <v>3.0062882246532863E-2</v>
      </c>
      <c r="F38" s="51">
        <f>IronSteel!G93</f>
        <v>0.30579722628994743</v>
      </c>
      <c r="G38" s="51">
        <f>IronSteel!H93</f>
        <v>0.16969592557498492</v>
      </c>
      <c r="H38" s="51"/>
      <c r="I38" s="51"/>
      <c r="J38" s="51"/>
      <c r="K38" s="51"/>
      <c r="L38" s="51">
        <f>IronSteel!M150</f>
        <v>0.58234163072286027</v>
      </c>
      <c r="M38" s="51">
        <f>IronSteel!N150</f>
        <v>0.18682118172842074</v>
      </c>
      <c r="N38" s="51">
        <f>IronSteel!O150</f>
        <v>0.1684768487242114</v>
      </c>
      <c r="O38" s="51">
        <f>IronSteel!P150</f>
        <v>6.2360338824507609E-2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x14ac:dyDescent="0.25">
      <c r="A39" s="58">
        <f>IronSteel!B151</f>
        <v>2000</v>
      </c>
      <c r="B39" s="51">
        <f>IronSteel!C94</f>
        <v>0.22833723653395785</v>
      </c>
      <c r="C39" s="51">
        <f>IronSteel!D94</f>
        <v>0.15389762462361994</v>
      </c>
      <c r="D39" s="51">
        <f>IronSteel!E94</f>
        <v>0.12211441953830712</v>
      </c>
      <c r="E39" s="51">
        <f>IronSteel!F94</f>
        <v>2.8103044496487119E-2</v>
      </c>
      <c r="F39" s="51">
        <f>IronSteel!G94</f>
        <v>0.29441284710605553</v>
      </c>
      <c r="G39" s="51">
        <f>IronSteel!H94</f>
        <v>0.17313482770157243</v>
      </c>
      <c r="H39" s="51"/>
      <c r="I39" s="51"/>
      <c r="J39" s="51"/>
      <c r="K39" s="51"/>
      <c r="L39" s="67">
        <f>IronSteel!M151</f>
        <v>0.58173365326934612</v>
      </c>
      <c r="M39" s="51">
        <f>IronSteel!N151</f>
        <v>0.18856228754249146</v>
      </c>
      <c r="N39" s="51">
        <f>IronSteel!O151</f>
        <v>0.16971605678864227</v>
      </c>
      <c r="O39" s="51">
        <f>IronSteel!P151</f>
        <v>5.9988002399520089E-2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x14ac:dyDescent="0.25">
      <c r="A40" s="58">
        <f>IronSteel!B152</f>
        <v>2001</v>
      </c>
      <c r="B40" s="51">
        <f>IronSteel!C95</f>
        <v>0.23092086736130668</v>
      </c>
      <c r="C40" s="51">
        <f>IronSteel!D95</f>
        <v>0.18304702900591382</v>
      </c>
      <c r="D40" s="51">
        <f>IronSteel!E95</f>
        <v>0.12015394724490754</v>
      </c>
      <c r="E40" s="51">
        <f>IronSteel!F95</f>
        <v>2.7503989486529615E-2</v>
      </c>
      <c r="F40" s="51">
        <f>IronSteel!G95</f>
        <v>0.2806721111424012</v>
      </c>
      <c r="G40" s="51">
        <f>IronSteel!H95</f>
        <v>0.15770205575894114</v>
      </c>
      <c r="H40" s="51"/>
      <c r="I40" s="51"/>
      <c r="J40" s="51"/>
      <c r="K40" s="51"/>
      <c r="L40" s="51"/>
      <c r="M40" s="51"/>
      <c r="N40" s="51"/>
      <c r="O40" s="51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x14ac:dyDescent="0.25">
      <c r="A41" s="58">
        <f>IronSteel!B153</f>
        <v>2002</v>
      </c>
      <c r="B41" s="51">
        <f>IronSteel!C96</f>
        <v>0.23371503660596959</v>
      </c>
      <c r="C41" s="51">
        <f>IronSteel!D96</f>
        <v>0.17458231650084474</v>
      </c>
      <c r="D41" s="51">
        <f>IronSteel!E96</f>
        <v>0.11920405481509293</v>
      </c>
      <c r="E41" s="51">
        <f>IronSteel!F96</f>
        <v>2.7595269382391589E-2</v>
      </c>
      <c r="F41" s="51">
        <f>IronSteel!G96</f>
        <v>0.29660221513046742</v>
      </c>
      <c r="G41" s="51">
        <f>IronSteel!H96</f>
        <v>0.14830110756523371</v>
      </c>
      <c r="H41" s="51"/>
      <c r="I41" s="51"/>
      <c r="J41" s="51"/>
      <c r="K41" s="51"/>
      <c r="L41" s="51"/>
      <c r="M41" s="51"/>
      <c r="N41" s="51"/>
      <c r="O41" s="51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x14ac:dyDescent="0.25">
      <c r="A42" s="58">
        <f>IronSteel!B154</f>
        <v>2003</v>
      </c>
      <c r="B42" s="51">
        <f>IronSteel!C97</f>
        <v>0.24262295081967214</v>
      </c>
      <c r="C42" s="51">
        <f>IronSteel!D97</f>
        <v>0.20234192037470727</v>
      </c>
      <c r="D42" s="51">
        <f>IronSteel!E97</f>
        <v>0.13489461358313817</v>
      </c>
      <c r="E42" s="51">
        <f>IronSteel!F97</f>
        <v>2.576112412177986E-2</v>
      </c>
      <c r="F42" s="51">
        <f>IronSteel!G97</f>
        <v>0.29508196721311475</v>
      </c>
      <c r="G42" s="51">
        <f>IronSteel!H97</f>
        <v>9.9297423887587818E-2</v>
      </c>
      <c r="H42" s="51"/>
      <c r="I42" s="51"/>
      <c r="J42" s="51"/>
      <c r="K42" s="51"/>
      <c r="L42" s="51"/>
      <c r="M42" s="51"/>
      <c r="N42" s="51"/>
      <c r="O42" s="51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x14ac:dyDescent="0.25">
      <c r="A43" s="58">
        <f>IronSteel!B155</f>
        <v>2004</v>
      </c>
      <c r="B43" s="51"/>
      <c r="C43" s="51"/>
      <c r="D43" s="51"/>
      <c r="E43" s="51"/>
      <c r="F43" s="51"/>
      <c r="G43" s="51"/>
      <c r="H43" s="51">
        <f>IronSteel!I155</f>
        <v>0.3</v>
      </c>
      <c r="I43" s="51">
        <f>IronSteel!J155</f>
        <v>0.1</v>
      </c>
      <c r="J43" s="51">
        <f>IronSteel!K155</f>
        <v>0.47</v>
      </c>
      <c r="K43" s="51">
        <f>IronSteel!L155</f>
        <v>0.13</v>
      </c>
      <c r="L43" s="51"/>
      <c r="M43" s="51"/>
      <c r="N43" s="51"/>
      <c r="O43" s="51"/>
      <c r="P43" s="20">
        <f>IronSteel!Q155</f>
        <v>0.47214155239877503</v>
      </c>
      <c r="Q43" s="20">
        <f>IronSteel!R155</f>
        <v>0.27479083726882125</v>
      </c>
      <c r="R43" s="20">
        <f>IronSteel!S155</f>
        <v>2.3496823940499817E-2</v>
      </c>
      <c r="S43" s="20">
        <f>IronSteel!T155</f>
        <v>2.8982836833517499E-3</v>
      </c>
      <c r="T43" s="20">
        <f>IronSteel!U155</f>
        <v>5.9874093470848493E-4</v>
      </c>
      <c r="U43" s="20">
        <f>IronSteel!V155</f>
        <v>4.931781923933052E-2</v>
      </c>
      <c r="V43" s="20">
        <f>IronSteel!W155</f>
        <v>4.8241140502133326E-3</v>
      </c>
      <c r="W43" s="20">
        <f>IronSteel!X155</f>
        <v>8.2868727765342733E-3</v>
      </c>
      <c r="X43" s="20">
        <f>IronSteel!Y155</f>
        <v>3.6753242509154821E-2</v>
      </c>
      <c r="Y43" s="20">
        <f>IronSteel!Z155</f>
        <v>4.0176500276942965E-2</v>
      </c>
      <c r="Z43" s="20">
        <f>IronSteel!AA155</f>
        <v>1.8237168196905774E-2</v>
      </c>
      <c r="AA43" s="20">
        <f>IronSteel!AB155</f>
        <v>1.5671826829701453E-2</v>
      </c>
      <c r="AB43" s="20">
        <f>IronSteel!AC155</f>
        <v>5.1402525951455544E-2</v>
      </c>
      <c r="AC43" s="20">
        <f>IronSteel!AD155</f>
        <v>1.403691943605005E-3</v>
      </c>
      <c r="AD43" s="20"/>
    </row>
    <row r="44" spans="1:30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30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30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30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30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25">
      <c r="A51" s="27"/>
      <c r="B51" s="27"/>
      <c r="C51" s="27"/>
      <c r="D51" s="27"/>
      <c r="E51" s="27"/>
      <c r="F51" s="27"/>
      <c r="G51" s="27"/>
    </row>
    <row r="52" spans="1:15" x14ac:dyDescent="0.25">
      <c r="A52" s="27"/>
      <c r="B52" s="27"/>
      <c r="C52" s="27"/>
      <c r="D52" s="27"/>
      <c r="E52" s="27"/>
      <c r="F52" s="27"/>
      <c r="G52" s="27"/>
    </row>
    <row r="53" spans="1:15" x14ac:dyDescent="0.25">
      <c r="A53" s="27"/>
      <c r="B53" s="27"/>
      <c r="C53" s="27"/>
      <c r="D53" s="27"/>
      <c r="E53" s="27"/>
      <c r="F53" s="27"/>
      <c r="G53" s="27"/>
    </row>
    <row r="54" spans="1:15" x14ac:dyDescent="0.25">
      <c r="A54" s="27"/>
      <c r="B54" s="27"/>
      <c r="C54" s="27"/>
      <c r="D54" s="27"/>
      <c r="E54" s="27"/>
      <c r="F54" s="27"/>
      <c r="G54" s="2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7268-9DC5-4549-B040-A75CB44B165B}">
  <dimension ref="A1:AL30"/>
  <sheetViews>
    <sheetView zoomScale="70" zoomScaleNormal="70" workbookViewId="0">
      <selection activeCell="B2" sqref="B2"/>
    </sheetView>
  </sheetViews>
  <sheetFormatPr baseColWidth="10" defaultRowHeight="15" x14ac:dyDescent="0.25"/>
  <sheetData>
    <row r="1" spans="1:38" x14ac:dyDescent="0.25">
      <c r="A1" s="44" t="str">
        <f>Cement!T25</f>
        <v>Year</v>
      </c>
      <c r="B1" s="44" t="str">
        <f>Cement!U25</f>
        <v>Residential Cao</v>
      </c>
      <c r="C1" s="44" t="str">
        <f>Cement!V25</f>
        <v>Non-Residential Cao</v>
      </c>
      <c r="D1" s="44" t="str">
        <f>Cement!W25</f>
        <v>Civil Engineering Cao</v>
      </c>
      <c r="E1" s="44" t="str">
        <f>Cement!X25</f>
        <v>Residential PCA</v>
      </c>
      <c r="F1" s="44" t="str">
        <f>Cement!Y25</f>
        <v>Non-Residential PCA</v>
      </c>
      <c r="G1" s="44" t="str">
        <f>Cement!Z25</f>
        <v>Highways &amp; Streets</v>
      </c>
      <c r="H1" s="44" t="str">
        <f>Cement!AA25</f>
        <v>Civil engineering/Infra</v>
      </c>
      <c r="I1" s="52" t="str">
        <f>Cement!AB25</f>
        <v>Utilities PCA Kapur &amp; web</v>
      </c>
      <c r="J1" s="52" t="str">
        <f>Cement!AC25</f>
        <v>Residential buildings PCA Kapur &amp; web</v>
      </c>
      <c r="K1" s="52" t="str">
        <f>Cement!AD25</f>
        <v>Commercial buildings PCA Kapur &amp; web</v>
      </c>
      <c r="L1" s="52" t="str">
        <f>Cement!AE25</f>
        <v>Water and waste management PCA Kapur &amp; web</v>
      </c>
      <c r="M1" s="52" t="str">
        <f>Cement!AF25</f>
        <v>Streets and Highways PCA Kapur &amp; web</v>
      </c>
      <c r="N1" s="52" t="str">
        <f>Cement!AG25</f>
        <v>Public Buildings PCA Kapur &amp; web</v>
      </c>
      <c r="O1" s="52" t="str">
        <f>Cement!AH25</f>
        <v>Farm construction PCA Kapur &amp; web</v>
      </c>
      <c r="P1" s="51" t="str">
        <f>Cement!AI25</f>
        <v>Others PCA Kapur &amp; web</v>
      </c>
      <c r="Q1" s="51" t="str">
        <f>Cement!AJ25</f>
        <v>Residential Buildings PCA</v>
      </c>
      <c r="R1" s="51" t="str">
        <f>Cement!AK25</f>
        <v>Single Family New PCA</v>
      </c>
      <c r="S1" s="51" t="str">
        <f>Cement!AL25</f>
        <v>Multifamily New PCA</v>
      </c>
      <c r="T1" s="51" t="str">
        <f>Cement!AM25</f>
        <v>Res. Buildungs improvements PCA</v>
      </c>
      <c r="U1" s="51" t="str">
        <f>Cement!AN25</f>
        <v>Nonresidential buildings PCA</v>
      </c>
      <c r="V1" s="51" t="str">
        <f>Cement!AO25</f>
        <v>Manufacturing PCA</v>
      </c>
      <c r="W1" s="51" t="str">
        <f>Cement!AP25</f>
        <v>Office PCA</v>
      </c>
      <c r="X1" s="51" t="str">
        <f>Cement!AQ25</f>
        <v>Lodging PCA</v>
      </c>
      <c r="Y1" s="51" t="str">
        <f>Cement!AR25</f>
        <v>Health Care PCA</v>
      </c>
      <c r="Z1" s="51" t="str">
        <f>Cement!AS25</f>
        <v>Religious PCA</v>
      </c>
      <c r="AA1" s="51" t="str">
        <f>Cement!AT25</f>
        <v>Educational PCA</v>
      </c>
      <c r="AB1" s="51" t="str">
        <f>Cement!AU25</f>
        <v>Commeric PCA</v>
      </c>
      <c r="AC1" s="51" t="str">
        <f>Cement!AV25</f>
        <v>Public Utility &amp; Other PCA</v>
      </c>
      <c r="AD1" s="51" t="str">
        <f>Cement!AW25</f>
        <v>Farm nonres PCA</v>
      </c>
      <c r="AE1" s="51" t="str">
        <f>Cement!AX25</f>
        <v>Oil &amp; Gas Wells PCA</v>
      </c>
      <c r="AF1" s="51" t="str">
        <f>Cement!AY25</f>
        <v>Misc PCA</v>
      </c>
      <c r="AG1" s="51" t="str">
        <f>Cement!AZ25</f>
        <v>Public constr PCA</v>
      </c>
      <c r="AH1" s="51" t="str">
        <f>Cement!BA25</f>
        <v>Buildings PCA</v>
      </c>
      <c r="AI1" s="51" t="str">
        <f>Cement!BB25</f>
        <v>Highways &amp; Streets PCA</v>
      </c>
      <c r="AJ1" s="51" t="str">
        <f>Cement!BC25</f>
        <v>Public Safety PCA</v>
      </c>
      <c r="AK1" s="51" t="str">
        <f>Cement!BD25</f>
        <v>Conservation PCA</v>
      </c>
      <c r="AL1" s="51" t="str">
        <f>Cement!BE25</f>
        <v>Sewage &amp; Waste Dispisal  PCA</v>
      </c>
    </row>
    <row r="2" spans="1:38" x14ac:dyDescent="0.25">
      <c r="A2" s="44">
        <f>Cement!T26</f>
        <v>1992</v>
      </c>
      <c r="B2" s="51">
        <f>Cement!U26</f>
        <v>0.38526988063947093</v>
      </c>
      <c r="C2" s="51">
        <f>Cement!V26</f>
        <v>0.21695958173203214</v>
      </c>
      <c r="D2" s="51">
        <f>Cement!W26</f>
        <v>0.39777053762849707</v>
      </c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x14ac:dyDescent="0.25">
      <c r="A3" s="44">
        <f>Cement!T27</f>
        <v>1993</v>
      </c>
      <c r="B3" s="51">
        <f>Cement!U27</f>
        <v>0.38176261950240337</v>
      </c>
      <c r="C3" s="51">
        <f>Cement!V27</f>
        <v>0.20953941482482308</v>
      </c>
      <c r="D3" s="51">
        <f>Cement!W27</f>
        <v>0.4086979656727735</v>
      </c>
      <c r="E3" s="51"/>
      <c r="F3" s="51"/>
      <c r="G3" s="51"/>
      <c r="H3" s="51"/>
      <c r="I3" s="52"/>
      <c r="J3" s="52"/>
      <c r="K3" s="52"/>
      <c r="L3" s="52"/>
      <c r="M3" s="52"/>
      <c r="N3" s="52"/>
      <c r="O3" s="52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x14ac:dyDescent="0.25">
      <c r="A4" s="44">
        <f>Cement!T28</f>
        <v>1994</v>
      </c>
      <c r="B4" s="51">
        <f>Cement!U28</f>
        <v>0.38805658985474317</v>
      </c>
      <c r="C4" s="51">
        <f>Cement!V28</f>
        <v>0.21489557986776703</v>
      </c>
      <c r="D4" s="51">
        <f>Cement!W28</f>
        <v>0.39704783027748969</v>
      </c>
      <c r="E4" s="51"/>
      <c r="F4" s="51"/>
      <c r="G4" s="51"/>
      <c r="H4" s="51"/>
      <c r="I4" s="52"/>
      <c r="J4" s="52"/>
      <c r="K4" s="52"/>
      <c r="L4" s="52"/>
      <c r="M4" s="52"/>
      <c r="N4" s="52"/>
      <c r="O4" s="52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38" x14ac:dyDescent="0.25">
      <c r="A5" s="44">
        <f>Cement!T29</f>
        <v>1995</v>
      </c>
      <c r="B5" s="51">
        <f>Cement!U29</f>
        <v>0.34863769480896217</v>
      </c>
      <c r="C5" s="51">
        <f>Cement!V29</f>
        <v>0.26911166051298352</v>
      </c>
      <c r="D5" s="51">
        <f>Cement!W29</f>
        <v>0.3822506446780542</v>
      </c>
      <c r="E5" s="51"/>
      <c r="F5" s="51"/>
      <c r="G5" s="51"/>
      <c r="H5" s="51"/>
      <c r="I5" s="52"/>
      <c r="J5" s="52"/>
      <c r="K5" s="52"/>
      <c r="L5" s="52"/>
      <c r="M5" s="52"/>
      <c r="N5" s="52"/>
      <c r="O5" s="52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x14ac:dyDescent="0.25">
      <c r="A6" s="44">
        <f>Cement!T30</f>
        <v>1996</v>
      </c>
      <c r="B6" s="51">
        <f>Cement!U30</f>
        <v>0.35961612437494911</v>
      </c>
      <c r="C6" s="51">
        <f>Cement!V30</f>
        <v>0.26405874107948785</v>
      </c>
      <c r="D6" s="51">
        <f>Cement!W30</f>
        <v>0.37632513454556299</v>
      </c>
      <c r="E6" s="51"/>
      <c r="F6" s="51"/>
      <c r="G6" s="51"/>
      <c r="H6" s="51"/>
      <c r="I6" s="52"/>
      <c r="J6" s="52"/>
      <c r="K6" s="52"/>
      <c r="L6" s="52"/>
      <c r="M6" s="52"/>
      <c r="N6" s="52"/>
      <c r="O6" s="52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 x14ac:dyDescent="0.25">
      <c r="A7" s="44">
        <f>Cement!T31</f>
        <v>1997</v>
      </c>
      <c r="B7" s="51">
        <f>Cement!U31</f>
        <v>0.33509880674318804</v>
      </c>
      <c r="C7" s="51">
        <f>Cement!V31</f>
        <v>0.29092723380113489</v>
      </c>
      <c r="D7" s="51">
        <f>Cement!W31</f>
        <v>0.37397395945567719</v>
      </c>
      <c r="E7" s="51"/>
      <c r="F7" s="51"/>
      <c r="G7" s="51"/>
      <c r="H7" s="51"/>
      <c r="I7" s="52"/>
      <c r="J7" s="52"/>
      <c r="K7" s="52"/>
      <c r="L7" s="52"/>
      <c r="M7" s="52"/>
      <c r="N7" s="52"/>
      <c r="O7" s="52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38" x14ac:dyDescent="0.25">
      <c r="A8" s="44">
        <f>Cement!T32</f>
        <v>1998</v>
      </c>
      <c r="B8" s="51">
        <f>Cement!U32</f>
        <v>0.34444964205963796</v>
      </c>
      <c r="C8" s="51">
        <f>Cement!V32</f>
        <v>0.29903796904529151</v>
      </c>
      <c r="D8" s="51">
        <f>Cement!W32</f>
        <v>0.35651238889507059</v>
      </c>
      <c r="E8" s="51"/>
      <c r="F8" s="51"/>
      <c r="G8" s="51"/>
      <c r="H8" s="51"/>
      <c r="I8" s="52"/>
      <c r="J8" s="52"/>
      <c r="K8" s="52"/>
      <c r="L8" s="52"/>
      <c r="M8" s="52"/>
      <c r="N8" s="52"/>
      <c r="O8" s="52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</row>
    <row r="9" spans="1:38" x14ac:dyDescent="0.25">
      <c r="A9" s="44">
        <f>Cement!T33</f>
        <v>1999</v>
      </c>
      <c r="B9" s="51">
        <f>Cement!U33</f>
        <v>0.33370744074445741</v>
      </c>
      <c r="C9" s="51">
        <f>Cement!V33</f>
        <v>0.30081866702392412</v>
      </c>
      <c r="D9" s="51">
        <f>Cement!W33</f>
        <v>0.36547389223161852</v>
      </c>
      <c r="E9" s="51"/>
      <c r="F9" s="51"/>
      <c r="G9" s="51"/>
      <c r="H9" s="51"/>
      <c r="I9" s="52"/>
      <c r="J9" s="52"/>
      <c r="K9" s="52"/>
      <c r="L9" s="52"/>
      <c r="M9" s="52"/>
      <c r="N9" s="52"/>
      <c r="O9" s="52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</row>
    <row r="10" spans="1:38" x14ac:dyDescent="0.25">
      <c r="A10" s="44">
        <f>Cement!T34</f>
        <v>2000</v>
      </c>
      <c r="B10" s="51">
        <f>Cement!U34</f>
        <v>0.31766784862710001</v>
      </c>
      <c r="C10" s="51">
        <f>Cement!V34</f>
        <v>0.30620661688737949</v>
      </c>
      <c r="D10" s="51">
        <f>Cement!W34</f>
        <v>0.37612553448552039</v>
      </c>
      <c r="E10" s="51"/>
      <c r="F10" s="51"/>
      <c r="G10" s="51"/>
      <c r="H10" s="51"/>
      <c r="I10" s="52"/>
      <c r="J10" s="52"/>
      <c r="K10" s="52"/>
      <c r="L10" s="52"/>
      <c r="M10" s="52"/>
      <c r="N10" s="52"/>
      <c r="O10" s="52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</row>
    <row r="11" spans="1:38" x14ac:dyDescent="0.25">
      <c r="A11" s="44">
        <f>Cement!T35</f>
        <v>2001</v>
      </c>
      <c r="B11" s="51">
        <f>Cement!U35</f>
        <v>0.31256746957926496</v>
      </c>
      <c r="C11" s="51">
        <f>Cement!V35</f>
        <v>0.29103723244219659</v>
      </c>
      <c r="D11" s="51">
        <f>Cement!W35</f>
        <v>0.39639529797853834</v>
      </c>
      <c r="E11" s="51"/>
      <c r="F11" s="51"/>
      <c r="G11" s="51"/>
      <c r="H11" s="51"/>
      <c r="I11" s="52"/>
      <c r="J11" s="52"/>
      <c r="K11" s="52"/>
      <c r="L11" s="52"/>
      <c r="M11" s="52"/>
      <c r="N11" s="52"/>
      <c r="O11" s="52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</row>
    <row r="12" spans="1:38" x14ac:dyDescent="0.25">
      <c r="A12" s="44">
        <f>Cement!T36</f>
        <v>2002</v>
      </c>
      <c r="B12" s="51">
        <f>Cement!U36</f>
        <v>0.34880558872639816</v>
      </c>
      <c r="C12" s="51">
        <f>Cement!V36</f>
        <v>0.26132911478837917</v>
      </c>
      <c r="D12" s="51">
        <f>Cement!W36</f>
        <v>0.38986529648522267</v>
      </c>
      <c r="E12" s="51"/>
      <c r="F12" s="51"/>
      <c r="G12" s="51"/>
      <c r="H12" s="51"/>
      <c r="I12" s="52"/>
      <c r="J12" s="52"/>
      <c r="K12" s="52"/>
      <c r="L12" s="52"/>
      <c r="M12" s="52"/>
      <c r="N12" s="52"/>
      <c r="O12" s="52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</row>
    <row r="13" spans="1:38" x14ac:dyDescent="0.25">
      <c r="A13" s="44">
        <f>Cement!T37</f>
        <v>2003</v>
      </c>
      <c r="B13" s="51">
        <f>Cement!U37</f>
        <v>0.34623483125759569</v>
      </c>
      <c r="C13" s="51">
        <f>Cement!V37</f>
        <v>0.27137210144866913</v>
      </c>
      <c r="D13" s="51">
        <f>Cement!W37</f>
        <v>0.38239306729373546</v>
      </c>
      <c r="E13" s="51"/>
      <c r="F13" s="51"/>
      <c r="G13" s="51"/>
      <c r="H13" s="51"/>
      <c r="I13" s="52">
        <f>Cement!AB37</f>
        <v>0.01</v>
      </c>
      <c r="J13" s="52">
        <f>Cement!AC37</f>
        <v>0.31</v>
      </c>
      <c r="K13" s="52">
        <f>Cement!AD37</f>
        <v>0.1</v>
      </c>
      <c r="L13" s="52">
        <f>Cement!AE37</f>
        <v>0.08</v>
      </c>
      <c r="M13" s="52">
        <f>Cement!AF37</f>
        <v>0.33</v>
      </c>
      <c r="N13" s="52">
        <f>Cement!AG37</f>
        <v>0.06</v>
      </c>
      <c r="O13" s="52">
        <f>Cement!AH37</f>
        <v>0.05</v>
      </c>
      <c r="P13" s="51">
        <f>Cement!AI37</f>
        <v>0.06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</row>
    <row r="14" spans="1:38" x14ac:dyDescent="0.25">
      <c r="A14" s="44">
        <f>Cement!T38</f>
        <v>2004</v>
      </c>
      <c r="B14" s="51">
        <f>Cement!U38</f>
        <v>0.34497195642314055</v>
      </c>
      <c r="C14" s="51">
        <f>Cement!V38</f>
        <v>0.26788628860359187</v>
      </c>
      <c r="D14" s="51">
        <f>Cement!W38</f>
        <v>0.38714175497326758</v>
      </c>
      <c r="E14" s="51"/>
      <c r="F14" s="51"/>
      <c r="G14" s="51"/>
      <c r="H14" s="51"/>
      <c r="I14" s="52"/>
      <c r="J14" s="52"/>
      <c r="K14" s="52"/>
      <c r="L14" s="52"/>
      <c r="M14" s="52"/>
      <c r="N14" s="52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</row>
    <row r="15" spans="1:38" x14ac:dyDescent="0.25">
      <c r="A15" s="44">
        <f>Cement!T39</f>
        <v>2005</v>
      </c>
      <c r="B15" s="51">
        <f>Cement!U39</f>
        <v>0.36964503272807891</v>
      </c>
      <c r="C15" s="51">
        <f>Cement!V39</f>
        <v>0.24059032986886247</v>
      </c>
      <c r="D15" s="51">
        <f>Cement!W39</f>
        <v>0.38976463740305872</v>
      </c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</row>
    <row r="16" spans="1:38" x14ac:dyDescent="0.25">
      <c r="A16" s="44">
        <f>Cement!T40</f>
        <v>2006</v>
      </c>
      <c r="B16" s="51">
        <f>Cement!U40</f>
        <v>0.33531296392640786</v>
      </c>
      <c r="C16" s="51">
        <f>Cement!V40</f>
        <v>0.25219208009384197</v>
      </c>
      <c r="D16" s="51">
        <f>Cement!W40</f>
        <v>0.41249495597975006</v>
      </c>
      <c r="E16" s="51"/>
      <c r="F16" s="51"/>
      <c r="G16" s="51"/>
      <c r="H16" s="51"/>
      <c r="I16" s="52">
        <f>Cement!AB40</f>
        <v>0.01</v>
      </c>
      <c r="J16" s="52">
        <f>Cement!AC40</f>
        <v>0.33</v>
      </c>
      <c r="K16" s="52">
        <f>Cement!AD40</f>
        <v>0.1</v>
      </c>
      <c r="L16" s="52">
        <f>Cement!AE40</f>
        <v>0.09</v>
      </c>
      <c r="M16" s="52">
        <f>Cement!AF40</f>
        <v>0.33</v>
      </c>
      <c r="N16" s="52">
        <f>Cement!AG40</f>
        <v>0.04</v>
      </c>
      <c r="O16" s="52">
        <f>Cement!AH40</f>
        <v>0.03</v>
      </c>
      <c r="P16" s="51">
        <f>Cement!AI40</f>
        <v>7.0000000000000007E-2</v>
      </c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 spans="1:38" x14ac:dyDescent="0.25">
      <c r="A17" s="44">
        <f>Cement!T41</f>
        <v>2007</v>
      </c>
      <c r="B17" s="51">
        <f>Cement!U41</f>
        <v>0.28284311747882035</v>
      </c>
      <c r="C17" s="51">
        <f>Cement!V41</f>
        <v>0.2605611603058775</v>
      </c>
      <c r="D17" s="51">
        <f>Cement!W41</f>
        <v>0.45659572221530242</v>
      </c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</row>
    <row r="18" spans="1:38" x14ac:dyDescent="0.25">
      <c r="A18" s="44">
        <f>Cement!T42</f>
        <v>2008</v>
      </c>
      <c r="B18" s="51">
        <f>Cement!U42</f>
        <v>0.23049825294449242</v>
      </c>
      <c r="C18" s="51">
        <f>Cement!V42</f>
        <v>0.25822530818979095</v>
      </c>
      <c r="D18" s="51">
        <f>Cement!W42</f>
        <v>0.51127643886571639</v>
      </c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x14ac:dyDescent="0.25">
      <c r="A19" s="44">
        <f>Cement!T43</f>
        <v>2009</v>
      </c>
      <c r="B19" s="51">
        <f>Cement!U43</f>
        <v>0.24370799194372597</v>
      </c>
      <c r="C19" s="51">
        <f>Cement!V43</f>
        <v>0.20448241550657376</v>
      </c>
      <c r="D19" s="51">
        <f>Cement!W43</f>
        <v>0.55180959254970008</v>
      </c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</row>
    <row r="20" spans="1:38" x14ac:dyDescent="0.25">
      <c r="A20" s="44">
        <f>Cement!T44</f>
        <v>2010</v>
      </c>
      <c r="B20" s="51">
        <f>Cement!U44</f>
        <v>0.21830763157560407</v>
      </c>
      <c r="C20" s="51">
        <f>Cement!V44</f>
        <v>0.16676978442146967</v>
      </c>
      <c r="D20" s="51">
        <f>Cement!W44</f>
        <v>0.61492258400292621</v>
      </c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</row>
    <row r="21" spans="1:38" x14ac:dyDescent="0.25">
      <c r="A21" s="44">
        <f>Cement!T45</f>
        <v>2011</v>
      </c>
      <c r="B21" s="51">
        <f>Cement!U45</f>
        <v>0.22460520895740244</v>
      </c>
      <c r="C21" s="51">
        <f>Cement!V45</f>
        <v>0.15399681185232333</v>
      </c>
      <c r="D21" s="51">
        <f>Cement!W45</f>
        <v>0.6213979791902744</v>
      </c>
      <c r="E21" s="51">
        <f>Cement!X45</f>
        <v>0.22455481595266541</v>
      </c>
      <c r="F21" s="51">
        <f>Cement!Y45</f>
        <v>0.15375251429325182</v>
      </c>
      <c r="G21" s="51">
        <f>Cement!Z45</f>
        <v>0.35319384983003116</v>
      </c>
      <c r="H21" s="51">
        <f>Cement!AA45</f>
        <v>0.26849881992405167</v>
      </c>
      <c r="I21" s="44"/>
      <c r="P21" s="51"/>
      <c r="Q21" s="51">
        <f>Cement!AJ45</f>
        <v>0.22455481595266541</v>
      </c>
      <c r="R21" s="51">
        <f>Cement!AK45</f>
        <v>0.11859416558806378</v>
      </c>
      <c r="S21" s="51">
        <f>Cement!AL45</f>
        <v>2.1690585574693843E-2</v>
      </c>
      <c r="T21" s="51">
        <f>Cement!AM45</f>
        <v>8.4273258708236737E-2</v>
      </c>
      <c r="U21" s="51">
        <f>Cement!AN45</f>
        <v>0.12197758434317574</v>
      </c>
      <c r="V21" s="51">
        <f>Cement!AO45</f>
        <v>9.0887109391667963E-3</v>
      </c>
      <c r="W21" s="51">
        <f>Cement!AP45</f>
        <v>1.1094201146400785E-2</v>
      </c>
      <c r="X21" s="51">
        <f>Cement!AQ45</f>
        <v>3.612727039981794E-3</v>
      </c>
      <c r="Y21" s="51">
        <f>Cement!AR45</f>
        <v>1.9429075341004451E-2</v>
      </c>
      <c r="Z21" s="51">
        <f>Cement!AS45</f>
        <v>1.6641301719601178E-3</v>
      </c>
      <c r="AA21" s="51">
        <f>Cement!AT45</f>
        <v>3.4889840271950162E-2</v>
      </c>
      <c r="AB21" s="51">
        <f>Cement!AU45</f>
        <v>4.2186411025929141E-2</v>
      </c>
      <c r="AC21" s="51">
        <f>Cement!AV45</f>
        <v>4.084883654776128E-2</v>
      </c>
      <c r="AD21" s="51">
        <f>Cement!AW45</f>
        <v>4.3721909313307161E-2</v>
      </c>
      <c r="AE21" s="51">
        <f>Cement!AX45</f>
        <v>3.582807077430733E-2</v>
      </c>
      <c r="AF21" s="51">
        <f>Cement!AY45</f>
        <v>2.1235136826534676E-2</v>
      </c>
      <c r="AG21" s="51">
        <f>Cement!AZ45</f>
        <v>0.51183364624224836</v>
      </c>
      <c r="AH21" s="51">
        <f>Cement!BA45</f>
        <v>3.1774929950076095E-2</v>
      </c>
      <c r="AI21" s="51">
        <f>Cement!BB45</f>
        <v>0.35319384983003116</v>
      </c>
      <c r="AJ21" s="51">
        <f>Cement!BC45</f>
        <v>2.5459769297509495E-3</v>
      </c>
      <c r="AK21" s="51">
        <f>Cement!BD45</f>
        <v>3.5942367047377931E-2</v>
      </c>
      <c r="AL21" s="51">
        <f>Cement!BE45</f>
        <v>5.0350605202895873E-2</v>
      </c>
    </row>
    <row r="22" spans="1:38" x14ac:dyDescent="0.25">
      <c r="A22" s="44">
        <f>Cement!T46</f>
        <v>2012</v>
      </c>
      <c r="B22" s="51">
        <f>Cement!U46</f>
        <v>0.25662390465758234</v>
      </c>
      <c r="C22" s="51">
        <f>Cement!V46</f>
        <v>0.14997630214458646</v>
      </c>
      <c r="D22" s="51">
        <f>Cement!W46</f>
        <v>0.59339979319783165</v>
      </c>
      <c r="E22" s="51">
        <f>Cement!X46</f>
        <v>0.25662015666069493</v>
      </c>
      <c r="F22" s="51">
        <f>Cement!Y46</f>
        <v>0.15028918938475494</v>
      </c>
      <c r="G22" s="51">
        <f>Cement!Z46</f>
        <v>0.33730390078439687</v>
      </c>
      <c r="H22" s="51">
        <f>Cement!AA46</f>
        <v>0.2557867531701532</v>
      </c>
      <c r="I22" s="44"/>
      <c r="P22" s="51"/>
      <c r="Q22" s="51">
        <f>Cement!AJ46</f>
        <v>0.25662015666069493</v>
      </c>
      <c r="R22" s="51">
        <f>Cement!AK46</f>
        <v>0.13512295950816197</v>
      </c>
      <c r="S22" s="51">
        <f>Cement!AL46</f>
        <v>2.8447636209455163E-2</v>
      </c>
      <c r="T22" s="51">
        <f>Cement!AM46</f>
        <v>9.6459614161543347E-2</v>
      </c>
      <c r="U22" s="51">
        <f>Cement!AN46</f>
        <v>0.12349779655032626</v>
      </c>
      <c r="V22" s="51">
        <f>Cement!AO46</f>
        <v>8.9569641721433113E-3</v>
      </c>
      <c r="W22" s="51">
        <f>Cement!AP46</f>
        <v>1.12624549501802E-2</v>
      </c>
      <c r="X22" s="51">
        <f>Cement!AQ46</f>
        <v>4.663981344074624E-3</v>
      </c>
      <c r="Y22" s="51">
        <f>Cement!AR46</f>
        <v>1.8099427602289591E-2</v>
      </c>
      <c r="Z22" s="51">
        <f>Cement!AS46</f>
        <v>1.616493534025864E-3</v>
      </c>
      <c r="AA22" s="51">
        <f>Cement!AT46</f>
        <v>2.9322132711469155E-2</v>
      </c>
      <c r="AB22" s="51">
        <f>Cement!AU46</f>
        <v>5.1211045155819375E-2</v>
      </c>
      <c r="AC22" s="51">
        <f>Cement!AV46</f>
        <v>4.7403590903741286E-2</v>
      </c>
      <c r="AD22" s="51">
        <f>Cement!AW46</f>
        <v>4.1937466490565053E-2</v>
      </c>
      <c r="AE22" s="51">
        <f>Cement!AX46</f>
        <v>3.7530567143099998E-2</v>
      </c>
      <c r="AF22" s="51">
        <f>Cement!AY46</f>
        <v>2.1707575420747735E-2</v>
      </c>
      <c r="AG22" s="51">
        <f>Cement!AZ46</f>
        <v>0.47130284683082474</v>
      </c>
      <c r="AH22" s="51">
        <f>Cement!BA46</f>
        <v>2.6791392834428662E-2</v>
      </c>
      <c r="AI22" s="51">
        <f>Cement!BB46</f>
        <v>0.33730390078439687</v>
      </c>
      <c r="AJ22" s="51">
        <f>Cement!BC46</f>
        <v>1.7622429510281959E-3</v>
      </c>
      <c r="AK22" s="51">
        <f>Cement!BD46</f>
        <v>3.1468624125503497E-2</v>
      </c>
      <c r="AL22" s="51">
        <f>Cement!BE46</f>
        <v>3.2011871952512191E-2</v>
      </c>
    </row>
    <row r="23" spans="1:38" x14ac:dyDescent="0.25">
      <c r="A23" s="44">
        <f>Cement!T47</f>
        <v>2013</v>
      </c>
      <c r="B23" s="51">
        <f>Cement!U47</f>
        <v>0.27184925763817985</v>
      </c>
      <c r="C23" s="51">
        <f>Cement!V47</f>
        <v>0.16214872875218109</v>
      </c>
      <c r="D23" s="51">
        <f>Cement!W47</f>
        <v>0.56600201360963898</v>
      </c>
      <c r="E23" s="51">
        <f>Cement!X47</f>
        <v>0.28904786451588571</v>
      </c>
      <c r="F23" s="51">
        <f>Cement!Y47</f>
        <v>0.15631718571231001</v>
      </c>
      <c r="G23" s="51">
        <f>Cement!Z47</f>
        <v>0.30012447037227957</v>
      </c>
      <c r="H23" s="51">
        <f>Cement!AA47</f>
        <v>0.25451047939952476</v>
      </c>
      <c r="I23" s="44"/>
      <c r="P23" s="51"/>
      <c r="Q23" s="51">
        <f>Cement!AJ47</f>
        <v>0.28904786451588571</v>
      </c>
      <c r="R23" s="51">
        <f>Cement!AK47</f>
        <v>0.15884431145253153</v>
      </c>
      <c r="S23" s="51">
        <f>Cement!AL47</f>
        <v>3.5052868476306627E-2</v>
      </c>
      <c r="T23" s="51">
        <f>Cement!AM47</f>
        <v>9.5150684587047535E-2</v>
      </c>
      <c r="U23" s="51">
        <f>Cement!AN47</f>
        <v>0.13280611539283604</v>
      </c>
      <c r="V23" s="51">
        <f>Cement!AO47</f>
        <v>9.0398179463645843E-3</v>
      </c>
      <c r="W23" s="51">
        <f>Cement!AP47</f>
        <v>1.3440285653217999E-2</v>
      </c>
      <c r="X23" s="51">
        <f>Cement!AQ47</f>
        <v>5.2679884833473729E-3</v>
      </c>
      <c r="Y23" s="51">
        <f>Cement!AR47</f>
        <v>1.6470321988508493E-2</v>
      </c>
      <c r="Z23" s="51">
        <f>Cement!AS47</f>
        <v>1.4332951959465407E-3</v>
      </c>
      <c r="AA23" s="51">
        <f>Cement!AT47</f>
        <v>2.4655191923255843E-2</v>
      </c>
      <c r="AB23" s="51">
        <f>Cement!AU47</f>
        <v>6.2499214202195202E-2</v>
      </c>
      <c r="AC23" s="51">
        <f>Cement!AV47</f>
        <v>4.9234947257251339E-2</v>
      </c>
      <c r="AD23" s="51">
        <f>Cement!AW47</f>
        <v>3.8548097112035905E-2</v>
      </c>
      <c r="AE23" s="51">
        <f>Cement!AX47</f>
        <v>3.7680576335541949E-2</v>
      </c>
      <c r="AF23" s="51">
        <f>Cement!AY47</f>
        <v>2.0103851037881742E-2</v>
      </c>
      <c r="AG23" s="51">
        <f>Cement!AZ47</f>
        <v>0.43257854834856735</v>
      </c>
      <c r="AH23" s="51">
        <f>Cement!BA47</f>
        <v>2.3511070319473956E-2</v>
      </c>
      <c r="AI23" s="51">
        <f>Cement!BB47</f>
        <v>0.30012447037227957</v>
      </c>
      <c r="AJ23" s="51">
        <f>Cement!BC47</f>
        <v>1.9613513207689501E-3</v>
      </c>
      <c r="AK23" s="51">
        <f>Cement!BD47</f>
        <v>2.8728767743314433E-2</v>
      </c>
      <c r="AL23" s="51">
        <f>Cement!BE47</f>
        <v>4.3853803890013456E-2</v>
      </c>
    </row>
    <row r="24" spans="1:38" x14ac:dyDescent="0.25">
      <c r="A24" s="44">
        <f>Cement!T48</f>
        <v>2014</v>
      </c>
      <c r="B24" s="51">
        <f>Cement!U48</f>
        <v>0.27184925763817985</v>
      </c>
      <c r="C24" s="51">
        <f>Cement!V48</f>
        <v>0.16214872875218109</v>
      </c>
      <c r="D24" s="51">
        <f>Cement!W48</f>
        <v>0.56600201360963898</v>
      </c>
      <c r="E24" s="51">
        <f>Cement!X48</f>
        <v>0.26024040684234861</v>
      </c>
      <c r="F24" s="51">
        <f>Cement!Y48</f>
        <v>0.18304383163091301</v>
      </c>
      <c r="G24" s="51">
        <f>Cement!Z48</f>
        <v>0.29650262361018009</v>
      </c>
      <c r="H24" s="51">
        <f>Cement!AA48</f>
        <v>0.26021313791655831</v>
      </c>
      <c r="I24" s="44"/>
      <c r="P24" s="51"/>
      <c r="Q24" s="51">
        <f>Cement!AJ48</f>
        <v>0.26024040684234861</v>
      </c>
      <c r="R24" s="51">
        <f>Cement!AK48</f>
        <v>0.15845680867293868</v>
      </c>
      <c r="S24" s="51">
        <f>Cement!AL48</f>
        <v>3.4338087422851993E-2</v>
      </c>
      <c r="T24" s="51">
        <f>Cement!AM48</f>
        <v>6.745105291139826E-2</v>
      </c>
      <c r="U24" s="51">
        <f>Cement!AN48</f>
        <v>0.15920018492834026</v>
      </c>
      <c r="V24" s="51">
        <f>Cement!AO48</f>
        <v>9.7200711957652394E-3</v>
      </c>
      <c r="W24" s="51">
        <f>Cement!AP48</f>
        <v>1.8469291047363678E-2</v>
      </c>
      <c r="X24" s="51">
        <f>Cement!AQ48</f>
        <v>8.0557546057650076E-3</v>
      </c>
      <c r="Y24" s="51">
        <f>Cement!AR48</f>
        <v>1.6585377129516191E-2</v>
      </c>
      <c r="Z24" s="51">
        <f>Cement!AS48</f>
        <v>1.3638149834724117E-3</v>
      </c>
      <c r="AA24" s="51">
        <f>Cement!AT48</f>
        <v>2.6132082013823076E-2</v>
      </c>
      <c r="AB24" s="51">
        <f>Cement!AU48</f>
        <v>7.8870113959455396E-2</v>
      </c>
      <c r="AC24" s="51">
        <f>Cement!AV48</f>
        <v>4.3134535367545079E-2</v>
      </c>
      <c r="AD24" s="51">
        <f>Cement!AW48</f>
        <v>3.5910772075820621E-2</v>
      </c>
      <c r="AE24" s="51">
        <f>Cement!AX48</f>
        <v>3.6315302820157186E-2</v>
      </c>
      <c r="AF24" s="51">
        <f>Cement!AY48</f>
        <v>2.2457235321312993E-2</v>
      </c>
      <c r="AG24" s="51">
        <f>Cement!AZ48</f>
        <v>0.44274156264447528</v>
      </c>
      <c r="AH24" s="51">
        <f>Cement!BA48</f>
        <v>2.3843646702572757E-2</v>
      </c>
      <c r="AI24" s="51">
        <f>Cement!BB48</f>
        <v>0.29650262361018009</v>
      </c>
      <c r="AJ24" s="51">
        <f>Cement!BC48</f>
        <v>1.803009639166917E-3</v>
      </c>
      <c r="AK24" s="51">
        <f>Cement!BD48</f>
        <v>3.1529553177226603E-2</v>
      </c>
      <c r="AL24" s="51">
        <f>Cement!BE48</f>
        <v>5.0426481126187563E-2</v>
      </c>
    </row>
    <row r="25" spans="1:38" x14ac:dyDescent="0.25">
      <c r="A25" s="44">
        <f>Cement!T49</f>
        <v>2015</v>
      </c>
      <c r="B25" s="51">
        <f>Cement!U49</f>
        <v>0.27184925763817985</v>
      </c>
      <c r="C25" s="51">
        <f>Cement!V49</f>
        <v>0.16214872875218109</v>
      </c>
      <c r="D25" s="51">
        <f>Cement!W49</f>
        <v>0.56600201360963898</v>
      </c>
      <c r="E25" s="51">
        <f>Cement!X49</f>
        <v>0.27523876388842455</v>
      </c>
      <c r="F25" s="51">
        <f>Cement!Y49</f>
        <v>0.18255242178207237</v>
      </c>
      <c r="G25" s="51">
        <f>Cement!Z49</f>
        <v>0.30339670581942185</v>
      </c>
      <c r="H25" s="51">
        <f>Cement!AA49</f>
        <v>0.23881210851008117</v>
      </c>
      <c r="I25" s="44"/>
      <c r="P25" s="51"/>
      <c r="Q25" s="51">
        <f>Cement!AJ49</f>
        <v>0.27523876388842455</v>
      </c>
      <c r="R25" s="51">
        <f>Cement!AK49</f>
        <v>0.16940067310049703</v>
      </c>
      <c r="S25" s="51">
        <f>Cement!AL49</f>
        <v>3.7198832103773373E-2</v>
      </c>
      <c r="T25" s="51">
        <f>Cement!AM49</f>
        <v>6.8636191410167829E-2</v>
      </c>
      <c r="U25" s="51">
        <f>Cement!AN49</f>
        <v>0.15901619248214147</v>
      </c>
      <c r="V25" s="51">
        <f>Cement!AO49</f>
        <v>1.0742862237279069E-2</v>
      </c>
      <c r="W25" s="51">
        <f>Cement!AP49</f>
        <v>1.8554839860030758E-2</v>
      </c>
      <c r="X25" s="51">
        <f>Cement!AQ49</f>
        <v>9.1381193304655977E-3</v>
      </c>
      <c r="Y25" s="51">
        <f>Cement!AR49</f>
        <v>1.449840640114115E-2</v>
      </c>
      <c r="Z25" s="51">
        <f>Cement!AS49</f>
        <v>1.0586845565783314E-3</v>
      </c>
      <c r="AA25" s="51">
        <f>Cement!AT49</f>
        <v>2.5274700782312167E-2</v>
      </c>
      <c r="AB25" s="51">
        <f>Cement!AU49</f>
        <v>7.97579512782223E-2</v>
      </c>
      <c r="AC25" s="51">
        <f>Cement!AV49</f>
        <v>4.9257240925857822E-2</v>
      </c>
      <c r="AD25" s="51">
        <f>Cement!AW49</f>
        <v>3.2975605407152331E-2</v>
      </c>
      <c r="AE25" s="51">
        <f>Cement!AX49</f>
        <v>1.8488181605429442E-2</v>
      </c>
      <c r="AF25" s="51">
        <f>Cement!AY49</f>
        <v>2.2277200138187736E-2</v>
      </c>
      <c r="AG25" s="51">
        <f>Cement!AZ49</f>
        <v>0.44274681555280665</v>
      </c>
      <c r="AH25" s="51">
        <f>Cement!BA49</f>
        <v>2.3536229299930905E-2</v>
      </c>
      <c r="AI25" s="51">
        <f>Cement!BB49</f>
        <v>0.30339670581942185</v>
      </c>
      <c r="AJ25" s="51">
        <f>Cement!BC49</f>
        <v>1.9056322018409968E-3</v>
      </c>
      <c r="AK25" s="51">
        <f>Cement!BD49</f>
        <v>2.9163973521742038E-2</v>
      </c>
      <c r="AL25" s="51">
        <f>Cement!BE49</f>
        <v>4.8966946753738826E-2</v>
      </c>
    </row>
    <row r="26" spans="1:38" x14ac:dyDescent="0.25">
      <c r="A26" s="44">
        <f>Cement!T50</f>
        <v>2016</v>
      </c>
      <c r="B26" s="51">
        <f>Cement!U50</f>
        <v>0.27184925763817985</v>
      </c>
      <c r="C26" s="51">
        <f>Cement!V50</f>
        <v>0.16214872875218109</v>
      </c>
      <c r="D26" s="51">
        <f>Cement!W50</f>
        <v>0.56600201360963898</v>
      </c>
      <c r="E26" s="51"/>
      <c r="F26" s="51"/>
      <c r="G26" s="51"/>
      <c r="H26" s="51"/>
      <c r="I26" s="44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x14ac:dyDescent="0.25"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38" x14ac:dyDescent="0.25"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</row>
    <row r="29" spans="1:38" x14ac:dyDescent="0.25"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x14ac:dyDescent="0.25"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2D09-5EA2-4DFB-B9D0-8FF5DBDA8054}">
  <dimension ref="A1:O16"/>
  <sheetViews>
    <sheetView workbookViewId="0">
      <selection activeCell="B2" sqref="B2:G13"/>
    </sheetView>
  </sheetViews>
  <sheetFormatPr baseColWidth="10" defaultRowHeight="15" x14ac:dyDescent="0.25"/>
  <sheetData>
    <row r="1" spans="1:15" x14ac:dyDescent="0.25">
      <c r="A1" t="str">
        <f>Plastics!K29</f>
        <v>Year</v>
      </c>
      <c r="B1" s="52" t="str">
        <f>Plastics!L29</f>
        <v>Packaging PE</v>
      </c>
      <c r="C1" s="52" t="str">
        <f>Plastics!M29</f>
        <v>Building and construction PE</v>
      </c>
      <c r="D1" s="52" t="str">
        <f>Plastics!N29</f>
        <v>Automotive PE</v>
      </c>
      <c r="E1" s="52" t="str">
        <f>Plastics!O29</f>
        <v>Electrical&amp;Electronic PE</v>
      </c>
      <c r="F1" s="52" t="str">
        <f>Plastics!P29</f>
        <v>Agriculture PE</v>
      </c>
      <c r="G1" s="52" t="str">
        <f>Plastics!R29</f>
        <v>Others PE</v>
      </c>
      <c r="H1" s="52" t="str">
        <f>Plastics!S29</f>
        <v>Packaging Euromap USA</v>
      </c>
      <c r="I1" s="52" t="str">
        <f>Plastics!T29</f>
        <v>Automotive Euromap USA</v>
      </c>
      <c r="J1" s="52" t="str">
        <f>Plastics!U29</f>
        <v>Construction industry Euromap USA</v>
      </c>
      <c r="K1" s="52" t="str">
        <f>Plastics!V29</f>
        <v>Electrical, electronics &amp; telecom Euromap USA</v>
      </c>
      <c r="L1" s="52" t="str">
        <f>Plastics!W29</f>
        <v>Others Euromap USA</v>
      </c>
      <c r="M1" s="52"/>
      <c r="N1" s="52"/>
      <c r="O1" s="52"/>
    </row>
    <row r="2" spans="1:15" x14ac:dyDescent="0.25">
      <c r="A2" s="52">
        <f>Plastics!K30</f>
        <v>2006</v>
      </c>
      <c r="B2" s="49">
        <f>Plastics!L30</f>
        <v>0.37</v>
      </c>
      <c r="C2" s="49">
        <f>Plastics!M30</f>
        <v>0.21</v>
      </c>
      <c r="D2" s="49">
        <f>Plastics!N30</f>
        <v>0.08</v>
      </c>
      <c r="E2" s="49">
        <f>Plastics!O30</f>
        <v>0.06</v>
      </c>
      <c r="F2" s="49">
        <f>Plastics!Q30</f>
        <v>0</v>
      </c>
      <c r="G2" s="49">
        <f>Plastics!R30</f>
        <v>0.28000000000000003</v>
      </c>
      <c r="H2" s="51"/>
      <c r="I2" s="51"/>
      <c r="J2" s="51"/>
      <c r="K2" s="51"/>
      <c r="L2" s="51"/>
    </row>
    <row r="3" spans="1:15" x14ac:dyDescent="0.25">
      <c r="A3" s="52">
        <f>Plastics!K31</f>
        <v>2007</v>
      </c>
      <c r="B3" s="49">
        <f>Plastics!L31</f>
        <v>0.37</v>
      </c>
      <c r="C3" s="49">
        <f>Plastics!M31</f>
        <v>0.21</v>
      </c>
      <c r="D3" s="49">
        <f>Plastics!N31</f>
        <v>0.08</v>
      </c>
      <c r="E3" s="49">
        <f>Plastics!O31</f>
        <v>0.06</v>
      </c>
      <c r="F3" s="49">
        <f>Plastics!Q31</f>
        <v>0</v>
      </c>
      <c r="G3" s="49">
        <f>Plastics!R31</f>
        <v>0.28000000000000003</v>
      </c>
      <c r="H3" s="51"/>
      <c r="I3" s="51"/>
      <c r="J3" s="51"/>
      <c r="K3" s="51"/>
      <c r="L3" s="51"/>
    </row>
    <row r="4" spans="1:15" x14ac:dyDescent="0.25">
      <c r="A4" s="52">
        <f>Plastics!K32</f>
        <v>2008</v>
      </c>
      <c r="B4" s="49">
        <f>Plastics!L32</f>
        <v>0.38</v>
      </c>
      <c r="C4" s="49">
        <f>Plastics!M32</f>
        <v>0.21</v>
      </c>
      <c r="D4" s="49">
        <f>Plastics!N32</f>
        <v>7.0000000000000007E-2</v>
      </c>
      <c r="E4" s="49">
        <f>Plastics!O32</f>
        <v>0.06</v>
      </c>
      <c r="F4" s="49">
        <f>Plastics!Q32</f>
        <v>0</v>
      </c>
      <c r="G4" s="49">
        <f>Plastics!R32</f>
        <v>0.28000000000000003</v>
      </c>
      <c r="H4" s="51"/>
      <c r="I4" s="51"/>
      <c r="J4" s="51"/>
      <c r="K4" s="51"/>
      <c r="L4" s="51"/>
    </row>
    <row r="5" spans="1:15" x14ac:dyDescent="0.25">
      <c r="A5" s="52">
        <f>Plastics!K33</f>
        <v>2009</v>
      </c>
      <c r="B5" s="49">
        <f>Plastics!L33</f>
        <v>0.40100000000000002</v>
      </c>
      <c r="C5" s="49">
        <f>Plastics!M33</f>
        <v>0.20399999999999999</v>
      </c>
      <c r="D5" s="49">
        <f>Plastics!N33</f>
        <v>7.0000000000000007E-2</v>
      </c>
      <c r="E5" s="49">
        <f>Plastics!O33</f>
        <v>5.6000000000000001E-2</v>
      </c>
      <c r="F5" s="49">
        <f>Plastics!Q33</f>
        <v>0</v>
      </c>
      <c r="G5" s="49">
        <f>Plastics!R33</f>
        <v>0.26900000000000002</v>
      </c>
      <c r="H5" s="51">
        <f>Plastics!S33</f>
        <v>0.51700000000000002</v>
      </c>
      <c r="I5" s="51">
        <f>Plastics!T33</f>
        <v>5.2999999999999999E-2</v>
      </c>
      <c r="J5" s="51">
        <f>Plastics!U33</f>
        <v>0.18600000000000003</v>
      </c>
      <c r="K5" s="51">
        <f>Plastics!V33</f>
        <v>5.2999999999999999E-2</v>
      </c>
      <c r="L5" s="51">
        <f>Plastics!W33</f>
        <v>0.19</v>
      </c>
      <c r="M5" s="55"/>
    </row>
    <row r="6" spans="1:15" x14ac:dyDescent="0.25">
      <c r="A6" s="52">
        <f>Plastics!K34</f>
        <v>2010</v>
      </c>
      <c r="B6" s="49">
        <f>Plastics!L34</f>
        <v>0.39</v>
      </c>
      <c r="C6" s="49">
        <f>Plastics!M34</f>
        <v>0.20600000000000002</v>
      </c>
      <c r="D6" s="49">
        <f>Plastics!N34</f>
        <v>7.4999999999999997E-2</v>
      </c>
      <c r="E6" s="49">
        <f>Plastics!O34</f>
        <v>5.5999999999999994E-2</v>
      </c>
      <c r="F6" s="49">
        <f>Plastics!Q34</f>
        <v>0</v>
      </c>
      <c r="G6" s="49">
        <f>Plastics!R34</f>
        <v>0.27300000000000002</v>
      </c>
      <c r="H6" s="51">
        <f>Plastics!S34</f>
        <v>0.51600000000000001</v>
      </c>
      <c r="I6" s="51">
        <f>Plastics!T34</f>
        <v>5.4000000000000006E-2</v>
      </c>
      <c r="J6" s="51">
        <f>Plastics!U34</f>
        <v>0.184</v>
      </c>
      <c r="K6" s="51">
        <f>Plastics!V34</f>
        <v>5.2000000000000005E-2</v>
      </c>
      <c r="L6" s="51">
        <f>Plastics!W34</f>
        <v>0.19399999999999998</v>
      </c>
      <c r="M6" s="55"/>
    </row>
    <row r="7" spans="1:15" x14ac:dyDescent="0.25">
      <c r="A7" s="52">
        <f>Plastics!K35</f>
        <v>2011</v>
      </c>
      <c r="B7" s="49">
        <f>Plastics!L35</f>
        <v>0.39399999999999996</v>
      </c>
      <c r="C7" s="49">
        <f>Plastics!M35</f>
        <v>0.20499999999999999</v>
      </c>
      <c r="D7" s="49">
        <f>Plastics!N35</f>
        <v>8.3000000000000004E-2</v>
      </c>
      <c r="E7" s="49">
        <f>Plastics!O35</f>
        <v>5.4000000000000006E-2</v>
      </c>
      <c r="F7" s="49">
        <f>Plastics!Q35</f>
        <v>0</v>
      </c>
      <c r="G7" s="49">
        <f>Plastics!R35</f>
        <v>0.26400000000000001</v>
      </c>
      <c r="H7" s="51">
        <f>Plastics!S35</f>
        <v>0.52600000000000002</v>
      </c>
      <c r="I7" s="51">
        <f>Plastics!T35</f>
        <v>5.2999999999999999E-2</v>
      </c>
      <c r="J7" s="51">
        <f>Plastics!U35</f>
        <v>0.18100000000000002</v>
      </c>
      <c r="K7" s="51">
        <f>Plastics!V35</f>
        <v>5.2000000000000005E-2</v>
      </c>
      <c r="L7" s="51">
        <f>Plastics!W35</f>
        <v>0.18899999999999997</v>
      </c>
      <c r="M7" s="55"/>
    </row>
    <row r="8" spans="1:15" x14ac:dyDescent="0.25">
      <c r="A8" s="52">
        <f>Plastics!K36</f>
        <v>2012</v>
      </c>
      <c r="B8" s="49">
        <f>Plastics!L36</f>
        <v>0.39399999999999996</v>
      </c>
      <c r="C8" s="49">
        <f>Plastics!M36</f>
        <v>0.20300000000000001</v>
      </c>
      <c r="D8" s="49">
        <f>Plastics!N36</f>
        <v>8.199999999999999E-2</v>
      </c>
      <c r="E8" s="49">
        <f>Plastics!O36</f>
        <v>5.5E-2</v>
      </c>
      <c r="F8" s="49">
        <f>Plastics!Q36</f>
        <v>0</v>
      </c>
      <c r="G8" s="49">
        <f>Plastics!R36</f>
        <v>0.22399999999999998</v>
      </c>
      <c r="H8" s="51">
        <f>Plastics!S36</f>
        <v>0.51800000000000002</v>
      </c>
      <c r="I8" s="51">
        <f>Plastics!T36</f>
        <v>5.4000000000000006E-2</v>
      </c>
      <c r="J8" s="51">
        <f>Plastics!U36</f>
        <v>0.18600000000000003</v>
      </c>
      <c r="K8" s="51">
        <f>Plastics!V36</f>
        <v>5.2000000000000005E-2</v>
      </c>
      <c r="L8" s="51">
        <f>Plastics!W36</f>
        <v>0.19</v>
      </c>
      <c r="M8" s="55"/>
    </row>
    <row r="9" spans="1:15" x14ac:dyDescent="0.25">
      <c r="A9" s="52">
        <f>Plastics!K37</f>
        <v>2013</v>
      </c>
      <c r="B9" s="49">
        <f>Plastics!L37</f>
        <v>0.39600000000000002</v>
      </c>
      <c r="C9" s="49">
        <f>Plastics!M37</f>
        <v>0.20300000000000001</v>
      </c>
      <c r="D9" s="49">
        <f>Plastics!N37</f>
        <v>8.5000000000000006E-2</v>
      </c>
      <c r="E9" s="49">
        <f>Plastics!O37</f>
        <v>5.5999999999999994E-2</v>
      </c>
      <c r="F9" s="49">
        <f>Plastics!Q37</f>
        <v>0</v>
      </c>
      <c r="G9" s="49">
        <f>Plastics!R37</f>
        <v>0.217</v>
      </c>
      <c r="H9" s="51">
        <f>Plastics!S37</f>
        <v>0.52300000000000002</v>
      </c>
      <c r="I9" s="51">
        <f>Plastics!T37</f>
        <v>5.2999999999999999E-2</v>
      </c>
      <c r="J9" s="51">
        <f>Plastics!U37</f>
        <v>0.184</v>
      </c>
      <c r="K9" s="51">
        <f>Plastics!V37</f>
        <v>5.2000000000000005E-2</v>
      </c>
      <c r="L9" s="51">
        <f>Plastics!W37</f>
        <v>0.188</v>
      </c>
      <c r="M9" s="55"/>
    </row>
    <row r="10" spans="1:15" x14ac:dyDescent="0.25">
      <c r="A10" s="52">
        <f>Plastics!K38</f>
        <v>2014</v>
      </c>
      <c r="B10" s="49">
        <f>Plastics!L38</f>
        <v>0.39500000000000002</v>
      </c>
      <c r="C10" s="49">
        <f>Plastics!M38</f>
        <v>0.20100000000000001</v>
      </c>
      <c r="D10" s="49">
        <f>Plastics!N38</f>
        <v>8.5999999999999993E-2</v>
      </c>
      <c r="E10" s="49">
        <f>Plastics!O38</f>
        <v>5.7000000000000002E-2</v>
      </c>
      <c r="F10" s="49">
        <f>Plastics!Q38</f>
        <v>0</v>
      </c>
      <c r="G10" s="49">
        <f>Plastics!R38</f>
        <v>0.22699999999999998</v>
      </c>
      <c r="H10" s="51">
        <f>Plastics!S38</f>
        <v>0.52100000000000002</v>
      </c>
      <c r="I10" s="51">
        <f>Plastics!T38</f>
        <v>5.4000000000000006E-2</v>
      </c>
      <c r="J10" s="51">
        <f>Plastics!U38</f>
        <v>0.185</v>
      </c>
      <c r="K10" s="51">
        <f>Plastics!V38</f>
        <v>5.2000000000000005E-2</v>
      </c>
      <c r="L10" s="51">
        <f>Plastics!W38</f>
        <v>0.188</v>
      </c>
      <c r="M10" s="55"/>
    </row>
    <row r="11" spans="1:15" x14ac:dyDescent="0.25">
      <c r="A11" s="52">
        <f>Plastics!K39</f>
        <v>2015</v>
      </c>
      <c r="B11" s="49">
        <f>Plastics!L39</f>
        <v>0.39900000000000002</v>
      </c>
      <c r="C11" s="49">
        <f>Plastics!M39</f>
        <v>0.19700000000000001</v>
      </c>
      <c r="D11" s="49">
        <f>Plastics!N39</f>
        <v>8.8999999999999996E-2</v>
      </c>
      <c r="E11" s="49">
        <f>Plastics!O39</f>
        <v>5.8000000000000003E-2</v>
      </c>
      <c r="F11" s="49">
        <f>Plastics!Q39</f>
        <v>0</v>
      </c>
      <c r="G11" s="49">
        <f>Plastics!R39</f>
        <v>0.224</v>
      </c>
      <c r="H11" s="51">
        <f>Plastics!S39</f>
        <v>0.52</v>
      </c>
      <c r="I11" s="51">
        <f>Plastics!T39</f>
        <v>5.4000000000000006E-2</v>
      </c>
      <c r="J11" s="51">
        <f>Plastics!U39</f>
        <v>0.185</v>
      </c>
      <c r="K11" s="51">
        <f>Plastics!V39</f>
        <v>5.2000000000000005E-2</v>
      </c>
      <c r="L11" s="51">
        <f>Plastics!W39</f>
        <v>0.18899999999999997</v>
      </c>
      <c r="M11" s="55"/>
    </row>
    <row r="12" spans="1:15" x14ac:dyDescent="0.25">
      <c r="A12" s="52">
        <f>Plastics!K40</f>
        <v>2016</v>
      </c>
      <c r="B12" s="49">
        <f>Plastics!L40</f>
        <v>0.39900000000000002</v>
      </c>
      <c r="C12" s="49">
        <f>Plastics!M40</f>
        <v>0.19700000000000001</v>
      </c>
      <c r="D12" s="49">
        <f>Plastics!N40</f>
        <v>0.1</v>
      </c>
      <c r="E12" s="49">
        <f>Plastics!O40</f>
        <v>6.2E-2</v>
      </c>
      <c r="F12" s="49">
        <f>Plastics!Q40</f>
        <v>4.2000000000000003E-2</v>
      </c>
      <c r="G12" s="49">
        <f>Plastics!R40</f>
        <v>0.16700000000000001</v>
      </c>
      <c r="H12" s="51"/>
      <c r="I12" s="51"/>
      <c r="J12" s="51"/>
      <c r="K12" s="51"/>
      <c r="L12" s="51"/>
    </row>
    <row r="13" spans="1:15" x14ac:dyDescent="0.25">
      <c r="A13" s="52">
        <f>Plastics!K41</f>
        <v>2017</v>
      </c>
      <c r="B13" s="49">
        <f>Plastics!L41</f>
        <v>0.39700000000000002</v>
      </c>
      <c r="C13" s="49">
        <f>Plastics!M41</f>
        <v>0.19800000000000001</v>
      </c>
      <c r="D13" s="49">
        <f>Plastics!N41</f>
        <v>0.10100000000000001</v>
      </c>
      <c r="E13" s="49">
        <f>Plastics!O41</f>
        <v>6.2E-2</v>
      </c>
      <c r="F13" s="49">
        <f>Plastics!Q41</f>
        <v>4.0999999999999995E-2</v>
      </c>
      <c r="G13" s="49">
        <f>Plastics!R41</f>
        <v>0.16700000000000001</v>
      </c>
      <c r="H13" s="51"/>
      <c r="I13" s="51"/>
      <c r="J13" s="51"/>
      <c r="K13" s="51"/>
      <c r="L13" s="51"/>
    </row>
    <row r="14" spans="1:1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5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5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A6AF-645A-4091-A7E6-90882E3E1440}">
  <dimension ref="A1:BE252"/>
  <sheetViews>
    <sheetView zoomScale="70" zoomScaleNormal="70" workbookViewId="0">
      <selection activeCell="B5" sqref="B5:F5"/>
    </sheetView>
  </sheetViews>
  <sheetFormatPr baseColWidth="10" defaultRowHeight="15" x14ac:dyDescent="0.25"/>
  <cols>
    <col min="1" max="1" width="30.42578125" customWidth="1"/>
    <col min="2" max="2" width="26.28515625" style="34" customWidth="1"/>
    <col min="3" max="4" width="14.7109375" style="34" bestFit="1" customWidth="1"/>
    <col min="5" max="5" width="13.7109375" style="34" bestFit="1" customWidth="1"/>
    <col min="6" max="7" width="13.7109375" bestFit="1" customWidth="1"/>
    <col min="8" max="12" width="13.7109375" style="34" bestFit="1" customWidth="1"/>
    <col min="13" max="24" width="13.7109375" bestFit="1" customWidth="1"/>
    <col min="25" max="25" width="14.7109375" bestFit="1" customWidth="1"/>
    <col min="26" max="34" width="13.7109375" bestFit="1" customWidth="1"/>
    <col min="35" max="57" width="14.7109375" bestFit="1" customWidth="1"/>
  </cols>
  <sheetData>
    <row r="1" spans="1:18" ht="14.45" customHeight="1" x14ac:dyDescent="0.25">
      <c r="A1" s="103" t="s">
        <v>49</v>
      </c>
      <c r="B1" s="103"/>
      <c r="C1" s="103"/>
      <c r="D1" s="103"/>
      <c r="E1" s="103"/>
      <c r="F1" s="103"/>
      <c r="G1" s="103"/>
    </row>
    <row r="2" spans="1:18" ht="14.45" customHeight="1" x14ac:dyDescent="0.25">
      <c r="A2" s="104" t="s">
        <v>36</v>
      </c>
      <c r="B2" s="104"/>
      <c r="C2" s="104"/>
      <c r="D2" s="104"/>
      <c r="E2" s="104"/>
      <c r="F2" s="104"/>
      <c r="G2" s="104"/>
    </row>
    <row r="3" spans="1:18" ht="14.45" customHeight="1" x14ac:dyDescent="0.25">
      <c r="A3" s="103" t="s">
        <v>35</v>
      </c>
      <c r="B3" s="103"/>
      <c r="C3" s="103"/>
      <c r="D3" s="103"/>
      <c r="E3" s="103"/>
      <c r="F3" s="103"/>
      <c r="G3" s="103"/>
    </row>
    <row r="4" spans="1:18" ht="14.45" customHeight="1" x14ac:dyDescent="0.25">
      <c r="A4" s="105" t="s">
        <v>34</v>
      </c>
      <c r="B4" s="105"/>
      <c r="C4" s="105"/>
      <c r="D4" s="105"/>
      <c r="E4" s="105"/>
      <c r="F4" s="105"/>
      <c r="G4" s="105"/>
    </row>
    <row r="5" spans="1:18" ht="61.15" customHeight="1" x14ac:dyDescent="0.25">
      <c r="A5" s="15" t="s">
        <v>10</v>
      </c>
      <c r="B5" s="37" t="s">
        <v>50</v>
      </c>
      <c r="C5" s="37" t="s">
        <v>51</v>
      </c>
      <c r="D5" s="37" t="s">
        <v>52</v>
      </c>
      <c r="E5" s="37" t="s">
        <v>53</v>
      </c>
      <c r="F5" s="15" t="s">
        <v>54</v>
      </c>
      <c r="G5" s="15" t="s">
        <v>42</v>
      </c>
      <c r="H5" s="35" t="s">
        <v>56</v>
      </c>
      <c r="J5" s="36" t="s">
        <v>10</v>
      </c>
      <c r="K5" s="37" t="s">
        <v>50</v>
      </c>
      <c r="L5" s="37" t="s">
        <v>51</v>
      </c>
      <c r="M5" s="15" t="s">
        <v>52</v>
      </c>
      <c r="N5" s="15" t="s">
        <v>53</v>
      </c>
      <c r="O5" s="15" t="s">
        <v>54</v>
      </c>
    </row>
    <row r="6" spans="1:18" ht="14.45" customHeight="1" x14ac:dyDescent="0.25">
      <c r="A6" s="5">
        <v>1975</v>
      </c>
      <c r="B6" s="41">
        <v>470000</v>
      </c>
      <c r="C6" s="41">
        <v>350000</v>
      </c>
      <c r="D6" s="41">
        <v>250000</v>
      </c>
      <c r="E6" s="41">
        <v>190000</v>
      </c>
      <c r="F6" s="3">
        <v>210000</v>
      </c>
      <c r="G6" s="16">
        <v>1470000</v>
      </c>
      <c r="H6" s="34">
        <f>SUM(B6:F6)</f>
        <v>1470000</v>
      </c>
      <c r="J6" s="38">
        <v>1975</v>
      </c>
      <c r="K6" s="20">
        <f>B6/$H6</f>
        <v>0.31972789115646261</v>
      </c>
      <c r="L6" s="20">
        <f t="shared" ref="L6:O6" si="0">C6/$H6</f>
        <v>0.23809523809523808</v>
      </c>
      <c r="M6" s="20">
        <f t="shared" si="0"/>
        <v>0.17006802721088435</v>
      </c>
      <c r="N6" s="20">
        <f t="shared" si="0"/>
        <v>0.12925170068027211</v>
      </c>
      <c r="O6" s="20">
        <f t="shared" si="0"/>
        <v>0.14285714285714285</v>
      </c>
      <c r="P6">
        <f>SUM(K6:O6)</f>
        <v>1</v>
      </c>
      <c r="R6" t="s">
        <v>61</v>
      </c>
    </row>
    <row r="7" spans="1:18" ht="14.45" customHeight="1" x14ac:dyDescent="0.25">
      <c r="A7" s="5">
        <v>1976</v>
      </c>
      <c r="B7" s="41">
        <v>610000</v>
      </c>
      <c r="C7" s="41">
        <v>480000</v>
      </c>
      <c r="D7" s="41">
        <v>310000</v>
      </c>
      <c r="E7" s="41">
        <v>290000</v>
      </c>
      <c r="F7" s="3">
        <v>230000</v>
      </c>
      <c r="G7" s="16">
        <v>1920000</v>
      </c>
      <c r="H7" s="34">
        <f t="shared" ref="H7:H34" si="1">SUM(B7:F7)</f>
        <v>1920000</v>
      </c>
      <c r="J7" s="38">
        <v>1976</v>
      </c>
      <c r="K7" s="20">
        <f t="shared" ref="K7:K34" si="2">B7/$H7</f>
        <v>0.31770833333333331</v>
      </c>
      <c r="L7" s="20">
        <f t="shared" ref="L7:L34" si="3">C7/$H7</f>
        <v>0.25</v>
      </c>
      <c r="M7" s="20">
        <f t="shared" ref="M7:M34" si="4">D7/$H7</f>
        <v>0.16145833333333334</v>
      </c>
      <c r="N7" s="20">
        <f t="shared" ref="N7:N34" si="5">E7/$H7</f>
        <v>0.15104166666666666</v>
      </c>
      <c r="O7" s="20">
        <f t="shared" ref="O7:O34" si="6">F7/$H7</f>
        <v>0.11979166666666667</v>
      </c>
      <c r="P7">
        <f t="shared" ref="P7:P34" si="7">SUM(K7:O7)</f>
        <v>0.99999999999999989</v>
      </c>
    </row>
    <row r="8" spans="1:18" ht="14.45" customHeight="1" x14ac:dyDescent="0.25">
      <c r="A8" s="5">
        <v>1977</v>
      </c>
      <c r="B8" s="41">
        <v>660000</v>
      </c>
      <c r="C8" s="41">
        <v>540000</v>
      </c>
      <c r="D8" s="41">
        <v>330000</v>
      </c>
      <c r="E8" s="41">
        <v>290000</v>
      </c>
      <c r="F8" s="3">
        <v>230000</v>
      </c>
      <c r="G8" s="16">
        <v>2070000</v>
      </c>
      <c r="H8" s="34">
        <f t="shared" si="1"/>
        <v>2050000</v>
      </c>
      <c r="J8" s="38">
        <v>1977</v>
      </c>
      <c r="K8" s="20">
        <f t="shared" si="2"/>
        <v>0.32195121951219513</v>
      </c>
      <c r="L8" s="20">
        <f t="shared" si="3"/>
        <v>0.26341463414634148</v>
      </c>
      <c r="M8" s="20">
        <f t="shared" si="4"/>
        <v>0.16097560975609757</v>
      </c>
      <c r="N8" s="20">
        <f t="shared" si="5"/>
        <v>0.14146341463414633</v>
      </c>
      <c r="O8" s="20">
        <f t="shared" si="6"/>
        <v>0.11219512195121951</v>
      </c>
      <c r="P8">
        <f t="shared" si="7"/>
        <v>1.0000000000000002</v>
      </c>
      <c r="R8" t="s">
        <v>62</v>
      </c>
    </row>
    <row r="9" spans="1:18" ht="14.45" customHeight="1" x14ac:dyDescent="0.25">
      <c r="A9" s="5">
        <v>1978</v>
      </c>
      <c r="B9" s="41">
        <v>780000</v>
      </c>
      <c r="C9" s="41">
        <v>620000</v>
      </c>
      <c r="D9" s="41">
        <v>380000</v>
      </c>
      <c r="E9" s="41">
        <v>310000</v>
      </c>
      <c r="F9" s="3">
        <v>280000</v>
      </c>
      <c r="G9" s="16">
        <v>2370000</v>
      </c>
      <c r="H9" s="34">
        <f t="shared" si="1"/>
        <v>2370000</v>
      </c>
      <c r="J9" s="38">
        <v>1978</v>
      </c>
      <c r="K9" s="20">
        <f t="shared" si="2"/>
        <v>0.32911392405063289</v>
      </c>
      <c r="L9" s="20">
        <f t="shared" si="3"/>
        <v>0.26160337552742619</v>
      </c>
      <c r="M9" s="20">
        <f t="shared" si="4"/>
        <v>0.16033755274261605</v>
      </c>
      <c r="N9" s="20">
        <f t="shared" si="5"/>
        <v>0.13080168776371309</v>
      </c>
      <c r="O9" s="20">
        <f t="shared" si="6"/>
        <v>0.11814345991561181</v>
      </c>
      <c r="P9">
        <f t="shared" si="7"/>
        <v>1</v>
      </c>
    </row>
    <row r="10" spans="1:18" ht="14.45" customHeight="1" x14ac:dyDescent="0.25">
      <c r="A10" s="5">
        <v>1979</v>
      </c>
      <c r="B10" s="41">
        <v>780000</v>
      </c>
      <c r="C10" s="41">
        <v>660000</v>
      </c>
      <c r="D10" s="41">
        <v>390000</v>
      </c>
      <c r="E10" s="41">
        <v>320000</v>
      </c>
      <c r="F10" s="3">
        <v>290000</v>
      </c>
      <c r="G10" s="16">
        <v>2430000</v>
      </c>
      <c r="H10" s="34">
        <f t="shared" si="1"/>
        <v>2440000</v>
      </c>
      <c r="J10" s="38">
        <v>1979</v>
      </c>
      <c r="K10" s="20">
        <f t="shared" si="2"/>
        <v>0.31967213114754101</v>
      </c>
      <c r="L10" s="20">
        <f t="shared" si="3"/>
        <v>0.27049180327868855</v>
      </c>
      <c r="M10" s="20">
        <f t="shared" si="4"/>
        <v>0.1598360655737705</v>
      </c>
      <c r="N10" s="20">
        <f t="shared" si="5"/>
        <v>0.13114754098360656</v>
      </c>
      <c r="O10" s="20">
        <f t="shared" si="6"/>
        <v>0.11885245901639344</v>
      </c>
      <c r="P10">
        <f t="shared" si="7"/>
        <v>1</v>
      </c>
      <c r="R10" t="s">
        <v>63</v>
      </c>
    </row>
    <row r="11" spans="1:18" ht="14.45" customHeight="1" x14ac:dyDescent="0.25">
      <c r="A11" s="5">
        <v>1980</v>
      </c>
      <c r="B11" s="41">
        <v>700000</v>
      </c>
      <c r="C11" s="41">
        <v>610000</v>
      </c>
      <c r="D11" s="41">
        <v>370000</v>
      </c>
      <c r="E11" s="41">
        <v>240000</v>
      </c>
      <c r="F11" s="3">
        <v>260000</v>
      </c>
      <c r="G11" s="16">
        <v>2180000</v>
      </c>
      <c r="H11" s="34">
        <f t="shared" si="1"/>
        <v>2180000</v>
      </c>
      <c r="J11" s="38">
        <v>1980</v>
      </c>
      <c r="K11" s="20">
        <f t="shared" si="2"/>
        <v>0.32110091743119268</v>
      </c>
      <c r="L11" s="20">
        <f t="shared" si="3"/>
        <v>0.27981651376146788</v>
      </c>
      <c r="M11" s="20">
        <f t="shared" si="4"/>
        <v>0.16972477064220184</v>
      </c>
      <c r="N11" s="20">
        <f t="shared" si="5"/>
        <v>0.11009174311926606</v>
      </c>
      <c r="O11" s="20">
        <f t="shared" si="6"/>
        <v>0.11926605504587157</v>
      </c>
      <c r="P11">
        <f t="shared" si="7"/>
        <v>1</v>
      </c>
    </row>
    <row r="12" spans="1:18" ht="14.45" customHeight="1" x14ac:dyDescent="0.25">
      <c r="A12" s="5">
        <v>1981</v>
      </c>
      <c r="B12" s="41">
        <v>730000</v>
      </c>
      <c r="C12" s="41">
        <v>640000</v>
      </c>
      <c r="D12" s="41">
        <v>390000</v>
      </c>
      <c r="E12" s="41">
        <v>250000</v>
      </c>
      <c r="F12" s="3">
        <v>270000</v>
      </c>
      <c r="G12" s="16">
        <v>2270000</v>
      </c>
      <c r="H12" s="34">
        <f t="shared" si="1"/>
        <v>2280000</v>
      </c>
      <c r="J12" s="38">
        <v>1981</v>
      </c>
      <c r="K12" s="20">
        <f t="shared" si="2"/>
        <v>0.32017543859649122</v>
      </c>
      <c r="L12" s="20">
        <f t="shared" si="3"/>
        <v>0.2807017543859649</v>
      </c>
      <c r="M12" s="20">
        <f t="shared" si="4"/>
        <v>0.17105263157894737</v>
      </c>
      <c r="N12" s="20">
        <f t="shared" si="5"/>
        <v>0.10964912280701754</v>
      </c>
      <c r="O12" s="20">
        <f t="shared" si="6"/>
        <v>0.11842105263157894</v>
      </c>
      <c r="P12">
        <f t="shared" si="7"/>
        <v>1</v>
      </c>
      <c r="R12" t="s">
        <v>64</v>
      </c>
    </row>
    <row r="13" spans="1:18" ht="14.45" customHeight="1" x14ac:dyDescent="0.25">
      <c r="A13" s="5">
        <v>1982</v>
      </c>
      <c r="B13" s="41">
        <v>600000</v>
      </c>
      <c r="C13" s="41">
        <v>490000</v>
      </c>
      <c r="D13" s="41">
        <v>280000</v>
      </c>
      <c r="E13" s="41">
        <v>190000</v>
      </c>
      <c r="F13" s="3">
        <v>210000</v>
      </c>
      <c r="G13" s="16">
        <v>1760000</v>
      </c>
      <c r="H13" s="34">
        <f t="shared" si="1"/>
        <v>1770000</v>
      </c>
      <c r="J13" s="38">
        <v>1982</v>
      </c>
      <c r="K13" s="20">
        <f t="shared" si="2"/>
        <v>0.33898305084745761</v>
      </c>
      <c r="L13" s="20">
        <f t="shared" si="3"/>
        <v>0.2768361581920904</v>
      </c>
      <c r="M13" s="20">
        <f t="shared" si="4"/>
        <v>0.15819209039548024</v>
      </c>
      <c r="N13" s="20">
        <f t="shared" si="5"/>
        <v>0.10734463276836158</v>
      </c>
      <c r="O13" s="20">
        <f t="shared" si="6"/>
        <v>0.11864406779661017</v>
      </c>
      <c r="P13">
        <f t="shared" si="7"/>
        <v>1</v>
      </c>
    </row>
    <row r="14" spans="1:18" ht="14.45" customHeight="1" x14ac:dyDescent="0.25">
      <c r="A14" s="5">
        <v>1983</v>
      </c>
      <c r="B14" s="41">
        <v>740000</v>
      </c>
      <c r="C14" s="41">
        <v>500000</v>
      </c>
      <c r="D14" s="41">
        <v>300000</v>
      </c>
      <c r="E14" s="41">
        <v>240000</v>
      </c>
      <c r="F14" s="3">
        <v>200000</v>
      </c>
      <c r="G14" s="16">
        <v>2010000</v>
      </c>
      <c r="H14" s="34">
        <f t="shared" si="1"/>
        <v>1980000</v>
      </c>
      <c r="J14" s="38">
        <v>1983</v>
      </c>
      <c r="K14" s="20">
        <f t="shared" si="2"/>
        <v>0.37373737373737376</v>
      </c>
      <c r="L14" s="20">
        <f t="shared" si="3"/>
        <v>0.25252525252525254</v>
      </c>
      <c r="M14" s="20">
        <f t="shared" si="4"/>
        <v>0.15151515151515152</v>
      </c>
      <c r="N14" s="20">
        <f t="shared" si="5"/>
        <v>0.12121212121212122</v>
      </c>
      <c r="O14" s="20">
        <f t="shared" si="6"/>
        <v>0.10101010101010101</v>
      </c>
      <c r="P14">
        <f t="shared" si="7"/>
        <v>1</v>
      </c>
      <c r="R14" t="s">
        <v>65</v>
      </c>
    </row>
    <row r="15" spans="1:18" ht="14.45" customHeight="1" x14ac:dyDescent="0.25">
      <c r="A15" s="5">
        <v>1984</v>
      </c>
      <c r="B15" s="41">
        <v>780000</v>
      </c>
      <c r="C15" s="41">
        <v>530000</v>
      </c>
      <c r="D15" s="41">
        <v>300000</v>
      </c>
      <c r="E15" s="41">
        <v>280000</v>
      </c>
      <c r="F15" s="3">
        <v>230000</v>
      </c>
      <c r="G15" s="16">
        <v>2120000</v>
      </c>
      <c r="H15" s="34">
        <f t="shared" si="1"/>
        <v>2120000</v>
      </c>
      <c r="J15" s="38">
        <v>1984</v>
      </c>
      <c r="K15" s="20">
        <f t="shared" si="2"/>
        <v>0.36792452830188677</v>
      </c>
      <c r="L15" s="20">
        <f t="shared" si="3"/>
        <v>0.25</v>
      </c>
      <c r="M15" s="20">
        <f t="shared" si="4"/>
        <v>0.14150943396226415</v>
      </c>
      <c r="N15" s="20">
        <f t="shared" si="5"/>
        <v>0.13207547169811321</v>
      </c>
      <c r="O15" s="20">
        <f t="shared" si="6"/>
        <v>0.10849056603773585</v>
      </c>
      <c r="P15">
        <f t="shared" si="7"/>
        <v>1</v>
      </c>
    </row>
    <row r="16" spans="1:18" ht="14.45" customHeight="1" x14ac:dyDescent="0.25">
      <c r="A16" s="5">
        <v>1985</v>
      </c>
      <c r="B16" s="41">
        <v>860000</v>
      </c>
      <c r="C16" s="41">
        <v>490000</v>
      </c>
      <c r="D16" s="41">
        <v>300000</v>
      </c>
      <c r="E16" s="41">
        <v>280000</v>
      </c>
      <c r="F16" s="3">
        <v>210000</v>
      </c>
      <c r="G16" s="16">
        <v>2140000</v>
      </c>
      <c r="H16" s="34">
        <f t="shared" si="1"/>
        <v>2140000</v>
      </c>
      <c r="J16" s="38">
        <v>1985</v>
      </c>
      <c r="K16" s="20">
        <f t="shared" si="2"/>
        <v>0.40186915887850466</v>
      </c>
      <c r="L16" s="20">
        <f t="shared" si="3"/>
        <v>0.22897196261682243</v>
      </c>
      <c r="M16" s="20">
        <f t="shared" si="4"/>
        <v>0.14018691588785046</v>
      </c>
      <c r="N16" s="20">
        <f t="shared" si="5"/>
        <v>0.13084112149532709</v>
      </c>
      <c r="O16" s="20">
        <f t="shared" si="6"/>
        <v>9.8130841121495324E-2</v>
      </c>
      <c r="P16">
        <f t="shared" si="7"/>
        <v>1</v>
      </c>
    </row>
    <row r="17" spans="1:16" ht="14.45" customHeight="1" x14ac:dyDescent="0.25">
      <c r="A17" s="5">
        <v>1986</v>
      </c>
      <c r="B17" s="41">
        <v>880000</v>
      </c>
      <c r="C17" s="41">
        <v>490000</v>
      </c>
      <c r="D17" s="41">
        <v>300000</v>
      </c>
      <c r="E17" s="41">
        <v>260000</v>
      </c>
      <c r="F17" s="3">
        <v>190000</v>
      </c>
      <c r="G17" s="16">
        <v>2140000</v>
      </c>
      <c r="H17" s="34">
        <f t="shared" si="1"/>
        <v>2120000</v>
      </c>
      <c r="J17" s="38">
        <v>1986</v>
      </c>
      <c r="K17" s="20">
        <f t="shared" si="2"/>
        <v>0.41509433962264153</v>
      </c>
      <c r="L17" s="20">
        <f t="shared" si="3"/>
        <v>0.23113207547169812</v>
      </c>
      <c r="M17" s="20">
        <f t="shared" si="4"/>
        <v>0.14150943396226415</v>
      </c>
      <c r="N17" s="20">
        <f t="shared" si="5"/>
        <v>0.12264150943396226</v>
      </c>
      <c r="O17" s="20">
        <f t="shared" si="6"/>
        <v>8.9622641509433956E-2</v>
      </c>
      <c r="P17">
        <f t="shared" si="7"/>
        <v>1</v>
      </c>
    </row>
    <row r="18" spans="1:16" ht="14.45" customHeight="1" x14ac:dyDescent="0.25">
      <c r="A18" s="5">
        <v>1987</v>
      </c>
      <c r="B18" s="41">
        <v>950000</v>
      </c>
      <c r="C18" s="41">
        <v>510000</v>
      </c>
      <c r="D18" s="41">
        <v>290000</v>
      </c>
      <c r="E18" s="41">
        <v>240000</v>
      </c>
      <c r="F18" s="3">
        <v>200000</v>
      </c>
      <c r="G18" s="16">
        <v>2200000</v>
      </c>
      <c r="H18" s="34">
        <f t="shared" si="1"/>
        <v>2190000</v>
      </c>
      <c r="J18" s="38">
        <v>1987</v>
      </c>
      <c r="K18" s="20">
        <f t="shared" si="2"/>
        <v>0.43378995433789952</v>
      </c>
      <c r="L18" s="20">
        <f t="shared" si="3"/>
        <v>0.23287671232876711</v>
      </c>
      <c r="M18" s="20">
        <f t="shared" si="4"/>
        <v>0.13242009132420091</v>
      </c>
      <c r="N18" s="20">
        <f t="shared" si="5"/>
        <v>0.1095890410958904</v>
      </c>
      <c r="O18" s="20">
        <f t="shared" si="6"/>
        <v>9.1324200913242004E-2</v>
      </c>
      <c r="P18">
        <f t="shared" si="7"/>
        <v>1</v>
      </c>
    </row>
    <row r="19" spans="1:16" ht="14.45" customHeight="1" x14ac:dyDescent="0.25">
      <c r="A19" s="5">
        <v>1988</v>
      </c>
      <c r="B19" s="41">
        <v>910000</v>
      </c>
      <c r="C19" s="41">
        <v>510000</v>
      </c>
      <c r="D19" s="41">
        <v>310000</v>
      </c>
      <c r="E19" s="41">
        <v>270000</v>
      </c>
      <c r="F19" s="3">
        <v>220000</v>
      </c>
      <c r="G19" s="16">
        <v>2210000</v>
      </c>
      <c r="H19" s="34">
        <f t="shared" si="1"/>
        <v>2220000</v>
      </c>
      <c r="J19" s="38">
        <v>1988</v>
      </c>
      <c r="K19" s="20">
        <f t="shared" si="2"/>
        <v>0.40990990990990989</v>
      </c>
      <c r="L19" s="20">
        <f t="shared" si="3"/>
        <v>0.22972972972972974</v>
      </c>
      <c r="M19" s="20">
        <f t="shared" si="4"/>
        <v>0.13963963963963963</v>
      </c>
      <c r="N19" s="20">
        <f t="shared" si="5"/>
        <v>0.12162162162162163</v>
      </c>
      <c r="O19" s="20">
        <f t="shared" si="6"/>
        <v>9.90990990990991E-2</v>
      </c>
      <c r="P19">
        <f t="shared" si="7"/>
        <v>1</v>
      </c>
    </row>
    <row r="20" spans="1:16" ht="14.45" customHeight="1" x14ac:dyDescent="0.25">
      <c r="A20" s="5">
        <v>1989</v>
      </c>
      <c r="B20" s="41">
        <v>890000</v>
      </c>
      <c r="C20" s="41">
        <v>500000</v>
      </c>
      <c r="D20" s="41">
        <v>310000</v>
      </c>
      <c r="E20" s="41">
        <v>260000</v>
      </c>
      <c r="F20" s="3">
        <v>220000</v>
      </c>
      <c r="G20" s="16">
        <v>2180000</v>
      </c>
      <c r="H20" s="34">
        <f t="shared" si="1"/>
        <v>2180000</v>
      </c>
      <c r="J20" s="38">
        <v>1989</v>
      </c>
      <c r="K20" s="20">
        <f t="shared" si="2"/>
        <v>0.40825688073394495</v>
      </c>
      <c r="L20" s="20">
        <f t="shared" si="3"/>
        <v>0.22935779816513763</v>
      </c>
      <c r="M20" s="20">
        <f t="shared" si="4"/>
        <v>0.14220183486238533</v>
      </c>
      <c r="N20" s="20">
        <f t="shared" si="5"/>
        <v>0.11926605504587157</v>
      </c>
      <c r="O20" s="20">
        <f t="shared" si="6"/>
        <v>0.10091743119266056</v>
      </c>
      <c r="P20">
        <f t="shared" si="7"/>
        <v>1.0000000000000002</v>
      </c>
    </row>
    <row r="21" spans="1:16" ht="14.45" customHeight="1" x14ac:dyDescent="0.25">
      <c r="A21" s="5">
        <v>1990</v>
      </c>
      <c r="B21" s="41">
        <v>870000</v>
      </c>
      <c r="C21" s="41">
        <v>540000</v>
      </c>
      <c r="D21" s="41">
        <v>300000</v>
      </c>
      <c r="E21" s="41">
        <v>260000</v>
      </c>
      <c r="F21" s="3">
        <v>220000</v>
      </c>
      <c r="G21" s="16">
        <v>2170000</v>
      </c>
      <c r="H21" s="34">
        <f t="shared" si="1"/>
        <v>2190000</v>
      </c>
      <c r="J21" s="38">
        <v>1990</v>
      </c>
      <c r="K21" s="20">
        <f t="shared" si="2"/>
        <v>0.39726027397260272</v>
      </c>
      <c r="L21" s="20">
        <f t="shared" si="3"/>
        <v>0.24657534246575341</v>
      </c>
      <c r="M21" s="20">
        <f t="shared" si="4"/>
        <v>0.13698630136986301</v>
      </c>
      <c r="N21" s="20">
        <f t="shared" si="5"/>
        <v>0.11872146118721461</v>
      </c>
      <c r="O21" s="20">
        <f t="shared" si="6"/>
        <v>0.1004566210045662</v>
      </c>
      <c r="P21">
        <f t="shared" si="7"/>
        <v>0.99999999999999989</v>
      </c>
    </row>
    <row r="22" spans="1:16" ht="14.45" customHeight="1" x14ac:dyDescent="0.25">
      <c r="A22" s="5">
        <v>1991</v>
      </c>
      <c r="B22" s="41">
        <v>880000</v>
      </c>
      <c r="C22" s="41">
        <v>500000</v>
      </c>
      <c r="D22" s="41">
        <v>270000</v>
      </c>
      <c r="E22" s="41">
        <v>230000</v>
      </c>
      <c r="F22" s="3">
        <v>210000</v>
      </c>
      <c r="G22" s="16">
        <v>2090000</v>
      </c>
      <c r="H22" s="34">
        <f t="shared" si="1"/>
        <v>2090000</v>
      </c>
      <c r="J22" s="38">
        <v>1991</v>
      </c>
      <c r="K22" s="20">
        <f t="shared" si="2"/>
        <v>0.42105263157894735</v>
      </c>
      <c r="L22" s="20">
        <f t="shared" si="3"/>
        <v>0.23923444976076555</v>
      </c>
      <c r="M22" s="20">
        <f t="shared" si="4"/>
        <v>0.12918660287081341</v>
      </c>
      <c r="N22" s="20">
        <f t="shared" si="5"/>
        <v>0.11004784688995216</v>
      </c>
      <c r="O22" s="20">
        <f t="shared" si="6"/>
        <v>0.10047846889952153</v>
      </c>
      <c r="P22">
        <f t="shared" si="7"/>
        <v>1</v>
      </c>
    </row>
    <row r="23" spans="1:16" ht="14.45" customHeight="1" x14ac:dyDescent="0.25">
      <c r="A23" s="5">
        <v>1992</v>
      </c>
      <c r="B23" s="41">
        <v>950000</v>
      </c>
      <c r="C23" s="41">
        <v>580000</v>
      </c>
      <c r="D23" s="41">
        <v>300000</v>
      </c>
      <c r="E23" s="41">
        <v>280000</v>
      </c>
      <c r="F23" s="3">
        <v>230000</v>
      </c>
      <c r="G23" s="16">
        <v>2310000</v>
      </c>
      <c r="H23" s="34">
        <f t="shared" si="1"/>
        <v>2340000</v>
      </c>
      <c r="J23" s="38">
        <v>1992</v>
      </c>
      <c r="K23" s="20">
        <f t="shared" si="2"/>
        <v>0.40598290598290598</v>
      </c>
      <c r="L23" s="20">
        <f t="shared" si="3"/>
        <v>0.24786324786324787</v>
      </c>
      <c r="M23" s="20">
        <f t="shared" si="4"/>
        <v>0.12820512820512819</v>
      </c>
      <c r="N23" s="20">
        <f t="shared" si="5"/>
        <v>0.11965811965811966</v>
      </c>
      <c r="O23" s="20">
        <f t="shared" si="6"/>
        <v>9.8290598290598288E-2</v>
      </c>
      <c r="P23">
        <f t="shared" si="7"/>
        <v>1</v>
      </c>
    </row>
    <row r="24" spans="1:16" ht="14.45" customHeight="1" x14ac:dyDescent="0.25">
      <c r="A24" s="5">
        <v>1993</v>
      </c>
      <c r="B24" s="41">
        <v>1030000</v>
      </c>
      <c r="C24" s="41">
        <v>650000</v>
      </c>
      <c r="D24" s="41">
        <v>300000</v>
      </c>
      <c r="E24" s="41">
        <v>330000</v>
      </c>
      <c r="F24" s="3">
        <v>230000</v>
      </c>
      <c r="G24" s="16">
        <v>2510000</v>
      </c>
      <c r="H24" s="34">
        <f t="shared" si="1"/>
        <v>2540000</v>
      </c>
      <c r="J24" s="38">
        <v>1993</v>
      </c>
      <c r="K24" s="20">
        <f t="shared" si="2"/>
        <v>0.40551181102362205</v>
      </c>
      <c r="L24" s="20">
        <f t="shared" si="3"/>
        <v>0.25590551181102361</v>
      </c>
      <c r="M24" s="20">
        <f t="shared" si="4"/>
        <v>0.11811023622047244</v>
      </c>
      <c r="N24" s="20">
        <f t="shared" si="5"/>
        <v>0.12992125984251968</v>
      </c>
      <c r="O24" s="20">
        <f t="shared" si="6"/>
        <v>9.055118110236221E-2</v>
      </c>
      <c r="P24">
        <f t="shared" si="7"/>
        <v>1</v>
      </c>
    </row>
    <row r="25" spans="1:16" ht="14.45" customHeight="1" x14ac:dyDescent="0.25">
      <c r="A25" s="5">
        <v>1994</v>
      </c>
      <c r="B25" s="41">
        <v>1100000</v>
      </c>
      <c r="C25" s="41">
        <v>670000</v>
      </c>
      <c r="D25" s="41">
        <v>320000</v>
      </c>
      <c r="E25" s="41">
        <v>320000</v>
      </c>
      <c r="F25" s="3">
        <v>270000</v>
      </c>
      <c r="G25" s="16">
        <v>2680000</v>
      </c>
      <c r="H25" s="34">
        <f t="shared" si="1"/>
        <v>2680000</v>
      </c>
      <c r="J25" s="38">
        <v>1994</v>
      </c>
      <c r="K25" s="20">
        <f t="shared" si="2"/>
        <v>0.41044776119402987</v>
      </c>
      <c r="L25" s="20">
        <f t="shared" si="3"/>
        <v>0.25</v>
      </c>
      <c r="M25" s="20">
        <f t="shared" si="4"/>
        <v>0.11940298507462686</v>
      </c>
      <c r="N25" s="20">
        <f t="shared" si="5"/>
        <v>0.11940298507462686</v>
      </c>
      <c r="O25" s="20">
        <f t="shared" si="6"/>
        <v>0.10074626865671642</v>
      </c>
      <c r="P25">
        <f t="shared" si="7"/>
        <v>1</v>
      </c>
    </row>
    <row r="26" spans="1:16" ht="14.45" customHeight="1" x14ac:dyDescent="0.25">
      <c r="A26" s="17">
        <v>1995</v>
      </c>
      <c r="B26" s="42">
        <v>1040000</v>
      </c>
      <c r="C26" s="42">
        <v>660000</v>
      </c>
      <c r="D26" s="42">
        <v>300000</v>
      </c>
      <c r="E26" s="42">
        <v>280000</v>
      </c>
      <c r="F26" s="13">
        <v>250000</v>
      </c>
      <c r="G26" s="16">
        <v>2540000</v>
      </c>
      <c r="H26" s="34">
        <f t="shared" si="1"/>
        <v>2530000</v>
      </c>
      <c r="J26" s="38">
        <v>1995</v>
      </c>
      <c r="K26" s="20">
        <f t="shared" si="2"/>
        <v>0.41106719367588934</v>
      </c>
      <c r="L26" s="20">
        <f t="shared" si="3"/>
        <v>0.2608695652173913</v>
      </c>
      <c r="M26" s="20">
        <f t="shared" si="4"/>
        <v>0.11857707509881422</v>
      </c>
      <c r="N26" s="20">
        <f t="shared" si="5"/>
        <v>0.11067193675889328</v>
      </c>
      <c r="O26" s="20">
        <f t="shared" si="6"/>
        <v>9.8814229249011856E-2</v>
      </c>
      <c r="P26">
        <f t="shared" si="7"/>
        <v>1</v>
      </c>
    </row>
    <row r="27" spans="1:16" ht="14.45" customHeight="1" x14ac:dyDescent="0.25">
      <c r="A27" s="17">
        <v>1996</v>
      </c>
      <c r="B27" s="42">
        <v>1160000</v>
      </c>
      <c r="C27" s="42">
        <v>740000</v>
      </c>
      <c r="D27" s="42">
        <v>340000</v>
      </c>
      <c r="E27" s="42">
        <v>310000</v>
      </c>
      <c r="F27" s="13">
        <v>280000</v>
      </c>
      <c r="G27" s="16">
        <v>2830000</v>
      </c>
      <c r="H27" s="34">
        <f t="shared" si="1"/>
        <v>2830000</v>
      </c>
      <c r="J27" s="38">
        <v>1996</v>
      </c>
      <c r="K27" s="20">
        <f t="shared" si="2"/>
        <v>0.40989399293286222</v>
      </c>
      <c r="L27" s="20">
        <f t="shared" si="3"/>
        <v>0.26148409893992935</v>
      </c>
      <c r="M27" s="20">
        <f t="shared" si="4"/>
        <v>0.12014134275618374</v>
      </c>
      <c r="N27" s="20">
        <f t="shared" si="5"/>
        <v>0.10954063604240283</v>
      </c>
      <c r="O27" s="20">
        <f t="shared" si="6"/>
        <v>9.8939929328621903E-2</v>
      </c>
      <c r="P27">
        <f t="shared" si="7"/>
        <v>1</v>
      </c>
    </row>
    <row r="28" spans="1:16" ht="14.45" customHeight="1" x14ac:dyDescent="0.25">
      <c r="A28" s="17">
        <v>1997</v>
      </c>
      <c r="B28" s="42">
        <v>1230000</v>
      </c>
      <c r="C28" s="42">
        <v>760000</v>
      </c>
      <c r="D28" s="42">
        <v>350000</v>
      </c>
      <c r="E28" s="42">
        <v>320000</v>
      </c>
      <c r="F28" s="13">
        <v>290000</v>
      </c>
      <c r="G28" s="16">
        <v>2940000</v>
      </c>
      <c r="H28" s="34">
        <f t="shared" si="1"/>
        <v>2950000</v>
      </c>
      <c r="J28" s="38">
        <v>1997</v>
      </c>
      <c r="K28" s="20">
        <f t="shared" si="2"/>
        <v>0.41694915254237286</v>
      </c>
      <c r="L28" s="20">
        <f t="shared" si="3"/>
        <v>0.25762711864406779</v>
      </c>
      <c r="M28" s="20">
        <f t="shared" si="4"/>
        <v>0.11864406779661017</v>
      </c>
      <c r="N28" s="20">
        <f t="shared" si="5"/>
        <v>0.10847457627118644</v>
      </c>
      <c r="O28" s="20">
        <f t="shared" si="6"/>
        <v>9.8305084745762716E-2</v>
      </c>
      <c r="P28">
        <f t="shared" si="7"/>
        <v>1</v>
      </c>
    </row>
    <row r="29" spans="1:16" ht="14.45" customHeight="1" x14ac:dyDescent="0.25">
      <c r="A29" s="17">
        <v>1998</v>
      </c>
      <c r="B29" s="42">
        <v>1270000</v>
      </c>
      <c r="C29" s="42">
        <v>820000</v>
      </c>
      <c r="D29" s="42">
        <v>330000</v>
      </c>
      <c r="E29" s="42">
        <v>300000</v>
      </c>
      <c r="F29" s="13">
        <v>300000</v>
      </c>
      <c r="G29" s="16">
        <v>3030000</v>
      </c>
      <c r="H29" s="34">
        <f t="shared" si="1"/>
        <v>3020000</v>
      </c>
      <c r="J29" s="38">
        <v>1998</v>
      </c>
      <c r="K29" s="20">
        <f t="shared" si="2"/>
        <v>0.42052980132450329</v>
      </c>
      <c r="L29" s="20">
        <f t="shared" si="3"/>
        <v>0.27152317880794702</v>
      </c>
      <c r="M29" s="20">
        <f t="shared" si="4"/>
        <v>0.10927152317880795</v>
      </c>
      <c r="N29" s="20">
        <f t="shared" si="5"/>
        <v>9.9337748344370855E-2</v>
      </c>
      <c r="O29" s="20">
        <f t="shared" si="6"/>
        <v>9.9337748344370855E-2</v>
      </c>
      <c r="P29">
        <f t="shared" si="7"/>
        <v>0.99999999999999989</v>
      </c>
    </row>
    <row r="30" spans="1:16" ht="14.45" customHeight="1" x14ac:dyDescent="0.25">
      <c r="A30" s="60">
        <v>1999</v>
      </c>
      <c r="B30" s="61">
        <v>1350000</v>
      </c>
      <c r="C30" s="61">
        <v>810000</v>
      </c>
      <c r="D30" s="61">
        <v>340000</v>
      </c>
      <c r="E30" s="61">
        <v>310000</v>
      </c>
      <c r="F30" s="62">
        <v>310000</v>
      </c>
      <c r="G30" s="63">
        <v>3130000</v>
      </c>
      <c r="H30" s="34">
        <f t="shared" si="1"/>
        <v>3120000</v>
      </c>
      <c r="J30" s="38">
        <v>1999</v>
      </c>
      <c r="K30" s="20">
        <f t="shared" si="2"/>
        <v>0.43269230769230771</v>
      </c>
      <c r="L30" s="20">
        <f t="shared" si="3"/>
        <v>0.25961538461538464</v>
      </c>
      <c r="M30" s="20">
        <f t="shared" si="4"/>
        <v>0.10897435897435898</v>
      </c>
      <c r="N30" s="20">
        <f t="shared" si="5"/>
        <v>9.9358974358974353E-2</v>
      </c>
      <c r="O30" s="20">
        <f t="shared" si="6"/>
        <v>9.9358974358974353E-2</v>
      </c>
      <c r="P30">
        <f t="shared" si="7"/>
        <v>1</v>
      </c>
    </row>
    <row r="31" spans="1:16" ht="14.45" customHeight="1" x14ac:dyDescent="0.25">
      <c r="A31" s="17">
        <v>2000</v>
      </c>
      <c r="B31" s="42">
        <v>1300000</v>
      </c>
      <c r="C31" s="42">
        <v>830000</v>
      </c>
      <c r="D31" s="42">
        <v>310000</v>
      </c>
      <c r="E31" s="42">
        <v>310000</v>
      </c>
      <c r="F31" s="13">
        <v>370000</v>
      </c>
      <c r="G31" s="16">
        <v>3090000</v>
      </c>
      <c r="H31" s="34">
        <f t="shared" si="1"/>
        <v>3120000</v>
      </c>
      <c r="J31" s="38">
        <v>2000</v>
      </c>
      <c r="K31" s="20">
        <f t="shared" si="2"/>
        <v>0.41666666666666669</v>
      </c>
      <c r="L31" s="20">
        <f t="shared" si="3"/>
        <v>0.26602564102564102</v>
      </c>
      <c r="M31" s="20">
        <f t="shared" si="4"/>
        <v>9.9358974358974353E-2</v>
      </c>
      <c r="N31" s="20">
        <f t="shared" si="5"/>
        <v>9.9358974358974353E-2</v>
      </c>
      <c r="O31" s="20">
        <f t="shared" si="6"/>
        <v>0.11858974358974358</v>
      </c>
      <c r="P31">
        <f t="shared" si="7"/>
        <v>1</v>
      </c>
    </row>
    <row r="32" spans="1:16" ht="14.45" customHeight="1" x14ac:dyDescent="0.25">
      <c r="A32" s="17">
        <v>2001</v>
      </c>
      <c r="B32" s="42">
        <v>1150000</v>
      </c>
      <c r="C32" s="42">
        <v>650000</v>
      </c>
      <c r="D32" s="42">
        <v>230000</v>
      </c>
      <c r="E32" s="42">
        <v>230000</v>
      </c>
      <c r="F32" s="13">
        <v>250000</v>
      </c>
      <c r="G32" s="16">
        <v>2510000</v>
      </c>
      <c r="H32" s="34">
        <f t="shared" si="1"/>
        <v>2510000</v>
      </c>
      <c r="J32" s="38">
        <v>2001</v>
      </c>
      <c r="K32" s="20">
        <f t="shared" si="2"/>
        <v>0.45816733067729082</v>
      </c>
      <c r="L32" s="20">
        <f t="shared" si="3"/>
        <v>0.25896414342629481</v>
      </c>
      <c r="M32" s="20">
        <f t="shared" si="4"/>
        <v>9.1633466135458169E-2</v>
      </c>
      <c r="N32" s="20">
        <f t="shared" si="5"/>
        <v>9.1633466135458169E-2</v>
      </c>
      <c r="O32" s="20">
        <f t="shared" si="6"/>
        <v>9.9601593625498003E-2</v>
      </c>
      <c r="P32">
        <f t="shared" si="7"/>
        <v>1</v>
      </c>
    </row>
    <row r="33" spans="1:57" ht="14.45" customHeight="1" x14ac:dyDescent="0.25">
      <c r="A33" s="17">
        <v>2002</v>
      </c>
      <c r="B33" s="42">
        <v>1250000</v>
      </c>
      <c r="C33" s="42">
        <v>570000</v>
      </c>
      <c r="D33" s="42">
        <v>260000</v>
      </c>
      <c r="E33" s="42">
        <v>260000</v>
      </c>
      <c r="F33" s="13">
        <v>260000</v>
      </c>
      <c r="G33" s="16">
        <v>2610000</v>
      </c>
      <c r="H33" s="34">
        <f t="shared" si="1"/>
        <v>2600000</v>
      </c>
      <c r="J33" s="38">
        <v>2002</v>
      </c>
      <c r="K33" s="20">
        <f t="shared" si="2"/>
        <v>0.48076923076923078</v>
      </c>
      <c r="L33" s="20">
        <f t="shared" si="3"/>
        <v>0.21923076923076923</v>
      </c>
      <c r="M33" s="20">
        <f t="shared" si="4"/>
        <v>0.1</v>
      </c>
      <c r="N33" s="20">
        <f t="shared" si="5"/>
        <v>0.1</v>
      </c>
      <c r="O33" s="20">
        <f t="shared" si="6"/>
        <v>0.1</v>
      </c>
      <c r="P33">
        <f t="shared" si="7"/>
        <v>0.99999999999999989</v>
      </c>
    </row>
    <row r="34" spans="1:57" ht="14.45" customHeight="1" x14ac:dyDescent="0.25">
      <c r="A34" s="17">
        <v>2003</v>
      </c>
      <c r="B34" s="42">
        <v>1170000</v>
      </c>
      <c r="C34" s="42">
        <v>510000</v>
      </c>
      <c r="D34" s="42">
        <v>240000</v>
      </c>
      <c r="E34" s="42">
        <v>240000</v>
      </c>
      <c r="F34" s="13">
        <v>270000</v>
      </c>
      <c r="G34" s="16">
        <v>2430000</v>
      </c>
      <c r="H34" s="34">
        <f t="shared" si="1"/>
        <v>2430000</v>
      </c>
      <c r="J34" s="38">
        <v>2003</v>
      </c>
      <c r="K34" s="20">
        <f t="shared" si="2"/>
        <v>0.48148148148148145</v>
      </c>
      <c r="L34" s="20">
        <f t="shared" si="3"/>
        <v>0.20987654320987653</v>
      </c>
      <c r="M34" s="20">
        <f t="shared" si="4"/>
        <v>9.8765432098765427E-2</v>
      </c>
      <c r="N34" s="20">
        <f t="shared" si="5"/>
        <v>9.8765432098765427E-2</v>
      </c>
      <c r="O34" s="20">
        <f t="shared" si="6"/>
        <v>0.1111111111111111</v>
      </c>
      <c r="P34">
        <f t="shared" si="7"/>
        <v>1</v>
      </c>
    </row>
    <row r="35" spans="1:57" ht="14.45" customHeight="1" x14ac:dyDescent="0.25">
      <c r="A35" s="10" t="s">
        <v>55</v>
      </c>
      <c r="B35" s="43"/>
      <c r="C35" s="43"/>
      <c r="D35" s="43"/>
      <c r="E35" s="43"/>
      <c r="F35" s="18"/>
      <c r="G35" s="18"/>
    </row>
    <row r="36" spans="1:57" s="53" customFormat="1" ht="14.45" customHeight="1" x14ac:dyDescent="0.25">
      <c r="A36" s="10"/>
      <c r="B36" s="43"/>
      <c r="C36" s="43"/>
      <c r="D36" s="43"/>
      <c r="E36" s="43"/>
      <c r="F36" s="18"/>
      <c r="G36" s="18"/>
      <c r="H36" s="34"/>
      <c r="I36" s="34"/>
      <c r="J36" s="34"/>
      <c r="K36" s="34"/>
      <c r="L36" s="34"/>
      <c r="AA36" s="34"/>
      <c r="AB36" s="34"/>
      <c r="AC36" s="34"/>
      <c r="AF36" s="34"/>
      <c r="AG36" s="34"/>
      <c r="AH36" s="34"/>
      <c r="AI36" s="34"/>
      <c r="AJ36" s="34"/>
    </row>
    <row r="37" spans="1:57" s="53" customFormat="1" ht="14.45" customHeight="1" x14ac:dyDescent="0.25">
      <c r="A37" s="64" t="s">
        <v>186</v>
      </c>
      <c r="B37" s="43"/>
      <c r="C37" s="43"/>
      <c r="D37" s="43"/>
      <c r="E37" s="43"/>
      <c r="F37" s="18"/>
      <c r="G37" s="18"/>
      <c r="H37" s="34"/>
      <c r="I37" s="34"/>
      <c r="J37" s="34"/>
      <c r="K37" s="34"/>
      <c r="L37" s="34"/>
      <c r="AA37" s="34"/>
      <c r="AB37" s="34"/>
      <c r="AC37" s="34"/>
      <c r="AF37" s="34"/>
      <c r="AG37" s="34"/>
      <c r="AH37" s="34"/>
      <c r="AI37" s="34"/>
      <c r="AJ37" s="34"/>
    </row>
    <row r="38" spans="1:57" s="53" customFormat="1" ht="14.45" customHeight="1" x14ac:dyDescent="0.25">
      <c r="B38" s="53">
        <f>[1]Sheet1!C231</f>
        <v>1963</v>
      </c>
      <c r="C38" s="53">
        <f>[1]Sheet1!D231</f>
        <v>1964</v>
      </c>
      <c r="D38" s="53">
        <f>[1]Sheet1!E231</f>
        <v>1965</v>
      </c>
      <c r="E38" s="53">
        <f>[1]Sheet1!F231</f>
        <v>1966</v>
      </c>
      <c r="F38" s="53">
        <f>[1]Sheet1!G231</f>
        <v>1967</v>
      </c>
      <c r="G38" s="53">
        <f>[1]Sheet1!H231</f>
        <v>1968</v>
      </c>
      <c r="H38" s="53">
        <f>[1]Sheet1!I231</f>
        <v>1969</v>
      </c>
      <c r="I38" s="53">
        <f>[1]Sheet1!J231</f>
        <v>1970</v>
      </c>
      <c r="J38" s="53">
        <f>[1]Sheet1!K231</f>
        <v>1971</v>
      </c>
      <c r="K38" s="53">
        <f>[1]Sheet1!L231</f>
        <v>1972</v>
      </c>
      <c r="L38" s="53">
        <f>[1]Sheet1!M231</f>
        <v>1973</v>
      </c>
      <c r="M38" s="53">
        <f>[1]Sheet1!N231</f>
        <v>1974</v>
      </c>
      <c r="N38" s="53">
        <f>[1]Sheet1!O231</f>
        <v>1975</v>
      </c>
      <c r="O38" s="53">
        <f>[1]Sheet1!P231</f>
        <v>1976</v>
      </c>
      <c r="P38" s="53">
        <f>[1]Sheet1!Q231</f>
        <v>1977</v>
      </c>
      <c r="Q38" s="53">
        <f>[1]Sheet1!R231</f>
        <v>1978</v>
      </c>
      <c r="R38" s="53">
        <f>[1]Sheet1!S231</f>
        <v>1979</v>
      </c>
      <c r="S38" s="53">
        <f>[1]Sheet1!T231</f>
        <v>1980</v>
      </c>
      <c r="T38" s="53">
        <f>[1]Sheet1!U231</f>
        <v>1981</v>
      </c>
      <c r="U38" s="53">
        <f>[1]Sheet1!V231</f>
        <v>1982</v>
      </c>
      <c r="V38" s="53">
        <f>[1]Sheet1!W231</f>
        <v>1983</v>
      </c>
      <c r="W38" s="53">
        <f>[1]Sheet1!X231</f>
        <v>1984</v>
      </c>
      <c r="X38" s="53">
        <f>[1]Sheet1!Y231</f>
        <v>1985</v>
      </c>
      <c r="Y38" s="53">
        <f>[1]Sheet1!Z231</f>
        <v>1986</v>
      </c>
      <c r="Z38" s="53">
        <f>[1]Sheet1!AA231</f>
        <v>1987</v>
      </c>
      <c r="AA38" s="53">
        <f>[1]Sheet1!AB231</f>
        <v>1988</v>
      </c>
      <c r="AB38" s="53">
        <f>[1]Sheet1!AC231</f>
        <v>1989</v>
      </c>
      <c r="AC38" s="53">
        <f>[1]Sheet1!AD231</f>
        <v>1990</v>
      </c>
      <c r="AD38" s="53">
        <f>[1]Sheet1!AE231</f>
        <v>1991</v>
      </c>
      <c r="AE38" s="53">
        <f>[1]Sheet1!AF231</f>
        <v>1992</v>
      </c>
      <c r="AF38" s="53">
        <f>[1]Sheet1!AG231</f>
        <v>1993</v>
      </c>
      <c r="AG38" s="53">
        <f>[1]Sheet1!AH231</f>
        <v>1994</v>
      </c>
      <c r="AH38" s="53">
        <f>[1]Sheet1!AI231</f>
        <v>1995</v>
      </c>
      <c r="AI38" s="53">
        <f>[1]Sheet1!AJ231</f>
        <v>1996</v>
      </c>
      <c r="AJ38" s="53">
        <f>[1]Sheet1!AK231</f>
        <v>1997</v>
      </c>
      <c r="AK38" s="53">
        <f>[1]Sheet1!AL231</f>
        <v>1998</v>
      </c>
      <c r="AL38" s="53">
        <f>[1]Sheet1!AM231</f>
        <v>1999</v>
      </c>
      <c r="AM38" s="53">
        <f>[1]Sheet1!AN231</f>
        <v>2000</v>
      </c>
      <c r="AN38" s="53">
        <f>[1]Sheet1!AO231</f>
        <v>2001</v>
      </c>
      <c r="AO38" s="53">
        <f>[1]Sheet1!AP231</f>
        <v>2002</v>
      </c>
      <c r="AP38" s="53">
        <f>[1]Sheet1!AQ231</f>
        <v>2003</v>
      </c>
      <c r="AQ38" s="53">
        <f>[1]Sheet1!AR231</f>
        <v>2004</v>
      </c>
      <c r="AR38" s="53">
        <f>[1]Sheet1!AS231</f>
        <v>2005</v>
      </c>
      <c r="AS38" s="53">
        <f>[1]Sheet1!AT231</f>
        <v>2006</v>
      </c>
      <c r="AT38" s="53">
        <f>[1]Sheet1!AU231</f>
        <v>2007</v>
      </c>
      <c r="AU38" s="53">
        <f>[1]Sheet1!AV231</f>
        <v>2008</v>
      </c>
      <c r="AV38" s="53">
        <f>[1]Sheet1!AW231</f>
        <v>2009</v>
      </c>
      <c r="AW38" s="53">
        <f>[1]Sheet1!AX231</f>
        <v>2010</v>
      </c>
      <c r="AX38" s="53">
        <f>[1]Sheet1!AY231</f>
        <v>2011</v>
      </c>
      <c r="AY38" s="53">
        <f>[1]Sheet1!AZ231</f>
        <v>2012</v>
      </c>
      <c r="AZ38" s="53">
        <f>[1]Sheet1!BA231</f>
        <v>2013</v>
      </c>
      <c r="BA38" s="53">
        <f>[1]Sheet1!BB231</f>
        <v>2014</v>
      </c>
      <c r="BB38" s="53">
        <f>[1]Sheet1!BC231</f>
        <v>2015</v>
      </c>
      <c r="BC38" s="53">
        <f>[1]Sheet1!BD231</f>
        <v>2016</v>
      </c>
      <c r="BD38" s="53">
        <f>[1]Sheet1!BE231</f>
        <v>2017</v>
      </c>
      <c r="BE38" s="53">
        <f>[1]Sheet1!BF231</f>
        <v>2018</v>
      </c>
    </row>
    <row r="39" spans="1:57" s="34" customFormat="1" ht="14.45" customHeight="1" x14ac:dyDescent="0.25">
      <c r="A39" s="75" t="str">
        <f>[1]Sheet1!B232</f>
        <v>Building construction</v>
      </c>
      <c r="B39" s="34">
        <f>[1]Sheet1!C232</f>
        <v>-4437708.9533097334</v>
      </c>
      <c r="C39" s="34">
        <f>[1]Sheet1!D232</f>
        <v>-4995598.8806210225</v>
      </c>
      <c r="D39" s="34">
        <f>[1]Sheet1!E232</f>
        <v>-5622694.3817333048</v>
      </c>
      <c r="E39" s="34">
        <f>[1]Sheet1!F232</f>
        <v>-6939683.7366816681</v>
      </c>
      <c r="F39" s="34">
        <f>[1]Sheet1!G232</f>
        <v>-6836091.5991327558</v>
      </c>
      <c r="G39" s="34">
        <f>[1]Sheet1!H232</f>
        <v>-7160997.6335155619</v>
      </c>
      <c r="H39" s="34">
        <f>[1]Sheet1!I232</f>
        <v>-6329820.7363793235</v>
      </c>
      <c r="I39" s="34">
        <f>[1]Sheet1!J232</f>
        <v>-6537507.2659728574</v>
      </c>
      <c r="J39" s="34">
        <f>[1]Sheet1!K232</f>
        <v>-6197863.0854213592</v>
      </c>
      <c r="K39" s="34">
        <f>[1]Sheet1!L232</f>
        <v>-5396258.4767398424</v>
      </c>
      <c r="L39" s="34">
        <f>[1]Sheet1!M232</f>
        <v>-5534315.7801038185</v>
      </c>
      <c r="M39" s="34">
        <f>[1]Sheet1!N232</f>
        <v>-7515259.2947369302</v>
      </c>
      <c r="N39" s="34">
        <f>[1]Sheet1!O232</f>
        <v>-7707529.8981196424</v>
      </c>
      <c r="O39" s="34">
        <f>[1]Sheet1!P232</f>
        <v>-7479043.9286194006</v>
      </c>
      <c r="P39" s="34">
        <f>[1]Sheet1!Q232</f>
        <v>-7503443.6322389953</v>
      </c>
      <c r="Q39" s="34">
        <f>[1]Sheet1!R232</f>
        <v>-9306256.0881819129</v>
      </c>
      <c r="R39" s="34">
        <f>[1]Sheet1!S232</f>
        <v>-7604899.6600275999</v>
      </c>
      <c r="S39" s="34">
        <f>[1]Sheet1!T232</f>
        <v>-7070148.1970982589</v>
      </c>
      <c r="T39" s="34">
        <f>[1]Sheet1!U232</f>
        <v>-7963274.9642509827</v>
      </c>
      <c r="U39" s="34">
        <f>[1]Sheet1!V232</f>
        <v>44962664.140868872</v>
      </c>
      <c r="V39" s="34">
        <f>[1]Sheet1!W232</f>
        <v>618582.22524040099</v>
      </c>
      <c r="W39" s="34">
        <f>[1]Sheet1!X232</f>
        <v>5178746.8854827369</v>
      </c>
      <c r="X39" s="34">
        <f>[1]Sheet1!Y232</f>
        <v>10150214.508528508</v>
      </c>
      <c r="Y39" s="34">
        <f>[1]Sheet1!Z232</f>
        <v>11926017.411138169</v>
      </c>
      <c r="Z39" s="34">
        <f>[1]Sheet1!AA232</f>
        <v>12562377.233174101</v>
      </c>
      <c r="AA39" s="34">
        <f>[1]Sheet1!AB232</f>
        <v>9496385.6819011904</v>
      </c>
      <c r="AB39" s="34">
        <f>[1]Sheet1!AC232</f>
        <v>6332049.1981784813</v>
      </c>
      <c r="AC39" s="34">
        <f>[1]Sheet1!AD232</f>
        <v>3166123.8544364255</v>
      </c>
      <c r="AD39" s="34">
        <f>[1]Sheet1!AE232</f>
        <v>2181935.2129127234</v>
      </c>
      <c r="AE39" s="34">
        <f>[1]Sheet1!AF232</f>
        <v>3101866.3628145382</v>
      </c>
      <c r="AF39" s="34">
        <f>[1]Sheet1!AG232</f>
        <v>4304363.4208291471</v>
      </c>
      <c r="AG39" s="34">
        <f>[1]Sheet1!AH232</f>
        <v>5416512.1067775711</v>
      </c>
      <c r="AH39" s="34">
        <f>[1]Sheet1!AI232</f>
        <v>4634045.3394404501</v>
      </c>
      <c r="AI39" s="34">
        <f>[1]Sheet1!AJ232</f>
        <v>11810495.896290082</v>
      </c>
      <c r="AJ39" s="34">
        <f>[1]Sheet1!AK232</f>
        <v>4032336.8982953802</v>
      </c>
      <c r="AK39" s="34">
        <f>[1]Sheet1!AL232</f>
        <v>5925851.1030077394</v>
      </c>
      <c r="AL39" s="34">
        <f>[1]Sheet1!AM232</f>
        <v>15631355.514151778</v>
      </c>
      <c r="AM39" s="34">
        <f>[1]Sheet1!AN232</f>
        <v>21987009.549003843</v>
      </c>
      <c r="AN39" s="34">
        <f>[1]Sheet1!AO232</f>
        <v>25691794.890712667</v>
      </c>
      <c r="AO39" s="34">
        <f>[1]Sheet1!AP232</f>
        <v>34168892.544</v>
      </c>
      <c r="AP39" s="34">
        <f>[1]Sheet1!AQ232</f>
        <v>35798002.992000006</v>
      </c>
      <c r="AQ39" s="34">
        <f>[1]Sheet1!AR232</f>
        <v>35028046.482000001</v>
      </c>
      <c r="AR39" s="34">
        <f>[1]Sheet1!AS232</f>
        <v>37616980.763999999</v>
      </c>
      <c r="AS39" s="34">
        <f>[1]Sheet1!AT232</f>
        <v>43887092.43</v>
      </c>
      <c r="AT39" s="34">
        <f>[1]Sheet1!AU232</f>
        <v>51114900.413999997</v>
      </c>
      <c r="AU39" s="34">
        <f>[1]Sheet1!AV232</f>
        <v>49230145.200000003</v>
      </c>
      <c r="AV39" s="34">
        <f>[1]Sheet1!AW232</f>
        <v>35578678.560000002</v>
      </c>
      <c r="AW39" s="34">
        <f>[1]Sheet1!AX232</f>
        <v>46231886.725999996</v>
      </c>
      <c r="AX39" s="34">
        <f>[1]Sheet1!AY232</f>
        <v>46391221.485999994</v>
      </c>
      <c r="AY39" s="34">
        <f>[1]Sheet1!AZ232</f>
        <v>46359623.202000007</v>
      </c>
      <c r="AZ39" s="34">
        <f>[1]Sheet1!BA232</f>
        <v>48394107.090000004</v>
      </c>
      <c r="BA39" s="34">
        <f>[1]Sheet1!BB232</f>
        <v>53177493.358724132</v>
      </c>
      <c r="BB39" s="34">
        <f>[1]Sheet1!BC232</f>
        <v>72886378.55933325</v>
      </c>
      <c r="BC39" s="34">
        <f>[1]Sheet1!BD232</f>
        <v>51097672.547841087</v>
      </c>
      <c r="BD39" s="34">
        <f>[1]Sheet1!BE232</f>
        <v>52356736.259720258</v>
      </c>
      <c r="BE39" s="34">
        <f>[1]Sheet1!BF232</f>
        <v>66003274.401285812</v>
      </c>
    </row>
    <row r="40" spans="1:57" s="34" customFormat="1" ht="14.45" customHeight="1" x14ac:dyDescent="0.25">
      <c r="A40" s="75" t="str">
        <f>[1]Sheet1!B233</f>
        <v>Consumer and general products</v>
      </c>
      <c r="B40" s="34">
        <f>[1]Sheet1!C233</f>
        <v>-1670497.5897620094</v>
      </c>
      <c r="C40" s="34">
        <f>[1]Sheet1!D233</f>
        <v>1486468.7123854479</v>
      </c>
      <c r="D40" s="34">
        <f>[1]Sheet1!E233</f>
        <v>2658908.6694294973</v>
      </c>
      <c r="E40" s="34">
        <f>[1]Sheet1!F233</f>
        <v>882137.8170877602</v>
      </c>
      <c r="F40" s="34">
        <f>[1]Sheet1!G233</f>
        <v>931025.07939340884</v>
      </c>
      <c r="G40" s="34">
        <f>[1]Sheet1!H233</f>
        <v>1166393.364201694</v>
      </c>
      <c r="H40" s="34">
        <f>[1]Sheet1!I233</f>
        <v>1699443.0486689243</v>
      </c>
      <c r="I40" s="34">
        <f>[1]Sheet1!J233</f>
        <v>2457645.7501035463</v>
      </c>
      <c r="J40" s="34">
        <f>[1]Sheet1!K233</f>
        <v>1963538.3866235102</v>
      </c>
      <c r="K40" s="34">
        <f>[1]Sheet1!L233</f>
        <v>2752150.7543603079</v>
      </c>
      <c r="L40" s="34">
        <f>[1]Sheet1!M233</f>
        <v>1085146.9977990342</v>
      </c>
      <c r="M40" s="34">
        <f>[1]Sheet1!N233</f>
        <v>-631822.3415353772</v>
      </c>
      <c r="N40" s="34">
        <f>[1]Sheet1!O233</f>
        <v>-699159.69532553107</v>
      </c>
      <c r="O40" s="34">
        <f>[1]Sheet1!P233</f>
        <v>-1005674.2764806802</v>
      </c>
      <c r="P40" s="34">
        <f>[1]Sheet1!Q233</f>
        <v>-873253.0633820683</v>
      </c>
      <c r="Q40" s="34">
        <f>[1]Sheet1!R233</f>
        <v>429607.63178395276</v>
      </c>
      <c r="R40" s="34">
        <f>[1]Sheet1!S233</f>
        <v>3039325.5216263379</v>
      </c>
      <c r="S40" s="34">
        <f>[1]Sheet1!T233</f>
        <v>3115356.8519903263</v>
      </c>
      <c r="T40" s="34">
        <f>[1]Sheet1!U233</f>
        <v>11819583.693836171</v>
      </c>
      <c r="U40" s="34">
        <f>[1]Sheet1!V233</f>
        <v>11665040.624832947</v>
      </c>
      <c r="V40" s="34">
        <f>[1]Sheet1!W233</f>
        <v>19143246.485557571</v>
      </c>
      <c r="W40" s="34">
        <f>[1]Sheet1!X233</f>
        <v>24388905.511477508</v>
      </c>
      <c r="X40" s="34">
        <f>[1]Sheet1!Y233</f>
        <v>24736805.078796882</v>
      </c>
      <c r="Y40" s="34">
        <f>[1]Sheet1!Z233</f>
        <v>28495494.807975542</v>
      </c>
      <c r="Z40" s="34">
        <f>[1]Sheet1!AA233</f>
        <v>31962963.265596293</v>
      </c>
      <c r="AA40" s="34">
        <f>[1]Sheet1!AB233</f>
        <v>25781863.021932643</v>
      </c>
      <c r="AB40" s="34">
        <f>[1]Sheet1!AC233</f>
        <v>23266320.972622048</v>
      </c>
      <c r="AC40" s="34">
        <f>[1]Sheet1!AD233</f>
        <v>17776231.368087772</v>
      </c>
      <c r="AD40" s="34">
        <f>[1]Sheet1!AE233</f>
        <v>12527826.980699105</v>
      </c>
      <c r="AE40" s="34">
        <f>[1]Sheet1!AF233</f>
        <v>13515378.738224709</v>
      </c>
      <c r="AF40" s="34">
        <f>[1]Sheet1!AG233</f>
        <v>12944306.023455277</v>
      </c>
      <c r="AG40" s="34">
        <f>[1]Sheet1!AH233</f>
        <v>14703979.101796474</v>
      </c>
      <c r="AH40" s="34">
        <f>[1]Sheet1!AI233</f>
        <v>14409919.764846543</v>
      </c>
      <c r="AI40" s="34">
        <f>[1]Sheet1!AJ233</f>
        <v>13526132.815081608</v>
      </c>
      <c r="AJ40" s="34">
        <f>[1]Sheet1!AK233</f>
        <v>14809263.781267138</v>
      </c>
      <c r="AK40" s="34">
        <f>[1]Sheet1!AL233</f>
        <v>17501607.160007719</v>
      </c>
      <c r="AL40" s="34">
        <f>[1]Sheet1!AM233</f>
        <v>20375887.134637959</v>
      </c>
      <c r="AM40" s="34">
        <f>[1]Sheet1!AN233</f>
        <v>17334335.033410586</v>
      </c>
      <c r="AN40" s="34">
        <f>[1]Sheet1!AO233</f>
        <v>22986958.673266232</v>
      </c>
      <c r="AO40" s="34">
        <f>[1]Sheet1!AP233</f>
        <v>32337367.002775159</v>
      </c>
      <c r="AP40" s="34">
        <f>[1]Sheet1!AQ233</f>
        <v>35604410.078887582</v>
      </c>
      <c r="AQ40" s="34">
        <f>[1]Sheet1!AR233</f>
        <v>40175512.215000004</v>
      </c>
      <c r="AR40" s="34">
        <f>[1]Sheet1!AS233</f>
        <v>46690801.021666668</v>
      </c>
      <c r="AS40" s="34">
        <f>[1]Sheet1!AT233</f>
        <v>58705650.646666668</v>
      </c>
      <c r="AT40" s="34">
        <f>[1]Sheet1!AU233</f>
        <v>53445813.238666601</v>
      </c>
      <c r="AU40" s="34">
        <f>[1]Sheet1!AV233</f>
        <v>49155675.304666676</v>
      </c>
      <c r="AV40" s="34">
        <f>[1]Sheet1!AW233</f>
        <v>43740229.591833338</v>
      </c>
      <c r="AW40" s="34">
        <f>[1]Sheet1!AX233</f>
        <v>54294984.752333336</v>
      </c>
      <c r="AX40" s="34">
        <f>[1]Sheet1!AY233</f>
        <v>55341171.27866666</v>
      </c>
      <c r="AY40" s="34">
        <f>[1]Sheet1!AZ233</f>
        <v>55449668.525000006</v>
      </c>
      <c r="AZ40" s="34">
        <f>[1]Sheet1!BA233</f>
        <v>61292696.734999999</v>
      </c>
      <c r="BA40" s="34">
        <f>[1]Sheet1!BB233</f>
        <v>62685648.196333334</v>
      </c>
      <c r="BB40" s="34">
        <f>[1]Sheet1!BC233</f>
        <v>70738096.191013277</v>
      </c>
      <c r="BC40" s="34">
        <f>[1]Sheet1!BD233</f>
        <v>80003140.360074431</v>
      </c>
      <c r="BD40" s="34">
        <f>[1]Sheet1!BE233</f>
        <v>12105813.392214457</v>
      </c>
      <c r="BE40" s="34">
        <f>[1]Sheet1!BF233</f>
        <v>10460731.254600463</v>
      </c>
    </row>
    <row r="41" spans="1:57" s="34" customFormat="1" ht="14.45" customHeight="1" x14ac:dyDescent="0.25">
      <c r="A41" s="75" t="str">
        <f>[1]Sheet1!B235</f>
        <v>Electrical and electronic products</v>
      </c>
      <c r="B41" s="34">
        <f>[1]Sheet1!C235</f>
        <v>-19500132.206100378</v>
      </c>
      <c r="C41" s="34">
        <f>[1]Sheet1!D235</f>
        <v>-23253964.208127137</v>
      </c>
      <c r="D41" s="34">
        <f>[1]Sheet1!E235</f>
        <v>-23679505.010400862</v>
      </c>
      <c r="E41" s="34">
        <f>[1]Sheet1!F235</f>
        <v>-19725497.872875798</v>
      </c>
      <c r="F41" s="34">
        <f>[1]Sheet1!G235</f>
        <v>-19718729.970039722</v>
      </c>
      <c r="G41" s="34">
        <f>[1]Sheet1!H235</f>
        <v>-16725357.881235378</v>
      </c>
      <c r="H41" s="34">
        <f>[1]Sheet1!I235</f>
        <v>-15115459.529340189</v>
      </c>
      <c r="I41" s="34">
        <f>[1]Sheet1!J235</f>
        <v>-15753926.236889269</v>
      </c>
      <c r="J41" s="34">
        <f>[1]Sheet1!K235</f>
        <v>-13793965.441243786</v>
      </c>
      <c r="K41" s="34">
        <f>[1]Sheet1!L235</f>
        <v>-8286641.6381962467</v>
      </c>
      <c r="L41" s="34">
        <f>[1]Sheet1!M235</f>
        <v>-9069239.1899029147</v>
      </c>
      <c r="M41" s="34">
        <f>[1]Sheet1!N235</f>
        <v>-20574502.417029388</v>
      </c>
      <c r="N41" s="34">
        <f>[1]Sheet1!O235</f>
        <v>-29290410.897830162</v>
      </c>
      <c r="O41" s="34">
        <f>[1]Sheet1!P235</f>
        <v>-25282934.778295685</v>
      </c>
      <c r="P41" s="34">
        <f>[1]Sheet1!Q235</f>
        <v>-19697365.281581677</v>
      </c>
      <c r="Q41" s="34">
        <f>[1]Sheet1!R235</f>
        <v>-7317489.3413484357</v>
      </c>
      <c r="R41" s="34">
        <f>[1]Sheet1!S235</f>
        <v>3827033.0078101978</v>
      </c>
      <c r="S41" s="34">
        <f>[1]Sheet1!T235</f>
        <v>-28330174.537240241</v>
      </c>
      <c r="T41" s="34">
        <f>[1]Sheet1!U235</f>
        <v>-12705967.768628195</v>
      </c>
      <c r="U41" s="34">
        <f>[1]Sheet1!V235</f>
        <v>-14691714.625146043</v>
      </c>
      <c r="V41" s="34">
        <f>[1]Sheet1!W235</f>
        <v>307121.24049897259</v>
      </c>
      <c r="W41" s="34">
        <f>[1]Sheet1!X235</f>
        <v>40748394.419380434</v>
      </c>
      <c r="X41" s="34">
        <f>[1]Sheet1!Y235</f>
        <v>70284411.886717916</v>
      </c>
      <c r="Y41" s="34">
        <f>[1]Sheet1!Z235</f>
        <v>104771109.46816078</v>
      </c>
      <c r="Z41" s="34">
        <f>[1]Sheet1!AA235</f>
        <v>81557321.816062197</v>
      </c>
      <c r="AA41" s="34">
        <f>[1]Sheet1!AB235</f>
        <v>78713554.738194883</v>
      </c>
      <c r="AB41" s="34">
        <f>[1]Sheet1!AC235</f>
        <v>55526738.843405932</v>
      </c>
      <c r="AC41" s="34">
        <f>[1]Sheet1!AD235</f>
        <v>36253777.932134897</v>
      </c>
      <c r="AD41" s="34">
        <f>[1]Sheet1!AE235</f>
        <v>34010560.11241506</v>
      </c>
      <c r="AE41" s="34">
        <f>[1]Sheet1!AF235</f>
        <v>45836320.413837761</v>
      </c>
      <c r="AF41" s="34">
        <f>[1]Sheet1!AG235</f>
        <v>60075758.946847536</v>
      </c>
      <c r="AG41" s="34">
        <f>[1]Sheet1!AH235</f>
        <v>77197631.807442784</v>
      </c>
      <c r="AH41" s="34">
        <f>[1]Sheet1!AI235</f>
        <v>85896270.958602667</v>
      </c>
      <c r="AI41" s="34">
        <f>[1]Sheet1!AJ235</f>
        <v>102322920.54058182</v>
      </c>
      <c r="AJ41" s="34">
        <f>[1]Sheet1!AK235</f>
        <v>100869121.25245783</v>
      </c>
      <c r="AK41" s="34">
        <f>[1]Sheet1!AL235</f>
        <v>114977866.33322744</v>
      </c>
      <c r="AL41" s="34">
        <f>[1]Sheet1!AM235</f>
        <v>211159966.30987799</v>
      </c>
      <c r="AM41" s="34">
        <f>[1]Sheet1!AN235</f>
        <v>228246335.07624537</v>
      </c>
      <c r="AN41" s="34">
        <f>[1]Sheet1!AO235</f>
        <v>220539558.03505322</v>
      </c>
      <c r="AO41" s="34">
        <f>[1]Sheet1!AP235</f>
        <v>285141686.23086119</v>
      </c>
      <c r="AP41" s="34">
        <f>[1]Sheet1!AQ235</f>
        <v>274433933.13620973</v>
      </c>
      <c r="AQ41" s="34">
        <f>[1]Sheet1!AR235</f>
        <v>278462070.87817419</v>
      </c>
      <c r="AR41" s="34">
        <f>[1]Sheet1!AS235</f>
        <v>308142780.92221045</v>
      </c>
      <c r="AS41" s="34">
        <f>[1]Sheet1!AT235</f>
        <v>332630446.96643615</v>
      </c>
      <c r="AT41" s="34">
        <f>[1]Sheet1!AU235</f>
        <v>173138892.56296843</v>
      </c>
      <c r="AU41" s="34">
        <f>[1]Sheet1!AV235</f>
        <v>232941253.26159099</v>
      </c>
      <c r="AV41" s="34">
        <f>[1]Sheet1!AW235</f>
        <v>212443827.78125253</v>
      </c>
      <c r="AW41" s="34">
        <f>[1]Sheet1!AX235</f>
        <v>236405523.93475959</v>
      </c>
      <c r="AX41" s="34">
        <f>[1]Sheet1!AY235</f>
        <v>180321459.9486649</v>
      </c>
      <c r="AY41" s="34">
        <f>[1]Sheet1!AZ235</f>
        <v>201103269.10567218</v>
      </c>
      <c r="AZ41" s="34">
        <f>[1]Sheet1!BA235</f>
        <v>182066217.19023603</v>
      </c>
      <c r="BA41" s="34">
        <f>[1]Sheet1!BB235</f>
        <v>178050812.07205456</v>
      </c>
      <c r="BB41" s="34">
        <f>[1]Sheet1!BC235</f>
        <v>192072238.46515781</v>
      </c>
      <c r="BC41" s="34">
        <f>[1]Sheet1!BD235</f>
        <v>-68207830.598610699</v>
      </c>
      <c r="BD41" s="34">
        <f>[1]Sheet1!BE235</f>
        <v>-111389033.91740181</v>
      </c>
      <c r="BE41" s="34">
        <f>[1]Sheet1!BF235</f>
        <v>182819001.45763746</v>
      </c>
    </row>
    <row r="42" spans="1:57" s="34" customFormat="1" ht="14.45" customHeight="1" x14ac:dyDescent="0.25">
      <c r="A42" s="75" t="str">
        <f>[1]Sheet1!B236</f>
        <v>Industrial machinery and equipment</v>
      </c>
      <c r="B42" s="34">
        <f>[1]Sheet1!C236</f>
        <v>-407966.25374207122</v>
      </c>
      <c r="C42" s="34">
        <f>[1]Sheet1!D236</f>
        <v>-433772.24779133406</v>
      </c>
      <c r="D42" s="34">
        <f>[1]Sheet1!E236</f>
        <v>-413215.3570158818</v>
      </c>
      <c r="E42" s="34">
        <f>[1]Sheet1!F236</f>
        <v>-351666.03215373005</v>
      </c>
      <c r="F42" s="34">
        <f>[1]Sheet1!G236</f>
        <v>-308841.033625704</v>
      </c>
      <c r="G42" s="34">
        <f>[1]Sheet1!H236</f>
        <v>-292932.62853196007</v>
      </c>
      <c r="H42" s="34">
        <f>[1]Sheet1!I236</f>
        <v>-326512.06643192912</v>
      </c>
      <c r="I42" s="34">
        <f>[1]Sheet1!J236</f>
        <v>-323470.76612004754</v>
      </c>
      <c r="J42" s="34">
        <f>[1]Sheet1!K236</f>
        <v>-205235.6411206011</v>
      </c>
      <c r="K42" s="34">
        <f>[1]Sheet1!L236</f>
        <v>-156617.79827045189</v>
      </c>
      <c r="L42" s="34">
        <f>[1]Sheet1!M236</f>
        <v>-97563.328952588286</v>
      </c>
      <c r="M42" s="34">
        <f>[1]Sheet1!N236</f>
        <v>-388758.78549641871</v>
      </c>
      <c r="N42" s="34">
        <f>[1]Sheet1!O236</f>
        <v>-366600.84925293736</v>
      </c>
      <c r="O42" s="34">
        <f>[1]Sheet1!P236</f>
        <v>-342549.15969157359</v>
      </c>
      <c r="P42" s="34">
        <f>[1]Sheet1!Q236</f>
        <v>-350060.10381274583</v>
      </c>
      <c r="Q42" s="34">
        <f>[1]Sheet1!R236</f>
        <v>-766855.10296556423</v>
      </c>
      <c r="R42" s="34">
        <f>[1]Sheet1!S236</f>
        <v>-318938.48576358199</v>
      </c>
      <c r="S42" s="34">
        <f>[1]Sheet1!T236</f>
        <v>-341651.78085741785</v>
      </c>
      <c r="T42" s="34">
        <f>[1]Sheet1!U236</f>
        <v>-433413.84414025763</v>
      </c>
      <c r="U42" s="34">
        <f>[1]Sheet1!V236</f>
        <v>-32021.950372335617</v>
      </c>
      <c r="V42" s="34">
        <f>[1]Sheet1!W236</f>
        <v>-232484.88886804783</v>
      </c>
      <c r="W42" s="34">
        <f>[1]Sheet1!X236</f>
        <v>-87593.79867019708</v>
      </c>
      <c r="X42" s="34">
        <f>[1]Sheet1!Y236</f>
        <v>-308866.64540922397</v>
      </c>
      <c r="Y42" s="34">
        <f>[1]Sheet1!Z236</f>
        <v>-214540.34757928032</v>
      </c>
      <c r="Z42" s="34">
        <f>[1]Sheet1!AA236</f>
        <v>-316802.0013821146</v>
      </c>
      <c r="AA42" s="34">
        <f>[1]Sheet1!AB236</f>
        <v>-614328.83810196409</v>
      </c>
      <c r="AB42" s="34">
        <f>[1]Sheet1!AC236</f>
        <v>43787.230296967304</v>
      </c>
      <c r="AC42" s="34">
        <f>[1]Sheet1!AD236</f>
        <v>-82041.17676159562</v>
      </c>
      <c r="AD42" s="34">
        <f>[1]Sheet1!AE236</f>
        <v>-204055.08514541012</v>
      </c>
      <c r="AE42" s="34">
        <f>[1]Sheet1!AF236</f>
        <v>-76074.363004285697</v>
      </c>
      <c r="AF42" s="34">
        <f>[1]Sheet1!AG236</f>
        <v>-101110.61301063339</v>
      </c>
      <c r="AG42" s="34">
        <f>[1]Sheet1!AH236</f>
        <v>-80071.662982209673</v>
      </c>
      <c r="AH42" s="34">
        <f>[1]Sheet1!AI236</f>
        <v>-84830.651967480924</v>
      </c>
      <c r="AI42" s="34">
        <f>[1]Sheet1!AJ236</f>
        <v>-108166.82411117488</v>
      </c>
      <c r="AJ42" s="34">
        <f>[1]Sheet1!AK236</f>
        <v>-169013.39521113128</v>
      </c>
      <c r="AK42" s="34">
        <f>[1]Sheet1!AL236</f>
        <v>-168026.59919744852</v>
      </c>
      <c r="AL42" s="34">
        <f>[1]Sheet1!AM236</f>
        <v>-65933.850506182993</v>
      </c>
      <c r="AM42" s="34">
        <f>[1]Sheet1!AN236</f>
        <v>-435884.39714565815</v>
      </c>
      <c r="AN42" s="34">
        <f>[1]Sheet1!AO236</f>
        <v>-526306.07289146155</v>
      </c>
      <c r="AO42" s="34">
        <f>[1]Sheet1!AP236</f>
        <v>-273489.52931663167</v>
      </c>
      <c r="AP42" s="34">
        <f>[1]Sheet1!AQ236</f>
        <v>61220.33163335023</v>
      </c>
      <c r="AQ42" s="34">
        <f>[1]Sheet1!AR236</f>
        <v>-16739.816658939788</v>
      </c>
      <c r="AR42" s="34">
        <f>[1]Sheet1!AS236</f>
        <v>159207.56089253951</v>
      </c>
      <c r="AS42" s="34">
        <f>[1]Sheet1!AT236</f>
        <v>105104.49904166674</v>
      </c>
      <c r="AT42" s="34">
        <f>[1]Sheet1!AU236</f>
        <v>707992.56027535745</v>
      </c>
      <c r="AU42" s="34">
        <f>[1]Sheet1!AV236</f>
        <v>467048.65438224148</v>
      </c>
      <c r="AV42" s="34">
        <f>[1]Sheet1!AW236</f>
        <v>803018.18164654728</v>
      </c>
      <c r="AW42" s="34">
        <f>[1]Sheet1!AX236</f>
        <v>1369453.3393632334</v>
      </c>
      <c r="AX42" s="34">
        <f>[1]Sheet1!AY236</f>
        <v>2542827.6499819891</v>
      </c>
      <c r="AY42" s="34">
        <f>[1]Sheet1!AZ236</f>
        <v>2575392.1781060868</v>
      </c>
      <c r="AZ42" s="34">
        <f>[1]Sheet1!BA236</f>
        <v>3333186.1428570487</v>
      </c>
      <c r="BA42" s="34">
        <f>[1]Sheet1!BB236</f>
        <v>10148469.861600902</v>
      </c>
      <c r="BB42" s="34">
        <f>[1]Sheet1!BC236</f>
        <v>5226042.3383815195</v>
      </c>
      <c r="BC42" s="34">
        <f>[1]Sheet1!BD236</f>
        <v>472601.25379480253</v>
      </c>
      <c r="BD42" s="34">
        <f>[1]Sheet1!BE236</f>
        <v>-872896.86351059249</v>
      </c>
      <c r="BE42" s="34">
        <f>[1]Sheet1!BF236</f>
        <v>1068042.5855465452</v>
      </c>
    </row>
    <row r="43" spans="1:57" s="34" customFormat="1" ht="14.45" customHeight="1" x14ac:dyDescent="0.25">
      <c r="A43" s="75" t="str">
        <f>[1]Sheet1!B237</f>
        <v>Transportation equipment</v>
      </c>
      <c r="B43" s="34">
        <f>[1]Sheet1!C237</f>
        <v>-8141786.2944699302</v>
      </c>
      <c r="C43" s="34">
        <f>[1]Sheet1!D237</f>
        <v>-7751811.1299734302</v>
      </c>
      <c r="D43" s="34">
        <f>[1]Sheet1!E237</f>
        <v>-8193823.0445765601</v>
      </c>
      <c r="E43" s="34">
        <f>[1]Sheet1!F237</f>
        <v>-2815527.2385544549</v>
      </c>
      <c r="F43" s="34">
        <f>[1]Sheet1!G237</f>
        <v>-466284.78427397716</v>
      </c>
      <c r="G43" s="34">
        <f>[1]Sheet1!H237</f>
        <v>8730418.7415905651</v>
      </c>
      <c r="H43" s="34">
        <f>[1]Sheet1!I237</f>
        <v>11173243.049523484</v>
      </c>
      <c r="I43" s="34">
        <f>[1]Sheet1!J237</f>
        <v>15311978.865614383</v>
      </c>
      <c r="J43" s="34">
        <f>[1]Sheet1!K237</f>
        <v>24978070.081581552</v>
      </c>
      <c r="K43" s="34">
        <f>[1]Sheet1!L237</f>
        <v>25227840.058117319</v>
      </c>
      <c r="L43" s="34">
        <f>[1]Sheet1!M237</f>
        <v>17106541.453268763</v>
      </c>
      <c r="M43" s="34">
        <f>[1]Sheet1!N237</f>
        <v>12772451.979130805</v>
      </c>
      <c r="N43" s="34">
        <f>[1]Sheet1!O237</f>
        <v>3220500.7491807854</v>
      </c>
      <c r="O43" s="34">
        <f>[1]Sheet1!P237</f>
        <v>11204338.601833902</v>
      </c>
      <c r="P43" s="34">
        <f>[1]Sheet1!Q237</f>
        <v>19284226.296611909</v>
      </c>
      <c r="Q43" s="34">
        <f>[1]Sheet1!R237</f>
        <v>37035675.122282863</v>
      </c>
      <c r="R43" s="34">
        <f>[1]Sheet1!S237</f>
        <v>32939742.347314011</v>
      </c>
      <c r="S43" s="34">
        <f>[1]Sheet1!T237</f>
        <v>39536427.749270976</v>
      </c>
      <c r="T43" s="34">
        <f>[1]Sheet1!U237</f>
        <v>34522546.807688855</v>
      </c>
      <c r="U43" s="34">
        <f>[1]Sheet1!V237</f>
        <v>33623785.587189049</v>
      </c>
      <c r="V43" s="34">
        <f>[1]Sheet1!W237</f>
        <v>48091324.742253207</v>
      </c>
      <c r="W43" s="34">
        <f>[1]Sheet1!X237</f>
        <v>61457109.796319947</v>
      </c>
      <c r="X43" s="34">
        <f>[1]Sheet1!Y237</f>
        <v>80688620.625178471</v>
      </c>
      <c r="Y43" s="34">
        <f>[1]Sheet1!Z237</f>
        <v>88379495.700947031</v>
      </c>
      <c r="Z43" s="34">
        <f>[1]Sheet1!AA237</f>
        <v>85916047.318349034</v>
      </c>
      <c r="AA43" s="34">
        <f>[1]Sheet1!AB237</f>
        <v>84659480.904465437</v>
      </c>
      <c r="AB43" s="34">
        <f>[1]Sheet1!AC237</f>
        <v>79204394.009094924</v>
      </c>
      <c r="AC43" s="34">
        <f>[1]Sheet1!AD237</f>
        <v>59979290.166831635</v>
      </c>
      <c r="AD43" s="34">
        <f>[1]Sheet1!AE237</f>
        <v>52932941.390359804</v>
      </c>
      <c r="AE43" s="34">
        <f>[1]Sheet1!AF237</f>
        <v>51243490.171364136</v>
      </c>
      <c r="AF43" s="34">
        <f>[1]Sheet1!AG237</f>
        <v>68033696.262061998</v>
      </c>
      <c r="AG43" s="34">
        <f>[1]Sheet1!AH237</f>
        <v>79832033.866092727</v>
      </c>
      <c r="AH43" s="34">
        <f>[1]Sheet1!AI237</f>
        <v>80788625.810875922</v>
      </c>
      <c r="AI43" s="34">
        <f>[1]Sheet1!AJ237</f>
        <v>88257160.194411904</v>
      </c>
      <c r="AJ43" s="34">
        <f>[1]Sheet1!AK237</f>
        <v>109968312.63022371</v>
      </c>
      <c r="AK43" s="34">
        <f>[1]Sheet1!AL237</f>
        <v>117060631.23392203</v>
      </c>
      <c r="AL43" s="34">
        <f>[1]Sheet1!AM237</f>
        <v>168783544.02087966</v>
      </c>
      <c r="AM43" s="34">
        <f>[1]Sheet1!AN237</f>
        <v>147213155.29485446</v>
      </c>
      <c r="AN43" s="34">
        <f>[1]Sheet1!AO237</f>
        <v>133030361.30138415</v>
      </c>
      <c r="AO43" s="34">
        <f>[1]Sheet1!AP237</f>
        <v>166343477.39264807</v>
      </c>
      <c r="AP43" s="34">
        <f>[1]Sheet1!AQ237</f>
        <v>146418769.00453734</v>
      </c>
      <c r="AQ43" s="34">
        <f>[1]Sheet1!AR237</f>
        <v>138857152.0621236</v>
      </c>
      <c r="AR43" s="34">
        <f>[1]Sheet1!AS237</f>
        <v>131242754.55568852</v>
      </c>
      <c r="AS43" s="34">
        <f>[1]Sheet1!AT237</f>
        <v>147318257.13686907</v>
      </c>
      <c r="AT43" s="34">
        <f>[1]Sheet1!AU237</f>
        <v>150038014.65868801</v>
      </c>
      <c r="AU43" s="34">
        <f>[1]Sheet1!AV237</f>
        <v>113406314.63904446</v>
      </c>
      <c r="AV43" s="34">
        <f>[1]Sheet1!AW237</f>
        <v>75337323.756161883</v>
      </c>
      <c r="AW43" s="34">
        <f>[1]Sheet1!AX237</f>
        <v>97897455.029803798</v>
      </c>
      <c r="AX43" s="34">
        <f>[1]Sheet1!AY237</f>
        <v>93952408.502312422</v>
      </c>
      <c r="AY43" s="34">
        <f>[1]Sheet1!AZ237</f>
        <v>133848460.48026128</v>
      </c>
      <c r="AZ43" s="34">
        <f>[1]Sheet1!BA237</f>
        <v>150029303.69790944</v>
      </c>
      <c r="BA43" s="34">
        <f>[1]Sheet1!BB237</f>
        <v>142850414.59391099</v>
      </c>
      <c r="BB43" s="34">
        <f>[1]Sheet1!BC237</f>
        <v>171047912.26209313</v>
      </c>
      <c r="BC43" s="34">
        <f>[1]Sheet1!BD237</f>
        <v>155791454.8527796</v>
      </c>
      <c r="BD43" s="34">
        <f>[1]Sheet1!BE237</f>
        <v>140318678.1332593</v>
      </c>
      <c r="BE43" s="34">
        <f>[1]Sheet1!BF237</f>
        <v>174434423.93371418</v>
      </c>
    </row>
    <row r="44" spans="1:57" s="34" customFormat="1" ht="14.45" customHeight="1" x14ac:dyDescent="0.25">
      <c r="A44" s="75"/>
    </row>
    <row r="45" spans="1:57" s="53" customFormat="1" ht="14.45" customHeight="1" x14ac:dyDescent="0.25">
      <c r="B45" s="53">
        <v>1963</v>
      </c>
      <c r="C45" s="53">
        <v>1964</v>
      </c>
      <c r="D45" s="53">
        <v>1965</v>
      </c>
      <c r="E45" s="53">
        <v>1966</v>
      </c>
      <c r="F45" s="53">
        <v>1967</v>
      </c>
      <c r="G45" s="53">
        <v>1968</v>
      </c>
      <c r="H45" s="53">
        <v>1969</v>
      </c>
      <c r="I45" s="53">
        <v>1970</v>
      </c>
      <c r="J45" s="53">
        <v>1971</v>
      </c>
      <c r="K45" s="53">
        <v>1972</v>
      </c>
      <c r="L45" s="53">
        <v>1973</v>
      </c>
      <c r="M45" s="53">
        <v>1974</v>
      </c>
      <c r="N45" s="53">
        <v>1975</v>
      </c>
      <c r="O45" s="53">
        <v>1976</v>
      </c>
      <c r="P45" s="53">
        <v>1977</v>
      </c>
      <c r="Q45" s="53">
        <v>1978</v>
      </c>
      <c r="R45" s="53">
        <v>1979</v>
      </c>
      <c r="S45" s="53">
        <v>1980</v>
      </c>
      <c r="T45" s="53">
        <v>1981</v>
      </c>
      <c r="U45" s="53">
        <v>1982</v>
      </c>
      <c r="V45" s="53">
        <v>1983</v>
      </c>
      <c r="W45" s="53">
        <v>1984</v>
      </c>
      <c r="X45" s="53">
        <v>1985</v>
      </c>
      <c r="Y45" s="53">
        <v>1986</v>
      </c>
      <c r="Z45" s="53">
        <v>1987</v>
      </c>
      <c r="AA45" s="53">
        <v>1988</v>
      </c>
      <c r="AB45" s="53">
        <v>1989</v>
      </c>
      <c r="AC45" s="53">
        <v>1990</v>
      </c>
      <c r="AD45" s="53">
        <v>1991</v>
      </c>
      <c r="AE45" s="53">
        <v>1992</v>
      </c>
      <c r="AF45" s="53">
        <v>1993</v>
      </c>
      <c r="AG45" s="53">
        <v>1994</v>
      </c>
      <c r="AH45" s="53">
        <v>1995</v>
      </c>
      <c r="AI45" s="53">
        <v>1996</v>
      </c>
      <c r="AJ45" s="53">
        <v>1997</v>
      </c>
      <c r="AK45" s="53">
        <v>1998</v>
      </c>
      <c r="AL45" s="53">
        <v>1999</v>
      </c>
      <c r="AM45" s="53">
        <v>2000</v>
      </c>
      <c r="AN45" s="53">
        <v>2001</v>
      </c>
      <c r="AO45" s="53">
        <v>2002</v>
      </c>
      <c r="AP45" s="53">
        <v>2003</v>
      </c>
      <c r="AQ45" s="53">
        <v>2004</v>
      </c>
      <c r="AR45" s="53">
        <v>2005</v>
      </c>
      <c r="AS45" s="53">
        <v>2006</v>
      </c>
      <c r="AT45" s="53">
        <v>2007</v>
      </c>
      <c r="AU45" s="53">
        <v>2008</v>
      </c>
      <c r="AV45" s="53">
        <v>2009</v>
      </c>
      <c r="AW45" s="53">
        <v>2010</v>
      </c>
      <c r="AX45" s="53">
        <v>2011</v>
      </c>
      <c r="AY45" s="53">
        <v>2012</v>
      </c>
      <c r="AZ45" s="53">
        <v>2013</v>
      </c>
      <c r="BA45" s="53">
        <v>2014</v>
      </c>
      <c r="BB45" s="53">
        <v>2015</v>
      </c>
      <c r="BC45" s="53">
        <v>2016</v>
      </c>
      <c r="BD45" s="53">
        <v>2017</v>
      </c>
      <c r="BE45" s="53">
        <v>2018</v>
      </c>
    </row>
    <row r="46" spans="1:57" s="34" customFormat="1" ht="14.45" customHeight="1" x14ac:dyDescent="0.25">
      <c r="A46" s="39" t="s">
        <v>50</v>
      </c>
      <c r="B46" s="34">
        <v>-4437708.9533097334</v>
      </c>
      <c r="C46" s="34">
        <v>-4995598.8806210225</v>
      </c>
      <c r="D46" s="34">
        <v>-5622694.3817333048</v>
      </c>
      <c r="E46" s="34">
        <v>-6939683.7366816681</v>
      </c>
      <c r="F46" s="34">
        <v>-6836091.5991327558</v>
      </c>
      <c r="G46" s="34">
        <v>-7160997.6335155619</v>
      </c>
      <c r="H46" s="34">
        <v>-6329820.7363793235</v>
      </c>
      <c r="I46" s="34">
        <v>-6537507.2659728574</v>
      </c>
      <c r="J46" s="34">
        <v>-6197863.0854213592</v>
      </c>
      <c r="K46" s="34">
        <v>-5396258.4767398424</v>
      </c>
      <c r="L46" s="34">
        <v>-5534315.7801038185</v>
      </c>
      <c r="M46" s="34">
        <v>-7515259.2947369302</v>
      </c>
      <c r="N46" s="34">
        <v>-7707529.8981196424</v>
      </c>
      <c r="O46" s="34">
        <v>-7479043.9286194006</v>
      </c>
      <c r="P46" s="34">
        <v>-7503443.6322389953</v>
      </c>
      <c r="Q46" s="34">
        <v>-9306256.0881819129</v>
      </c>
      <c r="R46" s="34">
        <v>-7604899.6600275999</v>
      </c>
      <c r="S46" s="34">
        <v>-7070148.1970982589</v>
      </c>
      <c r="T46" s="34">
        <v>-7963274.9642509827</v>
      </c>
      <c r="U46" s="34">
        <v>44962664.140868872</v>
      </c>
      <c r="V46" s="34">
        <v>618582.22524040099</v>
      </c>
      <c r="W46" s="34">
        <v>5178746.8854827369</v>
      </c>
      <c r="X46" s="34">
        <v>10150214.508528508</v>
      </c>
      <c r="Y46" s="34">
        <v>11926017.411138169</v>
      </c>
      <c r="Z46" s="34">
        <v>12562377.233174101</v>
      </c>
      <c r="AA46" s="34">
        <v>9496385.6819011904</v>
      </c>
      <c r="AB46" s="34">
        <v>6332049.1981784813</v>
      </c>
      <c r="AC46" s="34">
        <v>3166123.8544364255</v>
      </c>
      <c r="AD46" s="34">
        <v>2181935.2129127234</v>
      </c>
      <c r="AE46" s="34">
        <v>3101866.3628145382</v>
      </c>
      <c r="AF46" s="34">
        <v>4304363.4208291471</v>
      </c>
      <c r="AG46" s="34">
        <v>5416512.1067775711</v>
      </c>
      <c r="AH46" s="34">
        <v>4634045.3394404501</v>
      </c>
      <c r="AI46" s="34">
        <v>11810495.896290082</v>
      </c>
      <c r="AJ46" s="34">
        <v>4032336.8982953802</v>
      </c>
      <c r="AK46" s="34">
        <v>5925851.1030077394</v>
      </c>
      <c r="AL46" s="34">
        <v>15631355.514151778</v>
      </c>
      <c r="AM46" s="34">
        <v>21987009.549003843</v>
      </c>
      <c r="AN46" s="34">
        <v>25691794.890712667</v>
      </c>
      <c r="AO46" s="34">
        <v>34168892.544</v>
      </c>
      <c r="AP46" s="34">
        <v>35798002.992000006</v>
      </c>
      <c r="AQ46" s="34">
        <v>35028046.482000001</v>
      </c>
      <c r="AR46" s="34">
        <v>37616980.763999999</v>
      </c>
      <c r="AS46" s="34">
        <v>43887092.43</v>
      </c>
      <c r="AT46" s="34">
        <v>51114900.413999997</v>
      </c>
      <c r="AU46" s="34">
        <v>49230145.200000003</v>
      </c>
      <c r="AV46" s="34">
        <v>35578678.560000002</v>
      </c>
      <c r="AW46" s="34">
        <v>46231886.725999996</v>
      </c>
      <c r="AX46" s="34">
        <v>46391221.485999994</v>
      </c>
      <c r="AY46" s="34">
        <v>46359623.202000007</v>
      </c>
      <c r="AZ46" s="34">
        <v>48394107.090000004</v>
      </c>
      <c r="BA46" s="34">
        <v>53177493.358724132</v>
      </c>
      <c r="BB46" s="34">
        <v>72886378.55933325</v>
      </c>
      <c r="BC46" s="34">
        <v>51097672.547841087</v>
      </c>
      <c r="BD46" s="34">
        <v>52356736.259720258</v>
      </c>
      <c r="BE46" s="34">
        <v>66003274.401285812</v>
      </c>
    </row>
    <row r="47" spans="1:57" s="34" customFormat="1" ht="14.45" customHeight="1" x14ac:dyDescent="0.25">
      <c r="A47" s="39" t="s">
        <v>54</v>
      </c>
      <c r="B47" s="34">
        <v>-1670497.5897620094</v>
      </c>
      <c r="C47" s="34">
        <v>1486468.7123854479</v>
      </c>
      <c r="D47" s="34">
        <v>2658908.6694294973</v>
      </c>
      <c r="E47" s="34">
        <v>882137.8170877602</v>
      </c>
      <c r="F47" s="34">
        <v>931025.07939340884</v>
      </c>
      <c r="G47" s="34">
        <v>1166393.364201694</v>
      </c>
      <c r="H47" s="34">
        <v>1699443.0486689243</v>
      </c>
      <c r="I47" s="34">
        <v>2457645.7501035463</v>
      </c>
      <c r="J47" s="34">
        <v>1963538.3866235102</v>
      </c>
      <c r="K47" s="34">
        <v>2752150.7543603079</v>
      </c>
      <c r="L47" s="34">
        <v>1085146.9977990342</v>
      </c>
      <c r="M47" s="34">
        <v>-631822.3415353772</v>
      </c>
      <c r="N47" s="34">
        <v>-699159.69532553107</v>
      </c>
      <c r="O47" s="34">
        <v>-1005674.2764806802</v>
      </c>
      <c r="P47" s="34">
        <v>-873253.0633820683</v>
      </c>
      <c r="Q47" s="34">
        <v>429607.63178395276</v>
      </c>
      <c r="R47" s="34">
        <v>3039325.5216263379</v>
      </c>
      <c r="S47" s="34">
        <v>3115356.8519903263</v>
      </c>
      <c r="T47" s="34">
        <v>11819583.693836171</v>
      </c>
      <c r="U47" s="34">
        <v>11665040.624832947</v>
      </c>
      <c r="V47" s="34">
        <v>19143246.485557571</v>
      </c>
      <c r="W47" s="34">
        <v>24388905.511477508</v>
      </c>
      <c r="X47" s="34">
        <v>24736805.078796882</v>
      </c>
      <c r="Y47" s="34">
        <v>28495494.807975542</v>
      </c>
      <c r="Z47" s="34">
        <v>31962963.265596293</v>
      </c>
      <c r="AA47" s="34">
        <v>25781863.021932643</v>
      </c>
      <c r="AB47" s="34">
        <v>23266320.972622048</v>
      </c>
      <c r="AC47" s="34">
        <v>17776231.368087772</v>
      </c>
      <c r="AD47" s="34">
        <v>12527826.980699105</v>
      </c>
      <c r="AE47" s="34">
        <v>13515378.738224709</v>
      </c>
      <c r="AF47" s="34">
        <v>12944306.023455277</v>
      </c>
      <c r="AG47" s="34">
        <v>14703979.101796474</v>
      </c>
      <c r="AH47" s="34">
        <v>14409919.764846543</v>
      </c>
      <c r="AI47" s="34">
        <v>13526132.815081608</v>
      </c>
      <c r="AJ47" s="34">
        <v>14809263.781267138</v>
      </c>
      <c r="AK47" s="34">
        <v>17501607.160007719</v>
      </c>
      <c r="AL47" s="34">
        <v>20375887.134637959</v>
      </c>
      <c r="AM47" s="34">
        <v>17334335.033410586</v>
      </c>
      <c r="AN47" s="34">
        <v>22986958.673266232</v>
      </c>
      <c r="AO47" s="34">
        <v>32337367.002775159</v>
      </c>
      <c r="AP47" s="34">
        <v>35604410.078887582</v>
      </c>
      <c r="AQ47" s="34">
        <v>40175512.215000004</v>
      </c>
      <c r="AR47" s="34">
        <v>46690801.021666668</v>
      </c>
      <c r="AS47" s="34">
        <v>58705650.646666668</v>
      </c>
      <c r="AT47" s="34">
        <v>53445813.238666601</v>
      </c>
      <c r="AU47" s="34">
        <v>49155675.304666676</v>
      </c>
      <c r="AV47" s="34">
        <v>43740229.591833338</v>
      </c>
      <c r="AW47" s="34">
        <v>54294984.752333336</v>
      </c>
      <c r="AX47" s="34">
        <v>55341171.27866666</v>
      </c>
      <c r="AY47" s="34">
        <v>55449668.525000006</v>
      </c>
      <c r="AZ47" s="34">
        <v>61292696.734999999</v>
      </c>
      <c r="BA47" s="34">
        <v>62685648.196333334</v>
      </c>
      <c r="BB47" s="34">
        <v>70738096.191013277</v>
      </c>
      <c r="BC47" s="34">
        <v>80003140.360074431</v>
      </c>
      <c r="BD47" s="34">
        <v>12105813.392214457</v>
      </c>
      <c r="BE47" s="34">
        <v>10460731.254600463</v>
      </c>
    </row>
    <row r="48" spans="1:57" s="34" customFormat="1" ht="14.45" customHeight="1" x14ac:dyDescent="0.25">
      <c r="A48" s="39" t="s">
        <v>51</v>
      </c>
      <c r="B48" s="34">
        <v>-19500132.206100378</v>
      </c>
      <c r="C48" s="34">
        <v>-23253964.208127137</v>
      </c>
      <c r="D48" s="34">
        <v>-23679505.010400862</v>
      </c>
      <c r="E48" s="34">
        <v>-19725497.872875798</v>
      </c>
      <c r="F48" s="34">
        <v>-19718729.970039722</v>
      </c>
      <c r="G48" s="34">
        <v>-16725357.881235378</v>
      </c>
      <c r="H48" s="34">
        <v>-15115459.529340189</v>
      </c>
      <c r="I48" s="34">
        <v>-15753926.236889269</v>
      </c>
      <c r="J48" s="34">
        <v>-13793965.441243786</v>
      </c>
      <c r="K48" s="34">
        <v>-8286641.6381962467</v>
      </c>
      <c r="L48" s="34">
        <v>-9069239.1899029147</v>
      </c>
      <c r="M48" s="34">
        <v>-20574502.417029388</v>
      </c>
      <c r="N48" s="34">
        <v>-29290410.897830162</v>
      </c>
      <c r="O48" s="34">
        <v>-25282934.778295685</v>
      </c>
      <c r="P48" s="34">
        <v>-19697365.281581677</v>
      </c>
      <c r="Q48" s="34">
        <v>-7317489.3413484357</v>
      </c>
      <c r="R48" s="34">
        <v>3827033.0078101978</v>
      </c>
      <c r="S48" s="34">
        <v>-28330174.537240241</v>
      </c>
      <c r="T48" s="34">
        <v>-12705967.768628195</v>
      </c>
      <c r="U48" s="34">
        <v>-14691714.625146043</v>
      </c>
      <c r="V48" s="34">
        <v>307121.24049897259</v>
      </c>
      <c r="W48" s="34">
        <v>40748394.419380434</v>
      </c>
      <c r="X48" s="34">
        <v>70284411.886717916</v>
      </c>
      <c r="Y48" s="34">
        <v>104771109.46816078</v>
      </c>
      <c r="Z48" s="34">
        <v>81557321.816062197</v>
      </c>
      <c r="AA48" s="34">
        <v>78713554.738194883</v>
      </c>
      <c r="AB48" s="34">
        <v>55526738.843405932</v>
      </c>
      <c r="AC48" s="34">
        <v>36253777.932134897</v>
      </c>
      <c r="AD48" s="34">
        <v>34010560.11241506</v>
      </c>
      <c r="AE48" s="34">
        <v>45836320.413837761</v>
      </c>
      <c r="AF48" s="34">
        <v>60075758.946847536</v>
      </c>
      <c r="AG48" s="34">
        <v>77197631.807442784</v>
      </c>
      <c r="AH48" s="34">
        <v>85896270.958602667</v>
      </c>
      <c r="AI48" s="34">
        <v>102322920.54058182</v>
      </c>
      <c r="AJ48" s="34">
        <v>100869121.25245783</v>
      </c>
      <c r="AK48" s="34">
        <v>114977866.33322744</v>
      </c>
      <c r="AL48" s="34">
        <v>211159966.30987799</v>
      </c>
      <c r="AM48" s="34">
        <v>228246335.07624537</v>
      </c>
      <c r="AN48" s="34">
        <v>220539558.03505322</v>
      </c>
      <c r="AO48" s="34">
        <v>285141686.23086119</v>
      </c>
      <c r="AP48" s="34">
        <v>274433933.13620973</v>
      </c>
      <c r="AQ48" s="34">
        <v>278462070.87817419</v>
      </c>
      <c r="AR48" s="34">
        <v>308142780.92221045</v>
      </c>
      <c r="AS48" s="34">
        <v>332630446.96643615</v>
      </c>
      <c r="AT48" s="34">
        <v>173138892.56296843</v>
      </c>
      <c r="AU48" s="34">
        <v>232941253.26159099</v>
      </c>
      <c r="AV48" s="34">
        <v>212443827.78125253</v>
      </c>
      <c r="AW48" s="34">
        <v>236405523.93475959</v>
      </c>
      <c r="AX48" s="34">
        <v>180321459.9486649</v>
      </c>
      <c r="AY48" s="34">
        <v>201103269.10567218</v>
      </c>
      <c r="AZ48" s="34">
        <v>182066217.19023603</v>
      </c>
      <c r="BA48" s="34">
        <v>178050812.07205456</v>
      </c>
      <c r="BB48" s="34">
        <v>192072238.46515781</v>
      </c>
      <c r="BC48" s="34">
        <v>-68207830.598610699</v>
      </c>
      <c r="BD48" s="34">
        <v>-111389033.91740181</v>
      </c>
      <c r="BE48" s="34">
        <v>182819001.45763746</v>
      </c>
    </row>
    <row r="49" spans="1:57" s="34" customFormat="1" ht="14.45" customHeight="1" x14ac:dyDescent="0.25">
      <c r="A49" s="39" t="s">
        <v>52</v>
      </c>
      <c r="B49" s="34">
        <v>-407966.25374207122</v>
      </c>
      <c r="C49" s="34">
        <v>-433772.24779133406</v>
      </c>
      <c r="D49" s="34">
        <v>-413215.3570158818</v>
      </c>
      <c r="E49" s="34">
        <v>-351666.03215373005</v>
      </c>
      <c r="F49" s="34">
        <v>-308841.033625704</v>
      </c>
      <c r="G49" s="34">
        <v>-292932.62853196007</v>
      </c>
      <c r="H49" s="34">
        <v>-326512.06643192912</v>
      </c>
      <c r="I49" s="34">
        <v>-323470.76612004754</v>
      </c>
      <c r="J49" s="34">
        <v>-205235.6411206011</v>
      </c>
      <c r="K49" s="34">
        <v>-156617.79827045189</v>
      </c>
      <c r="L49" s="34">
        <v>-97563.328952588286</v>
      </c>
      <c r="M49" s="34">
        <v>-388758.78549641871</v>
      </c>
      <c r="N49" s="34">
        <v>-366600.84925293736</v>
      </c>
      <c r="O49" s="34">
        <v>-342549.15969157359</v>
      </c>
      <c r="P49" s="34">
        <v>-350060.10381274583</v>
      </c>
      <c r="Q49" s="34">
        <v>-766855.10296556423</v>
      </c>
      <c r="R49" s="34">
        <v>-318938.48576358199</v>
      </c>
      <c r="S49" s="34">
        <v>-341651.78085741785</v>
      </c>
      <c r="T49" s="34">
        <v>-433413.84414025763</v>
      </c>
      <c r="U49" s="34">
        <v>-32021.950372335617</v>
      </c>
      <c r="V49" s="34">
        <v>-232484.88886804783</v>
      </c>
      <c r="W49" s="34">
        <v>-87593.79867019708</v>
      </c>
      <c r="X49" s="34">
        <v>-308866.64540922397</v>
      </c>
      <c r="Y49" s="34">
        <v>-214540.34757928032</v>
      </c>
      <c r="Z49" s="34">
        <v>-316802.0013821146</v>
      </c>
      <c r="AA49" s="34">
        <v>-614328.83810196409</v>
      </c>
      <c r="AB49" s="34">
        <v>43787.230296967304</v>
      </c>
      <c r="AC49" s="34">
        <v>-82041.17676159562</v>
      </c>
      <c r="AD49" s="34">
        <v>-204055.08514541012</v>
      </c>
      <c r="AE49" s="34">
        <v>-76074.363004285697</v>
      </c>
      <c r="AF49" s="34">
        <v>-101110.61301063339</v>
      </c>
      <c r="AG49" s="34">
        <v>-80071.662982209673</v>
      </c>
      <c r="AH49" s="34">
        <v>-84830.651967480924</v>
      </c>
      <c r="AI49" s="34">
        <v>-108166.82411117488</v>
      </c>
      <c r="AJ49" s="34">
        <v>-169013.39521113128</v>
      </c>
      <c r="AK49" s="34">
        <v>-168026.59919744852</v>
      </c>
      <c r="AL49" s="34">
        <v>-65933.850506182993</v>
      </c>
      <c r="AM49" s="34">
        <v>-435884.39714565815</v>
      </c>
      <c r="AN49" s="34">
        <v>-526306.07289146155</v>
      </c>
      <c r="AO49" s="34">
        <v>-273489.52931663167</v>
      </c>
      <c r="AP49" s="34">
        <v>61220.33163335023</v>
      </c>
      <c r="AQ49" s="34">
        <v>-16739.816658939788</v>
      </c>
      <c r="AR49" s="34">
        <v>159207.56089253951</v>
      </c>
      <c r="AS49" s="34">
        <v>105104.49904166674</v>
      </c>
      <c r="AT49" s="34">
        <v>707992.56027535745</v>
      </c>
      <c r="AU49" s="34">
        <v>467048.65438224148</v>
      </c>
      <c r="AV49" s="34">
        <v>803018.18164654728</v>
      </c>
      <c r="AW49" s="34">
        <v>1369453.3393632334</v>
      </c>
      <c r="AX49" s="34">
        <v>2542827.6499819891</v>
      </c>
      <c r="AY49" s="34">
        <v>2575392.1781060868</v>
      </c>
      <c r="AZ49" s="34">
        <v>3333186.1428570487</v>
      </c>
      <c r="BA49" s="34">
        <v>10148469.861600902</v>
      </c>
      <c r="BB49" s="34">
        <v>5226042.3383815195</v>
      </c>
      <c r="BC49" s="34">
        <v>472601.25379480253</v>
      </c>
      <c r="BD49" s="34">
        <v>-872896.86351059249</v>
      </c>
      <c r="BE49" s="34">
        <v>1068042.5855465452</v>
      </c>
    </row>
    <row r="50" spans="1:57" s="34" customFormat="1" ht="14.45" customHeight="1" x14ac:dyDescent="0.25">
      <c r="A50" s="39" t="s">
        <v>53</v>
      </c>
      <c r="B50" s="34">
        <v>-8141786.2944699302</v>
      </c>
      <c r="C50" s="34">
        <v>-7751811.1299734302</v>
      </c>
      <c r="D50" s="34">
        <v>-8193823.0445765601</v>
      </c>
      <c r="E50" s="34">
        <v>-2815527.2385544549</v>
      </c>
      <c r="F50" s="34">
        <v>-466284.78427397716</v>
      </c>
      <c r="G50" s="34">
        <v>8730418.7415905651</v>
      </c>
      <c r="H50" s="34">
        <v>11173243.049523484</v>
      </c>
      <c r="I50" s="34">
        <v>15311978.865614383</v>
      </c>
      <c r="J50" s="34">
        <v>24978070.081581552</v>
      </c>
      <c r="K50" s="34">
        <v>25227840.058117319</v>
      </c>
      <c r="L50" s="34">
        <v>17106541.453268763</v>
      </c>
      <c r="M50" s="34">
        <v>12772451.979130805</v>
      </c>
      <c r="N50" s="34">
        <v>3220500.7491807854</v>
      </c>
      <c r="O50" s="34">
        <v>11204338.601833902</v>
      </c>
      <c r="P50" s="34">
        <v>19284226.296611909</v>
      </c>
      <c r="Q50" s="34">
        <v>37035675.122282863</v>
      </c>
      <c r="R50" s="34">
        <v>32939742.347314011</v>
      </c>
      <c r="S50" s="34">
        <v>39536427.749270976</v>
      </c>
      <c r="T50" s="34">
        <v>34522546.807688855</v>
      </c>
      <c r="U50" s="34">
        <v>33623785.587189049</v>
      </c>
      <c r="V50" s="34">
        <v>48091324.742253207</v>
      </c>
      <c r="W50" s="34">
        <v>61457109.796319947</v>
      </c>
      <c r="X50" s="34">
        <v>80688620.625178471</v>
      </c>
      <c r="Y50" s="34">
        <v>88379495.700947031</v>
      </c>
      <c r="Z50" s="34">
        <v>85916047.318349034</v>
      </c>
      <c r="AA50" s="34">
        <v>84659480.904465437</v>
      </c>
      <c r="AB50" s="34">
        <v>79204394.009094924</v>
      </c>
      <c r="AC50" s="34">
        <v>59979290.166831635</v>
      </c>
      <c r="AD50" s="34">
        <v>52932941.390359804</v>
      </c>
      <c r="AE50" s="34">
        <v>51243490.171364136</v>
      </c>
      <c r="AF50" s="34">
        <v>68033696.262061998</v>
      </c>
      <c r="AG50" s="34">
        <v>79832033.866092727</v>
      </c>
      <c r="AH50" s="34">
        <v>80788625.810875922</v>
      </c>
      <c r="AI50" s="34">
        <v>88257160.194411904</v>
      </c>
      <c r="AJ50" s="34">
        <v>109968312.63022371</v>
      </c>
      <c r="AK50" s="34">
        <v>117060631.23392203</v>
      </c>
      <c r="AL50" s="34">
        <v>168783544.02087966</v>
      </c>
      <c r="AM50" s="34">
        <v>147213155.29485446</v>
      </c>
      <c r="AN50" s="34">
        <v>133030361.30138415</v>
      </c>
      <c r="AO50" s="34">
        <v>166343477.39264807</v>
      </c>
      <c r="AP50" s="34">
        <v>146418769.00453734</v>
      </c>
      <c r="AQ50" s="34">
        <v>138857152.0621236</v>
      </c>
      <c r="AR50" s="34">
        <v>131242754.55568852</v>
      </c>
      <c r="AS50" s="34">
        <v>147318257.13686907</v>
      </c>
      <c r="AT50" s="34">
        <v>150038014.65868801</v>
      </c>
      <c r="AU50" s="34">
        <v>113406314.63904446</v>
      </c>
      <c r="AV50" s="34">
        <v>75337323.756161883</v>
      </c>
      <c r="AW50" s="34">
        <v>97897455.029803798</v>
      </c>
      <c r="AX50" s="34">
        <v>93952408.502312422</v>
      </c>
      <c r="AY50" s="34">
        <v>133848460.48026128</v>
      </c>
      <c r="AZ50" s="34">
        <v>150029303.69790944</v>
      </c>
      <c r="BA50" s="34">
        <v>142850414.59391099</v>
      </c>
      <c r="BB50" s="34">
        <v>171047912.26209313</v>
      </c>
      <c r="BC50" s="34">
        <v>155791454.8527796</v>
      </c>
      <c r="BD50" s="34">
        <v>140318678.1332593</v>
      </c>
      <c r="BE50" s="34">
        <v>174434423.93371418</v>
      </c>
    </row>
    <row r="51" spans="1:57" s="53" customFormat="1" ht="14.45" customHeight="1" x14ac:dyDescent="0.25">
      <c r="A51" s="10"/>
      <c r="B51" s="43"/>
      <c r="C51" s="43"/>
      <c r="D51" s="43"/>
      <c r="E51" s="43"/>
      <c r="F51" s="18"/>
      <c r="G51" s="18"/>
      <c r="H51" s="34"/>
      <c r="I51" s="34"/>
      <c r="J51" s="34"/>
      <c r="K51" s="34"/>
      <c r="L51" s="34"/>
      <c r="AA51" s="34"/>
      <c r="AB51" s="34"/>
      <c r="AC51" s="34"/>
      <c r="AF51" s="34"/>
      <c r="AG51" s="34"/>
      <c r="AH51" s="34"/>
      <c r="AI51" s="34"/>
      <c r="AJ51" s="34"/>
    </row>
    <row r="52" spans="1:57" s="53" customFormat="1" ht="14.45" customHeight="1" x14ac:dyDescent="0.25">
      <c r="A52" s="10"/>
      <c r="B52" s="43"/>
      <c r="C52" s="43"/>
      <c r="D52" s="43"/>
      <c r="E52" s="43"/>
      <c r="F52" s="18"/>
      <c r="G52" s="18"/>
      <c r="H52" s="34"/>
      <c r="I52" s="34"/>
      <c r="J52" s="34"/>
      <c r="K52" s="34"/>
      <c r="L52" s="34"/>
      <c r="AA52" s="34"/>
      <c r="AB52" s="34"/>
      <c r="AC52" s="34"/>
      <c r="AF52" s="34"/>
      <c r="AG52" s="34"/>
      <c r="AH52" s="34"/>
      <c r="AI52" s="34"/>
      <c r="AJ52" s="34"/>
    </row>
    <row r="53" spans="1:57" s="53" customFormat="1" ht="14.45" customHeight="1" x14ac:dyDescent="0.25">
      <c r="A53" s="74" t="s">
        <v>197</v>
      </c>
      <c r="B53" s="43"/>
      <c r="C53" s="43"/>
      <c r="D53" s="43"/>
      <c r="E53" s="43"/>
      <c r="F53" s="18"/>
      <c r="G53" s="18"/>
      <c r="H53" s="34"/>
      <c r="I53" s="34"/>
      <c r="J53" s="34"/>
      <c r="K53" s="34"/>
      <c r="L53" s="34"/>
      <c r="AA53" s="34"/>
      <c r="AB53" s="34"/>
      <c r="AC53" s="34"/>
      <c r="AF53" s="34"/>
      <c r="AG53" s="34"/>
      <c r="AH53" s="34"/>
      <c r="AI53" s="34"/>
      <c r="AJ53" s="34"/>
    </row>
    <row r="54" spans="1:57" s="53" customFormat="1" ht="14.45" customHeight="1" x14ac:dyDescent="0.25">
      <c r="A54" s="10"/>
      <c r="B54" s="43"/>
      <c r="C54" s="43"/>
      <c r="D54" s="43"/>
      <c r="E54" s="43"/>
      <c r="F54" s="18"/>
      <c r="G54" s="18"/>
      <c r="H54" s="34"/>
      <c r="I54" s="34"/>
      <c r="J54" s="34"/>
      <c r="K54" s="34"/>
      <c r="L54" s="34"/>
      <c r="AA54" s="34"/>
      <c r="AB54" s="34"/>
      <c r="AC54" s="34"/>
      <c r="AF54" s="34"/>
      <c r="AG54" s="34"/>
      <c r="AH54" s="34"/>
      <c r="AI54" s="34"/>
      <c r="AJ54" s="34"/>
    </row>
    <row r="55" spans="1:57" s="53" customFormat="1" ht="14.45" customHeight="1" x14ac:dyDescent="0.25">
      <c r="A55" s="10"/>
      <c r="B55" s="43"/>
      <c r="C55" s="43"/>
      <c r="D55" s="43"/>
      <c r="E55" s="43"/>
      <c r="F55" s="18"/>
      <c r="G55" s="18"/>
      <c r="H55" s="18"/>
      <c r="I55" s="18"/>
      <c r="J55" s="18"/>
      <c r="K55" s="18"/>
      <c r="L55" s="18"/>
      <c r="M55" s="18"/>
      <c r="AA55" s="34"/>
      <c r="AB55" s="34"/>
      <c r="AC55" s="34"/>
      <c r="AF55" s="34"/>
      <c r="AG55" s="34"/>
      <c r="AH55" s="34"/>
      <c r="AI55" s="34"/>
      <c r="AJ55" s="34"/>
    </row>
    <row r="56" spans="1:57" s="53" customFormat="1" ht="14.45" customHeight="1" x14ac:dyDescent="0.25">
      <c r="A56" s="10"/>
      <c r="B56" s="43"/>
      <c r="C56" s="43"/>
      <c r="D56" s="43"/>
      <c r="E56" s="43"/>
      <c r="F56" s="18"/>
      <c r="G56" s="18"/>
      <c r="H56" s="18"/>
      <c r="I56" s="18"/>
      <c r="J56" s="18"/>
      <c r="K56" s="18"/>
      <c r="L56" s="18"/>
      <c r="M56" s="18"/>
      <c r="AA56" s="34"/>
      <c r="AB56" s="34"/>
      <c r="AC56" s="34"/>
      <c r="AF56" s="34"/>
      <c r="AG56" s="34"/>
      <c r="AH56" s="34"/>
      <c r="AI56" s="34"/>
      <c r="AJ56" s="34"/>
    </row>
    <row r="57" spans="1:57" x14ac:dyDescent="0.25">
      <c r="G57" s="18"/>
      <c r="H57" s="18"/>
      <c r="I57" s="18"/>
      <c r="J57" s="18"/>
      <c r="K57" s="18"/>
      <c r="L57" s="18"/>
      <c r="M57" s="18"/>
      <c r="Z57" s="34"/>
      <c r="AA57" s="34"/>
      <c r="AB57" s="34"/>
      <c r="AC57" s="34"/>
      <c r="AF57" s="34"/>
      <c r="AG57" s="34"/>
      <c r="AH57" s="34"/>
      <c r="AI57" s="34"/>
      <c r="AJ57" s="34"/>
    </row>
    <row r="58" spans="1:57" x14ac:dyDescent="0.25">
      <c r="A58" t="s">
        <v>76</v>
      </c>
    </row>
    <row r="59" spans="1:57" x14ac:dyDescent="0.25">
      <c r="A59" s="53"/>
      <c r="B59" s="39" t="s">
        <v>50</v>
      </c>
      <c r="C59" s="39" t="s">
        <v>54</v>
      </c>
      <c r="D59" s="39" t="s">
        <v>51</v>
      </c>
      <c r="E59" s="39" t="s">
        <v>52</v>
      </c>
      <c r="F59" s="39" t="s">
        <v>53</v>
      </c>
    </row>
    <row r="60" spans="1:57" x14ac:dyDescent="0.25">
      <c r="A60" s="53">
        <v>1963</v>
      </c>
      <c r="B60" s="34">
        <v>-4437708.9533097334</v>
      </c>
      <c r="C60" s="34">
        <v>-1670497.5897620094</v>
      </c>
      <c r="D60" s="34">
        <v>-19500132.206100378</v>
      </c>
      <c r="E60" s="34">
        <v>-407966.25374207122</v>
      </c>
      <c r="F60" s="34">
        <v>-8141786.2944699302</v>
      </c>
      <c r="G60" s="33"/>
      <c r="H60" s="74" t="s">
        <v>200</v>
      </c>
      <c r="I60" s="40"/>
      <c r="J60" s="40"/>
      <c r="K60" s="40"/>
      <c r="L60" s="40"/>
      <c r="M60" s="29"/>
      <c r="R60" s="74" t="s">
        <v>207</v>
      </c>
      <c r="S60" s="40"/>
      <c r="T60" s="40"/>
      <c r="U60" s="40"/>
      <c r="V60" s="40"/>
      <c r="W60" s="29"/>
      <c r="Y60" s="20"/>
    </row>
    <row r="61" spans="1:57" x14ac:dyDescent="0.25">
      <c r="A61" s="53">
        <v>1964</v>
      </c>
      <c r="B61" s="34">
        <v>-4995598.8806210225</v>
      </c>
      <c r="C61" s="34">
        <v>1486468.7123854479</v>
      </c>
      <c r="D61" s="34">
        <v>-23253964.208127137</v>
      </c>
      <c r="E61" s="34">
        <v>-433772.24779133406</v>
      </c>
      <c r="F61" s="34">
        <v>-7751811.1299734302</v>
      </c>
      <c r="G61" s="33"/>
      <c r="H61" s="33"/>
      <c r="I61" s="34" t="s">
        <v>78</v>
      </c>
      <c r="J61" s="34" t="s">
        <v>77</v>
      </c>
      <c r="M61" s="34"/>
    </row>
    <row r="62" spans="1:57" ht="51.75" x14ac:dyDescent="0.25">
      <c r="A62" s="53">
        <v>1965</v>
      </c>
      <c r="B62" s="34">
        <v>-5622694.3817333048</v>
      </c>
      <c r="C62" s="34">
        <v>2658908.6694294973</v>
      </c>
      <c r="D62" s="34">
        <v>-23679505.010400862</v>
      </c>
      <c r="E62" s="34">
        <v>-413215.3570158818</v>
      </c>
      <c r="F62" s="34">
        <v>-8193823.0445765601</v>
      </c>
      <c r="G62" s="33"/>
      <c r="H62" s="33"/>
      <c r="I62" s="37" t="s">
        <v>201</v>
      </c>
      <c r="J62" s="37" t="s">
        <v>202</v>
      </c>
      <c r="K62" s="37" t="s">
        <v>203</v>
      </c>
      <c r="L62" s="37" t="s">
        <v>204</v>
      </c>
      <c r="M62" s="15" t="s">
        <v>205</v>
      </c>
      <c r="N62" s="35" t="s">
        <v>57</v>
      </c>
      <c r="O62" s="35" t="s">
        <v>206</v>
      </c>
      <c r="Q62" s="77"/>
      <c r="R62" s="78" t="s">
        <v>201</v>
      </c>
      <c r="S62" s="78" t="s">
        <v>202</v>
      </c>
      <c r="T62" s="78" t="s">
        <v>203</v>
      </c>
      <c r="U62" s="78" t="s">
        <v>204</v>
      </c>
      <c r="V62" s="79" t="s">
        <v>205</v>
      </c>
      <c r="W62" s="77"/>
    </row>
    <row r="63" spans="1:57" x14ac:dyDescent="0.25">
      <c r="A63" s="53">
        <v>1966</v>
      </c>
      <c r="B63" s="34">
        <v>-6939683.7366816681</v>
      </c>
      <c r="C63" s="34">
        <v>882137.8170877602</v>
      </c>
      <c r="D63" s="34">
        <v>-19725497.872875798</v>
      </c>
      <c r="E63" s="34">
        <v>-351666.03215373005</v>
      </c>
      <c r="F63" s="34">
        <v>-2815527.2385544549</v>
      </c>
      <c r="G63" s="33"/>
      <c r="H63" s="33">
        <v>1975</v>
      </c>
      <c r="I63" s="34">
        <f>B6+B72/10^3</f>
        <v>462292.47010188038</v>
      </c>
      <c r="J63" s="76">
        <f>C6+D72/10^3</f>
        <v>320709.58910216985</v>
      </c>
      <c r="K63" s="76">
        <f>D6+E72/10^3</f>
        <v>249633.39915074705</v>
      </c>
      <c r="L63" s="76">
        <f>E6+F72/10^3</f>
        <v>193220.50074918079</v>
      </c>
      <c r="M63" s="76">
        <f>F6+C72/10^3</f>
        <v>209300.84030467446</v>
      </c>
      <c r="N63" s="68">
        <f>SUM(I63:M63)</f>
        <v>1435156.7994086524</v>
      </c>
      <c r="O63" s="20">
        <f>N63/H6</f>
        <v>0.97629714245486554</v>
      </c>
      <c r="Q63" s="77">
        <v>1975</v>
      </c>
      <c r="R63" s="80">
        <f>I63/$N63</f>
        <v>0.32211983407831479</v>
      </c>
      <c r="S63" s="80">
        <f t="shared" ref="S63:V63" si="8">J63/$N63</f>
        <v>0.22346658513851328</v>
      </c>
      <c r="T63" s="80">
        <f t="shared" si="8"/>
        <v>0.17394155067488581</v>
      </c>
      <c r="U63" s="80">
        <f t="shared" si="8"/>
        <v>0.13463372143642849</v>
      </c>
      <c r="V63" s="80">
        <f t="shared" si="8"/>
        <v>0.14583830867185774</v>
      </c>
      <c r="W63" s="80">
        <f>SUM(R63:V63)</f>
        <v>1</v>
      </c>
    </row>
    <row r="64" spans="1:57" x14ac:dyDescent="0.25">
      <c r="A64" s="53">
        <v>1967</v>
      </c>
      <c r="B64" s="34">
        <v>-6836091.5991327558</v>
      </c>
      <c r="C64" s="34">
        <v>931025.07939340884</v>
      </c>
      <c r="D64" s="34">
        <v>-19718729.970039722</v>
      </c>
      <c r="E64" s="34">
        <v>-308841.033625704</v>
      </c>
      <c r="F64" s="34">
        <v>-466284.78427397716</v>
      </c>
      <c r="G64" s="33"/>
      <c r="H64" s="33">
        <v>1976</v>
      </c>
      <c r="I64" s="34">
        <f t="shared" ref="I64:I90" si="9">B7+B73/10^3</f>
        <v>602520.95607138064</v>
      </c>
      <c r="J64" s="76">
        <f t="shared" ref="J64:J90" si="10">C7+D73/10^3</f>
        <v>454717.06522170431</v>
      </c>
      <c r="K64" s="76">
        <f t="shared" ref="K64:K90" si="11">D7+E73/10^3</f>
        <v>309657.45084030845</v>
      </c>
      <c r="L64" s="76">
        <f t="shared" ref="L64:L90" si="12">E7+F73/10^3</f>
        <v>301204.33860183391</v>
      </c>
      <c r="M64" s="76">
        <f t="shared" ref="M64:M90" si="13">F7+C73/10^3</f>
        <v>228994.32572351932</v>
      </c>
      <c r="N64" s="68">
        <f t="shared" ref="N64:N88" si="14">SUM(I64:M64)</f>
        <v>1897094.1364587466</v>
      </c>
      <c r="O64" s="20">
        <f t="shared" ref="O64:O90" si="15">N64/H7</f>
        <v>0.98806986273893049</v>
      </c>
      <c r="Q64" s="77">
        <v>1976</v>
      </c>
      <c r="R64" s="80">
        <f t="shared" ref="R64:R91" si="16">I64/$N64</f>
        <v>0.31760203381161145</v>
      </c>
      <c r="S64" s="80">
        <f t="shared" ref="S64:S91" si="17">J64/$N64</f>
        <v>0.23969135557527585</v>
      </c>
      <c r="T64" s="80">
        <f t="shared" ref="T64:T91" si="18">K64/$N64</f>
        <v>0.1632272457593156</v>
      </c>
      <c r="U64" s="80">
        <f t="shared" ref="U64:U91" si="19">L64/$N64</f>
        <v>0.15877142457679183</v>
      </c>
      <c r="V64" s="80">
        <f t="shared" ref="V64:V91" si="20">M64/$N64</f>
        <v>0.12070794027700529</v>
      </c>
      <c r="W64" s="80">
        <f t="shared" ref="W64:W91" si="21">SUM(R64:V64)</f>
        <v>1</v>
      </c>
    </row>
    <row r="65" spans="1:23" x14ac:dyDescent="0.25">
      <c r="A65" s="53">
        <v>1968</v>
      </c>
      <c r="B65" s="34">
        <v>-7160997.6335155619</v>
      </c>
      <c r="C65" s="34">
        <v>1166393.364201694</v>
      </c>
      <c r="D65" s="34">
        <v>-16725357.881235378</v>
      </c>
      <c r="E65" s="34">
        <v>-292932.62853196007</v>
      </c>
      <c r="F65" s="34">
        <v>8730418.7415905651</v>
      </c>
      <c r="G65" s="33"/>
      <c r="H65" s="33">
        <v>1977</v>
      </c>
      <c r="I65" s="34">
        <f t="shared" si="9"/>
        <v>652496.55636776099</v>
      </c>
      <c r="J65" s="76">
        <f t="shared" si="10"/>
        <v>520302.6347184183</v>
      </c>
      <c r="K65" s="76">
        <f t="shared" si="11"/>
        <v>329649.93989618728</v>
      </c>
      <c r="L65" s="76">
        <f t="shared" si="12"/>
        <v>309284.22629661189</v>
      </c>
      <c r="M65" s="76">
        <f t="shared" si="13"/>
        <v>229126.74693661794</v>
      </c>
      <c r="N65" s="68">
        <f t="shared" si="14"/>
        <v>2040860.1042155963</v>
      </c>
      <c r="O65" s="20">
        <f t="shared" si="15"/>
        <v>0.99554151425151038</v>
      </c>
      <c r="Q65" s="77">
        <v>1977</v>
      </c>
      <c r="R65" s="80">
        <f t="shared" si="16"/>
        <v>0.31971645436155349</v>
      </c>
      <c r="S65" s="80">
        <f t="shared" si="17"/>
        <v>0.25494282221681058</v>
      </c>
      <c r="T65" s="80">
        <f t="shared" si="18"/>
        <v>0.16152500566563238</v>
      </c>
      <c r="U65" s="80">
        <f t="shared" si="19"/>
        <v>0.15154602006171566</v>
      </c>
      <c r="V65" s="80">
        <f t="shared" si="20"/>
        <v>0.11226969769428792</v>
      </c>
      <c r="W65" s="80">
        <f t="shared" si="21"/>
        <v>1</v>
      </c>
    </row>
    <row r="66" spans="1:23" x14ac:dyDescent="0.25">
      <c r="A66" s="53">
        <v>1969</v>
      </c>
      <c r="B66" s="34">
        <v>-6329820.7363793235</v>
      </c>
      <c r="C66" s="34">
        <v>1699443.0486689243</v>
      </c>
      <c r="D66" s="34">
        <v>-15115459.529340189</v>
      </c>
      <c r="E66" s="34">
        <v>-326512.06643192912</v>
      </c>
      <c r="F66" s="34">
        <v>11173243.049523484</v>
      </c>
      <c r="G66" s="33"/>
      <c r="H66" s="33">
        <v>1978</v>
      </c>
      <c r="I66" s="34">
        <f t="shared" si="9"/>
        <v>770693.74391181814</v>
      </c>
      <c r="J66" s="76">
        <f t="shared" si="10"/>
        <v>612682.51065865159</v>
      </c>
      <c r="K66" s="76">
        <f t="shared" si="11"/>
        <v>379233.14489703445</v>
      </c>
      <c r="L66" s="76">
        <f t="shared" si="12"/>
        <v>347035.67512228288</v>
      </c>
      <c r="M66" s="76">
        <f t="shared" si="13"/>
        <v>280429.60763178393</v>
      </c>
      <c r="N66" s="68">
        <f t="shared" si="14"/>
        <v>2390074.682221571</v>
      </c>
      <c r="O66" s="20">
        <f t="shared" si="15"/>
        <v>1.0084703300512958</v>
      </c>
      <c r="Q66" s="77">
        <v>1978</v>
      </c>
      <c r="R66" s="80">
        <f t="shared" si="16"/>
        <v>0.32245592560122827</v>
      </c>
      <c r="S66" s="80">
        <f t="shared" si="17"/>
        <v>0.25634450472031445</v>
      </c>
      <c r="T66" s="80">
        <f t="shared" si="18"/>
        <v>0.15866999793685851</v>
      </c>
      <c r="U66" s="80">
        <f t="shared" si="19"/>
        <v>0.14519867421034463</v>
      </c>
      <c r="V66" s="80">
        <f t="shared" si="20"/>
        <v>0.11733089753125413</v>
      </c>
      <c r="W66" s="80">
        <f t="shared" si="21"/>
        <v>1</v>
      </c>
    </row>
    <row r="67" spans="1:23" x14ac:dyDescent="0.25">
      <c r="A67" s="53">
        <v>1970</v>
      </c>
      <c r="B67" s="34">
        <v>-6537507.2659728574</v>
      </c>
      <c r="C67" s="34">
        <v>2457645.7501035463</v>
      </c>
      <c r="D67" s="34">
        <v>-15753926.236889269</v>
      </c>
      <c r="E67" s="34">
        <v>-323470.76612004754</v>
      </c>
      <c r="F67" s="34">
        <v>15311978.865614383</v>
      </c>
      <c r="G67" s="33"/>
      <c r="H67" s="33">
        <v>1979</v>
      </c>
      <c r="I67" s="34">
        <f t="shared" si="9"/>
        <v>772395.10033997241</v>
      </c>
      <c r="J67" s="76">
        <f t="shared" si="10"/>
        <v>663827.03300781024</v>
      </c>
      <c r="K67" s="76">
        <f t="shared" si="11"/>
        <v>389681.06151423644</v>
      </c>
      <c r="L67" s="76">
        <f t="shared" si="12"/>
        <v>352939.74234731402</v>
      </c>
      <c r="M67" s="76">
        <f t="shared" si="13"/>
        <v>293039.32552162634</v>
      </c>
      <c r="N67" s="68">
        <f t="shared" si="14"/>
        <v>2471882.2627309598</v>
      </c>
      <c r="O67" s="20">
        <f t="shared" si="15"/>
        <v>1.0130665011192459</v>
      </c>
      <c r="Q67" s="77">
        <v>1979</v>
      </c>
      <c r="R67" s="80">
        <f t="shared" si="16"/>
        <v>0.31247244740800184</v>
      </c>
      <c r="S67" s="80">
        <f t="shared" si="17"/>
        <v>0.26855123442425111</v>
      </c>
      <c r="T67" s="80">
        <f t="shared" si="18"/>
        <v>0.15764547826145772</v>
      </c>
      <c r="U67" s="80">
        <f t="shared" si="19"/>
        <v>0.14278177713746881</v>
      </c>
      <c r="V67" s="80">
        <f t="shared" si="20"/>
        <v>0.11854906276882039</v>
      </c>
      <c r="W67" s="80">
        <f t="shared" si="21"/>
        <v>0.99999999999999978</v>
      </c>
    </row>
    <row r="68" spans="1:23" x14ac:dyDescent="0.25">
      <c r="A68" s="53">
        <v>1971</v>
      </c>
      <c r="B68" s="34">
        <v>-6197863.0854213592</v>
      </c>
      <c r="C68" s="34">
        <v>1963538.3866235102</v>
      </c>
      <c r="D68" s="34">
        <v>-13793965.441243786</v>
      </c>
      <c r="E68" s="34">
        <v>-205235.6411206011</v>
      </c>
      <c r="F68" s="34">
        <v>24978070.081581552</v>
      </c>
      <c r="G68" s="33"/>
      <c r="H68" s="33">
        <v>1980</v>
      </c>
      <c r="I68" s="34">
        <f t="shared" si="9"/>
        <v>692929.85180290171</v>
      </c>
      <c r="J68" s="76">
        <f t="shared" si="10"/>
        <v>581669.82546275971</v>
      </c>
      <c r="K68" s="76">
        <f t="shared" si="11"/>
        <v>369658.34821914259</v>
      </c>
      <c r="L68" s="76">
        <f t="shared" si="12"/>
        <v>279536.42774927098</v>
      </c>
      <c r="M68" s="76">
        <f t="shared" si="13"/>
        <v>263115.35685199033</v>
      </c>
      <c r="N68" s="68">
        <f t="shared" si="14"/>
        <v>2186909.810086065</v>
      </c>
      <c r="O68" s="20">
        <f t="shared" si="15"/>
        <v>1.0031696376541583</v>
      </c>
      <c r="Q68" s="77">
        <v>1980</v>
      </c>
      <c r="R68" s="80">
        <f t="shared" si="16"/>
        <v>0.31685341965502989</v>
      </c>
      <c r="S68" s="80">
        <f t="shared" si="17"/>
        <v>0.26597796707485999</v>
      </c>
      <c r="T68" s="80">
        <f t="shared" si="18"/>
        <v>0.16903227856689473</v>
      </c>
      <c r="U68" s="80">
        <f t="shared" si="19"/>
        <v>0.12782256792669008</v>
      </c>
      <c r="V68" s="80">
        <f t="shared" si="20"/>
        <v>0.12031376677652543</v>
      </c>
      <c r="W68" s="80">
        <f t="shared" si="21"/>
        <v>1.0000000000000002</v>
      </c>
    </row>
    <row r="69" spans="1:23" x14ac:dyDescent="0.25">
      <c r="A69" s="53">
        <v>1972</v>
      </c>
      <c r="B69" s="34">
        <v>-5396258.4767398424</v>
      </c>
      <c r="C69" s="34">
        <v>2752150.7543603079</v>
      </c>
      <c r="D69" s="34">
        <v>-8286641.6381962467</v>
      </c>
      <c r="E69" s="34">
        <v>-156617.79827045189</v>
      </c>
      <c r="F69" s="34">
        <v>25227840.058117319</v>
      </c>
      <c r="G69" s="33"/>
      <c r="H69" s="33">
        <v>1981</v>
      </c>
      <c r="I69" s="34">
        <f t="shared" si="9"/>
        <v>722036.72503574903</v>
      </c>
      <c r="J69" s="76">
        <f t="shared" si="10"/>
        <v>627294.03223137185</v>
      </c>
      <c r="K69" s="76">
        <f t="shared" si="11"/>
        <v>389566.58615585975</v>
      </c>
      <c r="L69" s="76">
        <f t="shared" si="12"/>
        <v>284522.54680768884</v>
      </c>
      <c r="M69" s="76">
        <f t="shared" si="13"/>
        <v>281819.58369383618</v>
      </c>
      <c r="N69" s="68">
        <f t="shared" si="14"/>
        <v>2305239.4739245055</v>
      </c>
      <c r="O69" s="20">
        <f t="shared" si="15"/>
        <v>1.0110699447037306</v>
      </c>
      <c r="Q69" s="77">
        <v>1981</v>
      </c>
      <c r="R69" s="80">
        <f t="shared" si="16"/>
        <v>0.3132154959183191</v>
      </c>
      <c r="S69" s="80">
        <f t="shared" si="17"/>
        <v>0.27211664528867735</v>
      </c>
      <c r="T69" s="80">
        <f t="shared" si="18"/>
        <v>0.16899180781971015</v>
      </c>
      <c r="U69" s="80">
        <f t="shared" si="19"/>
        <v>0.12342429063272525</v>
      </c>
      <c r="V69" s="80">
        <f t="shared" si="20"/>
        <v>0.1222517603405682</v>
      </c>
      <c r="W69" s="80">
        <f t="shared" si="21"/>
        <v>1</v>
      </c>
    </row>
    <row r="70" spans="1:23" x14ac:dyDescent="0.25">
      <c r="A70" s="53">
        <v>1973</v>
      </c>
      <c r="B70" s="34">
        <v>-5534315.7801038185</v>
      </c>
      <c r="C70" s="34">
        <v>1085146.9977990342</v>
      </c>
      <c r="D70" s="34">
        <v>-9069239.1899029147</v>
      </c>
      <c r="E70" s="34">
        <v>-97563.328952588286</v>
      </c>
      <c r="F70" s="34">
        <v>17106541.453268763</v>
      </c>
      <c r="H70" s="33">
        <v>1982</v>
      </c>
      <c r="I70" s="34">
        <f t="shared" si="9"/>
        <v>644962.66414086893</v>
      </c>
      <c r="J70" s="76">
        <f t="shared" si="10"/>
        <v>475308.28537485393</v>
      </c>
      <c r="K70" s="76">
        <f t="shared" si="11"/>
        <v>279967.97804962768</v>
      </c>
      <c r="L70" s="76">
        <f t="shared" si="12"/>
        <v>223623.78558718905</v>
      </c>
      <c r="M70" s="76">
        <f t="shared" si="13"/>
        <v>221665.04062483294</v>
      </c>
      <c r="N70" s="68">
        <f t="shared" si="14"/>
        <v>1845527.7537773727</v>
      </c>
      <c r="O70" s="20">
        <f t="shared" si="15"/>
        <v>1.042671047331849</v>
      </c>
      <c r="Q70" s="77">
        <v>1982</v>
      </c>
      <c r="R70" s="80">
        <f t="shared" si="16"/>
        <v>0.34947329446592068</v>
      </c>
      <c r="S70" s="80">
        <f t="shared" si="17"/>
        <v>0.25754599702009723</v>
      </c>
      <c r="T70" s="80">
        <f t="shared" si="18"/>
        <v>0.15170076823640141</v>
      </c>
      <c r="U70" s="80">
        <f t="shared" si="19"/>
        <v>0.12117064353515268</v>
      </c>
      <c r="V70" s="80">
        <f t="shared" si="20"/>
        <v>0.12010929674242794</v>
      </c>
      <c r="W70" s="80">
        <f t="shared" si="21"/>
        <v>1</v>
      </c>
    </row>
    <row r="71" spans="1:23" x14ac:dyDescent="0.25">
      <c r="A71" s="53">
        <v>1974</v>
      </c>
      <c r="B71" s="34">
        <v>-7515259.2947369302</v>
      </c>
      <c r="C71" s="34">
        <v>-631822.3415353772</v>
      </c>
      <c r="D71" s="34">
        <v>-20574502.417029388</v>
      </c>
      <c r="E71" s="34">
        <v>-388758.78549641871</v>
      </c>
      <c r="F71" s="34">
        <v>12772451.979130805</v>
      </c>
      <c r="H71" s="33">
        <v>1983</v>
      </c>
      <c r="I71" s="34">
        <f t="shared" si="9"/>
        <v>740618.58222524042</v>
      </c>
      <c r="J71" s="76">
        <f t="shared" si="10"/>
        <v>500307.12124049896</v>
      </c>
      <c r="K71" s="76">
        <f t="shared" si="11"/>
        <v>299767.51511113194</v>
      </c>
      <c r="L71" s="76">
        <f t="shared" si="12"/>
        <v>288091.32474225323</v>
      </c>
      <c r="M71" s="76">
        <f t="shared" si="13"/>
        <v>219143.24648555758</v>
      </c>
      <c r="N71" s="68">
        <f t="shared" si="14"/>
        <v>2047927.7898046821</v>
      </c>
      <c r="O71" s="20">
        <f t="shared" si="15"/>
        <v>1.0343069645478193</v>
      </c>
      <c r="Q71" s="77">
        <v>1983</v>
      </c>
      <c r="R71" s="80">
        <f t="shared" si="16"/>
        <v>0.3616429182280278</v>
      </c>
      <c r="S71" s="80">
        <f t="shared" si="17"/>
        <v>0.24429920026048133</v>
      </c>
      <c r="T71" s="80">
        <f t="shared" si="18"/>
        <v>0.14637601804296127</v>
      </c>
      <c r="U71" s="80">
        <f t="shared" si="19"/>
        <v>0.1406745521870815</v>
      </c>
      <c r="V71" s="80">
        <f t="shared" si="20"/>
        <v>0.10700731128144807</v>
      </c>
      <c r="W71" s="80">
        <f t="shared" si="21"/>
        <v>0.99999999999999989</v>
      </c>
    </row>
    <row r="72" spans="1:23" x14ac:dyDescent="0.25">
      <c r="A72" s="53">
        <v>1975</v>
      </c>
      <c r="B72" s="34">
        <v>-7707529.8981196424</v>
      </c>
      <c r="C72" s="34">
        <v>-699159.69532553107</v>
      </c>
      <c r="D72" s="34">
        <v>-29290410.897830162</v>
      </c>
      <c r="E72" s="34">
        <v>-366600.84925293736</v>
      </c>
      <c r="F72" s="34">
        <v>3220500.7491807854</v>
      </c>
      <c r="H72" s="33">
        <v>1984</v>
      </c>
      <c r="I72" s="34">
        <f t="shared" si="9"/>
        <v>785178.74688548269</v>
      </c>
      <c r="J72" s="76">
        <f t="shared" si="10"/>
        <v>570748.39441938046</v>
      </c>
      <c r="K72" s="76">
        <f t="shared" si="11"/>
        <v>299912.40620132978</v>
      </c>
      <c r="L72" s="76">
        <f t="shared" si="12"/>
        <v>341457.10979631997</v>
      </c>
      <c r="M72" s="76">
        <f t="shared" si="13"/>
        <v>254388.9055114775</v>
      </c>
      <c r="N72" s="68">
        <f t="shared" si="14"/>
        <v>2251685.5628139903</v>
      </c>
      <c r="O72" s="20">
        <f t="shared" si="15"/>
        <v>1.0621158315160331</v>
      </c>
      <c r="Q72" s="77">
        <v>1984</v>
      </c>
      <c r="R72" s="80">
        <f t="shared" si="16"/>
        <v>0.34870710184961362</v>
      </c>
      <c r="S72" s="80">
        <f t="shared" si="17"/>
        <v>0.25347606426276559</v>
      </c>
      <c r="T72" s="80">
        <f t="shared" si="18"/>
        <v>0.13319462146682745</v>
      </c>
      <c r="U72" s="80">
        <f t="shared" si="19"/>
        <v>0.15164511219301513</v>
      </c>
      <c r="V72" s="80">
        <f t="shared" si="20"/>
        <v>0.11297710022777827</v>
      </c>
      <c r="W72" s="80">
        <f t="shared" si="21"/>
        <v>1</v>
      </c>
    </row>
    <row r="73" spans="1:23" x14ac:dyDescent="0.25">
      <c r="A73" s="53">
        <v>1976</v>
      </c>
      <c r="B73" s="34">
        <v>-7479043.9286194006</v>
      </c>
      <c r="C73" s="34">
        <v>-1005674.2764806802</v>
      </c>
      <c r="D73" s="34">
        <v>-25282934.778295685</v>
      </c>
      <c r="E73" s="34">
        <v>-342549.15969157359</v>
      </c>
      <c r="F73" s="34">
        <v>11204338.601833902</v>
      </c>
      <c r="H73" s="33">
        <v>1985</v>
      </c>
      <c r="I73" s="34">
        <f t="shared" si="9"/>
        <v>870150.21450852847</v>
      </c>
      <c r="J73" s="76">
        <f t="shared" si="10"/>
        <v>560284.41188671789</v>
      </c>
      <c r="K73" s="76">
        <f t="shared" si="11"/>
        <v>299691.1333545908</v>
      </c>
      <c r="L73" s="76">
        <f t="shared" si="12"/>
        <v>360688.62062517845</v>
      </c>
      <c r="M73" s="76">
        <f t="shared" si="13"/>
        <v>234736.80507879687</v>
      </c>
      <c r="N73" s="68">
        <f t="shared" si="14"/>
        <v>2325551.1854538126</v>
      </c>
      <c r="O73" s="20">
        <f t="shared" si="15"/>
        <v>1.0867061614270153</v>
      </c>
      <c r="Q73" s="77">
        <v>1985</v>
      </c>
      <c r="R73" s="80">
        <f t="shared" si="16"/>
        <v>0.37416945279522013</v>
      </c>
      <c r="S73" s="80">
        <f t="shared" si="17"/>
        <v>0.24092542679398515</v>
      </c>
      <c r="T73" s="80">
        <f t="shared" si="18"/>
        <v>0.12886886138182699</v>
      </c>
      <c r="U73" s="80">
        <f t="shared" si="19"/>
        <v>0.15509812163295514</v>
      </c>
      <c r="V73" s="80">
        <f t="shared" si="20"/>
        <v>0.10093813739601258</v>
      </c>
      <c r="W73" s="80">
        <f t="shared" si="21"/>
        <v>0.99999999999999989</v>
      </c>
    </row>
    <row r="74" spans="1:23" x14ac:dyDescent="0.25">
      <c r="A74" s="53">
        <v>1977</v>
      </c>
      <c r="B74" s="34">
        <v>-7503443.6322389953</v>
      </c>
      <c r="C74" s="34">
        <v>-873253.0633820683</v>
      </c>
      <c r="D74" s="34">
        <v>-19697365.281581677</v>
      </c>
      <c r="E74" s="34">
        <v>-350060.10381274583</v>
      </c>
      <c r="F74" s="34">
        <v>19284226.296611909</v>
      </c>
      <c r="H74" s="33">
        <v>1986</v>
      </c>
      <c r="I74" s="34">
        <f t="shared" si="9"/>
        <v>891926.01741113816</v>
      </c>
      <c r="J74" s="76">
        <f t="shared" si="10"/>
        <v>594771.10946816078</v>
      </c>
      <c r="K74" s="76">
        <f t="shared" si="11"/>
        <v>299785.45965242072</v>
      </c>
      <c r="L74" s="76">
        <f t="shared" si="12"/>
        <v>348379.49570094701</v>
      </c>
      <c r="M74" s="76">
        <f t="shared" si="13"/>
        <v>218495.49480797554</v>
      </c>
      <c r="N74" s="68">
        <f t="shared" si="14"/>
        <v>2353357.577040642</v>
      </c>
      <c r="O74" s="20">
        <f t="shared" si="15"/>
        <v>1.1100743287927557</v>
      </c>
      <c r="Q74" s="77">
        <v>1986</v>
      </c>
      <c r="R74" s="80">
        <f t="shared" si="16"/>
        <v>0.37900148541503803</v>
      </c>
      <c r="S74" s="80">
        <f t="shared" si="17"/>
        <v>0.25273299530455895</v>
      </c>
      <c r="T74" s="80">
        <f t="shared" si="18"/>
        <v>0.12738627677201622</v>
      </c>
      <c r="U74" s="80">
        <f t="shared" si="19"/>
        <v>0.14803508786753766</v>
      </c>
      <c r="V74" s="80">
        <f t="shared" si="20"/>
        <v>9.2844154640849191E-2</v>
      </c>
      <c r="W74" s="80">
        <f t="shared" si="21"/>
        <v>1</v>
      </c>
    </row>
    <row r="75" spans="1:23" x14ac:dyDescent="0.25">
      <c r="A75" s="53">
        <v>1978</v>
      </c>
      <c r="B75" s="34">
        <v>-9306256.0881819129</v>
      </c>
      <c r="C75" s="34">
        <v>429607.63178395276</v>
      </c>
      <c r="D75" s="34">
        <v>-7317489.3413484357</v>
      </c>
      <c r="E75" s="34">
        <v>-766855.10296556423</v>
      </c>
      <c r="F75" s="34">
        <v>37035675.122282863</v>
      </c>
      <c r="H75" s="33">
        <v>1987</v>
      </c>
      <c r="I75" s="34">
        <f t="shared" si="9"/>
        <v>962562.37723317405</v>
      </c>
      <c r="J75" s="76">
        <f t="shared" si="10"/>
        <v>591557.32181606221</v>
      </c>
      <c r="K75" s="76">
        <f t="shared" si="11"/>
        <v>289683.19799861789</v>
      </c>
      <c r="L75" s="76">
        <f t="shared" si="12"/>
        <v>325916.04731834901</v>
      </c>
      <c r="M75" s="76">
        <f t="shared" si="13"/>
        <v>231962.96326559631</v>
      </c>
      <c r="N75" s="68">
        <f t="shared" si="14"/>
        <v>2401681.9076317996</v>
      </c>
      <c r="O75" s="20">
        <f t="shared" si="15"/>
        <v>1.096658405311324</v>
      </c>
      <c r="Q75" s="77">
        <v>1987</v>
      </c>
      <c r="R75" s="80">
        <f t="shared" si="16"/>
        <v>0.40078678786497479</v>
      </c>
      <c r="S75" s="80">
        <f t="shared" si="17"/>
        <v>0.24630960492156628</v>
      </c>
      <c r="T75" s="80">
        <f t="shared" si="18"/>
        <v>0.12061680486416398</v>
      </c>
      <c r="U75" s="80">
        <f t="shared" si="19"/>
        <v>0.13570325290900889</v>
      </c>
      <c r="V75" s="80">
        <f t="shared" si="20"/>
        <v>9.6583549440285993E-2</v>
      </c>
      <c r="W75" s="80">
        <f t="shared" si="21"/>
        <v>0.99999999999999989</v>
      </c>
    </row>
    <row r="76" spans="1:23" x14ac:dyDescent="0.25">
      <c r="A76" s="53">
        <v>1979</v>
      </c>
      <c r="B76" s="34">
        <v>-7604899.6600275999</v>
      </c>
      <c r="C76" s="34">
        <v>3039325.5216263379</v>
      </c>
      <c r="D76" s="34">
        <v>3827033.0078101978</v>
      </c>
      <c r="E76" s="34">
        <v>-318938.48576358199</v>
      </c>
      <c r="F76" s="34">
        <v>32939742.347314011</v>
      </c>
      <c r="H76" s="33">
        <v>1988</v>
      </c>
      <c r="I76" s="34">
        <f t="shared" si="9"/>
        <v>919496.38568190124</v>
      </c>
      <c r="J76" s="76">
        <f t="shared" si="10"/>
        <v>588713.55473819491</v>
      </c>
      <c r="K76" s="76">
        <f t="shared" si="11"/>
        <v>309385.67116189806</v>
      </c>
      <c r="L76" s="76">
        <f t="shared" si="12"/>
        <v>354659.48090446542</v>
      </c>
      <c r="M76" s="76">
        <f t="shared" si="13"/>
        <v>245781.86302193266</v>
      </c>
      <c r="N76" s="68">
        <f t="shared" si="14"/>
        <v>2418036.9555083923</v>
      </c>
      <c r="O76" s="20">
        <f t="shared" si="15"/>
        <v>1.0892058358145911</v>
      </c>
      <c r="Q76" s="77">
        <v>1988</v>
      </c>
      <c r="R76" s="80">
        <f t="shared" si="16"/>
        <v>0.38026564630753423</v>
      </c>
      <c r="S76" s="80">
        <f t="shared" si="17"/>
        <v>0.24346755883820556</v>
      </c>
      <c r="T76" s="80">
        <f t="shared" si="18"/>
        <v>0.12794910783191471</v>
      </c>
      <c r="U76" s="80">
        <f t="shared" si="19"/>
        <v>0.14667248161635241</v>
      </c>
      <c r="V76" s="80">
        <f t="shared" si="20"/>
        <v>0.10164520540599307</v>
      </c>
      <c r="W76" s="80">
        <f t="shared" si="21"/>
        <v>1</v>
      </c>
    </row>
    <row r="77" spans="1:23" x14ac:dyDescent="0.25">
      <c r="A77" s="53">
        <v>1980</v>
      </c>
      <c r="B77" s="34">
        <v>-7070148.1970982589</v>
      </c>
      <c r="C77" s="34">
        <v>3115356.8519903263</v>
      </c>
      <c r="D77" s="34">
        <v>-28330174.537240241</v>
      </c>
      <c r="E77" s="34">
        <v>-341651.78085741785</v>
      </c>
      <c r="F77" s="34">
        <v>39536427.749270976</v>
      </c>
      <c r="H77" s="33">
        <v>1989</v>
      </c>
      <c r="I77" s="34">
        <f t="shared" si="9"/>
        <v>896332.04919817846</v>
      </c>
      <c r="J77" s="76">
        <f t="shared" si="10"/>
        <v>555526.73884340597</v>
      </c>
      <c r="K77" s="76">
        <f t="shared" si="11"/>
        <v>310043.78723029699</v>
      </c>
      <c r="L77" s="76">
        <f t="shared" si="12"/>
        <v>339204.39400909492</v>
      </c>
      <c r="M77" s="76">
        <f t="shared" si="13"/>
        <v>243266.32097262205</v>
      </c>
      <c r="N77" s="68">
        <f t="shared" si="14"/>
        <v>2344373.2902535982</v>
      </c>
      <c r="O77" s="20">
        <f t="shared" si="15"/>
        <v>1.0754005918594487</v>
      </c>
      <c r="Q77" s="77">
        <v>1989</v>
      </c>
      <c r="R77" s="80">
        <f t="shared" si="16"/>
        <v>0.38233333101198208</v>
      </c>
      <c r="S77" s="80">
        <f t="shared" si="17"/>
        <v>0.23696172497482809</v>
      </c>
      <c r="T77" s="80">
        <f t="shared" si="18"/>
        <v>0.13225017897928643</v>
      </c>
      <c r="U77" s="80">
        <f t="shared" si="19"/>
        <v>0.14468872999845606</v>
      </c>
      <c r="V77" s="80">
        <f t="shared" si="20"/>
        <v>0.10376603503544743</v>
      </c>
      <c r="W77" s="80">
        <f t="shared" si="21"/>
        <v>1.0000000000000002</v>
      </c>
    </row>
    <row r="78" spans="1:23" x14ac:dyDescent="0.25">
      <c r="A78" s="53">
        <v>1981</v>
      </c>
      <c r="B78" s="34">
        <v>-7963274.9642509827</v>
      </c>
      <c r="C78" s="34">
        <v>11819583.693836171</v>
      </c>
      <c r="D78" s="34">
        <v>-12705967.768628195</v>
      </c>
      <c r="E78" s="34">
        <v>-433413.84414025763</v>
      </c>
      <c r="F78" s="34">
        <v>34522546.807688855</v>
      </c>
      <c r="H78" s="33">
        <v>1990</v>
      </c>
      <c r="I78" s="34">
        <f t="shared" si="9"/>
        <v>873166.12385443645</v>
      </c>
      <c r="J78" s="76">
        <f t="shared" si="10"/>
        <v>576253.77793213492</v>
      </c>
      <c r="K78" s="76">
        <f t="shared" si="11"/>
        <v>299917.95882323838</v>
      </c>
      <c r="L78" s="76">
        <f t="shared" si="12"/>
        <v>319979.29016683163</v>
      </c>
      <c r="M78" s="76">
        <f t="shared" si="13"/>
        <v>237776.23136808776</v>
      </c>
      <c r="N78" s="68">
        <f t="shared" si="14"/>
        <v>2307093.3821447291</v>
      </c>
      <c r="O78" s="20">
        <f t="shared" si="15"/>
        <v>1.0534672977829813</v>
      </c>
      <c r="Q78" s="77">
        <v>1990</v>
      </c>
      <c r="R78" s="80">
        <f t="shared" si="16"/>
        <v>0.37847021304474476</v>
      </c>
      <c r="S78" s="80">
        <f t="shared" si="17"/>
        <v>0.2497747955899538</v>
      </c>
      <c r="T78" s="80">
        <f t="shared" si="18"/>
        <v>0.12999818782559527</v>
      </c>
      <c r="U78" s="80">
        <f t="shared" si="19"/>
        <v>0.13869368818932298</v>
      </c>
      <c r="V78" s="80">
        <f t="shared" si="20"/>
        <v>0.10306311535038312</v>
      </c>
      <c r="W78" s="80">
        <f t="shared" si="21"/>
        <v>1</v>
      </c>
    </row>
    <row r="79" spans="1:23" x14ac:dyDescent="0.25">
      <c r="A79" s="53">
        <v>1982</v>
      </c>
      <c r="B79" s="34">
        <v>44962664.140868872</v>
      </c>
      <c r="C79" s="34">
        <v>11665040.624832947</v>
      </c>
      <c r="D79" s="34">
        <v>-14691714.625146043</v>
      </c>
      <c r="E79" s="34">
        <v>-32021.950372335617</v>
      </c>
      <c r="F79" s="34">
        <v>33623785.587189049</v>
      </c>
      <c r="H79" s="33">
        <v>1991</v>
      </c>
      <c r="I79" s="34">
        <f t="shared" si="9"/>
        <v>882181.93521291274</v>
      </c>
      <c r="J79" s="76">
        <f t="shared" si="10"/>
        <v>534010.56011241511</v>
      </c>
      <c r="K79" s="76">
        <f t="shared" si="11"/>
        <v>269795.9449148546</v>
      </c>
      <c r="L79" s="76">
        <f t="shared" si="12"/>
        <v>282932.94139035977</v>
      </c>
      <c r="M79" s="76">
        <f t="shared" si="13"/>
        <v>222527.82698069912</v>
      </c>
      <c r="N79" s="68">
        <f t="shared" si="14"/>
        <v>2191449.2086112415</v>
      </c>
      <c r="O79" s="20">
        <f t="shared" si="15"/>
        <v>1.0485402912015509</v>
      </c>
      <c r="Q79" s="77">
        <v>1991</v>
      </c>
      <c r="R79" s="80">
        <f t="shared" si="16"/>
        <v>0.40255641415114812</v>
      </c>
      <c r="S79" s="80">
        <f t="shared" si="17"/>
        <v>0.24367918636399821</v>
      </c>
      <c r="T79" s="80">
        <f t="shared" si="18"/>
        <v>0.12311302669242737</v>
      </c>
      <c r="U79" s="80">
        <f t="shared" si="19"/>
        <v>0.12910768831811492</v>
      </c>
      <c r="V79" s="80">
        <f t="shared" si="20"/>
        <v>0.10154368447431131</v>
      </c>
      <c r="W79" s="80">
        <f t="shared" si="21"/>
        <v>1</v>
      </c>
    </row>
    <row r="80" spans="1:23" x14ac:dyDescent="0.25">
      <c r="A80" s="53">
        <v>1983</v>
      </c>
      <c r="B80" s="34">
        <v>618582.22524040099</v>
      </c>
      <c r="C80" s="34">
        <v>19143246.485557571</v>
      </c>
      <c r="D80" s="34">
        <v>307121.24049897259</v>
      </c>
      <c r="E80" s="34">
        <v>-232484.88886804783</v>
      </c>
      <c r="F80" s="34">
        <v>48091324.742253207</v>
      </c>
      <c r="H80" s="33">
        <v>1992</v>
      </c>
      <c r="I80" s="34">
        <f t="shared" si="9"/>
        <v>953101.86636281456</v>
      </c>
      <c r="J80" s="76">
        <f t="shared" si="10"/>
        <v>625836.32041383779</v>
      </c>
      <c r="K80" s="76">
        <f t="shared" si="11"/>
        <v>299923.9256369957</v>
      </c>
      <c r="L80" s="76">
        <f t="shared" si="12"/>
        <v>331243.49017136416</v>
      </c>
      <c r="M80" s="76">
        <f t="shared" si="13"/>
        <v>243515.37873822471</v>
      </c>
      <c r="N80" s="68">
        <f t="shared" si="14"/>
        <v>2453620.9813232366</v>
      </c>
      <c r="O80" s="20">
        <f t="shared" si="15"/>
        <v>1.0485559749244602</v>
      </c>
      <c r="Q80" s="77">
        <v>1992</v>
      </c>
      <c r="R80" s="80">
        <f t="shared" si="16"/>
        <v>0.38844706399959428</v>
      </c>
      <c r="S80" s="80">
        <f t="shared" si="17"/>
        <v>0.25506642027340531</v>
      </c>
      <c r="T80" s="80">
        <f t="shared" si="18"/>
        <v>0.12223726807033043</v>
      </c>
      <c r="U80" s="80">
        <f t="shared" si="19"/>
        <v>0.13500189829348652</v>
      </c>
      <c r="V80" s="80">
        <f t="shared" si="20"/>
        <v>9.9247349363183621E-2</v>
      </c>
      <c r="W80" s="80">
        <f t="shared" si="21"/>
        <v>1.0000000000000002</v>
      </c>
    </row>
    <row r="81" spans="1:23" x14ac:dyDescent="0.25">
      <c r="A81" s="53">
        <v>1984</v>
      </c>
      <c r="B81" s="34">
        <v>5178746.8854827369</v>
      </c>
      <c r="C81" s="34">
        <v>24388905.511477508</v>
      </c>
      <c r="D81" s="34">
        <v>40748394.419380434</v>
      </c>
      <c r="E81" s="34">
        <v>-87593.79867019708</v>
      </c>
      <c r="F81" s="34">
        <v>61457109.796319947</v>
      </c>
      <c r="H81" s="33">
        <v>1993</v>
      </c>
      <c r="I81" s="34">
        <f t="shared" si="9"/>
        <v>1034304.3634208292</v>
      </c>
      <c r="J81" s="76">
        <f t="shared" si="10"/>
        <v>710075.75894684752</v>
      </c>
      <c r="K81" s="76">
        <f t="shared" si="11"/>
        <v>299898.88938698935</v>
      </c>
      <c r="L81" s="76">
        <f t="shared" si="12"/>
        <v>398033.696262062</v>
      </c>
      <c r="M81" s="76">
        <f t="shared" si="13"/>
        <v>242944.30602345528</v>
      </c>
      <c r="N81" s="68">
        <f t="shared" si="14"/>
        <v>2685257.0140401833</v>
      </c>
      <c r="O81" s="20">
        <f t="shared" si="15"/>
        <v>1.0571878008032218</v>
      </c>
      <c r="Q81" s="77">
        <v>1993</v>
      </c>
      <c r="R81" s="80">
        <f t="shared" si="16"/>
        <v>0.38517890764751633</v>
      </c>
      <c r="S81" s="80">
        <f t="shared" si="17"/>
        <v>0.26443493313084471</v>
      </c>
      <c r="T81" s="80">
        <f t="shared" si="18"/>
        <v>0.1116834954043254</v>
      </c>
      <c r="U81" s="80">
        <f t="shared" si="19"/>
        <v>0.14822927346652326</v>
      </c>
      <c r="V81" s="80">
        <f t="shared" si="20"/>
        <v>9.047339035079037E-2</v>
      </c>
      <c r="W81" s="80">
        <f t="shared" si="21"/>
        <v>1</v>
      </c>
    </row>
    <row r="82" spans="1:23" x14ac:dyDescent="0.25">
      <c r="A82" s="53">
        <v>1985</v>
      </c>
      <c r="B82" s="34">
        <v>10150214.508528508</v>
      </c>
      <c r="C82" s="34">
        <v>24736805.078796882</v>
      </c>
      <c r="D82" s="34">
        <v>70284411.886717916</v>
      </c>
      <c r="E82" s="34">
        <v>-308866.64540922397</v>
      </c>
      <c r="F82" s="34">
        <v>80688620.625178471</v>
      </c>
      <c r="H82" s="33">
        <v>1994</v>
      </c>
      <c r="I82" s="34">
        <f t="shared" si="9"/>
        <v>1105416.5121067776</v>
      </c>
      <c r="J82" s="76">
        <f t="shared" si="10"/>
        <v>747197.63180744275</v>
      </c>
      <c r="K82" s="76">
        <f t="shared" si="11"/>
        <v>319919.92833701777</v>
      </c>
      <c r="L82" s="76">
        <f t="shared" si="12"/>
        <v>399832.03386609274</v>
      </c>
      <c r="M82" s="76">
        <f t="shared" si="13"/>
        <v>284703.97910179646</v>
      </c>
      <c r="N82" s="68">
        <f t="shared" si="14"/>
        <v>2857070.0852191271</v>
      </c>
      <c r="O82" s="20">
        <f t="shared" si="15"/>
        <v>1.0660709273205697</v>
      </c>
      <c r="Q82" s="77">
        <v>1994</v>
      </c>
      <c r="R82" s="80">
        <f t="shared" si="16"/>
        <v>0.38690563379091769</v>
      </c>
      <c r="S82" s="80">
        <f t="shared" si="17"/>
        <v>0.261525832240876</v>
      </c>
      <c r="T82" s="80">
        <f t="shared" si="18"/>
        <v>0.11197482693620414</v>
      </c>
      <c r="U82" s="80">
        <f t="shared" si="19"/>
        <v>0.13994477627083729</v>
      </c>
      <c r="V82" s="80">
        <f t="shared" si="20"/>
        <v>9.9648930761164961E-2</v>
      </c>
      <c r="W82" s="80">
        <f t="shared" si="21"/>
        <v>1</v>
      </c>
    </row>
    <row r="83" spans="1:23" x14ac:dyDescent="0.25">
      <c r="A83" s="53">
        <v>1986</v>
      </c>
      <c r="B83" s="34">
        <v>11926017.411138169</v>
      </c>
      <c r="C83" s="34">
        <v>28495494.807975542</v>
      </c>
      <c r="D83" s="34">
        <v>104771109.46816078</v>
      </c>
      <c r="E83" s="34">
        <v>-214540.34757928032</v>
      </c>
      <c r="F83" s="34">
        <v>88379495.700947031</v>
      </c>
      <c r="H83" s="33">
        <v>1995</v>
      </c>
      <c r="I83" s="34">
        <f t="shared" si="9"/>
        <v>1044634.0453394405</v>
      </c>
      <c r="J83" s="76">
        <f t="shared" si="10"/>
        <v>745896.27095860266</v>
      </c>
      <c r="K83" s="76">
        <f t="shared" si="11"/>
        <v>299915.1693480325</v>
      </c>
      <c r="L83" s="76">
        <f t="shared" si="12"/>
        <v>360788.62581087591</v>
      </c>
      <c r="M83" s="76">
        <f t="shared" si="13"/>
        <v>264409.91976484656</v>
      </c>
      <c r="N83" s="68">
        <f t="shared" si="14"/>
        <v>2715644.0312217982</v>
      </c>
      <c r="O83" s="20">
        <f t="shared" si="15"/>
        <v>1.0733770874394459</v>
      </c>
      <c r="Q83" s="77">
        <v>1995</v>
      </c>
      <c r="R83" s="80">
        <f t="shared" si="16"/>
        <v>0.38467267187056475</v>
      </c>
      <c r="S83" s="80">
        <f t="shared" si="17"/>
        <v>0.27466643727345064</v>
      </c>
      <c r="T83" s="80">
        <f t="shared" si="18"/>
        <v>0.11043979472268954</v>
      </c>
      <c r="U83" s="80">
        <f t="shared" si="19"/>
        <v>0.13285564001131367</v>
      </c>
      <c r="V83" s="80">
        <f t="shared" si="20"/>
        <v>9.7365456121981359E-2</v>
      </c>
      <c r="W83" s="80">
        <f t="shared" si="21"/>
        <v>0.99999999999999989</v>
      </c>
    </row>
    <row r="84" spans="1:23" x14ac:dyDescent="0.25">
      <c r="A84" s="53">
        <v>1987</v>
      </c>
      <c r="B84" s="34">
        <v>12562377.233174101</v>
      </c>
      <c r="C84" s="34">
        <v>31962963.265596293</v>
      </c>
      <c r="D84" s="34">
        <v>81557321.816062197</v>
      </c>
      <c r="E84" s="34">
        <v>-316802.0013821146</v>
      </c>
      <c r="F84" s="34">
        <v>85916047.318349034</v>
      </c>
      <c r="H84" s="33">
        <v>1996</v>
      </c>
      <c r="I84" s="34">
        <f t="shared" si="9"/>
        <v>1171810.4958962901</v>
      </c>
      <c r="J84" s="76">
        <f t="shared" si="10"/>
        <v>842322.92054058181</v>
      </c>
      <c r="K84" s="76">
        <f t="shared" si="11"/>
        <v>339891.83317588881</v>
      </c>
      <c r="L84" s="76">
        <f t="shared" si="12"/>
        <v>398257.16019441187</v>
      </c>
      <c r="M84" s="76">
        <f t="shared" si="13"/>
        <v>293526.13281508163</v>
      </c>
      <c r="N84" s="68">
        <f t="shared" si="14"/>
        <v>3045808.5426222542</v>
      </c>
      <c r="O84" s="20">
        <f t="shared" si="15"/>
        <v>1.076257435555567</v>
      </c>
      <c r="Q84" s="77">
        <v>1996</v>
      </c>
      <c r="R84" s="80">
        <f t="shared" si="16"/>
        <v>0.3847288756001167</v>
      </c>
      <c r="S84" s="80">
        <f t="shared" si="17"/>
        <v>0.27655149979170834</v>
      </c>
      <c r="T84" s="80">
        <f t="shared" si="18"/>
        <v>0.11159330221172169</v>
      </c>
      <c r="U84" s="80">
        <f t="shared" si="19"/>
        <v>0.13075580904751713</v>
      </c>
      <c r="V84" s="80">
        <f t="shared" si="20"/>
        <v>9.6370513348936121E-2</v>
      </c>
      <c r="W84" s="80">
        <f t="shared" si="21"/>
        <v>1</v>
      </c>
    </row>
    <row r="85" spans="1:23" x14ac:dyDescent="0.25">
      <c r="A85" s="53">
        <v>1988</v>
      </c>
      <c r="B85" s="34">
        <v>9496385.6819011904</v>
      </c>
      <c r="C85" s="34">
        <v>25781863.021932643</v>
      </c>
      <c r="D85" s="34">
        <v>78713554.738194883</v>
      </c>
      <c r="E85" s="34">
        <v>-614328.83810196409</v>
      </c>
      <c r="F85" s="34">
        <v>84659480.904465437</v>
      </c>
      <c r="H85" s="33">
        <v>1997</v>
      </c>
      <c r="I85" s="34">
        <f t="shared" si="9"/>
        <v>1234032.3368982954</v>
      </c>
      <c r="J85" s="76">
        <f t="shared" si="10"/>
        <v>860869.12125245784</v>
      </c>
      <c r="K85" s="76">
        <f t="shared" si="11"/>
        <v>349830.98660478886</v>
      </c>
      <c r="L85" s="76">
        <f t="shared" si="12"/>
        <v>429968.31263022369</v>
      </c>
      <c r="M85" s="76">
        <f t="shared" si="13"/>
        <v>304809.26378126716</v>
      </c>
      <c r="N85" s="68">
        <f t="shared" si="14"/>
        <v>3179510.0211670329</v>
      </c>
      <c r="O85" s="20">
        <f t="shared" si="15"/>
        <v>1.0778000071752654</v>
      </c>
      <c r="Q85" s="77">
        <v>1997</v>
      </c>
      <c r="R85" s="80">
        <f t="shared" si="16"/>
        <v>0.3881202854159731</v>
      </c>
      <c r="S85" s="80">
        <f t="shared" si="17"/>
        <v>0.27075527849302944</v>
      </c>
      <c r="T85" s="80">
        <f t="shared" si="18"/>
        <v>0.1100266972822385</v>
      </c>
      <c r="U85" s="80">
        <f t="shared" si="19"/>
        <v>0.1352309977851256</v>
      </c>
      <c r="V85" s="80">
        <f t="shared" si="20"/>
        <v>9.586674102363342E-2</v>
      </c>
      <c r="W85" s="80">
        <f t="shared" si="21"/>
        <v>1</v>
      </c>
    </row>
    <row r="86" spans="1:23" x14ac:dyDescent="0.25">
      <c r="A86" s="53">
        <v>1989</v>
      </c>
      <c r="B86" s="34">
        <v>6332049.1981784813</v>
      </c>
      <c r="C86" s="34">
        <v>23266320.972622048</v>
      </c>
      <c r="D86" s="34">
        <v>55526738.843405932</v>
      </c>
      <c r="E86" s="34">
        <v>43787.230296967304</v>
      </c>
      <c r="F86" s="34">
        <v>79204394.009094924</v>
      </c>
      <c r="H86" s="33">
        <v>1998</v>
      </c>
      <c r="I86" s="34">
        <f t="shared" si="9"/>
        <v>1275925.8511030078</v>
      </c>
      <c r="J86" s="76">
        <f t="shared" si="10"/>
        <v>934977.86633322749</v>
      </c>
      <c r="K86" s="76">
        <f t="shared" si="11"/>
        <v>329831.97340080253</v>
      </c>
      <c r="L86" s="76">
        <f t="shared" si="12"/>
        <v>417060.63123392203</v>
      </c>
      <c r="M86" s="76">
        <f t="shared" si="13"/>
        <v>317501.6071600077</v>
      </c>
      <c r="N86" s="68">
        <f t="shared" si="14"/>
        <v>3275297.9292309675</v>
      </c>
      <c r="O86" s="20">
        <f t="shared" si="15"/>
        <v>1.0845357381559495</v>
      </c>
      <c r="Q86" s="77">
        <v>1998</v>
      </c>
      <c r="R86" s="80">
        <f t="shared" si="16"/>
        <v>0.38956024113586279</v>
      </c>
      <c r="S86" s="80">
        <f t="shared" si="17"/>
        <v>0.28546345600772816</v>
      </c>
      <c r="T86" s="80">
        <f t="shared" si="18"/>
        <v>0.10070289192844399</v>
      </c>
      <c r="U86" s="80">
        <f t="shared" si="19"/>
        <v>0.12733517385145079</v>
      </c>
      <c r="V86" s="80">
        <f t="shared" si="20"/>
        <v>9.6938237076514236E-2</v>
      </c>
      <c r="W86" s="80">
        <f t="shared" si="21"/>
        <v>1</v>
      </c>
    </row>
    <row r="87" spans="1:23" x14ac:dyDescent="0.25">
      <c r="A87" s="53">
        <v>1990</v>
      </c>
      <c r="B87" s="34">
        <v>3166123.8544364255</v>
      </c>
      <c r="C87" s="34">
        <v>17776231.368087772</v>
      </c>
      <c r="D87" s="34">
        <v>36253777.932134897</v>
      </c>
      <c r="E87" s="34">
        <v>-82041.17676159562</v>
      </c>
      <c r="F87" s="34">
        <v>59979290.166831635</v>
      </c>
      <c r="H87" s="33">
        <v>1999</v>
      </c>
      <c r="I87" s="34">
        <f t="shared" si="9"/>
        <v>1365631.3555141517</v>
      </c>
      <c r="J87" s="76">
        <f t="shared" si="10"/>
        <v>1021159.966309878</v>
      </c>
      <c r="K87" s="76">
        <f t="shared" si="11"/>
        <v>339934.0661494938</v>
      </c>
      <c r="L87" s="76">
        <f t="shared" si="12"/>
        <v>478783.54402087966</v>
      </c>
      <c r="M87" s="76">
        <f t="shared" si="13"/>
        <v>330375.88713463797</v>
      </c>
      <c r="N87" s="68">
        <f t="shared" si="14"/>
        <v>3535884.8191290414</v>
      </c>
      <c r="O87" s="20">
        <f t="shared" si="15"/>
        <v>1.1332964163875132</v>
      </c>
      <c r="Q87" s="77">
        <v>1999</v>
      </c>
      <c r="R87" s="80">
        <f t="shared" si="16"/>
        <v>0.38622054319363658</v>
      </c>
      <c r="S87" s="80">
        <f t="shared" si="17"/>
        <v>0.28879899050597752</v>
      </c>
      <c r="T87" s="80">
        <f t="shared" si="18"/>
        <v>9.613833129135306E-2</v>
      </c>
      <c r="U87" s="80">
        <f t="shared" si="19"/>
        <v>0.13540699669589734</v>
      </c>
      <c r="V87" s="80">
        <f t="shared" si="20"/>
        <v>9.3435138313135463E-2</v>
      </c>
      <c r="W87" s="80">
        <f t="shared" si="21"/>
        <v>0.99999999999999989</v>
      </c>
    </row>
    <row r="88" spans="1:23" x14ac:dyDescent="0.25">
      <c r="A88" s="53">
        <v>1991</v>
      </c>
      <c r="B88" s="34">
        <v>2181935.2129127234</v>
      </c>
      <c r="C88" s="34">
        <v>12527826.980699105</v>
      </c>
      <c r="D88" s="34">
        <v>34010560.11241506</v>
      </c>
      <c r="E88" s="34">
        <v>-204055.08514541012</v>
      </c>
      <c r="F88" s="34">
        <v>52932941.390359804</v>
      </c>
      <c r="H88" s="33">
        <v>2000</v>
      </c>
      <c r="I88" s="34">
        <f t="shared" si="9"/>
        <v>1321987.0095490038</v>
      </c>
      <c r="J88" s="76">
        <f t="shared" si="10"/>
        <v>1058246.3350762455</v>
      </c>
      <c r="K88" s="76">
        <f t="shared" si="11"/>
        <v>309564.11560285435</v>
      </c>
      <c r="L88" s="76">
        <f t="shared" si="12"/>
        <v>457213.15529485443</v>
      </c>
      <c r="M88" s="76">
        <f t="shared" si="13"/>
        <v>387334.33503341058</v>
      </c>
      <c r="N88" s="68">
        <f t="shared" si="14"/>
        <v>3534344.950556369</v>
      </c>
      <c r="O88" s="20">
        <f t="shared" si="15"/>
        <v>1.1328028687680669</v>
      </c>
      <c r="Q88" s="77">
        <v>2000</v>
      </c>
      <c r="R88" s="80">
        <f t="shared" si="16"/>
        <v>0.37404017662195066</v>
      </c>
      <c r="S88" s="80">
        <f t="shared" si="17"/>
        <v>0.29941795435379293</v>
      </c>
      <c r="T88" s="80">
        <f t="shared" si="18"/>
        <v>8.7587408680673176E-2</v>
      </c>
      <c r="U88" s="80">
        <f t="shared" si="19"/>
        <v>0.12936291213535367</v>
      </c>
      <c r="V88" s="80">
        <f t="shared" si="20"/>
        <v>0.10959154820822943</v>
      </c>
      <c r="W88" s="80">
        <f t="shared" si="21"/>
        <v>0.99999999999999989</v>
      </c>
    </row>
    <row r="89" spans="1:23" x14ac:dyDescent="0.25">
      <c r="A89" s="53">
        <v>1992</v>
      </c>
      <c r="B89" s="34">
        <v>3101866.3628145382</v>
      </c>
      <c r="C89" s="34">
        <v>13515378.738224709</v>
      </c>
      <c r="D89" s="34">
        <v>45836320.413837761</v>
      </c>
      <c r="E89" s="34">
        <v>-76074.363004285697</v>
      </c>
      <c r="F89" s="34">
        <v>51243490.171364136</v>
      </c>
      <c r="H89" s="33">
        <v>2001</v>
      </c>
      <c r="I89" s="34">
        <f t="shared" si="9"/>
        <v>1175691.7948907127</v>
      </c>
      <c r="J89" s="76">
        <f t="shared" si="10"/>
        <v>870539.5580350532</v>
      </c>
      <c r="K89" s="76">
        <f t="shared" si="11"/>
        <v>229473.69392710854</v>
      </c>
      <c r="L89" s="76">
        <f t="shared" si="12"/>
        <v>363030.36130138417</v>
      </c>
      <c r="M89" s="76">
        <f t="shared" si="13"/>
        <v>272986.95867326623</v>
      </c>
      <c r="N89" s="68">
        <f>SUM(I89:M89)</f>
        <v>2911722.3668275247</v>
      </c>
      <c r="O89" s="20">
        <f t="shared" si="15"/>
        <v>1.1600487517241134</v>
      </c>
      <c r="Q89" s="77">
        <v>2001</v>
      </c>
      <c r="R89" s="80">
        <f t="shared" si="16"/>
        <v>0.4037788108801359</v>
      </c>
      <c r="S89" s="80">
        <f t="shared" si="17"/>
        <v>0.29897752888561008</v>
      </c>
      <c r="T89" s="80">
        <f t="shared" si="18"/>
        <v>7.8810293364999714E-2</v>
      </c>
      <c r="U89" s="80">
        <f t="shared" si="19"/>
        <v>0.12467890669704369</v>
      </c>
      <c r="V89" s="80">
        <f t="shared" si="20"/>
        <v>9.3754460172210702E-2</v>
      </c>
      <c r="W89" s="80">
        <f t="shared" si="21"/>
        <v>1</v>
      </c>
    </row>
    <row r="90" spans="1:23" x14ac:dyDescent="0.25">
      <c r="A90" s="53">
        <v>1993</v>
      </c>
      <c r="B90" s="34">
        <v>4304363.4208291471</v>
      </c>
      <c r="C90" s="34">
        <v>12944306.023455277</v>
      </c>
      <c r="D90" s="34">
        <v>60075758.946847536</v>
      </c>
      <c r="E90" s="34">
        <v>-101110.61301063339</v>
      </c>
      <c r="F90" s="34">
        <v>68033696.262061998</v>
      </c>
      <c r="H90" s="33">
        <v>2002</v>
      </c>
      <c r="I90" s="34">
        <f t="shared" si="9"/>
        <v>1284168.8925439999</v>
      </c>
      <c r="J90" s="76">
        <f t="shared" si="10"/>
        <v>855141.68623086112</v>
      </c>
      <c r="K90" s="76">
        <f t="shared" si="11"/>
        <v>259726.51047068337</v>
      </c>
      <c r="L90" s="76">
        <f t="shared" si="12"/>
        <v>426343.47739264811</v>
      </c>
      <c r="M90" s="76">
        <f t="shared" si="13"/>
        <v>292337.36700277514</v>
      </c>
      <c r="N90" s="68">
        <f>SUM(I90:M90)</f>
        <v>3117717.9336409671</v>
      </c>
      <c r="O90" s="20">
        <f t="shared" si="15"/>
        <v>1.1991222821696028</v>
      </c>
      <c r="Q90" s="77">
        <v>2002</v>
      </c>
      <c r="R90" s="80">
        <f t="shared" si="16"/>
        <v>0.41189386592272892</v>
      </c>
      <c r="S90" s="80">
        <f t="shared" si="17"/>
        <v>0.27428449411784994</v>
      </c>
      <c r="T90" s="80">
        <f t="shared" si="18"/>
        <v>8.3306609513377858E-2</v>
      </c>
      <c r="U90" s="80">
        <f t="shared" si="19"/>
        <v>0.13674857266345164</v>
      </c>
      <c r="V90" s="80">
        <f t="shared" si="20"/>
        <v>9.3766457782591822E-2</v>
      </c>
      <c r="W90" s="80">
        <f t="shared" si="21"/>
        <v>1.0000000000000002</v>
      </c>
    </row>
    <row r="91" spans="1:23" x14ac:dyDescent="0.25">
      <c r="A91" s="53">
        <v>1994</v>
      </c>
      <c r="B91" s="34">
        <v>5416512.1067775711</v>
      </c>
      <c r="C91" s="34">
        <v>14703979.101796474</v>
      </c>
      <c r="D91" s="34">
        <v>77197631.807442784</v>
      </c>
      <c r="E91" s="34">
        <v>-80071.662982209673</v>
      </c>
      <c r="F91" s="34">
        <v>79832033.866092727</v>
      </c>
      <c r="H91" s="53">
        <v>2003</v>
      </c>
      <c r="I91" s="34">
        <f t="shared" ref="I91" si="22">B34+B100/10^3</f>
        <v>1205798.002992</v>
      </c>
      <c r="J91" s="76">
        <f t="shared" ref="J91" si="23">C34+D100/10^3</f>
        <v>784433.93313620973</v>
      </c>
      <c r="K91" s="76">
        <f t="shared" ref="K91" si="24">D34+E100/10^3</f>
        <v>240061.22033163335</v>
      </c>
      <c r="L91" s="76">
        <f t="shared" ref="L91" si="25">E34+F100/10^3</f>
        <v>386418.76900453737</v>
      </c>
      <c r="M91" s="76">
        <f t="shared" ref="M91" si="26">F34+C100/10^3</f>
        <v>305604.41007888759</v>
      </c>
      <c r="N91" s="68">
        <f>SUM(I91:M91)</f>
        <v>2922316.3355432684</v>
      </c>
      <c r="O91" s="20">
        <f t="shared" ref="O91" si="27">N91/H34</f>
        <v>1.202599315038382</v>
      </c>
      <c r="Q91" s="77">
        <v>2003</v>
      </c>
      <c r="R91" s="80">
        <f t="shared" si="16"/>
        <v>0.41261720653792194</v>
      </c>
      <c r="S91" s="80">
        <f t="shared" si="17"/>
        <v>0.26842882257316636</v>
      </c>
      <c r="T91" s="80">
        <f t="shared" si="18"/>
        <v>8.214758183836561E-2</v>
      </c>
      <c r="U91" s="80">
        <f t="shared" si="19"/>
        <v>0.13223030111581019</v>
      </c>
      <c r="V91" s="80">
        <f t="shared" si="20"/>
        <v>0.10457608793473576</v>
      </c>
      <c r="W91" s="80">
        <f t="shared" si="21"/>
        <v>0.99999999999999978</v>
      </c>
    </row>
    <row r="92" spans="1:23" x14ac:dyDescent="0.25">
      <c r="A92" s="53">
        <v>1995</v>
      </c>
      <c r="B92" s="34">
        <v>4634045.3394404501</v>
      </c>
      <c r="C92" s="34">
        <v>14409919.764846543</v>
      </c>
      <c r="D92" s="34">
        <v>85896270.958602667</v>
      </c>
      <c r="E92" s="34">
        <v>-84830.651967480924</v>
      </c>
      <c r="F92" s="34">
        <v>80788625.810875922</v>
      </c>
      <c r="Q92" s="77"/>
      <c r="R92" s="77"/>
      <c r="S92" s="80"/>
      <c r="T92" s="80"/>
      <c r="U92" s="80"/>
      <c r="V92" s="80"/>
      <c r="W92" s="80"/>
    </row>
    <row r="93" spans="1:23" x14ac:dyDescent="0.25">
      <c r="A93" s="53">
        <v>1996</v>
      </c>
      <c r="B93" s="34">
        <v>11810495.896290082</v>
      </c>
      <c r="C93" s="34">
        <v>13526132.815081608</v>
      </c>
      <c r="D93" s="34">
        <v>102322920.54058182</v>
      </c>
      <c r="E93" s="34">
        <v>-108166.82411117488</v>
      </c>
      <c r="F93" s="34">
        <v>88257160.194411904</v>
      </c>
      <c r="S93" s="20"/>
      <c r="T93" s="20"/>
      <c r="U93" s="20"/>
      <c r="V93" s="20"/>
      <c r="W93" s="20"/>
    </row>
    <row r="94" spans="1:23" x14ac:dyDescent="0.25">
      <c r="A94" s="53">
        <v>1997</v>
      </c>
      <c r="B94" s="34">
        <v>4032336.8982953802</v>
      </c>
      <c r="C94" s="34">
        <v>14809263.781267138</v>
      </c>
      <c r="D94" s="34">
        <v>100869121.25245783</v>
      </c>
      <c r="E94" s="34">
        <v>-169013.39521113128</v>
      </c>
      <c r="F94" s="34">
        <v>109968312.63022371</v>
      </c>
      <c r="S94" s="20"/>
      <c r="T94" s="20"/>
      <c r="U94" s="20"/>
      <c r="V94" s="20"/>
      <c r="W94" s="20"/>
    </row>
    <row r="95" spans="1:23" x14ac:dyDescent="0.25">
      <c r="A95" s="53">
        <v>1998</v>
      </c>
      <c r="B95" s="34">
        <v>5925851.1030077394</v>
      </c>
      <c r="C95" s="34">
        <v>17501607.160007719</v>
      </c>
      <c r="D95" s="34">
        <v>114977866.33322744</v>
      </c>
      <c r="E95" s="34">
        <v>-168026.59919744852</v>
      </c>
      <c r="F95" s="34">
        <v>117060631.23392203</v>
      </c>
      <c r="S95" s="20"/>
      <c r="T95" s="20"/>
      <c r="U95" s="20"/>
      <c r="V95" s="20"/>
      <c r="W95" s="20"/>
    </row>
    <row r="96" spans="1:23" x14ac:dyDescent="0.25">
      <c r="A96" s="53">
        <v>1999</v>
      </c>
      <c r="B96" s="34">
        <v>15631355.514151778</v>
      </c>
      <c r="C96" s="34">
        <v>20375887.134637959</v>
      </c>
      <c r="D96" s="34">
        <v>211159966.30987799</v>
      </c>
      <c r="E96" s="34">
        <v>-65933.850506182993</v>
      </c>
      <c r="F96" s="34">
        <v>168783544.02087966</v>
      </c>
      <c r="S96" s="20"/>
      <c r="T96" s="20"/>
      <c r="U96" s="20"/>
      <c r="V96" s="20"/>
      <c r="W96" s="20"/>
    </row>
    <row r="97" spans="1:23" x14ac:dyDescent="0.25">
      <c r="A97" s="53">
        <v>2000</v>
      </c>
      <c r="B97" s="34">
        <v>21987009.549003843</v>
      </c>
      <c r="C97" s="34">
        <v>17334335.033410586</v>
      </c>
      <c r="D97" s="34">
        <v>228246335.07624537</v>
      </c>
      <c r="E97" s="34">
        <v>-435884.39714565815</v>
      </c>
      <c r="F97" s="34">
        <v>147213155.29485446</v>
      </c>
      <c r="S97" s="20"/>
      <c r="T97" s="20"/>
      <c r="U97" s="20"/>
      <c r="V97" s="20"/>
      <c r="W97" s="20"/>
    </row>
    <row r="98" spans="1:23" x14ac:dyDescent="0.25">
      <c r="A98" s="53">
        <v>2001</v>
      </c>
      <c r="B98" s="34">
        <v>25691794.890712667</v>
      </c>
      <c r="C98" s="34">
        <v>22986958.673266232</v>
      </c>
      <c r="D98" s="34">
        <v>220539558.03505322</v>
      </c>
      <c r="E98" s="34">
        <v>-526306.07289146155</v>
      </c>
      <c r="F98" s="34">
        <v>133030361.30138415</v>
      </c>
      <c r="S98" s="20"/>
      <c r="T98" s="20"/>
      <c r="U98" s="20"/>
      <c r="V98" s="20"/>
      <c r="W98" s="20"/>
    </row>
    <row r="99" spans="1:23" x14ac:dyDescent="0.25">
      <c r="A99" s="53">
        <v>2002</v>
      </c>
      <c r="B99" s="34">
        <v>34168892.544</v>
      </c>
      <c r="C99" s="34">
        <v>32337367.002775159</v>
      </c>
      <c r="D99" s="34">
        <v>285141686.23086119</v>
      </c>
      <c r="E99" s="34">
        <v>-273489.52931663167</v>
      </c>
      <c r="F99" s="34">
        <v>166343477.39264807</v>
      </c>
      <c r="S99" s="20"/>
      <c r="T99" s="20"/>
      <c r="U99" s="20"/>
      <c r="V99" s="20"/>
      <c r="W99" s="20"/>
    </row>
    <row r="100" spans="1:23" x14ac:dyDescent="0.25">
      <c r="A100" s="53">
        <v>2003</v>
      </c>
      <c r="B100" s="34">
        <v>35798002.992000006</v>
      </c>
      <c r="C100" s="34">
        <v>35604410.078887582</v>
      </c>
      <c r="D100" s="34">
        <v>274433933.13620973</v>
      </c>
      <c r="E100" s="34">
        <v>61220.33163335023</v>
      </c>
      <c r="F100" s="34">
        <v>146418769.00453734</v>
      </c>
      <c r="G100" s="33"/>
      <c r="M100" s="33"/>
      <c r="N100" s="20"/>
      <c r="O100" s="20"/>
      <c r="P100" s="20"/>
      <c r="Q100" s="20"/>
    </row>
    <row r="101" spans="1:23" x14ac:dyDescent="0.25">
      <c r="A101" s="53">
        <v>2004</v>
      </c>
      <c r="B101" s="34">
        <v>35028046.482000001</v>
      </c>
      <c r="C101" s="34">
        <v>40175512.215000004</v>
      </c>
      <c r="D101" s="34">
        <v>278462070.87817419</v>
      </c>
      <c r="E101" s="34">
        <v>-16739.816658939788</v>
      </c>
      <c r="F101" s="34">
        <v>138857152.0621236</v>
      </c>
      <c r="G101" s="33"/>
    </row>
    <row r="102" spans="1:23" x14ac:dyDescent="0.25">
      <c r="A102" s="53">
        <v>2005</v>
      </c>
      <c r="B102" s="34">
        <v>37616980.763999999</v>
      </c>
      <c r="C102" s="34">
        <v>46690801.021666668</v>
      </c>
      <c r="D102" s="34">
        <v>308142780.92221045</v>
      </c>
      <c r="E102" s="34">
        <v>159207.56089253951</v>
      </c>
      <c r="F102" s="34">
        <v>131242754.55568852</v>
      </c>
      <c r="G102" s="33"/>
    </row>
    <row r="103" spans="1:23" x14ac:dyDescent="0.25">
      <c r="A103" s="53">
        <v>2006</v>
      </c>
      <c r="B103" s="34">
        <v>43887092.43</v>
      </c>
      <c r="C103" s="34">
        <v>58705650.646666668</v>
      </c>
      <c r="D103" s="34">
        <v>332630446.96643615</v>
      </c>
      <c r="E103" s="34">
        <v>105104.49904166674</v>
      </c>
      <c r="F103" s="34">
        <v>147318257.13686907</v>
      </c>
      <c r="G103" s="33"/>
    </row>
    <row r="104" spans="1:23" x14ac:dyDescent="0.25">
      <c r="A104" s="53">
        <v>2007</v>
      </c>
      <c r="B104" s="34">
        <v>51114900.413999997</v>
      </c>
      <c r="C104" s="34">
        <v>53445813.238666601</v>
      </c>
      <c r="D104" s="34">
        <v>173138892.56296843</v>
      </c>
      <c r="E104" s="34">
        <v>707992.56027535745</v>
      </c>
      <c r="F104" s="34">
        <v>150038014.65868801</v>
      </c>
      <c r="G104" s="33"/>
    </row>
    <row r="105" spans="1:23" x14ac:dyDescent="0.25">
      <c r="A105" s="53">
        <v>2008</v>
      </c>
      <c r="B105" s="34">
        <v>49230145.200000003</v>
      </c>
      <c r="C105" s="34">
        <v>49155675.304666676</v>
      </c>
      <c r="D105" s="34">
        <v>232941253.26159099</v>
      </c>
      <c r="E105" s="34">
        <v>467048.65438224148</v>
      </c>
      <c r="F105" s="34">
        <v>113406314.63904446</v>
      </c>
      <c r="G105" s="33"/>
    </row>
    <row r="106" spans="1:23" x14ac:dyDescent="0.25">
      <c r="A106" s="53">
        <v>2009</v>
      </c>
      <c r="B106" s="34">
        <v>35578678.560000002</v>
      </c>
      <c r="C106" s="34">
        <v>43740229.591833338</v>
      </c>
      <c r="D106" s="34">
        <v>212443827.78125253</v>
      </c>
      <c r="E106" s="34">
        <v>803018.18164654728</v>
      </c>
      <c r="F106" s="34">
        <v>75337323.756161883</v>
      </c>
      <c r="G106" s="33"/>
    </row>
    <row r="107" spans="1:23" x14ac:dyDescent="0.25">
      <c r="A107" s="53">
        <v>2010</v>
      </c>
      <c r="B107" s="34">
        <v>46231886.725999996</v>
      </c>
      <c r="C107" s="34">
        <v>54294984.752333336</v>
      </c>
      <c r="D107" s="34">
        <v>236405523.93475959</v>
      </c>
      <c r="E107" s="34">
        <v>1369453.3393632334</v>
      </c>
      <c r="F107" s="34">
        <v>97897455.029803798</v>
      </c>
      <c r="G107" s="33"/>
    </row>
    <row r="108" spans="1:23" x14ac:dyDescent="0.25">
      <c r="A108" s="53">
        <v>2011</v>
      </c>
      <c r="B108" s="34">
        <v>46391221.485999994</v>
      </c>
      <c r="C108" s="34">
        <v>55341171.27866666</v>
      </c>
      <c r="D108" s="34">
        <v>180321459.9486649</v>
      </c>
      <c r="E108" s="34">
        <v>2542827.6499819891</v>
      </c>
      <c r="F108" s="34">
        <v>93952408.502312422</v>
      </c>
      <c r="G108" s="33"/>
    </row>
    <row r="109" spans="1:23" x14ac:dyDescent="0.25">
      <c r="A109" s="53">
        <v>2012</v>
      </c>
      <c r="B109" s="34">
        <v>46359623.202000007</v>
      </c>
      <c r="C109" s="34">
        <v>55449668.525000006</v>
      </c>
      <c r="D109" s="34">
        <v>201103269.10567218</v>
      </c>
      <c r="E109" s="34">
        <v>2575392.1781060868</v>
      </c>
      <c r="F109" s="34">
        <v>133848460.48026128</v>
      </c>
      <c r="G109" s="33"/>
    </row>
    <row r="110" spans="1:23" x14ac:dyDescent="0.25">
      <c r="A110" s="53">
        <v>2013</v>
      </c>
      <c r="B110" s="34">
        <v>48394107.090000004</v>
      </c>
      <c r="C110" s="34">
        <v>61292696.734999999</v>
      </c>
      <c r="D110" s="34">
        <v>182066217.19023603</v>
      </c>
      <c r="E110" s="34">
        <v>3333186.1428570487</v>
      </c>
      <c r="F110" s="34">
        <v>150029303.69790944</v>
      </c>
      <c r="G110" s="33"/>
    </row>
    <row r="111" spans="1:23" x14ac:dyDescent="0.25">
      <c r="A111" s="53">
        <v>2014</v>
      </c>
      <c r="B111" s="34">
        <v>53177493.358724132</v>
      </c>
      <c r="C111" s="34">
        <v>62685648.196333334</v>
      </c>
      <c r="D111" s="34">
        <v>178050812.07205456</v>
      </c>
      <c r="E111" s="34">
        <v>10148469.861600902</v>
      </c>
      <c r="F111" s="34">
        <v>142850414.59391099</v>
      </c>
      <c r="G111" s="33"/>
    </row>
    <row r="112" spans="1:23" x14ac:dyDescent="0.25">
      <c r="A112" s="53">
        <v>2015</v>
      </c>
      <c r="B112" s="34">
        <v>72886378.55933325</v>
      </c>
      <c r="C112" s="34">
        <v>70738096.191013277</v>
      </c>
      <c r="D112" s="34">
        <v>192072238.46515781</v>
      </c>
      <c r="E112" s="34">
        <v>5226042.3383815195</v>
      </c>
      <c r="F112" s="34">
        <v>171047912.26209313</v>
      </c>
      <c r="G112" s="33"/>
    </row>
    <row r="113" spans="1:25" x14ac:dyDescent="0.25">
      <c r="A113" s="53">
        <v>2016</v>
      </c>
      <c r="B113" s="34">
        <v>51097672.547841087</v>
      </c>
      <c r="C113" s="34">
        <v>80003140.360074431</v>
      </c>
      <c r="D113" s="34">
        <v>-68207830.598610699</v>
      </c>
      <c r="E113" s="34">
        <v>472601.25379480253</v>
      </c>
      <c r="F113" s="34">
        <v>155791454.8527796</v>
      </c>
      <c r="G113" s="33"/>
    </row>
    <row r="114" spans="1:25" x14ac:dyDescent="0.25">
      <c r="A114" s="53">
        <v>2017</v>
      </c>
      <c r="B114" s="34">
        <v>52356736.259720258</v>
      </c>
      <c r="C114" s="34">
        <v>12105813.392214457</v>
      </c>
      <c r="D114" s="34">
        <v>-111389033.91740181</v>
      </c>
      <c r="E114" s="34">
        <v>-872896.86351059249</v>
      </c>
      <c r="F114" s="34">
        <v>140318678.1332593</v>
      </c>
      <c r="G114" s="33"/>
    </row>
    <row r="115" spans="1:25" x14ac:dyDescent="0.25">
      <c r="A115" s="53">
        <v>2018</v>
      </c>
      <c r="B115" s="34">
        <v>66003274.401285812</v>
      </c>
      <c r="C115" s="34">
        <v>10460731.254600463</v>
      </c>
      <c r="D115" s="34">
        <v>182819001.45763746</v>
      </c>
      <c r="E115" s="34">
        <v>1068042.5855465452</v>
      </c>
      <c r="F115" s="34">
        <v>174434423.93371418</v>
      </c>
      <c r="G115" s="33"/>
    </row>
    <row r="116" spans="1:25" x14ac:dyDescent="0.25">
      <c r="A116" s="33">
        <v>2019</v>
      </c>
      <c r="G116" s="33"/>
    </row>
    <row r="122" spans="1:25" x14ac:dyDescent="0.25">
      <c r="C122" s="29" t="s">
        <v>208</v>
      </c>
      <c r="D122" s="40"/>
      <c r="E122" s="40"/>
      <c r="F122" s="40"/>
      <c r="G122" s="40"/>
      <c r="H122"/>
      <c r="I122"/>
      <c r="M122" s="34"/>
      <c r="N122" s="34"/>
    </row>
    <row r="123" spans="1:25" x14ac:dyDescent="0.25">
      <c r="A123" s="34"/>
      <c r="C123"/>
      <c r="E123" s="39">
        <v>1999</v>
      </c>
      <c r="F123" s="39">
        <v>2000</v>
      </c>
      <c r="G123" s="39">
        <v>2001</v>
      </c>
      <c r="H123" s="39">
        <v>2002</v>
      </c>
      <c r="I123" s="39">
        <v>2003</v>
      </c>
      <c r="J123" s="39">
        <v>2004</v>
      </c>
      <c r="K123" s="39">
        <v>2005</v>
      </c>
      <c r="L123" s="39">
        <v>2006</v>
      </c>
      <c r="M123" s="39">
        <v>2007</v>
      </c>
      <c r="N123" s="39">
        <v>2008</v>
      </c>
      <c r="O123" s="39">
        <v>2009</v>
      </c>
      <c r="P123" s="39">
        <v>2010</v>
      </c>
      <c r="Q123" s="39">
        <v>2011</v>
      </c>
      <c r="R123" s="39">
        <v>2012</v>
      </c>
      <c r="S123" s="39">
        <v>2013</v>
      </c>
      <c r="T123" s="39">
        <v>2014</v>
      </c>
      <c r="U123" s="39">
        <v>2015</v>
      </c>
      <c r="V123" s="39">
        <v>2016</v>
      </c>
      <c r="W123" s="39">
        <v>2017</v>
      </c>
      <c r="X123" s="39">
        <v>2018</v>
      </c>
      <c r="Y123" s="39">
        <v>2019</v>
      </c>
    </row>
    <row r="124" spans="1:25" x14ac:dyDescent="0.25">
      <c r="A124" s="34"/>
      <c r="C124"/>
      <c r="D124" s="33" t="s">
        <v>80</v>
      </c>
      <c r="E124" s="34">
        <v>3151</v>
      </c>
      <c r="F124" s="34">
        <v>3889</v>
      </c>
      <c r="G124" s="34">
        <v>3562</v>
      </c>
      <c r="H124" s="19">
        <v>3508</v>
      </c>
      <c r="I124" s="19">
        <v>3620</v>
      </c>
      <c r="J124" s="34">
        <v>4035</v>
      </c>
      <c r="K124" s="34">
        <v>4028</v>
      </c>
      <c r="L124" s="34">
        <v>3697</v>
      </c>
      <c r="M124" s="34">
        <v>3365</v>
      </c>
      <c r="N124" s="34">
        <v>3051</v>
      </c>
      <c r="O124" s="19">
        <v>2478</v>
      </c>
      <c r="P124" s="19">
        <v>2318</v>
      </c>
      <c r="Q124" s="19">
        <v>2271</v>
      </c>
      <c r="R124" s="19">
        <v>2299</v>
      </c>
      <c r="S124" s="19">
        <v>2364</v>
      </c>
      <c r="T124" s="19">
        <v>2401</v>
      </c>
      <c r="U124" s="19">
        <v>2406</v>
      </c>
      <c r="V124" s="19">
        <v>2458</v>
      </c>
      <c r="W124" s="19">
        <v>2525</v>
      </c>
      <c r="X124" s="19">
        <v>2487</v>
      </c>
      <c r="Y124" s="33" t="s">
        <v>79</v>
      </c>
    </row>
    <row r="125" spans="1:25" x14ac:dyDescent="0.25">
      <c r="A125" s="34"/>
      <c r="C125"/>
      <c r="D125" s="33" t="s">
        <v>81</v>
      </c>
      <c r="E125" s="34">
        <v>2400</v>
      </c>
      <c r="F125" s="34">
        <v>2517</v>
      </c>
      <c r="G125" s="34">
        <v>2016</v>
      </c>
      <c r="H125" s="19">
        <v>1598</v>
      </c>
      <c r="I125" s="19">
        <v>1582</v>
      </c>
      <c r="J125" s="34">
        <v>1569</v>
      </c>
      <c r="K125" s="34">
        <v>1525</v>
      </c>
      <c r="L125" s="34">
        <v>1533</v>
      </c>
      <c r="M125" s="34">
        <v>1400</v>
      </c>
      <c r="N125" s="34">
        <v>1274</v>
      </c>
      <c r="O125" s="19">
        <v>1018</v>
      </c>
      <c r="P125" s="19">
        <v>1059</v>
      </c>
      <c r="Q125" s="19">
        <v>1037</v>
      </c>
      <c r="R125" s="19">
        <v>1024</v>
      </c>
      <c r="S125" s="33">
        <v>966</v>
      </c>
      <c r="T125" s="33">
        <v>976</v>
      </c>
      <c r="U125" s="33">
        <v>953</v>
      </c>
      <c r="V125" s="19">
        <v>1033</v>
      </c>
      <c r="W125" s="19">
        <v>1038</v>
      </c>
      <c r="X125" s="19">
        <v>1156</v>
      </c>
      <c r="Y125" s="33" t="s">
        <v>82</v>
      </c>
    </row>
    <row r="126" spans="1:25" x14ac:dyDescent="0.25">
      <c r="A126" s="34"/>
      <c r="C126"/>
      <c r="D126" s="33" t="s">
        <v>83</v>
      </c>
      <c r="E126" s="34">
        <v>1005</v>
      </c>
      <c r="F126" s="34">
        <v>965</v>
      </c>
      <c r="G126" s="34">
        <v>749</v>
      </c>
      <c r="H126" s="33">
        <v>729</v>
      </c>
      <c r="I126" s="33">
        <v>697</v>
      </c>
      <c r="J126" s="34">
        <v>682</v>
      </c>
      <c r="K126" s="34">
        <v>701</v>
      </c>
      <c r="L126" s="34">
        <v>682</v>
      </c>
      <c r="M126" s="34">
        <v>575</v>
      </c>
      <c r="N126" s="34">
        <v>494</v>
      </c>
      <c r="O126" s="33">
        <v>432</v>
      </c>
      <c r="P126" s="33">
        <v>430</v>
      </c>
      <c r="Q126" s="33">
        <v>377</v>
      </c>
      <c r="R126" s="33">
        <v>358</v>
      </c>
      <c r="S126" s="33">
        <v>378</v>
      </c>
      <c r="T126" s="33">
        <v>383</v>
      </c>
      <c r="U126" s="33">
        <v>359</v>
      </c>
      <c r="V126" s="33">
        <v>351</v>
      </c>
      <c r="W126" s="33">
        <v>352</v>
      </c>
      <c r="X126" s="33">
        <v>395</v>
      </c>
      <c r="Y126" s="33" t="s">
        <v>84</v>
      </c>
    </row>
    <row r="127" spans="1:25" x14ac:dyDescent="0.25">
      <c r="A127" s="34"/>
      <c r="C127"/>
      <c r="D127" s="33" t="s">
        <v>85</v>
      </c>
      <c r="E127" s="34">
        <v>1127</v>
      </c>
      <c r="F127" s="34">
        <v>1087</v>
      </c>
      <c r="G127" s="34">
        <v>873</v>
      </c>
      <c r="H127" s="33">
        <v>916</v>
      </c>
      <c r="I127" s="33">
        <v>915</v>
      </c>
      <c r="J127" s="34">
        <v>991</v>
      </c>
      <c r="K127" s="34">
        <v>974</v>
      </c>
      <c r="L127" s="34">
        <v>947</v>
      </c>
      <c r="M127" s="34">
        <v>854</v>
      </c>
      <c r="N127" s="34">
        <v>702</v>
      </c>
      <c r="O127" s="33">
        <v>621</v>
      </c>
      <c r="P127" s="33">
        <v>768</v>
      </c>
      <c r="Q127" s="33">
        <v>819</v>
      </c>
      <c r="R127" s="33">
        <v>915</v>
      </c>
      <c r="S127" s="33">
        <v>980</v>
      </c>
      <c r="T127" s="33">
        <v>983</v>
      </c>
      <c r="U127" s="33">
        <v>987</v>
      </c>
      <c r="V127" s="33">
        <v>992</v>
      </c>
      <c r="W127" s="19">
        <v>1068</v>
      </c>
      <c r="X127" s="19">
        <v>1134</v>
      </c>
      <c r="Y127" s="33" t="s">
        <v>86</v>
      </c>
    </row>
    <row r="128" spans="1:25" x14ac:dyDescent="0.25">
      <c r="B128"/>
      <c r="C128"/>
      <c r="D128" s="33" t="s">
        <v>87</v>
      </c>
      <c r="E128" s="34">
        <v>930</v>
      </c>
      <c r="F128" s="34">
        <v>1085</v>
      </c>
      <c r="G128" s="34">
        <v>810</v>
      </c>
      <c r="H128" s="33">
        <v>776</v>
      </c>
      <c r="I128" s="33">
        <v>773</v>
      </c>
      <c r="J128" s="34">
        <v>836</v>
      </c>
      <c r="K128" s="34">
        <v>794</v>
      </c>
      <c r="L128" s="34">
        <v>778</v>
      </c>
      <c r="M128" s="34">
        <v>737</v>
      </c>
      <c r="N128" s="34">
        <v>634</v>
      </c>
      <c r="O128" s="33">
        <v>536</v>
      </c>
      <c r="P128" s="33">
        <v>601</v>
      </c>
      <c r="Q128" s="33">
        <v>592</v>
      </c>
      <c r="R128" s="33">
        <v>596</v>
      </c>
      <c r="S128" s="33">
        <v>597</v>
      </c>
      <c r="T128" s="33">
        <v>584</v>
      </c>
      <c r="U128" s="33">
        <v>622</v>
      </c>
      <c r="V128" s="33">
        <v>630</v>
      </c>
      <c r="W128" s="33">
        <v>580</v>
      </c>
      <c r="X128" s="33">
        <v>601</v>
      </c>
      <c r="Y128" s="33" t="s">
        <v>88</v>
      </c>
    </row>
    <row r="129" spans="2:25" x14ac:dyDescent="0.25">
      <c r="B129" s="34" t="s">
        <v>209</v>
      </c>
    </row>
    <row r="130" spans="2:25" x14ac:dyDescent="0.25">
      <c r="B130" s="81">
        <v>0.45359237000000002</v>
      </c>
      <c r="E130" s="34">
        <f t="shared" ref="E130:Y130" si="28">SUM(E124:E128)</f>
        <v>8613</v>
      </c>
      <c r="F130" s="34">
        <f t="shared" si="28"/>
        <v>9543</v>
      </c>
      <c r="G130" s="34">
        <f t="shared" si="28"/>
        <v>8010</v>
      </c>
      <c r="H130" s="34">
        <f t="shared" si="28"/>
        <v>7527</v>
      </c>
      <c r="I130" s="34">
        <f t="shared" si="28"/>
        <v>7587</v>
      </c>
      <c r="J130" s="34">
        <f t="shared" si="28"/>
        <v>8113</v>
      </c>
      <c r="K130" s="34">
        <f t="shared" si="28"/>
        <v>8022</v>
      </c>
      <c r="L130" s="34">
        <f t="shared" si="28"/>
        <v>7637</v>
      </c>
      <c r="M130" s="34">
        <f t="shared" si="28"/>
        <v>6931</v>
      </c>
      <c r="N130" s="34">
        <f t="shared" si="28"/>
        <v>6155</v>
      </c>
      <c r="O130" s="34">
        <f t="shared" si="28"/>
        <v>5085</v>
      </c>
      <c r="P130" s="34">
        <f t="shared" si="28"/>
        <v>5176</v>
      </c>
      <c r="Q130" s="34">
        <f t="shared" si="28"/>
        <v>5096</v>
      </c>
      <c r="R130" s="34">
        <f t="shared" si="28"/>
        <v>5192</v>
      </c>
      <c r="S130" s="34">
        <f t="shared" si="28"/>
        <v>5285</v>
      </c>
      <c r="T130" s="34">
        <f t="shared" si="28"/>
        <v>5327</v>
      </c>
      <c r="U130" s="34">
        <f t="shared" si="28"/>
        <v>5327</v>
      </c>
      <c r="V130" s="34">
        <f t="shared" si="28"/>
        <v>5464</v>
      </c>
      <c r="W130" s="34">
        <f t="shared" si="28"/>
        <v>5563</v>
      </c>
      <c r="X130" s="34">
        <f t="shared" si="28"/>
        <v>5773</v>
      </c>
      <c r="Y130" s="34">
        <f t="shared" si="28"/>
        <v>0</v>
      </c>
    </row>
    <row r="131" spans="2:25" x14ac:dyDescent="0.25">
      <c r="B131" s="34" t="s">
        <v>210</v>
      </c>
      <c r="F131" s="34"/>
      <c r="G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spans="2:25" x14ac:dyDescent="0.25">
      <c r="D132" s="33" t="s">
        <v>80</v>
      </c>
      <c r="E132" s="20">
        <f t="shared" ref="E132:Y132" si="29">E124/E$130</f>
        <v>0.36584233135957273</v>
      </c>
      <c r="F132" s="20">
        <f t="shared" si="29"/>
        <v>0.40752383946348109</v>
      </c>
      <c r="G132" s="20">
        <f t="shared" si="29"/>
        <v>0.44469413233458177</v>
      </c>
      <c r="H132" s="20">
        <f t="shared" si="29"/>
        <v>0.46605553341304634</v>
      </c>
      <c r="I132" s="20">
        <f t="shared" si="29"/>
        <v>0.47713193620666933</v>
      </c>
      <c r="J132" s="20">
        <f t="shared" si="29"/>
        <v>0.49734993220756812</v>
      </c>
      <c r="K132" s="20">
        <f t="shared" si="29"/>
        <v>0.50211917227624037</v>
      </c>
      <c r="L132" s="20">
        <f t="shared" si="29"/>
        <v>0.48409061149666099</v>
      </c>
      <c r="M132" s="20">
        <f t="shared" si="29"/>
        <v>0.48549992786033763</v>
      </c>
      <c r="N132" s="20">
        <f t="shared" si="29"/>
        <v>0.49569455727051176</v>
      </c>
      <c r="O132" s="20">
        <f t="shared" si="29"/>
        <v>0.48731563421828911</v>
      </c>
      <c r="P132" s="20">
        <f t="shared" si="29"/>
        <v>0.44783616692426587</v>
      </c>
      <c r="Q132" s="20">
        <f t="shared" si="29"/>
        <v>0.44564364207221352</v>
      </c>
      <c r="R132" s="20">
        <f t="shared" si="29"/>
        <v>0.44279661016949151</v>
      </c>
      <c r="S132" s="20">
        <f t="shared" si="29"/>
        <v>0.44730368968779566</v>
      </c>
      <c r="T132" s="20">
        <f t="shared" si="29"/>
        <v>0.45072273324572931</v>
      </c>
      <c r="U132" s="20">
        <f t="shared" si="29"/>
        <v>0.45166134785057255</v>
      </c>
      <c r="V132" s="20">
        <f t="shared" si="29"/>
        <v>0.4498535871156662</v>
      </c>
      <c r="W132" s="20">
        <f t="shared" si="29"/>
        <v>0.45389178500808919</v>
      </c>
      <c r="X132" s="20">
        <f t="shared" si="29"/>
        <v>0.43079854495063225</v>
      </c>
      <c r="Y132" s="20" t="e">
        <f t="shared" si="29"/>
        <v>#VALUE!</v>
      </c>
    </row>
    <row r="133" spans="2:25" x14ac:dyDescent="0.25">
      <c r="D133" s="33" t="s">
        <v>81</v>
      </c>
      <c r="E133" s="20">
        <f t="shared" ref="E133:X133" si="30">E125/E$130</f>
        <v>0.27864855451062348</v>
      </c>
      <c r="F133" s="20">
        <f t="shared" si="30"/>
        <v>0.26375353662370321</v>
      </c>
      <c r="G133" s="20">
        <f t="shared" si="30"/>
        <v>0.25168539325842698</v>
      </c>
      <c r="H133" s="20">
        <f t="shared" si="30"/>
        <v>0.21230237810548691</v>
      </c>
      <c r="I133" s="20">
        <f t="shared" si="30"/>
        <v>0.2085145643864505</v>
      </c>
      <c r="J133" s="20">
        <f t="shared" si="30"/>
        <v>0.19339331936398374</v>
      </c>
      <c r="K133" s="20">
        <f t="shared" si="30"/>
        <v>0.19010221889803042</v>
      </c>
      <c r="L133" s="20">
        <f t="shared" si="30"/>
        <v>0.20073327222731438</v>
      </c>
      <c r="M133" s="20">
        <f t="shared" si="30"/>
        <v>0.2019910546818641</v>
      </c>
      <c r="N133" s="20">
        <f t="shared" si="30"/>
        <v>0.20698619008935826</v>
      </c>
      <c r="O133" s="20">
        <f t="shared" si="30"/>
        <v>0.20019665683382498</v>
      </c>
      <c r="P133" s="20">
        <f t="shared" si="30"/>
        <v>0.20459814528593509</v>
      </c>
      <c r="Q133" s="20">
        <f t="shared" si="30"/>
        <v>0.20349293563579277</v>
      </c>
      <c r="R133" s="20">
        <f t="shared" si="30"/>
        <v>0.19722650231124808</v>
      </c>
      <c r="S133" s="20">
        <f t="shared" si="30"/>
        <v>0.1827814569536424</v>
      </c>
      <c r="T133" s="20">
        <f t="shared" si="30"/>
        <v>0.18321757086540266</v>
      </c>
      <c r="U133" s="20">
        <f t="shared" si="30"/>
        <v>0.1788999436831237</v>
      </c>
      <c r="V133" s="20">
        <f t="shared" si="30"/>
        <v>0.18905563689604685</v>
      </c>
      <c r="W133" s="20">
        <f t="shared" si="30"/>
        <v>0.18658996944094913</v>
      </c>
      <c r="X133" s="20">
        <f t="shared" si="30"/>
        <v>0.20024250822795772</v>
      </c>
    </row>
    <row r="134" spans="2:25" x14ac:dyDescent="0.25">
      <c r="D134" s="33" t="s">
        <v>83</v>
      </c>
      <c r="E134" s="20">
        <f t="shared" ref="E134:X134" si="31">E126/E$130</f>
        <v>0.11668408220132358</v>
      </c>
      <c r="F134" s="20">
        <f t="shared" si="31"/>
        <v>0.10112124069998953</v>
      </c>
      <c r="G134" s="20">
        <f t="shared" si="31"/>
        <v>9.3508114856429458E-2</v>
      </c>
      <c r="H134" s="20">
        <f t="shared" si="31"/>
        <v>9.6851335193304106E-2</v>
      </c>
      <c r="I134" s="20">
        <f t="shared" si="31"/>
        <v>9.186766838012389E-2</v>
      </c>
      <c r="J134" s="20">
        <f t="shared" si="31"/>
        <v>8.4062615555281647E-2</v>
      </c>
      <c r="K134" s="20">
        <f t="shared" si="31"/>
        <v>8.7384692096733982E-2</v>
      </c>
      <c r="L134" s="20">
        <f t="shared" si="31"/>
        <v>8.9302081969359695E-2</v>
      </c>
      <c r="M134" s="20">
        <f t="shared" si="31"/>
        <v>8.296061174433704E-2</v>
      </c>
      <c r="N134" s="20">
        <f t="shared" si="31"/>
        <v>8.0259951259138915E-2</v>
      </c>
      <c r="O134" s="20">
        <f t="shared" si="31"/>
        <v>8.4955752212389379E-2</v>
      </c>
      <c r="P134" s="20">
        <f t="shared" si="31"/>
        <v>8.3075734157650696E-2</v>
      </c>
      <c r="Q134" s="20">
        <f t="shared" si="31"/>
        <v>7.3979591836734693E-2</v>
      </c>
      <c r="R134" s="20">
        <f t="shared" si="31"/>
        <v>6.8952234206471494E-2</v>
      </c>
      <c r="S134" s="20">
        <f t="shared" si="31"/>
        <v>7.1523178807947022E-2</v>
      </c>
      <c r="T134" s="20">
        <f t="shared" si="31"/>
        <v>7.1897878730993056E-2</v>
      </c>
      <c r="U134" s="20">
        <f t="shared" si="31"/>
        <v>6.7392528627745446E-2</v>
      </c>
      <c r="V134" s="20">
        <f t="shared" si="31"/>
        <v>6.4238653001464127E-2</v>
      </c>
      <c r="W134" s="20">
        <f t="shared" si="31"/>
        <v>6.327521121696926E-2</v>
      </c>
      <c r="X134" s="20">
        <f t="shared" si="31"/>
        <v>6.8421964316646461E-2</v>
      </c>
    </row>
    <row r="135" spans="2:25" x14ac:dyDescent="0.25">
      <c r="D135" s="33" t="s">
        <v>85</v>
      </c>
      <c r="E135" s="20">
        <f t="shared" ref="E135:X135" si="32">E127/E$130</f>
        <v>0.1308487170556136</v>
      </c>
      <c r="F135" s="20">
        <f t="shared" si="32"/>
        <v>0.11390548045687938</v>
      </c>
      <c r="G135" s="20">
        <f t="shared" si="32"/>
        <v>0.10898876404494381</v>
      </c>
      <c r="H135" s="20">
        <f t="shared" si="32"/>
        <v>0.12169523050352066</v>
      </c>
      <c r="I135" s="20">
        <f t="shared" si="32"/>
        <v>0.12060102807433769</v>
      </c>
      <c r="J135" s="20">
        <f t="shared" si="32"/>
        <v>0.12214963638604709</v>
      </c>
      <c r="K135" s="20">
        <f t="shared" si="32"/>
        <v>0.12141610570929942</v>
      </c>
      <c r="L135" s="20">
        <f t="shared" si="32"/>
        <v>0.12400157129762995</v>
      </c>
      <c r="M135" s="20">
        <f t="shared" si="32"/>
        <v>0.1232145433559371</v>
      </c>
      <c r="N135" s="20">
        <f t="shared" si="32"/>
        <v>0.1140536149471974</v>
      </c>
      <c r="O135" s="20">
        <f t="shared" si="32"/>
        <v>0.12212389380530973</v>
      </c>
      <c r="P135" s="20">
        <f t="shared" si="32"/>
        <v>0.14837712519319937</v>
      </c>
      <c r="Q135" s="20">
        <f t="shared" si="32"/>
        <v>0.16071428571428573</v>
      </c>
      <c r="R135" s="20">
        <f t="shared" si="32"/>
        <v>0.17623266563944531</v>
      </c>
      <c r="S135" s="20">
        <f t="shared" si="32"/>
        <v>0.18543046357615894</v>
      </c>
      <c r="T135" s="20">
        <f t="shared" si="32"/>
        <v>0.18453163131218323</v>
      </c>
      <c r="U135" s="20">
        <f t="shared" si="32"/>
        <v>0.18528252299605782</v>
      </c>
      <c r="V135" s="20">
        <f t="shared" si="32"/>
        <v>0.18155197657393851</v>
      </c>
      <c r="W135" s="20">
        <f t="shared" si="32"/>
        <v>0.19198274312421357</v>
      </c>
      <c r="X135" s="20">
        <f t="shared" si="32"/>
        <v>0.19643166464576478</v>
      </c>
    </row>
    <row r="136" spans="2:25" x14ac:dyDescent="0.25">
      <c r="D136" s="33" t="s">
        <v>87</v>
      </c>
      <c r="E136" s="20">
        <f t="shared" ref="E136:X136" si="33">E128/E$130</f>
        <v>0.1079763148728666</v>
      </c>
      <c r="F136" s="20">
        <f t="shared" si="33"/>
        <v>0.11369590275594676</v>
      </c>
      <c r="G136" s="20">
        <f t="shared" si="33"/>
        <v>0.10112359550561797</v>
      </c>
      <c r="H136" s="20">
        <f t="shared" si="33"/>
        <v>0.10309552278464196</v>
      </c>
      <c r="I136" s="20">
        <f t="shared" si="33"/>
        <v>0.10188480295241861</v>
      </c>
      <c r="J136" s="20">
        <f t="shared" si="33"/>
        <v>0.10304449648711944</v>
      </c>
      <c r="K136" s="20">
        <f t="shared" si="33"/>
        <v>9.8977811019695841E-2</v>
      </c>
      <c r="L136" s="20">
        <f t="shared" si="33"/>
        <v>0.10187246300903496</v>
      </c>
      <c r="M136" s="20">
        <f t="shared" si="33"/>
        <v>0.10633386235752416</v>
      </c>
      <c r="N136" s="20">
        <f t="shared" si="33"/>
        <v>0.10300568643379367</v>
      </c>
      <c r="O136" s="20">
        <f t="shared" si="33"/>
        <v>0.10540806293018683</v>
      </c>
      <c r="P136" s="20">
        <f t="shared" si="33"/>
        <v>0.11611282843894899</v>
      </c>
      <c r="Q136" s="20">
        <f t="shared" si="33"/>
        <v>0.11616954474097331</v>
      </c>
      <c r="R136" s="20">
        <f t="shared" si="33"/>
        <v>0.1147919876733436</v>
      </c>
      <c r="S136" s="20">
        <f t="shared" si="33"/>
        <v>0.11296121097445601</v>
      </c>
      <c r="T136" s="20">
        <f t="shared" si="33"/>
        <v>0.10963018584569176</v>
      </c>
      <c r="U136" s="20">
        <f t="shared" si="33"/>
        <v>0.11676365684250047</v>
      </c>
      <c r="V136" s="20">
        <f t="shared" si="33"/>
        <v>0.11530014641288433</v>
      </c>
      <c r="W136" s="20">
        <f t="shared" si="33"/>
        <v>0.10426029120977889</v>
      </c>
      <c r="X136" s="20">
        <f t="shared" si="33"/>
        <v>0.10410531785899879</v>
      </c>
    </row>
    <row r="139" spans="2:25" s="20" customFormat="1" x14ac:dyDescent="0.25">
      <c r="D139" s="20" t="s">
        <v>212</v>
      </c>
      <c r="E139" s="39">
        <v>1999</v>
      </c>
      <c r="F139" s="39">
        <v>2000</v>
      </c>
      <c r="G139" s="39">
        <v>2001</v>
      </c>
      <c r="H139" s="39">
        <v>2002</v>
      </c>
      <c r="I139" s="39">
        <v>2003</v>
      </c>
      <c r="J139" s="39">
        <v>2004</v>
      </c>
      <c r="K139" s="39">
        <v>2005</v>
      </c>
      <c r="L139" s="39">
        <v>2006</v>
      </c>
      <c r="M139" s="39">
        <v>2007</v>
      </c>
      <c r="N139" s="39">
        <v>2008</v>
      </c>
      <c r="O139" s="39">
        <v>2009</v>
      </c>
      <c r="P139" s="39">
        <v>2010</v>
      </c>
      <c r="Q139" s="39">
        <v>2011</v>
      </c>
      <c r="R139" s="39">
        <v>2012</v>
      </c>
      <c r="S139" s="39">
        <v>2013</v>
      </c>
      <c r="T139" s="39">
        <v>2014</v>
      </c>
      <c r="U139" s="39">
        <v>2015</v>
      </c>
      <c r="V139" s="39">
        <v>2016</v>
      </c>
      <c r="W139" s="39">
        <v>2017</v>
      </c>
      <c r="X139" s="39">
        <v>2018</v>
      </c>
      <c r="Y139" s="39">
        <v>2019</v>
      </c>
    </row>
    <row r="140" spans="2:25" x14ac:dyDescent="0.25">
      <c r="D140" s="53" t="s">
        <v>80</v>
      </c>
      <c r="E140" s="34">
        <f>E124*$B$130</f>
        <v>1429.26955787</v>
      </c>
      <c r="F140" s="34">
        <f t="shared" ref="F140:Y144" si="34">F124*$B$130</f>
        <v>1764.0207269300001</v>
      </c>
      <c r="G140" s="34">
        <f t="shared" si="34"/>
        <v>1615.69602194</v>
      </c>
      <c r="H140" s="34">
        <f t="shared" si="34"/>
        <v>1591.2020339600001</v>
      </c>
      <c r="I140" s="34">
        <f t="shared" si="34"/>
        <v>1642.0043794000001</v>
      </c>
      <c r="J140" s="34">
        <f t="shared" si="34"/>
        <v>1830.24521295</v>
      </c>
      <c r="K140" s="34">
        <f t="shared" si="34"/>
        <v>1827.0700663600001</v>
      </c>
      <c r="L140" s="34">
        <f t="shared" si="34"/>
        <v>1676.9309918900001</v>
      </c>
      <c r="M140" s="34">
        <f t="shared" si="34"/>
        <v>1526.3383250500001</v>
      </c>
      <c r="N140" s="34">
        <f t="shared" si="34"/>
        <v>1383.9103208700001</v>
      </c>
      <c r="O140" s="34">
        <f t="shared" si="34"/>
        <v>1124.00189286</v>
      </c>
      <c r="P140" s="34">
        <f t="shared" si="34"/>
        <v>1051.42711366</v>
      </c>
      <c r="Q140" s="34">
        <f t="shared" si="34"/>
        <v>1030.10827227</v>
      </c>
      <c r="R140" s="34">
        <f t="shared" si="34"/>
        <v>1042.80885863</v>
      </c>
      <c r="S140" s="34">
        <f t="shared" si="34"/>
        <v>1072.29236268</v>
      </c>
      <c r="T140" s="34">
        <f t="shared" si="34"/>
        <v>1089.07528037</v>
      </c>
      <c r="U140" s="34">
        <f t="shared" si="34"/>
        <v>1091.3432422200001</v>
      </c>
      <c r="V140" s="34">
        <f t="shared" si="34"/>
        <v>1114.93004546</v>
      </c>
      <c r="W140" s="34">
        <f t="shared" si="34"/>
        <v>1145.32073425</v>
      </c>
      <c r="X140" s="34">
        <f t="shared" si="34"/>
        <v>1128.08422419</v>
      </c>
      <c r="Y140" s="34" t="e">
        <f t="shared" si="34"/>
        <v>#VALUE!</v>
      </c>
    </row>
    <row r="141" spans="2:25" x14ac:dyDescent="0.25">
      <c r="D141" s="53" t="s">
        <v>81</v>
      </c>
      <c r="E141" s="34">
        <f t="shared" ref="E141:T144" si="35">E125*$B$130</f>
        <v>1088.6216879999999</v>
      </c>
      <c r="F141" s="34">
        <f t="shared" si="35"/>
        <v>1141.69199529</v>
      </c>
      <c r="G141" s="34">
        <f t="shared" si="35"/>
        <v>914.44221792000008</v>
      </c>
      <c r="H141" s="34">
        <f t="shared" si="35"/>
        <v>724.84060726000007</v>
      </c>
      <c r="I141" s="34">
        <f t="shared" si="35"/>
        <v>717.58312934000003</v>
      </c>
      <c r="J141" s="34">
        <f t="shared" si="35"/>
        <v>711.68642853000006</v>
      </c>
      <c r="K141" s="34">
        <f t="shared" si="35"/>
        <v>691.72836425000003</v>
      </c>
      <c r="L141" s="34">
        <f t="shared" si="35"/>
        <v>695.35710320999999</v>
      </c>
      <c r="M141" s="34">
        <f t="shared" si="35"/>
        <v>635.02931799999999</v>
      </c>
      <c r="N141" s="34">
        <f t="shared" si="35"/>
        <v>577.87667938000004</v>
      </c>
      <c r="O141" s="34">
        <f t="shared" si="35"/>
        <v>461.75703266000005</v>
      </c>
      <c r="P141" s="34">
        <f t="shared" si="35"/>
        <v>480.35431983000001</v>
      </c>
      <c r="Q141" s="34">
        <f t="shared" si="35"/>
        <v>470.37528769000005</v>
      </c>
      <c r="R141" s="34">
        <f t="shared" si="35"/>
        <v>464.47858688000002</v>
      </c>
      <c r="S141" s="34">
        <f t="shared" si="35"/>
        <v>438.17022942</v>
      </c>
      <c r="T141" s="34">
        <f t="shared" si="35"/>
        <v>442.70615312000001</v>
      </c>
      <c r="U141" s="34">
        <f t="shared" si="34"/>
        <v>432.27352861000003</v>
      </c>
      <c r="V141" s="34">
        <f t="shared" si="34"/>
        <v>468.56091821000001</v>
      </c>
      <c r="W141" s="34">
        <f t="shared" si="34"/>
        <v>470.82888006000002</v>
      </c>
      <c r="X141" s="34">
        <f t="shared" si="34"/>
        <v>524.35277972000006</v>
      </c>
      <c r="Y141" s="34" t="e">
        <f t="shared" si="34"/>
        <v>#VALUE!</v>
      </c>
    </row>
    <row r="142" spans="2:25" x14ac:dyDescent="0.25">
      <c r="D142" s="53" t="s">
        <v>83</v>
      </c>
      <c r="E142" s="34">
        <f t="shared" si="35"/>
        <v>455.86033185000002</v>
      </c>
      <c r="F142" s="34">
        <f t="shared" si="34"/>
        <v>437.71663705000003</v>
      </c>
      <c r="G142" s="34">
        <f t="shared" si="34"/>
        <v>339.74068513000003</v>
      </c>
      <c r="H142" s="34">
        <f t="shared" si="34"/>
        <v>330.66883773000001</v>
      </c>
      <c r="I142" s="34">
        <f t="shared" si="34"/>
        <v>316.15388189000004</v>
      </c>
      <c r="J142" s="34">
        <f t="shared" si="34"/>
        <v>309.34999634000002</v>
      </c>
      <c r="K142" s="34">
        <f t="shared" si="34"/>
        <v>317.96825137000002</v>
      </c>
      <c r="L142" s="34">
        <f t="shared" si="34"/>
        <v>309.34999634000002</v>
      </c>
      <c r="M142" s="34">
        <f t="shared" si="34"/>
        <v>260.81561275000001</v>
      </c>
      <c r="N142" s="34">
        <f t="shared" si="34"/>
        <v>224.07463078000001</v>
      </c>
      <c r="O142" s="34">
        <f t="shared" si="34"/>
        <v>195.95190384</v>
      </c>
      <c r="P142" s="34">
        <f t="shared" si="34"/>
        <v>195.04471910000001</v>
      </c>
      <c r="Q142" s="34">
        <f t="shared" si="34"/>
        <v>171.00432349000002</v>
      </c>
      <c r="R142" s="34">
        <f t="shared" si="34"/>
        <v>162.38606846000002</v>
      </c>
      <c r="S142" s="34">
        <f t="shared" si="34"/>
        <v>171.45791586000001</v>
      </c>
      <c r="T142" s="34">
        <f t="shared" si="34"/>
        <v>173.72587771000002</v>
      </c>
      <c r="U142" s="34">
        <f t="shared" si="34"/>
        <v>162.83966083000001</v>
      </c>
      <c r="V142" s="34">
        <f t="shared" si="34"/>
        <v>159.21092187000002</v>
      </c>
      <c r="W142" s="34">
        <f t="shared" si="34"/>
        <v>159.66451424000002</v>
      </c>
      <c r="X142" s="34">
        <f t="shared" si="34"/>
        <v>179.16898614999999</v>
      </c>
      <c r="Y142" s="34" t="e">
        <f t="shared" si="34"/>
        <v>#VALUE!</v>
      </c>
    </row>
    <row r="143" spans="2:25" x14ac:dyDescent="0.25">
      <c r="D143" s="53" t="s">
        <v>85</v>
      </c>
      <c r="E143" s="34">
        <f t="shared" si="35"/>
        <v>511.19860099000005</v>
      </c>
      <c r="F143" s="34">
        <f t="shared" si="34"/>
        <v>493.05490619</v>
      </c>
      <c r="G143" s="34">
        <f t="shared" si="34"/>
        <v>395.98613901000004</v>
      </c>
      <c r="H143" s="34">
        <f t="shared" si="34"/>
        <v>415.49061091999999</v>
      </c>
      <c r="I143" s="34">
        <f t="shared" si="34"/>
        <v>415.03701855000003</v>
      </c>
      <c r="J143" s="34">
        <f t="shared" si="34"/>
        <v>449.51003867000003</v>
      </c>
      <c r="K143" s="34">
        <f t="shared" si="34"/>
        <v>441.79896838000002</v>
      </c>
      <c r="L143" s="34">
        <f t="shared" si="34"/>
        <v>429.55197439</v>
      </c>
      <c r="M143" s="34">
        <f t="shared" si="34"/>
        <v>387.36788398000004</v>
      </c>
      <c r="N143" s="34">
        <f t="shared" si="34"/>
        <v>318.42184374000004</v>
      </c>
      <c r="O143" s="34">
        <f t="shared" si="34"/>
        <v>281.68086177000004</v>
      </c>
      <c r="P143" s="34">
        <f t="shared" si="34"/>
        <v>348.35894016000003</v>
      </c>
      <c r="Q143" s="34">
        <f t="shared" si="34"/>
        <v>371.49215103</v>
      </c>
      <c r="R143" s="34">
        <f t="shared" si="34"/>
        <v>415.03701855000003</v>
      </c>
      <c r="S143" s="34">
        <f t="shared" si="34"/>
        <v>444.52052260000005</v>
      </c>
      <c r="T143" s="34">
        <f t="shared" si="34"/>
        <v>445.88129971000001</v>
      </c>
      <c r="U143" s="34">
        <f t="shared" si="34"/>
        <v>447.69566919000005</v>
      </c>
      <c r="V143" s="34">
        <f t="shared" si="34"/>
        <v>449.96363104</v>
      </c>
      <c r="W143" s="34">
        <f t="shared" si="34"/>
        <v>484.43665116</v>
      </c>
      <c r="X143" s="34">
        <f t="shared" si="34"/>
        <v>514.37374757999999</v>
      </c>
      <c r="Y143" s="34" t="e">
        <f t="shared" si="34"/>
        <v>#VALUE!</v>
      </c>
    </row>
    <row r="144" spans="2:25" x14ac:dyDescent="0.25">
      <c r="D144" s="53" t="s">
        <v>87</v>
      </c>
      <c r="E144" s="34">
        <f t="shared" si="35"/>
        <v>421.84090410000005</v>
      </c>
      <c r="F144" s="34">
        <f t="shared" si="34"/>
        <v>492.14772145000001</v>
      </c>
      <c r="G144" s="34">
        <f t="shared" si="34"/>
        <v>367.40981970000001</v>
      </c>
      <c r="H144" s="34">
        <f t="shared" si="34"/>
        <v>351.98767912</v>
      </c>
      <c r="I144" s="34">
        <f t="shared" si="34"/>
        <v>350.62690201000004</v>
      </c>
      <c r="J144" s="34">
        <f t="shared" si="34"/>
        <v>379.20322132000001</v>
      </c>
      <c r="K144" s="34">
        <f t="shared" si="34"/>
        <v>360.15234178000003</v>
      </c>
      <c r="L144" s="34">
        <f t="shared" si="34"/>
        <v>352.89486386000004</v>
      </c>
      <c r="M144" s="34">
        <f t="shared" si="34"/>
        <v>334.29757669000003</v>
      </c>
      <c r="N144" s="34">
        <f t="shared" si="34"/>
        <v>287.57756258000001</v>
      </c>
      <c r="O144" s="34">
        <f t="shared" si="34"/>
        <v>243.12551032000002</v>
      </c>
      <c r="P144" s="34">
        <f t="shared" si="34"/>
        <v>272.60901437000001</v>
      </c>
      <c r="Q144" s="34">
        <f t="shared" si="34"/>
        <v>268.52668304000002</v>
      </c>
      <c r="R144" s="34">
        <f t="shared" si="34"/>
        <v>270.34105252000001</v>
      </c>
      <c r="S144" s="34">
        <f t="shared" si="34"/>
        <v>270.79464489000003</v>
      </c>
      <c r="T144" s="34">
        <f t="shared" si="34"/>
        <v>264.89794408</v>
      </c>
      <c r="U144" s="34">
        <f t="shared" si="34"/>
        <v>282.13445414</v>
      </c>
      <c r="V144" s="34">
        <f t="shared" si="34"/>
        <v>285.76319310000002</v>
      </c>
      <c r="W144" s="34">
        <f t="shared" si="34"/>
        <v>263.08357460000002</v>
      </c>
      <c r="X144" s="34">
        <f t="shared" si="34"/>
        <v>272.60901437000001</v>
      </c>
      <c r="Y144" s="34" t="e">
        <f t="shared" si="34"/>
        <v>#VALUE!</v>
      </c>
    </row>
    <row r="147" spans="4:25" x14ac:dyDescent="0.25">
      <c r="D147" s="34" t="s">
        <v>211</v>
      </c>
    </row>
    <row r="148" spans="4:25" x14ac:dyDescent="0.25">
      <c r="D148" s="53" t="s">
        <v>80</v>
      </c>
      <c r="E148" s="34">
        <f>E140+B39/10^6</f>
        <v>1424.8318489166902</v>
      </c>
      <c r="F148" s="34">
        <f t="shared" ref="F148:Y148" si="36">F140+C39/10^6</f>
        <v>1759.0251280493792</v>
      </c>
      <c r="G148" s="34">
        <f t="shared" si="36"/>
        <v>1610.0733275582668</v>
      </c>
      <c r="H148" s="34">
        <f t="shared" si="36"/>
        <v>1584.2623502233184</v>
      </c>
      <c r="I148" s="34">
        <f t="shared" si="36"/>
        <v>1635.1682878008673</v>
      </c>
      <c r="J148" s="34">
        <f t="shared" si="36"/>
        <v>1823.0842153164845</v>
      </c>
      <c r="K148" s="34">
        <f t="shared" si="36"/>
        <v>1820.7402456236207</v>
      </c>
      <c r="L148" s="34">
        <f t="shared" si="36"/>
        <v>1670.3934846240272</v>
      </c>
      <c r="M148" s="34">
        <f t="shared" si="36"/>
        <v>1520.1404619645787</v>
      </c>
      <c r="N148" s="34">
        <f t="shared" si="36"/>
        <v>1378.5140623932602</v>
      </c>
      <c r="O148" s="34">
        <f t="shared" si="36"/>
        <v>1118.4675770798963</v>
      </c>
      <c r="P148" s="34">
        <f t="shared" si="36"/>
        <v>1043.911854365263</v>
      </c>
      <c r="Q148" s="34">
        <f t="shared" si="36"/>
        <v>1022.4007423718804</v>
      </c>
      <c r="R148" s="34">
        <f t="shared" si="36"/>
        <v>1035.3298147013807</v>
      </c>
      <c r="S148" s="34">
        <f t="shared" si="36"/>
        <v>1064.7889190477611</v>
      </c>
      <c r="T148" s="34">
        <f t="shared" si="36"/>
        <v>1079.769024281818</v>
      </c>
      <c r="U148" s="34">
        <f t="shared" si="36"/>
        <v>1083.7383425599726</v>
      </c>
      <c r="V148" s="34">
        <f t="shared" si="36"/>
        <v>1107.8598972629018</v>
      </c>
      <c r="W148" s="34">
        <f t="shared" si="36"/>
        <v>1137.357459285749</v>
      </c>
      <c r="X148" s="34">
        <f t="shared" si="36"/>
        <v>1173.0468883308688</v>
      </c>
      <c r="Y148" s="34" t="e">
        <f t="shared" si="36"/>
        <v>#VALUE!</v>
      </c>
    </row>
    <row r="149" spans="4:25" x14ac:dyDescent="0.25">
      <c r="D149" s="53" t="s">
        <v>81</v>
      </c>
      <c r="E149" s="34">
        <f>E141+B41/10^6</f>
        <v>1069.1215557938995</v>
      </c>
      <c r="F149" s="34">
        <f t="shared" ref="F149:Y149" si="37">F141+C41/10^6</f>
        <v>1118.4380310818729</v>
      </c>
      <c r="G149" s="34">
        <f t="shared" si="37"/>
        <v>890.76271290959926</v>
      </c>
      <c r="H149" s="34">
        <f t="shared" si="37"/>
        <v>705.11510938712422</v>
      </c>
      <c r="I149" s="34">
        <f t="shared" si="37"/>
        <v>697.86439936996032</v>
      </c>
      <c r="J149" s="34">
        <f t="shared" si="37"/>
        <v>694.96107064876469</v>
      </c>
      <c r="K149" s="34">
        <f t="shared" si="37"/>
        <v>676.6129047206598</v>
      </c>
      <c r="L149" s="34">
        <f t="shared" si="37"/>
        <v>679.60317697311075</v>
      </c>
      <c r="M149" s="34">
        <f t="shared" si="37"/>
        <v>621.23535255875618</v>
      </c>
      <c r="N149" s="34">
        <f t="shared" si="37"/>
        <v>569.59003774180383</v>
      </c>
      <c r="O149" s="34">
        <f t="shared" si="37"/>
        <v>452.68779347009712</v>
      </c>
      <c r="P149" s="34">
        <f t="shared" si="37"/>
        <v>459.7798174129706</v>
      </c>
      <c r="Q149" s="34">
        <f t="shared" si="37"/>
        <v>441.08487679216989</v>
      </c>
      <c r="R149" s="34">
        <f t="shared" si="37"/>
        <v>439.19565210170435</v>
      </c>
      <c r="S149" s="34">
        <f t="shared" si="37"/>
        <v>418.47286413841834</v>
      </c>
      <c r="T149" s="34">
        <f t="shared" si="37"/>
        <v>435.38866377865156</v>
      </c>
      <c r="U149" s="34">
        <f t="shared" si="37"/>
        <v>436.10056161781023</v>
      </c>
      <c r="V149" s="34">
        <f t="shared" si="37"/>
        <v>440.23074367275979</v>
      </c>
      <c r="W149" s="34">
        <f t="shared" si="37"/>
        <v>458.12291229137185</v>
      </c>
      <c r="X149" s="34">
        <f t="shared" si="37"/>
        <v>509.661065094854</v>
      </c>
      <c r="Y149" s="34" t="e">
        <f t="shared" si="37"/>
        <v>#VALUE!</v>
      </c>
    </row>
    <row r="150" spans="4:25" x14ac:dyDescent="0.25">
      <c r="D150" s="53" t="s">
        <v>83</v>
      </c>
      <c r="E150" s="34">
        <f>E142+B42/10^6</f>
        <v>455.45236559625795</v>
      </c>
      <c r="F150" s="34">
        <f t="shared" ref="F150:Y150" si="38">F142+C42/10^6</f>
        <v>437.28286480220868</v>
      </c>
      <c r="G150" s="34">
        <f t="shared" si="38"/>
        <v>339.32746977298416</v>
      </c>
      <c r="H150" s="34">
        <f t="shared" si="38"/>
        <v>330.31717169784628</v>
      </c>
      <c r="I150" s="34">
        <f t="shared" si="38"/>
        <v>315.84504085637434</v>
      </c>
      <c r="J150" s="34">
        <f t="shared" si="38"/>
        <v>309.05706371146806</v>
      </c>
      <c r="K150" s="34">
        <f t="shared" si="38"/>
        <v>317.6417393035681</v>
      </c>
      <c r="L150" s="34">
        <f t="shared" si="38"/>
        <v>309.02652557387995</v>
      </c>
      <c r="M150" s="34">
        <f t="shared" si="38"/>
        <v>260.61037710887939</v>
      </c>
      <c r="N150" s="34">
        <f t="shared" si="38"/>
        <v>223.91801298172956</v>
      </c>
      <c r="O150" s="34">
        <f t="shared" si="38"/>
        <v>195.85434051104741</v>
      </c>
      <c r="P150" s="34">
        <f t="shared" si="38"/>
        <v>194.6559603145036</v>
      </c>
      <c r="Q150" s="34">
        <f t="shared" si="38"/>
        <v>170.63772264074709</v>
      </c>
      <c r="R150" s="34">
        <f t="shared" si="38"/>
        <v>162.04351930030845</v>
      </c>
      <c r="S150" s="34">
        <f t="shared" si="38"/>
        <v>171.10785575618726</v>
      </c>
      <c r="T150" s="34">
        <f t="shared" si="38"/>
        <v>172.95902260703446</v>
      </c>
      <c r="U150" s="34">
        <f t="shared" si="38"/>
        <v>162.52072234423642</v>
      </c>
      <c r="V150" s="34">
        <f t="shared" si="38"/>
        <v>158.86927008914262</v>
      </c>
      <c r="W150" s="34">
        <f t="shared" si="38"/>
        <v>159.23110039585976</v>
      </c>
      <c r="X150" s="34">
        <f t="shared" si="38"/>
        <v>179.13696419962767</v>
      </c>
      <c r="Y150" s="34" t="e">
        <f t="shared" si="38"/>
        <v>#VALUE!</v>
      </c>
    </row>
    <row r="151" spans="4:25" x14ac:dyDescent="0.25">
      <c r="D151" s="53" t="s">
        <v>85</v>
      </c>
      <c r="E151" s="34">
        <f>E143+B43/10^6</f>
        <v>503.05681469553014</v>
      </c>
      <c r="F151" s="34">
        <f t="shared" ref="F151:Y151" si="39">F143+C43/10^6</f>
        <v>485.30309506002658</v>
      </c>
      <c r="G151" s="34">
        <f t="shared" si="39"/>
        <v>387.79231596542348</v>
      </c>
      <c r="H151" s="34">
        <f t="shared" si="39"/>
        <v>412.67508368144553</v>
      </c>
      <c r="I151" s="34">
        <f t="shared" si="39"/>
        <v>414.57073376572606</v>
      </c>
      <c r="J151" s="34">
        <f t="shared" si="39"/>
        <v>458.24045741159057</v>
      </c>
      <c r="K151" s="34">
        <f t="shared" si="39"/>
        <v>452.9722114295235</v>
      </c>
      <c r="L151" s="34">
        <f t="shared" si="39"/>
        <v>444.86395325561438</v>
      </c>
      <c r="M151" s="34">
        <f t="shared" si="39"/>
        <v>412.34595406158161</v>
      </c>
      <c r="N151" s="34">
        <f t="shared" si="39"/>
        <v>343.64968379811734</v>
      </c>
      <c r="O151" s="34">
        <f t="shared" si="39"/>
        <v>298.78740322326883</v>
      </c>
      <c r="P151" s="34">
        <f t="shared" si="39"/>
        <v>361.13139213913081</v>
      </c>
      <c r="Q151" s="34">
        <f t="shared" si="39"/>
        <v>374.71265177918076</v>
      </c>
      <c r="R151" s="34">
        <f t="shared" si="39"/>
        <v>426.24135715183394</v>
      </c>
      <c r="S151" s="34">
        <f t="shared" si="39"/>
        <v>463.80474889661195</v>
      </c>
      <c r="T151" s="34">
        <f t="shared" si="39"/>
        <v>482.91697483228285</v>
      </c>
      <c r="U151" s="34">
        <f t="shared" si="39"/>
        <v>480.63541153731404</v>
      </c>
      <c r="V151" s="34">
        <f t="shared" si="39"/>
        <v>489.50005878927095</v>
      </c>
      <c r="W151" s="34">
        <f t="shared" si="39"/>
        <v>518.95919796768885</v>
      </c>
      <c r="X151" s="34">
        <f t="shared" si="39"/>
        <v>547.99753316718898</v>
      </c>
      <c r="Y151" s="34" t="e">
        <f t="shared" si="39"/>
        <v>#VALUE!</v>
      </c>
    </row>
    <row r="152" spans="4:25" x14ac:dyDescent="0.25">
      <c r="D152" s="53" t="s">
        <v>87</v>
      </c>
      <c r="E152" s="34">
        <f>E144+B40/10^6</f>
        <v>420.17040651023802</v>
      </c>
      <c r="F152" s="34">
        <f t="shared" ref="F152:Y152" si="40">F144+C40/10^6</f>
        <v>493.63419016238544</v>
      </c>
      <c r="G152" s="34">
        <f t="shared" si="40"/>
        <v>370.06872836942949</v>
      </c>
      <c r="H152" s="34">
        <f t="shared" si="40"/>
        <v>352.86981693708776</v>
      </c>
      <c r="I152" s="34">
        <f t="shared" si="40"/>
        <v>351.55792708939344</v>
      </c>
      <c r="J152" s="34">
        <f t="shared" si="40"/>
        <v>380.36961468420168</v>
      </c>
      <c r="K152" s="34">
        <f t="shared" si="40"/>
        <v>361.85178482866894</v>
      </c>
      <c r="L152" s="34">
        <f t="shared" si="40"/>
        <v>355.3525096101036</v>
      </c>
      <c r="M152" s="34">
        <f t="shared" si="40"/>
        <v>336.26111507662353</v>
      </c>
      <c r="N152" s="34">
        <f t="shared" si="40"/>
        <v>290.32971333436029</v>
      </c>
      <c r="O152" s="34">
        <f t="shared" si="40"/>
        <v>244.21065731779905</v>
      </c>
      <c r="P152" s="34">
        <f t="shared" si="40"/>
        <v>271.97719202846463</v>
      </c>
      <c r="Q152" s="34">
        <f t="shared" si="40"/>
        <v>267.82752334467449</v>
      </c>
      <c r="R152" s="34">
        <f t="shared" si="40"/>
        <v>269.3353782435193</v>
      </c>
      <c r="S152" s="34">
        <f t="shared" si="40"/>
        <v>269.92139182661793</v>
      </c>
      <c r="T152" s="34">
        <f t="shared" si="40"/>
        <v>265.32755171178394</v>
      </c>
      <c r="U152" s="34">
        <f t="shared" si="40"/>
        <v>285.17377966162633</v>
      </c>
      <c r="V152" s="34">
        <f t="shared" si="40"/>
        <v>288.87854995199035</v>
      </c>
      <c r="W152" s="34">
        <f t="shared" si="40"/>
        <v>274.90315829383621</v>
      </c>
      <c r="X152" s="34">
        <f t="shared" si="40"/>
        <v>284.27405499483297</v>
      </c>
      <c r="Y152" s="34" t="e">
        <f t="shared" si="40"/>
        <v>#VALUE!</v>
      </c>
    </row>
    <row r="154" spans="4:25" x14ac:dyDescent="0.25">
      <c r="D154" s="34" t="s">
        <v>213</v>
      </c>
      <c r="E154" s="34">
        <f>SUM(E148:E152)</f>
        <v>3872.6329915126162</v>
      </c>
      <c r="F154" s="34">
        <f t="shared" ref="F154:Y154" si="41">SUM(F148:F152)</f>
        <v>4293.6833091558719</v>
      </c>
      <c r="G154" s="34">
        <f t="shared" si="41"/>
        <v>3598.024554575703</v>
      </c>
      <c r="H154" s="34">
        <f t="shared" si="41"/>
        <v>3385.2395319268221</v>
      </c>
      <c r="I154" s="34">
        <f t="shared" si="41"/>
        <v>3415.0063888823215</v>
      </c>
      <c r="J154" s="34">
        <f t="shared" si="41"/>
        <v>3665.7124217725091</v>
      </c>
      <c r="K154" s="34">
        <f t="shared" si="41"/>
        <v>3629.818885906041</v>
      </c>
      <c r="L154" s="34">
        <f t="shared" si="41"/>
        <v>3459.2396500367358</v>
      </c>
      <c r="M154" s="34">
        <f t="shared" si="41"/>
        <v>3150.5932607704194</v>
      </c>
      <c r="N154" s="34">
        <f t="shared" si="41"/>
        <v>2806.0015102492712</v>
      </c>
      <c r="O154" s="34">
        <f t="shared" si="41"/>
        <v>2310.0077716021087</v>
      </c>
      <c r="P154" s="34">
        <f t="shared" si="41"/>
        <v>2331.4562162603329</v>
      </c>
      <c r="Q154" s="34">
        <f t="shared" si="41"/>
        <v>2276.6635169286524</v>
      </c>
      <c r="R154" s="34">
        <f t="shared" si="41"/>
        <v>2332.1457214987468</v>
      </c>
      <c r="S154" s="34">
        <f t="shared" si="41"/>
        <v>2388.0957796655966</v>
      </c>
      <c r="T154" s="34">
        <f t="shared" si="41"/>
        <v>2436.3612372115708</v>
      </c>
      <c r="U154" s="34">
        <f t="shared" si="41"/>
        <v>2448.1688177209594</v>
      </c>
      <c r="V154" s="34">
        <f t="shared" si="41"/>
        <v>2485.3385197660659</v>
      </c>
      <c r="W154" s="34">
        <f t="shared" si="41"/>
        <v>2548.5738282345055</v>
      </c>
      <c r="X154" s="34">
        <f t="shared" si="41"/>
        <v>2694.1165057873723</v>
      </c>
      <c r="Y154" s="34" t="e">
        <f t="shared" si="41"/>
        <v>#VALUE!</v>
      </c>
    </row>
    <row r="156" spans="4:25" s="20" customFormat="1" x14ac:dyDescent="0.25">
      <c r="D156" s="20" t="s">
        <v>214</v>
      </c>
      <c r="E156" s="39">
        <v>1999</v>
      </c>
      <c r="F156" s="39">
        <v>2000</v>
      </c>
      <c r="G156" s="39">
        <v>2001</v>
      </c>
      <c r="H156" s="39">
        <v>2002</v>
      </c>
      <c r="I156" s="39">
        <v>2003</v>
      </c>
      <c r="J156" s="39">
        <v>2004</v>
      </c>
      <c r="K156" s="39">
        <v>2005</v>
      </c>
      <c r="L156" s="39">
        <v>2006</v>
      </c>
      <c r="M156" s="39">
        <v>2007</v>
      </c>
      <c r="N156" s="39">
        <v>2008</v>
      </c>
      <c r="O156" s="39">
        <v>2009</v>
      </c>
      <c r="P156" s="39">
        <v>2010</v>
      </c>
      <c r="Q156" s="39">
        <v>2011</v>
      </c>
      <c r="R156" s="39">
        <v>2012</v>
      </c>
      <c r="S156" s="39">
        <v>2013</v>
      </c>
      <c r="T156" s="39">
        <v>2014</v>
      </c>
      <c r="U156" s="39">
        <v>2015</v>
      </c>
      <c r="V156" s="39">
        <v>2016</v>
      </c>
      <c r="W156" s="39">
        <v>2017</v>
      </c>
      <c r="X156" s="39">
        <v>2018</v>
      </c>
      <c r="Y156" s="39">
        <v>2019</v>
      </c>
    </row>
    <row r="157" spans="4:25" x14ac:dyDescent="0.25">
      <c r="D157" s="53" t="s">
        <v>80</v>
      </c>
      <c r="E157" s="20">
        <f>E148/E$154</f>
        <v>0.3679232842459888</v>
      </c>
      <c r="F157" s="20">
        <f t="shared" ref="F157:Y161" si="42">F148/F$154</f>
        <v>0.40967742644140176</v>
      </c>
      <c r="G157" s="20">
        <f t="shared" si="42"/>
        <v>0.44748814332317272</v>
      </c>
      <c r="H157" s="20">
        <f t="shared" si="42"/>
        <v>0.46799121163564533</v>
      </c>
      <c r="I157" s="20">
        <f t="shared" si="42"/>
        <v>0.47881851498849831</v>
      </c>
      <c r="J157" s="20">
        <f t="shared" si="42"/>
        <v>0.49733421653271837</v>
      </c>
      <c r="K157" s="20">
        <f t="shared" si="42"/>
        <v>0.50160636187475915</v>
      </c>
      <c r="L157" s="20">
        <f t="shared" si="42"/>
        <v>0.48287879812151446</v>
      </c>
      <c r="M157" s="20">
        <f t="shared" si="42"/>
        <v>0.48249340239903149</v>
      </c>
      <c r="N157" s="20">
        <f t="shared" si="42"/>
        <v>0.49127345703773334</v>
      </c>
      <c r="O157" s="20">
        <f t="shared" si="42"/>
        <v>0.48418346935005407</v>
      </c>
      <c r="P157" s="20">
        <f t="shared" si="42"/>
        <v>0.4477510008914955</v>
      </c>
      <c r="Q157" s="20">
        <f t="shared" si="42"/>
        <v>0.44907854620130983</v>
      </c>
      <c r="R157" s="20">
        <f t="shared" si="42"/>
        <v>0.4439387321114861</v>
      </c>
      <c r="S157" s="20">
        <f t="shared" si="42"/>
        <v>0.44587362371071343</v>
      </c>
      <c r="T157" s="20">
        <f t="shared" si="42"/>
        <v>0.44318921504334052</v>
      </c>
      <c r="U157" s="20">
        <f t="shared" si="42"/>
        <v>0.44267304391567341</v>
      </c>
      <c r="V157" s="20">
        <f t="shared" si="42"/>
        <v>0.44575814861919888</v>
      </c>
      <c r="W157" s="20">
        <f t="shared" si="42"/>
        <v>0.44627212548660594</v>
      </c>
      <c r="X157" s="20">
        <f t="shared" si="42"/>
        <v>0.43541060151295818</v>
      </c>
      <c r="Y157" s="20" t="e">
        <f t="shared" si="42"/>
        <v>#VALUE!</v>
      </c>
    </row>
    <row r="158" spans="4:25" x14ac:dyDescent="0.25">
      <c r="D158" s="53" t="s">
        <v>81</v>
      </c>
      <c r="E158" s="20">
        <f t="shared" ref="E158:T161" si="43">E149/E$154</f>
        <v>0.27607097242031964</v>
      </c>
      <c r="F158" s="20">
        <f t="shared" si="43"/>
        <v>0.26048451889707608</v>
      </c>
      <c r="G158" s="20">
        <f t="shared" si="43"/>
        <v>0.24756993716921491</v>
      </c>
      <c r="H158" s="20">
        <f t="shared" si="43"/>
        <v>0.20829105377538362</v>
      </c>
      <c r="I158" s="20">
        <f t="shared" si="43"/>
        <v>0.20435229686301129</v>
      </c>
      <c r="J158" s="20">
        <f t="shared" si="43"/>
        <v>0.18958417646759235</v>
      </c>
      <c r="K158" s="20">
        <f t="shared" si="43"/>
        <v>0.1864040399778156</v>
      </c>
      <c r="L158" s="20">
        <f t="shared" si="43"/>
        <v>0.19646027616672745</v>
      </c>
      <c r="M158" s="20">
        <f t="shared" si="43"/>
        <v>0.19718043591791487</v>
      </c>
      <c r="N158" s="20">
        <f t="shared" si="43"/>
        <v>0.20298992557962106</v>
      </c>
      <c r="O158" s="20">
        <f t="shared" si="43"/>
        <v>0.19596808246066416</v>
      </c>
      <c r="P158" s="20">
        <f t="shared" si="43"/>
        <v>0.19720714213130697</v>
      </c>
      <c r="Q158" s="20">
        <f t="shared" si="43"/>
        <v>0.19374179518070297</v>
      </c>
      <c r="R158" s="20">
        <f t="shared" si="43"/>
        <v>0.18832255980104731</v>
      </c>
      <c r="S158" s="20">
        <f t="shared" si="43"/>
        <v>0.17523286448628825</v>
      </c>
      <c r="T158" s="20">
        <f t="shared" si="43"/>
        <v>0.17870447827225996</v>
      </c>
      <c r="U158" s="20">
        <f t="shared" si="42"/>
        <v>0.17813336991351086</v>
      </c>
      <c r="V158" s="20">
        <f t="shared" si="42"/>
        <v>0.17713109911248501</v>
      </c>
      <c r="W158" s="20">
        <f t="shared" si="42"/>
        <v>0.17975657884265847</v>
      </c>
      <c r="X158" s="20">
        <f t="shared" si="42"/>
        <v>0.18917558464900255</v>
      </c>
      <c r="Y158" s="20" t="e">
        <f t="shared" si="42"/>
        <v>#VALUE!</v>
      </c>
    </row>
    <row r="159" spans="4:25" x14ac:dyDescent="0.25">
      <c r="D159" s="53" t="s">
        <v>83</v>
      </c>
      <c r="E159" s="20">
        <f t="shared" si="43"/>
        <v>0.11760793408372072</v>
      </c>
      <c r="F159" s="20">
        <f t="shared" si="42"/>
        <v>0.10184329707543742</v>
      </c>
      <c r="G159" s="20">
        <f t="shared" si="42"/>
        <v>9.4309381335781164E-2</v>
      </c>
      <c r="H159" s="20">
        <f t="shared" si="42"/>
        <v>9.757571615909709E-2</v>
      </c>
      <c r="I159" s="20">
        <f t="shared" si="42"/>
        <v>9.2487393840497478E-2</v>
      </c>
      <c r="J159" s="20">
        <f t="shared" si="42"/>
        <v>8.4310231723531498E-2</v>
      </c>
      <c r="K159" s="20">
        <f t="shared" si="42"/>
        <v>8.750897752417236E-2</v>
      </c>
      <c r="L159" s="20">
        <f t="shared" si="42"/>
        <v>8.9333656189619068E-2</v>
      </c>
      <c r="M159" s="20">
        <f t="shared" si="42"/>
        <v>8.2717874234629687E-2</v>
      </c>
      <c r="N159" s="20">
        <f t="shared" si="42"/>
        <v>7.979967657317398E-2</v>
      </c>
      <c r="O159" s="20">
        <f t="shared" si="42"/>
        <v>8.4785143547466246E-2</v>
      </c>
      <c r="P159" s="20">
        <f t="shared" si="42"/>
        <v>8.34911498474257E-2</v>
      </c>
      <c r="Q159" s="20">
        <f t="shared" si="42"/>
        <v>7.4950787137375047E-2</v>
      </c>
      <c r="R159" s="20">
        <f t="shared" si="42"/>
        <v>6.9482587561540382E-2</v>
      </c>
      <c r="S159" s="20">
        <f t="shared" si="42"/>
        <v>7.1650332123675275E-2</v>
      </c>
      <c r="T159" s="20">
        <f t="shared" si="42"/>
        <v>7.0990713513808423E-2</v>
      </c>
      <c r="U159" s="20">
        <f t="shared" si="42"/>
        <v>6.6384605982985123E-2</v>
      </c>
      <c r="V159" s="20">
        <f t="shared" si="42"/>
        <v>6.3922587939487727E-2</v>
      </c>
      <c r="W159" s="20">
        <f t="shared" si="42"/>
        <v>6.247851195512167E-2</v>
      </c>
      <c r="X159" s="20">
        <f t="shared" si="42"/>
        <v>6.6491914442012509E-2</v>
      </c>
      <c r="Y159" s="20" t="e">
        <f t="shared" si="42"/>
        <v>#VALUE!</v>
      </c>
    </row>
    <row r="160" spans="4:25" x14ac:dyDescent="0.25">
      <c r="D160" s="53" t="s">
        <v>85</v>
      </c>
      <c r="E160" s="20">
        <f t="shared" si="43"/>
        <v>0.12990046198491961</v>
      </c>
      <c r="F160" s="20">
        <f t="shared" si="42"/>
        <v>0.11302722164561224</v>
      </c>
      <c r="G160" s="20">
        <f t="shared" si="42"/>
        <v>0.10777922998670417</v>
      </c>
      <c r="H160" s="20">
        <f t="shared" si="42"/>
        <v>0.12190424925309723</v>
      </c>
      <c r="I160" s="20">
        <f t="shared" si="42"/>
        <v>0.12139676666942009</v>
      </c>
      <c r="J160" s="20">
        <f t="shared" si="42"/>
        <v>0.12500720315370897</v>
      </c>
      <c r="K160" s="20">
        <f t="shared" si="42"/>
        <v>0.12479195950749396</v>
      </c>
      <c r="L160" s="20">
        <f t="shared" si="42"/>
        <v>0.12860165766511439</v>
      </c>
      <c r="M160" s="20">
        <f t="shared" si="42"/>
        <v>0.13087882818639371</v>
      </c>
      <c r="N160" s="20">
        <f t="shared" si="42"/>
        <v>0.12246952916557383</v>
      </c>
      <c r="O160" s="20">
        <f t="shared" si="42"/>
        <v>0.12934476104210008</v>
      </c>
      <c r="P160" s="20">
        <f t="shared" si="42"/>
        <v>0.15489520653250238</v>
      </c>
      <c r="Q160" s="20">
        <f t="shared" si="42"/>
        <v>0.16458850813610318</v>
      </c>
      <c r="R160" s="20">
        <f t="shared" si="42"/>
        <v>0.18276789191282231</v>
      </c>
      <c r="S160" s="20">
        <f t="shared" si="42"/>
        <v>0.19421530444710983</v>
      </c>
      <c r="T160" s="20">
        <f t="shared" si="42"/>
        <v>0.19821238634751226</v>
      </c>
      <c r="U160" s="20">
        <f t="shared" si="42"/>
        <v>0.19632445608254476</v>
      </c>
      <c r="V160" s="20">
        <f t="shared" si="42"/>
        <v>0.19695508474851364</v>
      </c>
      <c r="W160" s="20">
        <f t="shared" si="42"/>
        <v>0.20362729626207915</v>
      </c>
      <c r="X160" s="20">
        <f t="shared" si="42"/>
        <v>0.20340528406622613</v>
      </c>
      <c r="Y160" s="20" t="e">
        <f t="shared" si="42"/>
        <v>#VALUE!</v>
      </c>
    </row>
    <row r="161" spans="2:25" x14ac:dyDescent="0.25">
      <c r="D161" s="53" t="s">
        <v>87</v>
      </c>
      <c r="E161" s="20">
        <f t="shared" si="43"/>
        <v>0.1084973472650511</v>
      </c>
      <c r="F161" s="20">
        <f t="shared" si="42"/>
        <v>0.1149675359404727</v>
      </c>
      <c r="G161" s="20">
        <f t="shared" si="42"/>
        <v>0.10285330818512711</v>
      </c>
      <c r="H161" s="20">
        <f t="shared" si="42"/>
        <v>0.10423776917677673</v>
      </c>
      <c r="I161" s="20">
        <f t="shared" si="42"/>
        <v>0.10294502763857284</v>
      </c>
      <c r="J161" s="20">
        <f t="shared" si="42"/>
        <v>0.10376417212244891</v>
      </c>
      <c r="K161" s="20">
        <f t="shared" si="42"/>
        <v>9.9688661115758928E-2</v>
      </c>
      <c r="L161" s="20">
        <f t="shared" si="42"/>
        <v>0.10272561185702467</v>
      </c>
      <c r="M161" s="20">
        <f t="shared" si="42"/>
        <v>0.10672945926203024</v>
      </c>
      <c r="N161" s="20">
        <f t="shared" si="42"/>
        <v>0.10346741164389782</v>
      </c>
      <c r="O161" s="20">
        <f t="shared" si="42"/>
        <v>0.10571854359971544</v>
      </c>
      <c r="P161" s="20">
        <f t="shared" si="42"/>
        <v>0.11665550059726935</v>
      </c>
      <c r="Q161" s="20">
        <f t="shared" si="42"/>
        <v>0.11764036334450904</v>
      </c>
      <c r="R161" s="20">
        <f t="shared" si="42"/>
        <v>0.11548822861310386</v>
      </c>
      <c r="S161" s="20">
        <f t="shared" si="42"/>
        <v>0.11302787523221319</v>
      </c>
      <c r="T161" s="20">
        <f t="shared" si="42"/>
        <v>0.10890320682307884</v>
      </c>
      <c r="U161" s="20">
        <f t="shared" si="42"/>
        <v>0.11648452410528588</v>
      </c>
      <c r="V161" s="20">
        <f t="shared" si="42"/>
        <v>0.11623307958031456</v>
      </c>
      <c r="W161" s="20">
        <f t="shared" si="42"/>
        <v>0.1078654874535348</v>
      </c>
      <c r="X161" s="20">
        <f t="shared" si="42"/>
        <v>0.10551661532980071</v>
      </c>
      <c r="Y161" s="20" t="e">
        <f t="shared" si="42"/>
        <v>#VALUE!</v>
      </c>
    </row>
    <row r="163" spans="2:25" x14ac:dyDescent="0.25">
      <c r="E163" s="49">
        <f>SUM(E157:E161)</f>
        <v>0.99999999999999989</v>
      </c>
      <c r="F163" s="49">
        <f t="shared" ref="F163:Y163" si="44">SUM(F157:F161)</f>
        <v>1.0000000000000002</v>
      </c>
      <c r="G163" s="49">
        <f t="shared" si="44"/>
        <v>1</v>
      </c>
      <c r="H163" s="49">
        <f t="shared" si="44"/>
        <v>1</v>
      </c>
      <c r="I163" s="49">
        <f t="shared" si="44"/>
        <v>1.0000000000000002</v>
      </c>
      <c r="J163" s="49">
        <f t="shared" si="44"/>
        <v>1</v>
      </c>
      <c r="K163" s="49">
        <f t="shared" si="44"/>
        <v>1.0000000000000002</v>
      </c>
      <c r="L163" s="49">
        <f t="shared" si="44"/>
        <v>1</v>
      </c>
      <c r="M163" s="49">
        <f t="shared" si="44"/>
        <v>1</v>
      </c>
      <c r="N163" s="49">
        <f t="shared" si="44"/>
        <v>1</v>
      </c>
      <c r="O163" s="49">
        <f t="shared" si="44"/>
        <v>1</v>
      </c>
      <c r="P163" s="49">
        <f t="shared" si="44"/>
        <v>0.99999999999999978</v>
      </c>
      <c r="Q163" s="49">
        <f t="shared" si="44"/>
        <v>1</v>
      </c>
      <c r="R163" s="49">
        <f t="shared" si="44"/>
        <v>0.99999999999999989</v>
      </c>
      <c r="S163" s="49">
        <f t="shared" si="44"/>
        <v>0.99999999999999978</v>
      </c>
      <c r="T163" s="49">
        <f t="shared" si="44"/>
        <v>1</v>
      </c>
      <c r="U163" s="49">
        <f t="shared" si="44"/>
        <v>1</v>
      </c>
      <c r="V163" s="49">
        <f t="shared" si="44"/>
        <v>0.99999999999999978</v>
      </c>
      <c r="W163" s="49">
        <f t="shared" si="44"/>
        <v>1</v>
      </c>
      <c r="X163" s="49">
        <f t="shared" si="44"/>
        <v>1</v>
      </c>
      <c r="Y163" s="49" t="e">
        <f t="shared" si="44"/>
        <v>#VALUE!</v>
      </c>
    </row>
    <row r="165" spans="2:25" x14ac:dyDescent="0.25">
      <c r="D165" s="34" t="s">
        <v>214</v>
      </c>
      <c r="E165" s="34">
        <v>1999</v>
      </c>
      <c r="F165">
        <v>2000</v>
      </c>
      <c r="G165">
        <v>2001</v>
      </c>
      <c r="H165" s="34">
        <v>2002</v>
      </c>
      <c r="I165" s="34">
        <v>2003</v>
      </c>
      <c r="J165" s="34">
        <v>2004</v>
      </c>
      <c r="K165" s="34">
        <v>2005</v>
      </c>
      <c r="L165" s="34">
        <v>2006</v>
      </c>
      <c r="M165">
        <v>2007</v>
      </c>
      <c r="N165">
        <v>2008</v>
      </c>
      <c r="O165">
        <v>2009</v>
      </c>
      <c r="P165">
        <v>2010</v>
      </c>
      <c r="Q165">
        <v>2011</v>
      </c>
      <c r="R165">
        <v>2012</v>
      </c>
      <c r="S165">
        <v>2013</v>
      </c>
      <c r="T165">
        <v>2014</v>
      </c>
      <c r="U165">
        <v>2015</v>
      </c>
      <c r="V165">
        <v>2016</v>
      </c>
      <c r="W165">
        <v>2017</v>
      </c>
      <c r="X165">
        <v>2018</v>
      </c>
      <c r="Y165">
        <v>2019</v>
      </c>
    </row>
    <row r="166" spans="2:25" x14ac:dyDescent="0.25">
      <c r="C166" s="20"/>
      <c r="D166" s="53" t="s">
        <v>80</v>
      </c>
      <c r="E166" s="53">
        <v>0.3679232842459888</v>
      </c>
      <c r="F166" s="53">
        <v>0.40967742644140176</v>
      </c>
      <c r="G166" s="53">
        <v>0.44748814332317272</v>
      </c>
      <c r="H166" s="53">
        <v>0.46799121163564533</v>
      </c>
      <c r="I166" s="34">
        <v>0.47881851498849831</v>
      </c>
      <c r="J166" s="34">
        <v>0.49733421653271837</v>
      </c>
      <c r="K166" s="34">
        <v>0.50160636187475915</v>
      </c>
      <c r="L166" s="34">
        <v>0.48287879812151446</v>
      </c>
      <c r="M166">
        <v>0.48249340239903149</v>
      </c>
      <c r="N166">
        <v>0.49127345703773334</v>
      </c>
      <c r="O166">
        <v>0.48418346935005407</v>
      </c>
      <c r="P166">
        <v>0.4477510008914955</v>
      </c>
      <c r="Q166">
        <v>0.44907854620130983</v>
      </c>
      <c r="R166">
        <v>0.4439387321114861</v>
      </c>
      <c r="S166">
        <v>0.44587362371071343</v>
      </c>
      <c r="T166">
        <v>0.44318921504334052</v>
      </c>
      <c r="U166">
        <v>0.44267304391567341</v>
      </c>
      <c r="V166">
        <v>0.44575814861919888</v>
      </c>
      <c r="W166">
        <v>0.44627212548660594</v>
      </c>
      <c r="X166">
        <v>0.43541060151295818</v>
      </c>
      <c r="Y166" t="e">
        <v>#VALUE!</v>
      </c>
    </row>
    <row r="167" spans="2:25" x14ac:dyDescent="0.25">
      <c r="C167" s="39"/>
      <c r="D167" s="20" t="s">
        <v>81</v>
      </c>
      <c r="E167" s="20">
        <v>0.27607097242031964</v>
      </c>
      <c r="F167" s="20">
        <v>0.26048451889707608</v>
      </c>
      <c r="G167" s="20">
        <v>0.24756993716921491</v>
      </c>
      <c r="H167" s="20">
        <v>0.20829105377538362</v>
      </c>
      <c r="I167" s="34">
        <v>0.20435229686301129</v>
      </c>
      <c r="J167" s="34">
        <v>0.18958417646759235</v>
      </c>
      <c r="K167" s="34">
        <v>0.1864040399778156</v>
      </c>
      <c r="L167" s="34">
        <v>0.19646027616672745</v>
      </c>
      <c r="M167">
        <v>0.19718043591791487</v>
      </c>
      <c r="N167">
        <v>0.20298992557962106</v>
      </c>
      <c r="O167">
        <v>0.19596808246066416</v>
      </c>
      <c r="P167">
        <v>0.19720714213130697</v>
      </c>
      <c r="Q167">
        <v>0.19374179518070297</v>
      </c>
      <c r="R167">
        <v>0.18832255980104731</v>
      </c>
      <c r="S167">
        <v>0.17523286448628825</v>
      </c>
      <c r="T167">
        <v>0.17870447827225996</v>
      </c>
      <c r="U167">
        <v>0.17813336991351086</v>
      </c>
      <c r="V167">
        <v>0.17713109911248501</v>
      </c>
      <c r="W167">
        <v>0.17975657884265847</v>
      </c>
      <c r="X167">
        <v>0.18917558464900255</v>
      </c>
      <c r="Y167" t="e">
        <v>#VALUE!</v>
      </c>
    </row>
    <row r="168" spans="2:25" x14ac:dyDescent="0.25">
      <c r="C168" s="39"/>
      <c r="D168" s="20" t="s">
        <v>83</v>
      </c>
      <c r="E168" s="20">
        <v>0.11760793408372072</v>
      </c>
      <c r="F168" s="20">
        <v>0.10184329707543742</v>
      </c>
      <c r="G168" s="20">
        <v>9.4309381335781164E-2</v>
      </c>
      <c r="H168" s="20">
        <v>9.757571615909709E-2</v>
      </c>
      <c r="I168" s="34">
        <v>9.2487393840497478E-2</v>
      </c>
      <c r="J168" s="34">
        <v>8.4310231723531498E-2</v>
      </c>
      <c r="K168" s="34">
        <v>8.750897752417236E-2</v>
      </c>
      <c r="L168" s="34">
        <v>8.9333656189619068E-2</v>
      </c>
      <c r="M168">
        <v>8.2717874234629687E-2</v>
      </c>
      <c r="N168">
        <v>7.979967657317398E-2</v>
      </c>
      <c r="O168">
        <v>8.4785143547466246E-2</v>
      </c>
      <c r="P168">
        <v>8.34911498474257E-2</v>
      </c>
      <c r="Q168">
        <v>7.4950787137375047E-2</v>
      </c>
      <c r="R168">
        <v>6.9482587561540382E-2</v>
      </c>
      <c r="S168">
        <v>7.1650332123675275E-2</v>
      </c>
      <c r="T168">
        <v>7.0990713513808423E-2</v>
      </c>
      <c r="U168">
        <v>6.6384605982985123E-2</v>
      </c>
      <c r="V168">
        <v>6.3922587939487727E-2</v>
      </c>
      <c r="W168">
        <v>6.247851195512167E-2</v>
      </c>
      <c r="X168">
        <v>6.6491914442012509E-2</v>
      </c>
      <c r="Y168" t="e">
        <v>#VALUE!</v>
      </c>
    </row>
    <row r="169" spans="2:25" x14ac:dyDescent="0.25">
      <c r="C169" s="39"/>
      <c r="D169" s="20" t="s">
        <v>85</v>
      </c>
      <c r="E169" s="20">
        <v>0.12990046198491961</v>
      </c>
      <c r="F169" s="20">
        <v>0.11302722164561224</v>
      </c>
      <c r="G169" s="20">
        <v>0.10777922998670417</v>
      </c>
      <c r="H169" s="20">
        <v>0.12190424925309723</v>
      </c>
      <c r="I169" s="34">
        <v>0.12139676666942009</v>
      </c>
      <c r="J169" s="34">
        <v>0.12500720315370897</v>
      </c>
      <c r="K169" s="34">
        <v>0.12479195950749396</v>
      </c>
      <c r="L169" s="34">
        <v>0.12860165766511439</v>
      </c>
      <c r="M169">
        <v>0.13087882818639371</v>
      </c>
      <c r="N169">
        <v>0.12246952916557383</v>
      </c>
      <c r="O169">
        <v>0.12934476104210008</v>
      </c>
      <c r="P169">
        <v>0.15489520653250238</v>
      </c>
      <c r="Q169">
        <v>0.16458850813610318</v>
      </c>
      <c r="R169">
        <v>0.18276789191282231</v>
      </c>
      <c r="S169">
        <v>0.19421530444710983</v>
      </c>
      <c r="T169">
        <v>0.19821238634751226</v>
      </c>
      <c r="U169">
        <v>0.19632445608254476</v>
      </c>
      <c r="V169">
        <v>0.19695508474851364</v>
      </c>
      <c r="W169">
        <v>0.20362729626207915</v>
      </c>
      <c r="X169">
        <v>0.20340528406622613</v>
      </c>
      <c r="Y169" t="e">
        <v>#VALUE!</v>
      </c>
    </row>
    <row r="170" spans="2:25" x14ac:dyDescent="0.25">
      <c r="C170" s="39"/>
      <c r="D170" s="20" t="s">
        <v>87</v>
      </c>
      <c r="E170" s="20">
        <v>0.1084973472650511</v>
      </c>
      <c r="F170" s="20">
        <v>0.1149675359404727</v>
      </c>
      <c r="G170" s="20">
        <v>0.10285330818512711</v>
      </c>
      <c r="H170" s="20">
        <v>0.10423776917677673</v>
      </c>
      <c r="I170" s="34">
        <v>0.10294502763857284</v>
      </c>
      <c r="J170" s="34">
        <v>0.10376417212244891</v>
      </c>
      <c r="K170" s="34">
        <v>9.9688661115758928E-2</v>
      </c>
      <c r="L170" s="34">
        <v>0.10272561185702467</v>
      </c>
      <c r="M170">
        <v>0.10672945926203024</v>
      </c>
      <c r="N170">
        <v>0.10346741164389782</v>
      </c>
      <c r="O170">
        <v>0.10571854359971544</v>
      </c>
      <c r="P170">
        <v>0.11665550059726935</v>
      </c>
      <c r="Q170">
        <v>0.11764036334450904</v>
      </c>
      <c r="R170">
        <v>0.11548822861310386</v>
      </c>
      <c r="S170">
        <v>0.11302787523221319</v>
      </c>
      <c r="T170">
        <v>0.10890320682307884</v>
      </c>
      <c r="U170">
        <v>0.11648452410528588</v>
      </c>
      <c r="V170">
        <v>0.11623307958031456</v>
      </c>
      <c r="W170">
        <v>0.1078654874535348</v>
      </c>
      <c r="X170">
        <v>0.10551661532980071</v>
      </c>
      <c r="Y170" t="e">
        <v>#VALUE!</v>
      </c>
    </row>
    <row r="171" spans="2:25" x14ac:dyDescent="0.25">
      <c r="C171" s="39"/>
      <c r="D171" s="20"/>
      <c r="E171" s="20"/>
      <c r="F171" s="20"/>
      <c r="G171" s="20"/>
      <c r="H171" s="20"/>
    </row>
    <row r="172" spans="2:25" x14ac:dyDescent="0.25">
      <c r="C172" s="39"/>
      <c r="D172" s="20"/>
      <c r="E172" s="20">
        <v>0.99999999999999989</v>
      </c>
      <c r="F172" s="20">
        <v>1.0000000000000002</v>
      </c>
      <c r="G172" s="20">
        <v>1</v>
      </c>
      <c r="H172" s="20">
        <v>1</v>
      </c>
      <c r="I172" s="34">
        <v>1.0000000000000002</v>
      </c>
      <c r="J172" s="34">
        <v>1</v>
      </c>
      <c r="K172" s="34">
        <v>1.0000000000000002</v>
      </c>
      <c r="L172" s="34">
        <v>1</v>
      </c>
      <c r="M172">
        <v>1</v>
      </c>
      <c r="N172">
        <v>1</v>
      </c>
      <c r="O172">
        <v>1</v>
      </c>
      <c r="P172">
        <v>0.99999999999999978</v>
      </c>
      <c r="Q172">
        <v>1</v>
      </c>
      <c r="R172">
        <v>0.99999999999999989</v>
      </c>
      <c r="S172">
        <v>0.99999999999999978</v>
      </c>
      <c r="T172">
        <v>1</v>
      </c>
      <c r="U172">
        <v>1</v>
      </c>
      <c r="V172">
        <v>0.99999999999999978</v>
      </c>
      <c r="W172">
        <v>1</v>
      </c>
      <c r="X172">
        <v>1</v>
      </c>
      <c r="Y172" t="e">
        <v>#VALUE!</v>
      </c>
    </row>
    <row r="173" spans="2:25" x14ac:dyDescent="0.25">
      <c r="C173" s="39"/>
      <c r="D173" s="20"/>
      <c r="E173" s="20"/>
      <c r="F173" s="20"/>
      <c r="G173" s="20"/>
      <c r="H173" s="20"/>
    </row>
    <row r="174" spans="2:25" x14ac:dyDescent="0.25">
      <c r="B174" s="34" t="s">
        <v>215</v>
      </c>
      <c r="C174" s="39"/>
      <c r="D174" s="20"/>
      <c r="E174" s="20"/>
      <c r="F174" s="20"/>
      <c r="G174" s="20"/>
      <c r="H174" s="20"/>
    </row>
    <row r="175" spans="2:25" x14ac:dyDescent="0.25">
      <c r="B175" s="34" t="s">
        <v>214</v>
      </c>
      <c r="C175" s="34" t="s">
        <v>80</v>
      </c>
      <c r="D175" s="34" t="s">
        <v>81</v>
      </c>
      <c r="E175" s="34" t="s">
        <v>83</v>
      </c>
      <c r="F175" s="34" t="s">
        <v>85</v>
      </c>
      <c r="G175" s="34" t="s">
        <v>87</v>
      </c>
      <c r="H175" s="20"/>
    </row>
    <row r="176" spans="2:25" x14ac:dyDescent="0.25">
      <c r="B176" s="34">
        <v>1999</v>
      </c>
      <c r="C176" s="20">
        <v>0.3679232842459888</v>
      </c>
      <c r="D176" s="20">
        <v>0.27607097242031964</v>
      </c>
      <c r="E176" s="20">
        <v>0.11760793408372072</v>
      </c>
      <c r="F176" s="20">
        <v>0.12990046198491961</v>
      </c>
      <c r="G176" s="20">
        <v>0.1084973472650511</v>
      </c>
      <c r="H176" s="20"/>
    </row>
    <row r="177" spans="2:8" x14ac:dyDescent="0.25">
      <c r="B177" s="34">
        <v>2000</v>
      </c>
      <c r="C177" s="20">
        <v>0.40967742644140176</v>
      </c>
      <c r="D177" s="20">
        <v>0.26048451889707608</v>
      </c>
      <c r="E177" s="20">
        <v>0.10184329707543742</v>
      </c>
      <c r="F177" s="20">
        <v>0.11302722164561224</v>
      </c>
      <c r="G177" s="20">
        <v>0.1149675359404727</v>
      </c>
      <c r="H177" s="20"/>
    </row>
    <row r="178" spans="2:8" x14ac:dyDescent="0.25">
      <c r="B178" s="34">
        <v>2001</v>
      </c>
      <c r="C178" s="20">
        <v>0.44748814332317272</v>
      </c>
      <c r="D178" s="20">
        <v>0.24756993716921491</v>
      </c>
      <c r="E178" s="20">
        <v>9.4309381335781164E-2</v>
      </c>
      <c r="F178" s="20">
        <v>0.10777922998670417</v>
      </c>
      <c r="G178" s="20">
        <v>0.10285330818512711</v>
      </c>
      <c r="H178" s="20"/>
    </row>
    <row r="179" spans="2:8" x14ac:dyDescent="0.25">
      <c r="B179" s="34">
        <v>2002</v>
      </c>
      <c r="C179" s="20">
        <v>0.46799121163564533</v>
      </c>
      <c r="D179" s="20">
        <v>0.20829105377538362</v>
      </c>
      <c r="E179" s="20">
        <v>9.757571615909709E-2</v>
      </c>
      <c r="F179" s="20">
        <v>0.12190424925309723</v>
      </c>
      <c r="G179" s="20">
        <v>0.10423776917677673</v>
      </c>
      <c r="H179" s="20"/>
    </row>
    <row r="180" spans="2:8" x14ac:dyDescent="0.25">
      <c r="B180" s="34">
        <v>2003</v>
      </c>
      <c r="C180" s="20">
        <v>0.47881851498849831</v>
      </c>
      <c r="D180" s="20">
        <v>0.20435229686301129</v>
      </c>
      <c r="E180" s="20">
        <v>9.2487393840497478E-2</v>
      </c>
      <c r="F180" s="20">
        <v>0.12139676666942009</v>
      </c>
      <c r="G180" s="20">
        <v>0.10294502763857284</v>
      </c>
      <c r="H180" s="20"/>
    </row>
    <row r="181" spans="2:8" x14ac:dyDescent="0.25">
      <c r="B181" s="34">
        <v>2004</v>
      </c>
      <c r="C181" s="20">
        <v>0.49733421653271837</v>
      </c>
      <c r="D181" s="20">
        <v>0.18958417646759235</v>
      </c>
      <c r="E181" s="20">
        <v>8.4310231723531498E-2</v>
      </c>
      <c r="F181" s="20">
        <v>0.12500720315370897</v>
      </c>
      <c r="G181" s="20">
        <v>0.10376417212244891</v>
      </c>
      <c r="H181" s="20"/>
    </row>
    <row r="182" spans="2:8" x14ac:dyDescent="0.25">
      <c r="B182" s="34">
        <v>2005</v>
      </c>
      <c r="C182" s="20">
        <v>0.50160636187475915</v>
      </c>
      <c r="D182" s="20">
        <v>0.1864040399778156</v>
      </c>
      <c r="E182" s="20">
        <v>8.750897752417236E-2</v>
      </c>
      <c r="F182" s="20">
        <v>0.12479195950749396</v>
      </c>
      <c r="G182" s="20">
        <v>9.9688661115758928E-2</v>
      </c>
      <c r="H182" s="20"/>
    </row>
    <row r="183" spans="2:8" x14ac:dyDescent="0.25">
      <c r="B183" s="34">
        <v>2006</v>
      </c>
      <c r="C183" s="20">
        <v>0.48287879812151446</v>
      </c>
      <c r="D183" s="20">
        <v>0.19646027616672745</v>
      </c>
      <c r="E183" s="20">
        <v>8.9333656189619068E-2</v>
      </c>
      <c r="F183" s="20">
        <v>0.12860165766511439</v>
      </c>
      <c r="G183" s="20">
        <v>0.10272561185702467</v>
      </c>
      <c r="H183" s="20"/>
    </row>
    <row r="184" spans="2:8" x14ac:dyDescent="0.25">
      <c r="B184" s="34">
        <v>2007</v>
      </c>
      <c r="C184" s="20">
        <v>0.48249340239903149</v>
      </c>
      <c r="D184" s="20">
        <v>0.19718043591791487</v>
      </c>
      <c r="E184" s="20">
        <v>8.2717874234629687E-2</v>
      </c>
      <c r="F184" s="20">
        <v>0.13087882818639371</v>
      </c>
      <c r="G184" s="20">
        <v>0.10672945926203024</v>
      </c>
      <c r="H184" s="20"/>
    </row>
    <row r="185" spans="2:8" x14ac:dyDescent="0.25">
      <c r="B185" s="34">
        <v>2008</v>
      </c>
      <c r="C185" s="20">
        <v>0.49127345703773334</v>
      </c>
      <c r="D185" s="20">
        <v>0.20298992557962106</v>
      </c>
      <c r="E185" s="20">
        <v>7.979967657317398E-2</v>
      </c>
      <c r="F185" s="20">
        <v>0.12246952916557383</v>
      </c>
      <c r="G185" s="20">
        <v>0.10346741164389782</v>
      </c>
      <c r="H185" s="20"/>
    </row>
    <row r="186" spans="2:8" x14ac:dyDescent="0.25">
      <c r="B186" s="34">
        <v>2009</v>
      </c>
      <c r="C186" s="20">
        <v>0.48418346935005407</v>
      </c>
      <c r="D186" s="20">
        <v>0.19596808246066416</v>
      </c>
      <c r="E186" s="20">
        <v>8.4785143547466246E-2</v>
      </c>
      <c r="F186" s="20">
        <v>0.12934476104210008</v>
      </c>
      <c r="G186" s="20">
        <v>0.10571854359971544</v>
      </c>
      <c r="H186" s="20"/>
    </row>
    <row r="187" spans="2:8" x14ac:dyDescent="0.25">
      <c r="B187" s="34">
        <v>2010</v>
      </c>
      <c r="C187" s="20">
        <v>0.4477510008914955</v>
      </c>
      <c r="D187" s="20">
        <v>0.19720714213130697</v>
      </c>
      <c r="E187" s="20">
        <v>8.34911498474257E-2</v>
      </c>
      <c r="F187" s="20">
        <v>0.15489520653250238</v>
      </c>
      <c r="G187" s="20">
        <v>0.11665550059726935</v>
      </c>
      <c r="H187" s="20"/>
    </row>
    <row r="188" spans="2:8" x14ac:dyDescent="0.25">
      <c r="B188" s="34">
        <v>2011</v>
      </c>
      <c r="C188" s="20">
        <v>0.44907854620130983</v>
      </c>
      <c r="D188" s="20">
        <v>0.19374179518070297</v>
      </c>
      <c r="E188" s="20">
        <v>7.4950787137375047E-2</v>
      </c>
      <c r="F188" s="20">
        <v>0.16458850813610318</v>
      </c>
      <c r="G188" s="20">
        <v>0.11764036334450904</v>
      </c>
    </row>
    <row r="189" spans="2:8" x14ac:dyDescent="0.25">
      <c r="B189" s="34">
        <v>2012</v>
      </c>
      <c r="C189" s="20">
        <v>0.4439387321114861</v>
      </c>
      <c r="D189" s="20">
        <v>0.18832255980104731</v>
      </c>
      <c r="E189" s="20">
        <v>6.9482587561540382E-2</v>
      </c>
      <c r="F189" s="20">
        <v>0.18276789191282231</v>
      </c>
      <c r="G189" s="20">
        <v>0.11548822861310386</v>
      </c>
    </row>
    <row r="190" spans="2:8" x14ac:dyDescent="0.25">
      <c r="B190" s="34">
        <v>2013</v>
      </c>
      <c r="C190" s="20">
        <v>0.44587362371071343</v>
      </c>
      <c r="D190" s="20">
        <v>0.17523286448628825</v>
      </c>
      <c r="E190" s="20">
        <v>7.1650332123675275E-2</v>
      </c>
      <c r="F190" s="20">
        <v>0.19421530444710983</v>
      </c>
      <c r="G190" s="20">
        <v>0.11302787523221319</v>
      </c>
    </row>
    <row r="191" spans="2:8" x14ac:dyDescent="0.25">
      <c r="B191" s="34">
        <v>2014</v>
      </c>
      <c r="C191" s="20">
        <v>0.44318921504334052</v>
      </c>
      <c r="D191" s="20">
        <v>0.17870447827225996</v>
      </c>
      <c r="E191" s="20">
        <v>7.0990713513808423E-2</v>
      </c>
      <c r="F191" s="20">
        <v>0.19821238634751226</v>
      </c>
      <c r="G191" s="20">
        <v>0.10890320682307884</v>
      </c>
    </row>
    <row r="192" spans="2:8" x14ac:dyDescent="0.25">
      <c r="B192" s="34">
        <v>2015</v>
      </c>
      <c r="C192" s="20">
        <v>0.44267304391567341</v>
      </c>
      <c r="D192" s="20">
        <v>0.17813336991351086</v>
      </c>
      <c r="E192" s="20">
        <v>6.6384605982985123E-2</v>
      </c>
      <c r="F192" s="20">
        <v>0.19632445608254476</v>
      </c>
      <c r="G192" s="20">
        <v>0.11648452410528588</v>
      </c>
    </row>
    <row r="193" spans="2:12" x14ac:dyDescent="0.25">
      <c r="B193" s="34">
        <v>2016</v>
      </c>
      <c r="C193" s="20">
        <v>0.44575814861919888</v>
      </c>
      <c r="D193" s="20">
        <v>0.17713109911248501</v>
      </c>
      <c r="E193" s="20">
        <v>6.3922587939487727E-2</v>
      </c>
      <c r="F193" s="20">
        <v>0.19695508474851364</v>
      </c>
      <c r="G193" s="20">
        <v>0.11623307958031456</v>
      </c>
    </row>
    <row r="194" spans="2:12" x14ac:dyDescent="0.25">
      <c r="B194" s="34">
        <v>2017</v>
      </c>
      <c r="C194" s="20">
        <v>0.44627212548660594</v>
      </c>
      <c r="D194" s="20">
        <v>0.17975657884265847</v>
      </c>
      <c r="E194" s="20">
        <v>6.247851195512167E-2</v>
      </c>
      <c r="F194" s="20">
        <v>0.20362729626207915</v>
      </c>
      <c r="G194" s="20">
        <v>0.1078654874535348</v>
      </c>
    </row>
    <row r="195" spans="2:12" x14ac:dyDescent="0.25">
      <c r="B195" s="34">
        <v>2018</v>
      </c>
      <c r="C195" s="20">
        <v>0.43541060151295818</v>
      </c>
      <c r="D195" s="20">
        <v>0.18917558464900255</v>
      </c>
      <c r="E195" s="20">
        <v>6.6491914442012509E-2</v>
      </c>
      <c r="F195" s="20">
        <v>0.20340528406622613</v>
      </c>
      <c r="G195" s="20">
        <v>0.10551661532980071</v>
      </c>
    </row>
    <row r="196" spans="2:12" x14ac:dyDescent="0.25">
      <c r="F196" s="34"/>
      <c r="G196" s="34"/>
    </row>
    <row r="208" spans="2:12" ht="51.75" x14ac:dyDescent="0.25">
      <c r="B208" s="34" t="s">
        <v>10</v>
      </c>
      <c r="C208" s="37" t="s">
        <v>201</v>
      </c>
      <c r="D208" s="37" t="s">
        <v>202</v>
      </c>
      <c r="E208" s="37" t="s">
        <v>203</v>
      </c>
      <c r="F208" s="37" t="s">
        <v>204</v>
      </c>
      <c r="G208" s="15" t="s">
        <v>205</v>
      </c>
      <c r="H208" s="37" t="s">
        <v>216</v>
      </c>
      <c r="I208" s="37" t="s">
        <v>217</v>
      </c>
      <c r="J208" s="37" t="s">
        <v>218</v>
      </c>
      <c r="K208" s="37" t="s">
        <v>219</v>
      </c>
      <c r="L208" s="15" t="s">
        <v>220</v>
      </c>
    </row>
    <row r="209" spans="2:7" x14ac:dyDescent="0.25">
      <c r="B209" s="5">
        <v>1975</v>
      </c>
      <c r="C209" s="20">
        <f>R63</f>
        <v>0.32211983407831479</v>
      </c>
      <c r="D209" s="20">
        <f t="shared" ref="D209:G209" si="45">S63</f>
        <v>0.22346658513851328</v>
      </c>
      <c r="E209" s="20">
        <f t="shared" si="45"/>
        <v>0.17394155067488581</v>
      </c>
      <c r="F209" s="20">
        <f t="shared" si="45"/>
        <v>0.13463372143642849</v>
      </c>
      <c r="G209" s="20">
        <f t="shared" si="45"/>
        <v>0.14583830867185774</v>
      </c>
    </row>
    <row r="210" spans="2:7" x14ac:dyDescent="0.25">
      <c r="B210" s="5">
        <v>1976</v>
      </c>
      <c r="C210" s="20">
        <f t="shared" ref="C210:C237" si="46">R64</f>
        <v>0.31760203381161145</v>
      </c>
      <c r="D210" s="20">
        <f t="shared" ref="D210:D237" si="47">S64</f>
        <v>0.23969135557527585</v>
      </c>
      <c r="E210" s="20">
        <f t="shared" ref="E210:E237" si="48">T64</f>
        <v>0.1632272457593156</v>
      </c>
      <c r="F210" s="20">
        <f t="shared" ref="F210:F237" si="49">U64</f>
        <v>0.15877142457679183</v>
      </c>
      <c r="G210" s="20">
        <f t="shared" ref="G210:G237" si="50">V64</f>
        <v>0.12070794027700529</v>
      </c>
    </row>
    <row r="211" spans="2:7" x14ac:dyDescent="0.25">
      <c r="B211" s="5">
        <v>1977</v>
      </c>
      <c r="C211" s="20">
        <f t="shared" si="46"/>
        <v>0.31971645436155349</v>
      </c>
      <c r="D211" s="20">
        <f t="shared" si="47"/>
        <v>0.25494282221681058</v>
      </c>
      <c r="E211" s="20">
        <f t="shared" si="48"/>
        <v>0.16152500566563238</v>
      </c>
      <c r="F211" s="20">
        <f t="shared" si="49"/>
        <v>0.15154602006171566</v>
      </c>
      <c r="G211" s="20">
        <f t="shared" si="50"/>
        <v>0.11226969769428792</v>
      </c>
    </row>
    <row r="212" spans="2:7" x14ac:dyDescent="0.25">
      <c r="B212" s="5">
        <v>1978</v>
      </c>
      <c r="C212" s="20">
        <f t="shared" si="46"/>
        <v>0.32245592560122827</v>
      </c>
      <c r="D212" s="20">
        <f t="shared" si="47"/>
        <v>0.25634450472031445</v>
      </c>
      <c r="E212" s="20">
        <f t="shared" si="48"/>
        <v>0.15866999793685851</v>
      </c>
      <c r="F212" s="20">
        <f t="shared" si="49"/>
        <v>0.14519867421034463</v>
      </c>
      <c r="G212" s="20">
        <f t="shared" si="50"/>
        <v>0.11733089753125413</v>
      </c>
    </row>
    <row r="213" spans="2:7" x14ac:dyDescent="0.25">
      <c r="B213" s="5">
        <v>1979</v>
      </c>
      <c r="C213" s="20">
        <f t="shared" si="46"/>
        <v>0.31247244740800184</v>
      </c>
      <c r="D213" s="20">
        <f t="shared" si="47"/>
        <v>0.26855123442425111</v>
      </c>
      <c r="E213" s="20">
        <f t="shared" si="48"/>
        <v>0.15764547826145772</v>
      </c>
      <c r="F213" s="20">
        <f t="shared" si="49"/>
        <v>0.14278177713746881</v>
      </c>
      <c r="G213" s="20">
        <f t="shared" si="50"/>
        <v>0.11854906276882039</v>
      </c>
    </row>
    <row r="214" spans="2:7" x14ac:dyDescent="0.25">
      <c r="B214" s="5">
        <v>1980</v>
      </c>
      <c r="C214" s="20">
        <f t="shared" si="46"/>
        <v>0.31685341965502989</v>
      </c>
      <c r="D214" s="20">
        <f t="shared" si="47"/>
        <v>0.26597796707485999</v>
      </c>
      <c r="E214" s="20">
        <f t="shared" si="48"/>
        <v>0.16903227856689473</v>
      </c>
      <c r="F214" s="20">
        <f t="shared" si="49"/>
        <v>0.12782256792669008</v>
      </c>
      <c r="G214" s="20">
        <f t="shared" si="50"/>
        <v>0.12031376677652543</v>
      </c>
    </row>
    <row r="215" spans="2:7" x14ac:dyDescent="0.25">
      <c r="B215" s="5">
        <v>1981</v>
      </c>
      <c r="C215" s="20">
        <f t="shared" si="46"/>
        <v>0.3132154959183191</v>
      </c>
      <c r="D215" s="20">
        <f t="shared" si="47"/>
        <v>0.27211664528867735</v>
      </c>
      <c r="E215" s="20">
        <f t="shared" si="48"/>
        <v>0.16899180781971015</v>
      </c>
      <c r="F215" s="20">
        <f t="shared" si="49"/>
        <v>0.12342429063272525</v>
      </c>
      <c r="G215" s="20">
        <f t="shared" si="50"/>
        <v>0.1222517603405682</v>
      </c>
    </row>
    <row r="216" spans="2:7" x14ac:dyDescent="0.25">
      <c r="B216" s="5">
        <v>1982</v>
      </c>
      <c r="C216" s="20">
        <f t="shared" si="46"/>
        <v>0.34947329446592068</v>
      </c>
      <c r="D216" s="20">
        <f t="shared" si="47"/>
        <v>0.25754599702009723</v>
      </c>
      <c r="E216" s="20">
        <f t="shared" si="48"/>
        <v>0.15170076823640141</v>
      </c>
      <c r="F216" s="20">
        <f t="shared" si="49"/>
        <v>0.12117064353515268</v>
      </c>
      <c r="G216" s="20">
        <f t="shared" si="50"/>
        <v>0.12010929674242794</v>
      </c>
    </row>
    <row r="217" spans="2:7" x14ac:dyDescent="0.25">
      <c r="B217" s="5">
        <v>1983</v>
      </c>
      <c r="C217" s="20">
        <f t="shared" si="46"/>
        <v>0.3616429182280278</v>
      </c>
      <c r="D217" s="20">
        <f t="shared" si="47"/>
        <v>0.24429920026048133</v>
      </c>
      <c r="E217" s="20">
        <f t="shared" si="48"/>
        <v>0.14637601804296127</v>
      </c>
      <c r="F217" s="20">
        <f t="shared" si="49"/>
        <v>0.1406745521870815</v>
      </c>
      <c r="G217" s="20">
        <f t="shared" si="50"/>
        <v>0.10700731128144807</v>
      </c>
    </row>
    <row r="218" spans="2:7" x14ac:dyDescent="0.25">
      <c r="B218" s="5">
        <v>1984</v>
      </c>
      <c r="C218" s="20">
        <f t="shared" si="46"/>
        <v>0.34870710184961362</v>
      </c>
      <c r="D218" s="20">
        <f t="shared" si="47"/>
        <v>0.25347606426276559</v>
      </c>
      <c r="E218" s="20">
        <f t="shared" si="48"/>
        <v>0.13319462146682745</v>
      </c>
      <c r="F218" s="20">
        <f t="shared" si="49"/>
        <v>0.15164511219301513</v>
      </c>
      <c r="G218" s="20">
        <f t="shared" si="50"/>
        <v>0.11297710022777827</v>
      </c>
    </row>
    <row r="219" spans="2:7" x14ac:dyDescent="0.25">
      <c r="B219" s="5">
        <v>1985</v>
      </c>
      <c r="C219" s="20">
        <f t="shared" si="46"/>
        <v>0.37416945279522013</v>
      </c>
      <c r="D219" s="20">
        <f t="shared" si="47"/>
        <v>0.24092542679398515</v>
      </c>
      <c r="E219" s="20">
        <f t="shared" si="48"/>
        <v>0.12886886138182699</v>
      </c>
      <c r="F219" s="20">
        <f t="shared" si="49"/>
        <v>0.15509812163295514</v>
      </c>
      <c r="G219" s="20">
        <f t="shared" si="50"/>
        <v>0.10093813739601258</v>
      </c>
    </row>
    <row r="220" spans="2:7" x14ac:dyDescent="0.25">
      <c r="B220" s="5">
        <v>1986</v>
      </c>
      <c r="C220" s="20">
        <f t="shared" si="46"/>
        <v>0.37900148541503803</v>
      </c>
      <c r="D220" s="20">
        <f t="shared" si="47"/>
        <v>0.25273299530455895</v>
      </c>
      <c r="E220" s="20">
        <f t="shared" si="48"/>
        <v>0.12738627677201622</v>
      </c>
      <c r="F220" s="20">
        <f t="shared" si="49"/>
        <v>0.14803508786753766</v>
      </c>
      <c r="G220" s="20">
        <f t="shared" si="50"/>
        <v>9.2844154640849191E-2</v>
      </c>
    </row>
    <row r="221" spans="2:7" x14ac:dyDescent="0.25">
      <c r="B221" s="5">
        <v>1987</v>
      </c>
      <c r="C221" s="20">
        <f t="shared" si="46"/>
        <v>0.40078678786497479</v>
      </c>
      <c r="D221" s="20">
        <f t="shared" si="47"/>
        <v>0.24630960492156628</v>
      </c>
      <c r="E221" s="20">
        <f t="shared" si="48"/>
        <v>0.12061680486416398</v>
      </c>
      <c r="F221" s="20">
        <f t="shared" si="49"/>
        <v>0.13570325290900889</v>
      </c>
      <c r="G221" s="20">
        <f t="shared" si="50"/>
        <v>9.6583549440285993E-2</v>
      </c>
    </row>
    <row r="222" spans="2:7" x14ac:dyDescent="0.25">
      <c r="B222" s="5">
        <v>1988</v>
      </c>
      <c r="C222" s="20">
        <f t="shared" si="46"/>
        <v>0.38026564630753423</v>
      </c>
      <c r="D222" s="20">
        <f t="shared" si="47"/>
        <v>0.24346755883820556</v>
      </c>
      <c r="E222" s="20">
        <f t="shared" si="48"/>
        <v>0.12794910783191471</v>
      </c>
      <c r="F222" s="20">
        <f t="shared" si="49"/>
        <v>0.14667248161635241</v>
      </c>
      <c r="G222" s="20">
        <f t="shared" si="50"/>
        <v>0.10164520540599307</v>
      </c>
    </row>
    <row r="223" spans="2:7" x14ac:dyDescent="0.25">
      <c r="B223" s="5">
        <v>1989</v>
      </c>
      <c r="C223" s="20">
        <f t="shared" si="46"/>
        <v>0.38233333101198208</v>
      </c>
      <c r="D223" s="20">
        <f t="shared" si="47"/>
        <v>0.23696172497482809</v>
      </c>
      <c r="E223" s="20">
        <f t="shared" si="48"/>
        <v>0.13225017897928643</v>
      </c>
      <c r="F223" s="20">
        <f t="shared" si="49"/>
        <v>0.14468872999845606</v>
      </c>
      <c r="G223" s="20">
        <f t="shared" si="50"/>
        <v>0.10376603503544743</v>
      </c>
    </row>
    <row r="224" spans="2:7" x14ac:dyDescent="0.25">
      <c r="B224" s="5">
        <v>1990</v>
      </c>
      <c r="C224" s="20">
        <f t="shared" si="46"/>
        <v>0.37847021304474476</v>
      </c>
      <c r="D224" s="20">
        <f t="shared" si="47"/>
        <v>0.2497747955899538</v>
      </c>
      <c r="E224" s="20">
        <f t="shared" si="48"/>
        <v>0.12999818782559527</v>
      </c>
      <c r="F224" s="20">
        <f t="shared" si="49"/>
        <v>0.13869368818932298</v>
      </c>
      <c r="G224" s="20">
        <f t="shared" si="50"/>
        <v>0.10306311535038312</v>
      </c>
    </row>
    <row r="225" spans="2:12" x14ac:dyDescent="0.25">
      <c r="B225" s="5">
        <v>1991</v>
      </c>
      <c r="C225" s="20">
        <f t="shared" si="46"/>
        <v>0.40255641415114812</v>
      </c>
      <c r="D225" s="20">
        <f t="shared" si="47"/>
        <v>0.24367918636399821</v>
      </c>
      <c r="E225" s="20">
        <f t="shared" si="48"/>
        <v>0.12311302669242737</v>
      </c>
      <c r="F225" s="20">
        <f t="shared" si="49"/>
        <v>0.12910768831811492</v>
      </c>
      <c r="G225" s="20">
        <f t="shared" si="50"/>
        <v>0.10154368447431131</v>
      </c>
    </row>
    <row r="226" spans="2:12" x14ac:dyDescent="0.25">
      <c r="B226" s="5">
        <v>1992</v>
      </c>
      <c r="C226" s="20">
        <f t="shared" si="46"/>
        <v>0.38844706399959428</v>
      </c>
      <c r="D226" s="20">
        <f t="shared" si="47"/>
        <v>0.25506642027340531</v>
      </c>
      <c r="E226" s="20">
        <f t="shared" si="48"/>
        <v>0.12223726807033043</v>
      </c>
      <c r="F226" s="20">
        <f t="shared" si="49"/>
        <v>0.13500189829348652</v>
      </c>
      <c r="G226" s="20">
        <f t="shared" si="50"/>
        <v>9.9247349363183621E-2</v>
      </c>
    </row>
    <row r="227" spans="2:12" x14ac:dyDescent="0.25">
      <c r="B227" s="5">
        <v>1993</v>
      </c>
      <c r="C227" s="20">
        <f t="shared" si="46"/>
        <v>0.38517890764751633</v>
      </c>
      <c r="D227" s="20">
        <f t="shared" si="47"/>
        <v>0.26443493313084471</v>
      </c>
      <c r="E227" s="20">
        <f t="shared" si="48"/>
        <v>0.1116834954043254</v>
      </c>
      <c r="F227" s="20">
        <f t="shared" si="49"/>
        <v>0.14822927346652326</v>
      </c>
      <c r="G227" s="20">
        <f t="shared" si="50"/>
        <v>9.047339035079037E-2</v>
      </c>
    </row>
    <row r="228" spans="2:12" x14ac:dyDescent="0.25">
      <c r="B228" s="5">
        <v>1994</v>
      </c>
      <c r="C228" s="20">
        <f t="shared" si="46"/>
        <v>0.38690563379091769</v>
      </c>
      <c r="D228" s="20">
        <f t="shared" si="47"/>
        <v>0.261525832240876</v>
      </c>
      <c r="E228" s="20">
        <f t="shared" si="48"/>
        <v>0.11197482693620414</v>
      </c>
      <c r="F228" s="20">
        <f t="shared" si="49"/>
        <v>0.13994477627083729</v>
      </c>
      <c r="G228" s="20">
        <f t="shared" si="50"/>
        <v>9.9648930761164961E-2</v>
      </c>
    </row>
    <row r="229" spans="2:12" x14ac:dyDescent="0.25">
      <c r="B229" s="17">
        <v>1995</v>
      </c>
      <c r="C229" s="20">
        <f t="shared" si="46"/>
        <v>0.38467267187056475</v>
      </c>
      <c r="D229" s="20">
        <f t="shared" si="47"/>
        <v>0.27466643727345064</v>
      </c>
      <c r="E229" s="20">
        <f t="shared" si="48"/>
        <v>0.11043979472268954</v>
      </c>
      <c r="F229" s="20">
        <f t="shared" si="49"/>
        <v>0.13285564001131367</v>
      </c>
      <c r="G229" s="20">
        <f t="shared" si="50"/>
        <v>9.7365456121981359E-2</v>
      </c>
    </row>
    <row r="230" spans="2:12" x14ac:dyDescent="0.25">
      <c r="B230" s="17">
        <v>1996</v>
      </c>
      <c r="C230" s="20">
        <f t="shared" si="46"/>
        <v>0.3847288756001167</v>
      </c>
      <c r="D230" s="20">
        <f t="shared" si="47"/>
        <v>0.27655149979170834</v>
      </c>
      <c r="E230" s="20">
        <f t="shared" si="48"/>
        <v>0.11159330221172169</v>
      </c>
      <c r="F230" s="20">
        <f t="shared" si="49"/>
        <v>0.13075580904751713</v>
      </c>
      <c r="G230" s="20">
        <f t="shared" si="50"/>
        <v>9.6370513348936121E-2</v>
      </c>
    </row>
    <row r="231" spans="2:12" x14ac:dyDescent="0.25">
      <c r="B231" s="17">
        <v>1997</v>
      </c>
      <c r="C231" s="20">
        <f t="shared" si="46"/>
        <v>0.3881202854159731</v>
      </c>
      <c r="D231" s="20">
        <f t="shared" si="47"/>
        <v>0.27075527849302944</v>
      </c>
      <c r="E231" s="20">
        <f t="shared" si="48"/>
        <v>0.1100266972822385</v>
      </c>
      <c r="F231" s="20">
        <f t="shared" si="49"/>
        <v>0.1352309977851256</v>
      </c>
      <c r="G231" s="20">
        <f t="shared" si="50"/>
        <v>9.586674102363342E-2</v>
      </c>
    </row>
    <row r="232" spans="2:12" x14ac:dyDescent="0.25">
      <c r="B232" s="17">
        <v>1998</v>
      </c>
      <c r="C232" s="20">
        <f t="shared" si="46"/>
        <v>0.38956024113586279</v>
      </c>
      <c r="D232" s="20">
        <f t="shared" si="47"/>
        <v>0.28546345600772816</v>
      </c>
      <c r="E232" s="20">
        <f t="shared" si="48"/>
        <v>0.10070289192844399</v>
      </c>
      <c r="F232" s="20">
        <f t="shared" si="49"/>
        <v>0.12733517385145079</v>
      </c>
      <c r="G232" s="20">
        <f t="shared" si="50"/>
        <v>9.6938237076514236E-2</v>
      </c>
    </row>
    <row r="233" spans="2:12" x14ac:dyDescent="0.25">
      <c r="B233" s="60">
        <v>1999</v>
      </c>
      <c r="C233" s="20">
        <f t="shared" si="46"/>
        <v>0.38622054319363658</v>
      </c>
      <c r="D233" s="20">
        <f t="shared" si="47"/>
        <v>0.28879899050597752</v>
      </c>
      <c r="E233" s="20">
        <f t="shared" si="48"/>
        <v>9.613833129135306E-2</v>
      </c>
      <c r="F233" s="20">
        <f t="shared" si="49"/>
        <v>0.13540699669589734</v>
      </c>
      <c r="G233" s="20">
        <f t="shared" si="50"/>
        <v>9.3435138313135463E-2</v>
      </c>
      <c r="H233" s="20">
        <f>C176</f>
        <v>0.3679232842459888</v>
      </c>
      <c r="I233" s="20">
        <f t="shared" ref="I233:L233" si="51">D176</f>
        <v>0.27607097242031964</v>
      </c>
      <c r="J233" s="20">
        <f t="shared" si="51"/>
        <v>0.11760793408372072</v>
      </c>
      <c r="K233" s="20">
        <f t="shared" si="51"/>
        <v>0.12990046198491961</v>
      </c>
      <c r="L233" s="20">
        <f t="shared" si="51"/>
        <v>0.1084973472650511</v>
      </c>
    </row>
    <row r="234" spans="2:12" x14ac:dyDescent="0.25">
      <c r="B234" s="17">
        <v>2000</v>
      </c>
      <c r="C234" s="20">
        <f t="shared" si="46"/>
        <v>0.37404017662195066</v>
      </c>
      <c r="D234" s="20">
        <f t="shared" si="47"/>
        <v>0.29941795435379293</v>
      </c>
      <c r="E234" s="20">
        <f t="shared" si="48"/>
        <v>8.7587408680673176E-2</v>
      </c>
      <c r="F234" s="20">
        <f t="shared" si="49"/>
        <v>0.12936291213535367</v>
      </c>
      <c r="G234" s="20">
        <f t="shared" si="50"/>
        <v>0.10959154820822943</v>
      </c>
      <c r="H234" s="20">
        <f t="shared" ref="H234:H252" si="52">C177</f>
        <v>0.40967742644140176</v>
      </c>
      <c r="I234" s="20">
        <f t="shared" ref="I234:I252" si="53">D177</f>
        <v>0.26048451889707608</v>
      </c>
      <c r="J234" s="20">
        <f t="shared" ref="J234:J252" si="54">E177</f>
        <v>0.10184329707543742</v>
      </c>
      <c r="K234" s="20">
        <f t="shared" ref="K234:K252" si="55">F177</f>
        <v>0.11302722164561224</v>
      </c>
      <c r="L234" s="20">
        <f t="shared" ref="L234:L252" si="56">G177</f>
        <v>0.1149675359404727</v>
      </c>
    </row>
    <row r="235" spans="2:12" x14ac:dyDescent="0.25">
      <c r="B235" s="17">
        <v>2001</v>
      </c>
      <c r="C235" s="20">
        <f t="shared" si="46"/>
        <v>0.4037788108801359</v>
      </c>
      <c r="D235" s="20">
        <f t="shared" si="47"/>
        <v>0.29897752888561008</v>
      </c>
      <c r="E235" s="20">
        <f t="shared" si="48"/>
        <v>7.8810293364999714E-2</v>
      </c>
      <c r="F235" s="20">
        <f t="shared" si="49"/>
        <v>0.12467890669704369</v>
      </c>
      <c r="G235" s="20">
        <f t="shared" si="50"/>
        <v>9.3754460172210702E-2</v>
      </c>
      <c r="H235" s="20">
        <f t="shared" si="52"/>
        <v>0.44748814332317272</v>
      </c>
      <c r="I235" s="20">
        <f t="shared" si="53"/>
        <v>0.24756993716921491</v>
      </c>
      <c r="J235" s="20">
        <f t="shared" si="54"/>
        <v>9.4309381335781164E-2</v>
      </c>
      <c r="K235" s="20">
        <f t="shared" si="55"/>
        <v>0.10777922998670417</v>
      </c>
      <c r="L235" s="20">
        <f t="shared" si="56"/>
        <v>0.10285330818512711</v>
      </c>
    </row>
    <row r="236" spans="2:12" x14ac:dyDescent="0.25">
      <c r="B236" s="17">
        <v>2002</v>
      </c>
      <c r="C236" s="20">
        <f t="shared" si="46"/>
        <v>0.41189386592272892</v>
      </c>
      <c r="D236" s="20">
        <f t="shared" si="47"/>
        <v>0.27428449411784994</v>
      </c>
      <c r="E236" s="20">
        <f t="shared" si="48"/>
        <v>8.3306609513377858E-2</v>
      </c>
      <c r="F236" s="20">
        <f t="shared" si="49"/>
        <v>0.13674857266345164</v>
      </c>
      <c r="G236" s="20">
        <f t="shared" si="50"/>
        <v>9.3766457782591822E-2</v>
      </c>
      <c r="H236" s="20">
        <f t="shared" si="52"/>
        <v>0.46799121163564533</v>
      </c>
      <c r="I236" s="20">
        <f t="shared" si="53"/>
        <v>0.20829105377538362</v>
      </c>
      <c r="J236" s="20">
        <f t="shared" si="54"/>
        <v>9.757571615909709E-2</v>
      </c>
      <c r="K236" s="20">
        <f t="shared" si="55"/>
        <v>0.12190424925309723</v>
      </c>
      <c r="L236" s="20">
        <f t="shared" si="56"/>
        <v>0.10423776917677673</v>
      </c>
    </row>
    <row r="237" spans="2:12" x14ac:dyDescent="0.25">
      <c r="B237" s="17">
        <v>2003</v>
      </c>
      <c r="C237" s="20">
        <f t="shared" si="46"/>
        <v>0.41261720653792194</v>
      </c>
      <c r="D237" s="20">
        <f t="shared" si="47"/>
        <v>0.26842882257316636</v>
      </c>
      <c r="E237" s="20">
        <f t="shared" si="48"/>
        <v>8.214758183836561E-2</v>
      </c>
      <c r="F237" s="20">
        <f t="shared" si="49"/>
        <v>0.13223030111581019</v>
      </c>
      <c r="G237" s="20">
        <f t="shared" si="50"/>
        <v>0.10457608793473576</v>
      </c>
      <c r="H237" s="20">
        <f t="shared" si="52"/>
        <v>0.47881851498849831</v>
      </c>
      <c r="I237" s="20">
        <f t="shared" si="53"/>
        <v>0.20435229686301129</v>
      </c>
      <c r="J237" s="20">
        <f t="shared" si="54"/>
        <v>9.2487393840497478E-2</v>
      </c>
      <c r="K237" s="20">
        <f t="shared" si="55"/>
        <v>0.12139676666942009</v>
      </c>
      <c r="L237" s="20">
        <f t="shared" si="56"/>
        <v>0.10294502763857284</v>
      </c>
    </row>
    <row r="238" spans="2:12" x14ac:dyDescent="0.25">
      <c r="B238" s="17">
        <v>2004</v>
      </c>
      <c r="C238" s="20"/>
      <c r="D238" s="20"/>
      <c r="E238" s="20"/>
      <c r="F238" s="20"/>
      <c r="G238" s="20"/>
      <c r="H238" s="20">
        <f t="shared" si="52"/>
        <v>0.49733421653271837</v>
      </c>
      <c r="I238" s="20">
        <f t="shared" si="53"/>
        <v>0.18958417646759235</v>
      </c>
      <c r="J238" s="20">
        <f t="shared" si="54"/>
        <v>8.4310231723531498E-2</v>
      </c>
      <c r="K238" s="20">
        <f t="shared" si="55"/>
        <v>0.12500720315370897</v>
      </c>
      <c r="L238" s="20">
        <f t="shared" si="56"/>
        <v>0.10376417212244891</v>
      </c>
    </row>
    <row r="239" spans="2:12" x14ac:dyDescent="0.25">
      <c r="B239" s="17">
        <v>2005</v>
      </c>
      <c r="C239" s="20"/>
      <c r="D239" s="20"/>
      <c r="E239" s="20"/>
      <c r="F239" s="20"/>
      <c r="G239" s="20"/>
      <c r="H239" s="20">
        <f t="shared" si="52"/>
        <v>0.50160636187475915</v>
      </c>
      <c r="I239" s="20">
        <f t="shared" si="53"/>
        <v>0.1864040399778156</v>
      </c>
      <c r="J239" s="20">
        <f t="shared" si="54"/>
        <v>8.750897752417236E-2</v>
      </c>
      <c r="K239" s="20">
        <f t="shared" si="55"/>
        <v>0.12479195950749396</v>
      </c>
      <c r="L239" s="20">
        <f t="shared" si="56"/>
        <v>9.9688661115758928E-2</v>
      </c>
    </row>
    <row r="240" spans="2:12" x14ac:dyDescent="0.25">
      <c r="B240" s="17">
        <v>2006</v>
      </c>
      <c r="C240" s="20"/>
      <c r="D240" s="20"/>
      <c r="E240" s="20"/>
      <c r="F240" s="20"/>
      <c r="G240" s="20"/>
      <c r="H240" s="20">
        <f t="shared" si="52"/>
        <v>0.48287879812151446</v>
      </c>
      <c r="I240" s="20">
        <f t="shared" si="53"/>
        <v>0.19646027616672745</v>
      </c>
      <c r="J240" s="20">
        <f t="shared" si="54"/>
        <v>8.9333656189619068E-2</v>
      </c>
      <c r="K240" s="20">
        <f t="shared" si="55"/>
        <v>0.12860165766511439</v>
      </c>
      <c r="L240" s="20">
        <f t="shared" si="56"/>
        <v>0.10272561185702467</v>
      </c>
    </row>
    <row r="241" spans="2:12" x14ac:dyDescent="0.25">
      <c r="B241" s="17">
        <v>2007</v>
      </c>
      <c r="C241" s="20"/>
      <c r="D241" s="20"/>
      <c r="E241" s="20"/>
      <c r="F241" s="20"/>
      <c r="G241" s="20"/>
      <c r="H241" s="20">
        <f t="shared" si="52"/>
        <v>0.48249340239903149</v>
      </c>
      <c r="I241" s="20">
        <f t="shared" si="53"/>
        <v>0.19718043591791487</v>
      </c>
      <c r="J241" s="20">
        <f t="shared" si="54"/>
        <v>8.2717874234629687E-2</v>
      </c>
      <c r="K241" s="20">
        <f t="shared" si="55"/>
        <v>0.13087882818639371</v>
      </c>
      <c r="L241" s="20">
        <f t="shared" si="56"/>
        <v>0.10672945926203024</v>
      </c>
    </row>
    <row r="242" spans="2:12" x14ac:dyDescent="0.25">
      <c r="B242" s="17">
        <v>2008</v>
      </c>
      <c r="C242" s="20"/>
      <c r="D242" s="20"/>
      <c r="E242" s="20"/>
      <c r="F242" s="20"/>
      <c r="G242" s="20"/>
      <c r="H242" s="20">
        <f t="shared" si="52"/>
        <v>0.49127345703773334</v>
      </c>
      <c r="I242" s="20">
        <f t="shared" si="53"/>
        <v>0.20298992557962106</v>
      </c>
      <c r="J242" s="20">
        <f t="shared" si="54"/>
        <v>7.979967657317398E-2</v>
      </c>
      <c r="K242" s="20">
        <f t="shared" si="55"/>
        <v>0.12246952916557383</v>
      </c>
      <c r="L242" s="20">
        <f t="shared" si="56"/>
        <v>0.10346741164389782</v>
      </c>
    </row>
    <row r="243" spans="2:12" x14ac:dyDescent="0.25">
      <c r="B243" s="17">
        <v>2009</v>
      </c>
      <c r="C243" s="20"/>
      <c r="D243" s="20"/>
      <c r="E243" s="20"/>
      <c r="F243" s="20"/>
      <c r="G243" s="20"/>
      <c r="H243" s="20">
        <f t="shared" si="52"/>
        <v>0.48418346935005407</v>
      </c>
      <c r="I243" s="20">
        <f t="shared" si="53"/>
        <v>0.19596808246066416</v>
      </c>
      <c r="J243" s="20">
        <f t="shared" si="54"/>
        <v>8.4785143547466246E-2</v>
      </c>
      <c r="K243" s="20">
        <f t="shared" si="55"/>
        <v>0.12934476104210008</v>
      </c>
      <c r="L243" s="20">
        <f t="shared" si="56"/>
        <v>0.10571854359971544</v>
      </c>
    </row>
    <row r="244" spans="2:12" x14ac:dyDescent="0.25">
      <c r="B244" s="17">
        <v>2010</v>
      </c>
      <c r="C244" s="20"/>
      <c r="D244" s="20"/>
      <c r="E244" s="20"/>
      <c r="F244" s="20"/>
      <c r="G244" s="20"/>
      <c r="H244" s="20">
        <f t="shared" si="52"/>
        <v>0.4477510008914955</v>
      </c>
      <c r="I244" s="20">
        <f t="shared" si="53"/>
        <v>0.19720714213130697</v>
      </c>
      <c r="J244" s="20">
        <f t="shared" si="54"/>
        <v>8.34911498474257E-2</v>
      </c>
      <c r="K244" s="20">
        <f t="shared" si="55"/>
        <v>0.15489520653250238</v>
      </c>
      <c r="L244" s="20">
        <f t="shared" si="56"/>
        <v>0.11665550059726935</v>
      </c>
    </row>
    <row r="245" spans="2:12" x14ac:dyDescent="0.25">
      <c r="B245" s="17">
        <v>2011</v>
      </c>
      <c r="C245" s="20"/>
      <c r="D245" s="20"/>
      <c r="E245" s="20"/>
      <c r="F245" s="20"/>
      <c r="G245" s="20"/>
      <c r="H245" s="20">
        <f t="shared" si="52"/>
        <v>0.44907854620130983</v>
      </c>
      <c r="I245" s="20">
        <f t="shared" si="53"/>
        <v>0.19374179518070297</v>
      </c>
      <c r="J245" s="20">
        <f t="shared" si="54"/>
        <v>7.4950787137375047E-2</v>
      </c>
      <c r="K245" s="20">
        <f t="shared" si="55"/>
        <v>0.16458850813610318</v>
      </c>
      <c r="L245" s="20">
        <f t="shared" si="56"/>
        <v>0.11764036334450904</v>
      </c>
    </row>
    <row r="246" spans="2:12" x14ac:dyDescent="0.25">
      <c r="B246" s="17">
        <v>2012</v>
      </c>
      <c r="C246" s="20"/>
      <c r="D246" s="20"/>
      <c r="E246" s="20"/>
      <c r="F246" s="20"/>
      <c r="G246" s="20"/>
      <c r="H246" s="20">
        <f t="shared" si="52"/>
        <v>0.4439387321114861</v>
      </c>
      <c r="I246" s="20">
        <f t="shared" si="53"/>
        <v>0.18832255980104731</v>
      </c>
      <c r="J246" s="20">
        <f t="shared" si="54"/>
        <v>6.9482587561540382E-2</v>
      </c>
      <c r="K246" s="20">
        <f t="shared" si="55"/>
        <v>0.18276789191282231</v>
      </c>
      <c r="L246" s="20">
        <f t="shared" si="56"/>
        <v>0.11548822861310386</v>
      </c>
    </row>
    <row r="247" spans="2:12" x14ac:dyDescent="0.25">
      <c r="B247" s="17">
        <v>2013</v>
      </c>
      <c r="C247" s="20"/>
      <c r="D247" s="20"/>
      <c r="E247" s="20"/>
      <c r="F247" s="20"/>
      <c r="G247" s="20"/>
      <c r="H247" s="20">
        <f t="shared" si="52"/>
        <v>0.44587362371071343</v>
      </c>
      <c r="I247" s="20">
        <f t="shared" si="53"/>
        <v>0.17523286448628825</v>
      </c>
      <c r="J247" s="20">
        <f t="shared" si="54"/>
        <v>7.1650332123675275E-2</v>
      </c>
      <c r="K247" s="20">
        <f t="shared" si="55"/>
        <v>0.19421530444710983</v>
      </c>
      <c r="L247" s="20">
        <f t="shared" si="56"/>
        <v>0.11302787523221319</v>
      </c>
    </row>
    <row r="248" spans="2:12" x14ac:dyDescent="0.25">
      <c r="B248" s="17">
        <v>2014</v>
      </c>
      <c r="C248" s="20"/>
      <c r="D248" s="20"/>
      <c r="E248" s="20"/>
      <c r="F248" s="20"/>
      <c r="G248" s="20"/>
      <c r="H248" s="20">
        <f t="shared" si="52"/>
        <v>0.44318921504334052</v>
      </c>
      <c r="I248" s="20">
        <f t="shared" si="53"/>
        <v>0.17870447827225996</v>
      </c>
      <c r="J248" s="20">
        <f t="shared" si="54"/>
        <v>7.0990713513808423E-2</v>
      </c>
      <c r="K248" s="20">
        <f t="shared" si="55"/>
        <v>0.19821238634751226</v>
      </c>
      <c r="L248" s="20">
        <f t="shared" si="56"/>
        <v>0.10890320682307884</v>
      </c>
    </row>
    <row r="249" spans="2:12" x14ac:dyDescent="0.25">
      <c r="B249" s="17">
        <v>2015</v>
      </c>
      <c r="C249" s="20"/>
      <c r="D249" s="20"/>
      <c r="E249" s="20"/>
      <c r="F249" s="20"/>
      <c r="G249" s="20"/>
      <c r="H249" s="20">
        <f t="shared" si="52"/>
        <v>0.44267304391567341</v>
      </c>
      <c r="I249" s="20">
        <f t="shared" si="53"/>
        <v>0.17813336991351086</v>
      </c>
      <c r="J249" s="20">
        <f t="shared" si="54"/>
        <v>6.6384605982985123E-2</v>
      </c>
      <c r="K249" s="20">
        <f t="shared" si="55"/>
        <v>0.19632445608254476</v>
      </c>
      <c r="L249" s="20">
        <f t="shared" si="56"/>
        <v>0.11648452410528588</v>
      </c>
    </row>
    <row r="250" spans="2:12" x14ac:dyDescent="0.25">
      <c r="B250" s="17">
        <v>2016</v>
      </c>
      <c r="C250" s="20"/>
      <c r="D250" s="20"/>
      <c r="E250" s="20"/>
      <c r="F250" s="20"/>
      <c r="G250" s="20"/>
      <c r="H250" s="20">
        <f t="shared" si="52"/>
        <v>0.44575814861919888</v>
      </c>
      <c r="I250" s="20">
        <f t="shared" si="53"/>
        <v>0.17713109911248501</v>
      </c>
      <c r="J250" s="20">
        <f t="shared" si="54"/>
        <v>6.3922587939487727E-2</v>
      </c>
      <c r="K250" s="20">
        <f t="shared" si="55"/>
        <v>0.19695508474851364</v>
      </c>
      <c r="L250" s="20">
        <f t="shared" si="56"/>
        <v>0.11623307958031456</v>
      </c>
    </row>
    <row r="251" spans="2:12" x14ac:dyDescent="0.25">
      <c r="B251" s="17">
        <v>2017</v>
      </c>
      <c r="C251" s="20"/>
      <c r="D251" s="20"/>
      <c r="E251" s="20"/>
      <c r="F251" s="20"/>
      <c r="G251" s="20"/>
      <c r="H251" s="20">
        <f t="shared" si="52"/>
        <v>0.44627212548660594</v>
      </c>
      <c r="I251" s="20">
        <f t="shared" si="53"/>
        <v>0.17975657884265847</v>
      </c>
      <c r="J251" s="20">
        <f t="shared" si="54"/>
        <v>6.247851195512167E-2</v>
      </c>
      <c r="K251" s="20">
        <f t="shared" si="55"/>
        <v>0.20362729626207915</v>
      </c>
      <c r="L251" s="20">
        <f t="shared" si="56"/>
        <v>0.1078654874535348</v>
      </c>
    </row>
    <row r="252" spans="2:12" x14ac:dyDescent="0.25">
      <c r="B252" s="17">
        <v>2018</v>
      </c>
      <c r="C252" s="20"/>
      <c r="D252" s="20"/>
      <c r="E252" s="20"/>
      <c r="F252" s="20"/>
      <c r="G252" s="20"/>
      <c r="H252" s="20">
        <f t="shared" si="52"/>
        <v>0.43541060151295818</v>
      </c>
      <c r="I252" s="20">
        <f t="shared" si="53"/>
        <v>0.18917558464900255</v>
      </c>
      <c r="J252" s="20">
        <f t="shared" si="54"/>
        <v>6.6491914442012509E-2</v>
      </c>
      <c r="K252" s="20">
        <f t="shared" si="55"/>
        <v>0.20340528406622613</v>
      </c>
      <c r="L252" s="20">
        <f t="shared" si="56"/>
        <v>0.10551661532980071</v>
      </c>
    </row>
  </sheetData>
  <mergeCells count="4">
    <mergeCell ref="A1:G1"/>
    <mergeCell ref="A2:G2"/>
    <mergeCell ref="A3:G3"/>
    <mergeCell ref="A4:G4"/>
  </mergeCells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7169" r:id="rId4">
          <objectPr defaultSize="0" autoPict="0" r:id="rId5">
            <anchor moveWithCells="1">
              <from>
                <xdr:col>6</xdr:col>
                <xdr:colOff>38100</xdr:colOff>
                <xdr:row>0</xdr:row>
                <xdr:rowOff>9525</xdr:rowOff>
              </from>
              <to>
                <xdr:col>6</xdr:col>
                <xdr:colOff>933450</xdr:colOff>
                <xdr:row>3</xdr:row>
                <xdr:rowOff>123825</xdr:rowOff>
              </to>
            </anchor>
          </objectPr>
        </oleObject>
      </mc:Choice>
      <mc:Fallback>
        <oleObject progId="Document" dvAspect="DVASPECT_ICON" shapeId="716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85E7-EFFC-4291-BAFB-A8768A1430F2}">
  <dimension ref="A2:BN247"/>
  <sheetViews>
    <sheetView topLeftCell="A151" zoomScale="85" zoomScaleNormal="85" workbookViewId="0">
      <selection activeCell="D169" sqref="D169"/>
    </sheetView>
  </sheetViews>
  <sheetFormatPr baseColWidth="10" defaultRowHeight="15" x14ac:dyDescent="0.25"/>
  <cols>
    <col min="2" max="3" width="16.85546875" bestFit="1" customWidth="1"/>
    <col min="4" max="7" width="16.7109375" bestFit="1" customWidth="1"/>
    <col min="8" max="8" width="17.28515625" bestFit="1" customWidth="1"/>
    <col min="9" max="11" width="16.7109375" bestFit="1" customWidth="1"/>
    <col min="12" max="12" width="16.85546875" bestFit="1" customWidth="1"/>
    <col min="13" max="13" width="16.7109375" bestFit="1" customWidth="1"/>
    <col min="14" max="18" width="16.85546875" bestFit="1" customWidth="1"/>
    <col min="19" max="19" width="17.28515625" bestFit="1" customWidth="1"/>
    <col min="20" max="22" width="16.85546875" bestFit="1" customWidth="1"/>
    <col min="23" max="23" width="17.7109375" bestFit="1" customWidth="1"/>
    <col min="24" max="24" width="16.85546875" bestFit="1" customWidth="1"/>
    <col min="25" max="25" width="18.28515625" bestFit="1" customWidth="1"/>
    <col min="26" max="26" width="17.7109375" bestFit="1" customWidth="1"/>
    <col min="27" max="27" width="18.28515625" bestFit="1" customWidth="1"/>
    <col min="28" max="28" width="17.28515625" bestFit="1" customWidth="1"/>
    <col min="29" max="31" width="17.7109375" bestFit="1" customWidth="1"/>
    <col min="32" max="34" width="17.28515625" bestFit="1" customWidth="1"/>
    <col min="35" max="35" width="17.7109375" bestFit="1" customWidth="1"/>
    <col min="36" max="36" width="17.28515625" bestFit="1" customWidth="1"/>
    <col min="37" max="37" width="17.7109375" bestFit="1" customWidth="1"/>
    <col min="38" max="40" width="18.28515625" bestFit="1" customWidth="1"/>
    <col min="41" max="41" width="17.7109375" bestFit="1" customWidth="1"/>
    <col min="42" max="42" width="18.28515625" bestFit="1" customWidth="1"/>
    <col min="43" max="43" width="17.7109375" bestFit="1" customWidth="1"/>
    <col min="44" max="47" width="18.28515625" bestFit="1" customWidth="1"/>
    <col min="48" max="48" width="17.7109375" bestFit="1" customWidth="1"/>
    <col min="49" max="53" width="18.28515625" bestFit="1" customWidth="1"/>
    <col min="54" max="55" width="17.7109375" bestFit="1" customWidth="1"/>
    <col min="56" max="58" width="18.28515625" bestFit="1" customWidth="1"/>
  </cols>
  <sheetData>
    <row r="2" spans="1:21" ht="14.45" customHeight="1" x14ac:dyDescent="0.25"/>
    <row r="3" spans="1:21" ht="13.9" customHeight="1" x14ac:dyDescent="0.25">
      <c r="E3" s="26" t="s">
        <v>67</v>
      </c>
    </row>
    <row r="5" spans="1:21" x14ac:dyDescent="0.25">
      <c r="A5" s="106" t="s">
        <v>48</v>
      </c>
      <c r="B5" s="106"/>
      <c r="C5" s="106"/>
      <c r="D5" s="106"/>
      <c r="E5" s="106"/>
      <c r="F5" s="106"/>
      <c r="G5" s="106"/>
      <c r="H5" s="107"/>
      <c r="I5" s="107"/>
    </row>
    <row r="6" spans="1:21" x14ac:dyDescent="0.25">
      <c r="A6" s="104" t="s">
        <v>36</v>
      </c>
      <c r="B6" s="104"/>
      <c r="C6" s="104"/>
      <c r="D6" s="104"/>
      <c r="E6" s="104"/>
      <c r="F6" s="104"/>
      <c r="G6" s="104"/>
      <c r="H6" s="104"/>
      <c r="I6" s="104"/>
    </row>
    <row r="7" spans="1:21" x14ac:dyDescent="0.25">
      <c r="A7" s="106" t="s">
        <v>35</v>
      </c>
      <c r="B7" s="106"/>
      <c r="C7" s="106"/>
      <c r="D7" s="106"/>
      <c r="E7" s="106"/>
      <c r="F7" s="106"/>
      <c r="G7" s="106"/>
      <c r="H7" s="107"/>
      <c r="I7" s="107"/>
    </row>
    <row r="8" spans="1:21" x14ac:dyDescent="0.25">
      <c r="A8" s="106" t="s">
        <v>47</v>
      </c>
      <c r="B8" s="106"/>
      <c r="C8" s="106"/>
      <c r="D8" s="106"/>
      <c r="E8" s="106"/>
      <c r="F8" s="106"/>
      <c r="G8" s="106"/>
      <c r="H8" s="107"/>
      <c r="I8" s="107"/>
    </row>
    <row r="9" spans="1:21" ht="26.25" x14ac:dyDescent="0.25">
      <c r="A9" s="1" t="s">
        <v>10</v>
      </c>
      <c r="B9" s="1" t="s">
        <v>32</v>
      </c>
      <c r="C9" s="1" t="s">
        <v>46</v>
      </c>
      <c r="D9" s="1" t="s">
        <v>45</v>
      </c>
      <c r="E9" s="1" t="s">
        <v>44</v>
      </c>
      <c r="F9" s="1" t="s">
        <v>43</v>
      </c>
      <c r="G9" s="1" t="s">
        <v>31</v>
      </c>
      <c r="H9" s="1" t="s">
        <v>29</v>
      </c>
      <c r="I9" s="1" t="s">
        <v>42</v>
      </c>
      <c r="K9" s="21" t="s">
        <v>56</v>
      </c>
      <c r="L9" s="23"/>
      <c r="M9" s="23" t="s">
        <v>10</v>
      </c>
      <c r="N9" s="1" t="s">
        <v>32</v>
      </c>
      <c r="O9" s="1" t="s">
        <v>46</v>
      </c>
      <c r="P9" s="1" t="s">
        <v>45</v>
      </c>
      <c r="Q9" s="1" t="s">
        <v>44</v>
      </c>
      <c r="R9" s="1" t="s">
        <v>43</v>
      </c>
      <c r="S9" s="1" t="s">
        <v>31</v>
      </c>
      <c r="T9" s="1" t="s">
        <v>29</v>
      </c>
      <c r="U9" s="22" t="s">
        <v>57</v>
      </c>
    </row>
    <row r="10" spans="1:21" x14ac:dyDescent="0.25">
      <c r="A10" s="2">
        <v>1975</v>
      </c>
      <c r="B10" s="3">
        <v>875000</v>
      </c>
      <c r="C10" s="3">
        <v>294000</v>
      </c>
      <c r="D10" s="3">
        <v>783000</v>
      </c>
      <c r="E10" s="3">
        <v>472000</v>
      </c>
      <c r="F10" s="3">
        <v>251000</v>
      </c>
      <c r="G10" s="3">
        <v>663000</v>
      </c>
      <c r="H10" s="3">
        <v>206000</v>
      </c>
      <c r="I10" s="3">
        <v>3540000</v>
      </c>
      <c r="K10" s="19">
        <f>SUM(B10:H10)</f>
        <v>3544000</v>
      </c>
      <c r="L10" s="19"/>
      <c r="M10" s="2">
        <v>1975</v>
      </c>
      <c r="N10" s="20">
        <f>B10/$K10</f>
        <v>0.24689616252821669</v>
      </c>
      <c r="O10" s="20">
        <f t="shared" ref="O10:T10" si="0">C10/$K10</f>
        <v>8.2957110609480814E-2</v>
      </c>
      <c r="P10" s="20">
        <f t="shared" si="0"/>
        <v>0.22093679458239276</v>
      </c>
      <c r="Q10" s="20">
        <f t="shared" si="0"/>
        <v>0.13318284424379231</v>
      </c>
      <c r="R10" s="20">
        <f t="shared" si="0"/>
        <v>7.0823927765237021E-2</v>
      </c>
      <c r="S10" s="20">
        <f t="shared" si="0"/>
        <v>0.18707674943566591</v>
      </c>
      <c r="T10" s="20">
        <f t="shared" si="0"/>
        <v>5.812641083521445E-2</v>
      </c>
      <c r="U10" s="20">
        <f>SUM(N10:T10)</f>
        <v>1</v>
      </c>
    </row>
    <row r="11" spans="1:21" x14ac:dyDescent="0.25">
      <c r="A11" s="4">
        <f t="shared" ref="A11:A29" si="1">+A10+1</f>
        <v>1976</v>
      </c>
      <c r="B11" s="3">
        <v>1120000</v>
      </c>
      <c r="C11" s="3">
        <v>406000</v>
      </c>
      <c r="D11" s="3">
        <v>1030000</v>
      </c>
      <c r="E11" s="3">
        <v>502000</v>
      </c>
      <c r="F11" s="3">
        <v>355000</v>
      </c>
      <c r="G11" s="3">
        <v>969000</v>
      </c>
      <c r="H11" s="3">
        <v>230000</v>
      </c>
      <c r="I11" s="3">
        <v>4610000</v>
      </c>
      <c r="K11" s="19">
        <f t="shared" ref="K11:K38" si="2">SUM(B11:H11)</f>
        <v>4612000</v>
      </c>
      <c r="L11" s="19"/>
      <c r="M11" s="4">
        <f t="shared" ref="M11:M29" si="3">+M10+1</f>
        <v>1976</v>
      </c>
      <c r="N11" s="20">
        <f t="shared" ref="N11:N38" si="4">B11/$K11</f>
        <v>0.24284475281873374</v>
      </c>
      <c r="O11" s="20">
        <f t="shared" ref="O11:O38" si="5">C11/$K11</f>
        <v>8.8031222896790981E-2</v>
      </c>
      <c r="P11" s="20">
        <f t="shared" ref="P11:P38" si="6">D11/$K11</f>
        <v>0.22333044232437121</v>
      </c>
      <c r="Q11" s="20">
        <f t="shared" ref="Q11:Q38" si="7">E11/$K11</f>
        <v>0.10884648742411102</v>
      </c>
      <c r="R11" s="20">
        <f t="shared" ref="R11:R38" si="8">F11/$K11</f>
        <v>7.6973113616652211E-2</v>
      </c>
      <c r="S11" s="20">
        <f t="shared" ref="S11:S38" si="9">G11/$K11</f>
        <v>0.21010407632263661</v>
      </c>
      <c r="T11" s="20">
        <f t="shared" ref="T11:T38" si="10">H11/$K11</f>
        <v>4.9869904596704248E-2</v>
      </c>
      <c r="U11" s="20">
        <f t="shared" ref="U11:U38" si="11">SUM(N11:T11)</f>
        <v>1.0000000000000002</v>
      </c>
    </row>
    <row r="12" spans="1:21" x14ac:dyDescent="0.25">
      <c r="A12" s="4">
        <f t="shared" si="1"/>
        <v>1977</v>
      </c>
      <c r="B12" s="3">
        <v>1190000</v>
      </c>
      <c r="C12" s="3">
        <v>418000</v>
      </c>
      <c r="D12" s="3">
        <v>1110000</v>
      </c>
      <c r="E12" s="3">
        <v>533000</v>
      </c>
      <c r="F12" s="3">
        <v>358000</v>
      </c>
      <c r="G12" s="3">
        <v>1140000</v>
      </c>
      <c r="H12" s="3">
        <v>234000</v>
      </c>
      <c r="I12" s="3">
        <v>4980000</v>
      </c>
      <c r="K12" s="19">
        <f t="shared" si="2"/>
        <v>4983000</v>
      </c>
      <c r="L12" s="19"/>
      <c r="M12" s="4">
        <f t="shared" si="3"/>
        <v>1977</v>
      </c>
      <c r="N12" s="20">
        <f t="shared" si="4"/>
        <v>0.23881196066626531</v>
      </c>
      <c r="O12" s="20">
        <f t="shared" si="5"/>
        <v>8.3885209713024281E-2</v>
      </c>
      <c r="P12" s="20">
        <f t="shared" si="6"/>
        <v>0.22275737507525586</v>
      </c>
      <c r="Q12" s="20">
        <f t="shared" si="7"/>
        <v>0.10696367650010034</v>
      </c>
      <c r="R12" s="20">
        <f t="shared" si="8"/>
        <v>7.1844270519767203E-2</v>
      </c>
      <c r="S12" s="20">
        <f t="shared" si="9"/>
        <v>0.22877784467188442</v>
      </c>
      <c r="T12" s="20">
        <f t="shared" si="10"/>
        <v>4.6959662853702587E-2</v>
      </c>
      <c r="U12" s="20">
        <f t="shared" si="11"/>
        <v>0.99999999999999989</v>
      </c>
    </row>
    <row r="13" spans="1:21" x14ac:dyDescent="0.25">
      <c r="A13" s="4">
        <f t="shared" si="1"/>
        <v>1978</v>
      </c>
      <c r="B13" s="3">
        <v>1280000</v>
      </c>
      <c r="C13" s="3">
        <v>461000</v>
      </c>
      <c r="D13" s="3">
        <v>1260000</v>
      </c>
      <c r="E13" s="3">
        <v>592000</v>
      </c>
      <c r="F13" s="3">
        <v>395000</v>
      </c>
      <c r="G13" s="3">
        <v>1240000</v>
      </c>
      <c r="H13" s="3">
        <v>252000</v>
      </c>
      <c r="I13" s="3">
        <v>5480000</v>
      </c>
      <c r="K13" s="19">
        <f t="shared" si="2"/>
        <v>5480000</v>
      </c>
      <c r="L13" s="19"/>
      <c r="M13" s="4">
        <f t="shared" si="3"/>
        <v>1978</v>
      </c>
      <c r="N13" s="20">
        <f t="shared" si="4"/>
        <v>0.23357664233576642</v>
      </c>
      <c r="O13" s="20">
        <f t="shared" si="5"/>
        <v>8.4124087591240876E-2</v>
      </c>
      <c r="P13" s="20">
        <f t="shared" si="6"/>
        <v>0.22992700729927007</v>
      </c>
      <c r="Q13" s="20">
        <f t="shared" si="7"/>
        <v>0.10802919708029197</v>
      </c>
      <c r="R13" s="20">
        <f t="shared" si="8"/>
        <v>7.2080291970802915E-2</v>
      </c>
      <c r="S13" s="20">
        <f t="shared" si="9"/>
        <v>0.22627737226277372</v>
      </c>
      <c r="T13" s="20">
        <f t="shared" si="10"/>
        <v>4.5985401459854011E-2</v>
      </c>
      <c r="U13" s="20">
        <f t="shared" si="11"/>
        <v>1</v>
      </c>
    </row>
    <row r="14" spans="1:21" x14ac:dyDescent="0.25">
      <c r="A14" s="4">
        <f t="shared" si="1"/>
        <v>1979</v>
      </c>
      <c r="B14" s="3">
        <v>1200000</v>
      </c>
      <c r="C14" s="3">
        <v>406000</v>
      </c>
      <c r="D14" s="3">
        <v>1270000</v>
      </c>
      <c r="E14" s="3">
        <v>620000</v>
      </c>
      <c r="F14" s="3">
        <v>374000</v>
      </c>
      <c r="G14" s="3">
        <v>1210000</v>
      </c>
      <c r="H14" s="3">
        <v>257000</v>
      </c>
      <c r="I14" s="3">
        <v>5340000</v>
      </c>
      <c r="K14" s="19">
        <f t="shared" si="2"/>
        <v>5337000</v>
      </c>
      <c r="L14" s="19"/>
      <c r="M14" s="4">
        <f t="shared" si="3"/>
        <v>1979</v>
      </c>
      <c r="N14" s="20">
        <f t="shared" si="4"/>
        <v>0.22484541877459246</v>
      </c>
      <c r="O14" s="20">
        <f t="shared" si="5"/>
        <v>7.6072700018737116E-2</v>
      </c>
      <c r="P14" s="20">
        <f t="shared" si="6"/>
        <v>0.23796140153644368</v>
      </c>
      <c r="Q14" s="20">
        <f t="shared" si="7"/>
        <v>0.11617013303353944</v>
      </c>
      <c r="R14" s="20">
        <f t="shared" si="8"/>
        <v>7.0076822184747992E-2</v>
      </c>
      <c r="S14" s="20">
        <f t="shared" si="9"/>
        <v>0.22671913059771406</v>
      </c>
      <c r="T14" s="20">
        <f t="shared" si="10"/>
        <v>4.8154393854225222E-2</v>
      </c>
      <c r="U14" s="20">
        <f t="shared" si="11"/>
        <v>1</v>
      </c>
    </row>
    <row r="15" spans="1:21" x14ac:dyDescent="0.25">
      <c r="A15" s="4">
        <f t="shared" si="1"/>
        <v>1980</v>
      </c>
      <c r="B15" s="13">
        <v>1010000</v>
      </c>
      <c r="C15" s="13">
        <v>340000</v>
      </c>
      <c r="D15" s="13">
        <v>1290000</v>
      </c>
      <c r="E15" s="13">
        <v>533000</v>
      </c>
      <c r="F15" s="13">
        <v>322000</v>
      </c>
      <c r="G15" s="13">
        <v>868000</v>
      </c>
      <c r="H15" s="13">
        <v>234000</v>
      </c>
      <c r="I15" s="14">
        <v>4590000</v>
      </c>
      <c r="K15" s="19">
        <f t="shared" si="2"/>
        <v>4597000</v>
      </c>
      <c r="L15" s="19"/>
      <c r="M15" s="4">
        <f t="shared" si="3"/>
        <v>1980</v>
      </c>
      <c r="N15" s="20">
        <f t="shared" si="4"/>
        <v>0.21970850554709592</v>
      </c>
      <c r="O15" s="20">
        <f t="shared" si="5"/>
        <v>7.3961279095061991E-2</v>
      </c>
      <c r="P15" s="20">
        <f t="shared" si="6"/>
        <v>0.2806177942136176</v>
      </c>
      <c r="Q15" s="20">
        <f t="shared" si="7"/>
        <v>0.11594518164020014</v>
      </c>
      <c r="R15" s="20">
        <f t="shared" si="8"/>
        <v>7.0045681966499893E-2</v>
      </c>
      <c r="S15" s="20">
        <f t="shared" si="9"/>
        <v>0.18881879486621711</v>
      </c>
      <c r="T15" s="20">
        <f t="shared" si="10"/>
        <v>5.0902762671307375E-2</v>
      </c>
      <c r="U15" s="20">
        <f t="shared" si="11"/>
        <v>1</v>
      </c>
    </row>
    <row r="16" spans="1:21" x14ac:dyDescent="0.25">
      <c r="A16" s="4">
        <f t="shared" si="1"/>
        <v>1981</v>
      </c>
      <c r="B16" s="13">
        <v>974000</v>
      </c>
      <c r="C16" s="13">
        <v>379000</v>
      </c>
      <c r="D16" s="13">
        <v>1360000</v>
      </c>
      <c r="E16" s="13">
        <v>512000</v>
      </c>
      <c r="F16" s="13">
        <v>323000</v>
      </c>
      <c r="G16" s="13">
        <v>826000</v>
      </c>
      <c r="H16" s="13">
        <v>244000</v>
      </c>
      <c r="I16" s="13">
        <v>4620000</v>
      </c>
      <c r="K16" s="19">
        <f t="shared" si="2"/>
        <v>4618000</v>
      </c>
      <c r="L16" s="19"/>
      <c r="M16" s="4">
        <f t="shared" si="3"/>
        <v>1981</v>
      </c>
      <c r="N16" s="20">
        <f t="shared" si="4"/>
        <v>0.21091381550454744</v>
      </c>
      <c r="O16" s="20">
        <f t="shared" si="5"/>
        <v>8.2070160242529236E-2</v>
      </c>
      <c r="P16" s="20">
        <f t="shared" si="6"/>
        <v>0.29449978345604155</v>
      </c>
      <c r="Q16" s="20">
        <f t="shared" si="7"/>
        <v>0.11087050671286271</v>
      </c>
      <c r="R16" s="20">
        <f t="shared" si="8"/>
        <v>6.994369857080987E-2</v>
      </c>
      <c r="S16" s="20">
        <f t="shared" si="9"/>
        <v>0.17886530965786054</v>
      </c>
      <c r="T16" s="20">
        <f t="shared" si="10"/>
        <v>5.2836725855348633E-2</v>
      </c>
      <c r="U16" s="20">
        <f t="shared" si="11"/>
        <v>0.99999999999999989</v>
      </c>
    </row>
    <row r="17" spans="1:21" x14ac:dyDescent="0.25">
      <c r="A17" s="4">
        <f t="shared" si="1"/>
        <v>1982</v>
      </c>
      <c r="B17" s="13">
        <v>936000</v>
      </c>
      <c r="C17" s="13">
        <v>317000</v>
      </c>
      <c r="D17" s="13">
        <v>1460000</v>
      </c>
      <c r="E17" s="13">
        <v>465000</v>
      </c>
      <c r="F17" s="13">
        <v>269000</v>
      </c>
      <c r="G17" s="13">
        <v>715000</v>
      </c>
      <c r="H17" s="13">
        <v>219000</v>
      </c>
      <c r="I17" s="13">
        <v>4380000</v>
      </c>
      <c r="K17" s="19">
        <f t="shared" si="2"/>
        <v>4381000</v>
      </c>
      <c r="L17" s="19"/>
      <c r="M17" s="4">
        <f t="shared" si="3"/>
        <v>1982</v>
      </c>
      <c r="N17" s="20">
        <f t="shared" si="4"/>
        <v>0.21364985163204747</v>
      </c>
      <c r="O17" s="20">
        <f t="shared" si="5"/>
        <v>7.2357909153161384E-2</v>
      </c>
      <c r="P17" s="20">
        <f t="shared" si="6"/>
        <v>0.33325724720383476</v>
      </c>
      <c r="Q17" s="20">
        <f t="shared" si="7"/>
        <v>0.10614015065053641</v>
      </c>
      <c r="R17" s="20">
        <f t="shared" si="8"/>
        <v>6.1401506505364072E-2</v>
      </c>
      <c r="S17" s="20">
        <f t="shared" si="9"/>
        <v>0.16320474777448071</v>
      </c>
      <c r="T17" s="20">
        <f t="shared" si="10"/>
        <v>4.9988587080575214E-2</v>
      </c>
      <c r="U17" s="20">
        <f t="shared" si="11"/>
        <v>0.99999999999999989</v>
      </c>
    </row>
    <row r="18" spans="1:21" x14ac:dyDescent="0.25">
      <c r="A18" s="4">
        <f t="shared" si="1"/>
        <v>1983</v>
      </c>
      <c r="B18" s="13">
        <v>1120000</v>
      </c>
      <c r="C18" s="13">
        <v>414000</v>
      </c>
      <c r="D18" s="13">
        <v>1520000</v>
      </c>
      <c r="E18" s="13">
        <v>514000</v>
      </c>
      <c r="F18" s="13">
        <v>313000</v>
      </c>
      <c r="G18" s="13">
        <v>926000</v>
      </c>
      <c r="H18" s="13">
        <v>223000</v>
      </c>
      <c r="I18" s="13">
        <v>5030000</v>
      </c>
      <c r="K18" s="19">
        <f t="shared" si="2"/>
        <v>5030000</v>
      </c>
      <c r="L18" s="19"/>
      <c r="M18" s="4">
        <f t="shared" si="3"/>
        <v>1983</v>
      </c>
      <c r="N18" s="20">
        <f t="shared" si="4"/>
        <v>0.22266401590457258</v>
      </c>
      <c r="O18" s="20">
        <f t="shared" si="5"/>
        <v>8.2306163021868786E-2</v>
      </c>
      <c r="P18" s="20">
        <f t="shared" si="6"/>
        <v>0.30218687872763417</v>
      </c>
      <c r="Q18" s="20">
        <f t="shared" si="7"/>
        <v>0.1021868787276342</v>
      </c>
      <c r="R18" s="20">
        <f t="shared" si="8"/>
        <v>6.2226640159045728E-2</v>
      </c>
      <c r="S18" s="20">
        <f t="shared" si="9"/>
        <v>0.18409542743538768</v>
      </c>
      <c r="T18" s="20">
        <f t="shared" si="10"/>
        <v>4.4333996023856861E-2</v>
      </c>
      <c r="U18" s="20">
        <f t="shared" si="11"/>
        <v>1</v>
      </c>
    </row>
    <row r="19" spans="1:21" x14ac:dyDescent="0.25">
      <c r="A19" s="4">
        <f t="shared" si="1"/>
        <v>1984</v>
      </c>
      <c r="B19" s="13">
        <v>1090000</v>
      </c>
      <c r="C19" s="13">
        <v>421000</v>
      </c>
      <c r="D19" s="13">
        <v>1540000</v>
      </c>
      <c r="E19" s="13">
        <v>567000</v>
      </c>
      <c r="F19" s="13">
        <v>314000</v>
      </c>
      <c r="G19" s="13">
        <v>1120000</v>
      </c>
      <c r="H19" s="13">
        <v>200000</v>
      </c>
      <c r="I19" s="14">
        <v>5240000</v>
      </c>
      <c r="K19" s="19">
        <f t="shared" si="2"/>
        <v>5252000</v>
      </c>
      <c r="L19" s="19"/>
      <c r="M19" s="4">
        <f t="shared" si="3"/>
        <v>1984</v>
      </c>
      <c r="N19" s="20">
        <f t="shared" si="4"/>
        <v>0.20753998476770755</v>
      </c>
      <c r="O19" s="20">
        <f t="shared" si="5"/>
        <v>8.0159939070830161E-2</v>
      </c>
      <c r="P19" s="20">
        <f t="shared" si="6"/>
        <v>0.29322162985529321</v>
      </c>
      <c r="Q19" s="20">
        <f t="shared" si="7"/>
        <v>0.10795887281035796</v>
      </c>
      <c r="R19" s="20">
        <f t="shared" si="8"/>
        <v>5.9786747905559788E-2</v>
      </c>
      <c r="S19" s="20">
        <f t="shared" si="9"/>
        <v>0.21325209444021326</v>
      </c>
      <c r="T19" s="20">
        <f t="shared" si="10"/>
        <v>3.8080731150038079E-2</v>
      </c>
      <c r="U19" s="20">
        <f t="shared" si="11"/>
        <v>1.0000000000000002</v>
      </c>
    </row>
    <row r="20" spans="1:21" x14ac:dyDescent="0.25">
      <c r="A20" s="4">
        <f t="shared" si="1"/>
        <v>1985</v>
      </c>
      <c r="B20" s="13">
        <v>1120000</v>
      </c>
      <c r="C20" s="13">
        <v>388000</v>
      </c>
      <c r="D20" s="13">
        <v>1520000</v>
      </c>
      <c r="E20" s="13">
        <v>517000</v>
      </c>
      <c r="F20" s="13">
        <v>305000</v>
      </c>
      <c r="G20" s="13">
        <v>1100000</v>
      </c>
      <c r="H20" s="13">
        <v>263000</v>
      </c>
      <c r="I20" s="13">
        <v>5210000</v>
      </c>
      <c r="K20" s="19">
        <f t="shared" si="2"/>
        <v>5213000</v>
      </c>
      <c r="L20" s="19"/>
      <c r="M20" s="4">
        <f t="shared" si="3"/>
        <v>1985</v>
      </c>
      <c r="N20" s="20">
        <f t="shared" si="4"/>
        <v>0.21484749664300787</v>
      </c>
      <c r="O20" s="20">
        <f t="shared" si="5"/>
        <v>7.4429311337042017E-2</v>
      </c>
      <c r="P20" s="20">
        <f t="shared" si="6"/>
        <v>0.29157874544408208</v>
      </c>
      <c r="Q20" s="20">
        <f t="shared" si="7"/>
        <v>9.9175139075388455E-2</v>
      </c>
      <c r="R20" s="20">
        <f t="shared" si="8"/>
        <v>5.8507577210819103E-2</v>
      </c>
      <c r="S20" s="20">
        <f t="shared" si="9"/>
        <v>0.21101093420295416</v>
      </c>
      <c r="T20" s="20">
        <f t="shared" si="10"/>
        <v>5.0450796086706308E-2</v>
      </c>
      <c r="U20" s="20">
        <f t="shared" si="11"/>
        <v>1</v>
      </c>
    </row>
    <row r="21" spans="1:21" x14ac:dyDescent="0.25">
      <c r="A21" s="4">
        <f t="shared" si="1"/>
        <v>1986</v>
      </c>
      <c r="B21" s="13">
        <v>1130000</v>
      </c>
      <c r="C21" s="13">
        <v>427000</v>
      </c>
      <c r="D21" s="13">
        <v>1510000</v>
      </c>
      <c r="E21" s="13">
        <v>494000</v>
      </c>
      <c r="F21" s="13">
        <v>303000</v>
      </c>
      <c r="G21" s="13">
        <v>1080000</v>
      </c>
      <c r="H21" s="13">
        <v>201000</v>
      </c>
      <c r="I21" s="14">
        <v>5140000</v>
      </c>
      <c r="K21" s="19">
        <f t="shared" si="2"/>
        <v>5145000</v>
      </c>
      <c r="L21" s="19"/>
      <c r="M21" s="4">
        <f t="shared" si="3"/>
        <v>1986</v>
      </c>
      <c r="N21" s="20">
        <f t="shared" si="4"/>
        <v>0.2196307094266278</v>
      </c>
      <c r="O21" s="20">
        <f t="shared" si="5"/>
        <v>8.2993197278911565E-2</v>
      </c>
      <c r="P21" s="20">
        <f t="shared" si="6"/>
        <v>0.29348882410106902</v>
      </c>
      <c r="Q21" s="20">
        <f t="shared" si="7"/>
        <v>9.6015549076773565E-2</v>
      </c>
      <c r="R21" s="20">
        <f t="shared" si="8"/>
        <v>5.8892128279883382E-2</v>
      </c>
      <c r="S21" s="20">
        <f t="shared" si="9"/>
        <v>0.2099125364431487</v>
      </c>
      <c r="T21" s="20">
        <f t="shared" si="10"/>
        <v>3.9067055393586007E-2</v>
      </c>
      <c r="U21" s="20">
        <f t="shared" si="11"/>
        <v>0.99999999999999989</v>
      </c>
    </row>
    <row r="22" spans="1:21" x14ac:dyDescent="0.25">
      <c r="A22" s="4">
        <f t="shared" si="1"/>
        <v>1987</v>
      </c>
      <c r="B22" s="13">
        <v>1160000</v>
      </c>
      <c r="C22" s="13">
        <v>462000</v>
      </c>
      <c r="D22" s="13">
        <v>1650000</v>
      </c>
      <c r="E22" s="13">
        <v>498000</v>
      </c>
      <c r="F22" s="13">
        <v>322000</v>
      </c>
      <c r="G22" s="13">
        <v>1200000</v>
      </c>
      <c r="H22" s="13">
        <v>179000</v>
      </c>
      <c r="I22" s="13">
        <v>5470000</v>
      </c>
      <c r="K22" s="19">
        <f t="shared" si="2"/>
        <v>5471000</v>
      </c>
      <c r="L22" s="19"/>
      <c r="M22" s="4">
        <f t="shared" si="3"/>
        <v>1987</v>
      </c>
      <c r="N22" s="20">
        <f t="shared" si="4"/>
        <v>0.21202705172728933</v>
      </c>
      <c r="O22" s="20">
        <f t="shared" si="5"/>
        <v>8.4445256808627314E-2</v>
      </c>
      <c r="P22" s="20">
        <f t="shared" si="6"/>
        <v>0.30159020288795468</v>
      </c>
      <c r="Q22" s="20">
        <f t="shared" si="7"/>
        <v>9.1025406689819052E-2</v>
      </c>
      <c r="R22" s="20">
        <f t="shared" si="8"/>
        <v>5.8855785048437213E-2</v>
      </c>
      <c r="S22" s="20">
        <f t="shared" si="9"/>
        <v>0.21933832937305794</v>
      </c>
      <c r="T22" s="20">
        <f t="shared" si="10"/>
        <v>3.2717967464814479E-2</v>
      </c>
      <c r="U22" s="20">
        <f t="shared" si="11"/>
        <v>1</v>
      </c>
    </row>
    <row r="23" spans="1:21" x14ac:dyDescent="0.25">
      <c r="A23" s="4">
        <f t="shared" si="1"/>
        <v>1988</v>
      </c>
      <c r="B23" s="13">
        <v>1030000</v>
      </c>
      <c r="C23" s="13">
        <v>463000</v>
      </c>
      <c r="D23" s="13">
        <v>1600000</v>
      </c>
      <c r="E23" s="13">
        <v>527000</v>
      </c>
      <c r="F23" s="13">
        <v>338000</v>
      </c>
      <c r="G23" s="13">
        <v>1200000</v>
      </c>
      <c r="H23" s="13">
        <v>213000</v>
      </c>
      <c r="I23" s="13">
        <v>5370000</v>
      </c>
      <c r="K23" s="19">
        <f t="shared" si="2"/>
        <v>5371000</v>
      </c>
      <c r="L23" s="19"/>
      <c r="M23" s="4">
        <f t="shared" si="3"/>
        <v>1988</v>
      </c>
      <c r="N23" s="20">
        <f t="shared" si="4"/>
        <v>0.19177061999627629</v>
      </c>
      <c r="O23" s="20">
        <f t="shared" si="5"/>
        <v>8.6203686464345564E-2</v>
      </c>
      <c r="P23" s="20">
        <f t="shared" si="6"/>
        <v>0.29789610873207967</v>
      </c>
      <c r="Q23" s="20">
        <f t="shared" si="7"/>
        <v>9.8119530813628744E-2</v>
      </c>
      <c r="R23" s="20">
        <f t="shared" si="8"/>
        <v>6.2930552969651832E-2</v>
      </c>
      <c r="S23" s="20">
        <f t="shared" si="9"/>
        <v>0.22342208154905976</v>
      </c>
      <c r="T23" s="20">
        <f t="shared" si="10"/>
        <v>3.9657419474958107E-2</v>
      </c>
      <c r="U23" s="20">
        <f t="shared" si="11"/>
        <v>1</v>
      </c>
    </row>
    <row r="24" spans="1:21" x14ac:dyDescent="0.25">
      <c r="A24" s="4">
        <f t="shared" si="1"/>
        <v>1989</v>
      </c>
      <c r="B24" s="13">
        <v>949000</v>
      </c>
      <c r="C24" s="13">
        <v>399000</v>
      </c>
      <c r="D24" s="13">
        <v>1550000</v>
      </c>
      <c r="E24" s="13">
        <v>486000</v>
      </c>
      <c r="F24" s="13">
        <v>320000</v>
      </c>
      <c r="G24" s="13">
        <v>1060000</v>
      </c>
      <c r="H24" s="13">
        <v>193000</v>
      </c>
      <c r="I24" s="13">
        <v>4960000</v>
      </c>
      <c r="K24" s="19">
        <f t="shared" si="2"/>
        <v>4957000</v>
      </c>
      <c r="L24" s="19"/>
      <c r="M24" s="4">
        <f t="shared" si="3"/>
        <v>1989</v>
      </c>
      <c r="N24" s="20">
        <f t="shared" si="4"/>
        <v>0.19144643937865644</v>
      </c>
      <c r="O24" s="20">
        <f t="shared" si="5"/>
        <v>8.0492233205567879E-2</v>
      </c>
      <c r="P24" s="20">
        <f t="shared" si="6"/>
        <v>0.31268912648779501</v>
      </c>
      <c r="Q24" s="20">
        <f t="shared" si="7"/>
        <v>9.8043171272947344E-2</v>
      </c>
      <c r="R24" s="20">
        <f t="shared" si="8"/>
        <v>6.4555174500706067E-2</v>
      </c>
      <c r="S24" s="20">
        <f t="shared" si="9"/>
        <v>0.21383901553358886</v>
      </c>
      <c r="T24" s="20">
        <f t="shared" si="10"/>
        <v>3.8934839620738348E-2</v>
      </c>
      <c r="U24" s="20">
        <f t="shared" si="11"/>
        <v>1</v>
      </c>
    </row>
    <row r="25" spans="1:21" x14ac:dyDescent="0.25">
      <c r="A25" s="4">
        <f t="shared" si="1"/>
        <v>1990</v>
      </c>
      <c r="B25" s="13">
        <v>958000</v>
      </c>
      <c r="C25" s="13">
        <v>404000</v>
      </c>
      <c r="D25" s="13">
        <v>1710000</v>
      </c>
      <c r="E25" s="13">
        <v>472000</v>
      </c>
      <c r="F25" s="13">
        <v>358000</v>
      </c>
      <c r="G25" s="13">
        <v>1160000</v>
      </c>
      <c r="H25" s="13">
        <v>207000</v>
      </c>
      <c r="I25" s="14">
        <v>5260000</v>
      </c>
      <c r="K25" s="19">
        <f t="shared" si="2"/>
        <v>5269000</v>
      </c>
      <c r="L25" s="19"/>
      <c r="M25" s="4">
        <f t="shared" si="3"/>
        <v>1990</v>
      </c>
      <c r="N25" s="20">
        <f t="shared" si="4"/>
        <v>0.18181818181818182</v>
      </c>
      <c r="O25" s="20">
        <f t="shared" si="5"/>
        <v>7.6674890871133036E-2</v>
      </c>
      <c r="P25" s="20">
        <f t="shared" si="6"/>
        <v>0.32453976086543934</v>
      </c>
      <c r="Q25" s="20">
        <f t="shared" si="7"/>
        <v>8.9580565572214846E-2</v>
      </c>
      <c r="R25" s="20">
        <f t="shared" si="8"/>
        <v>6.794458151451889E-2</v>
      </c>
      <c r="S25" s="20">
        <f t="shared" si="9"/>
        <v>0.22015562725374835</v>
      </c>
      <c r="T25" s="20">
        <f t="shared" si="10"/>
        <v>3.9286392104763715E-2</v>
      </c>
      <c r="U25" s="20">
        <f t="shared" si="11"/>
        <v>1</v>
      </c>
    </row>
    <row r="26" spans="1:21" x14ac:dyDescent="0.25">
      <c r="A26" s="4">
        <f t="shared" si="1"/>
        <v>1991</v>
      </c>
      <c r="B26" s="13">
        <v>830000</v>
      </c>
      <c r="C26" s="13">
        <v>372000</v>
      </c>
      <c r="D26" s="13">
        <v>1740000</v>
      </c>
      <c r="E26" s="13">
        <v>457000</v>
      </c>
      <c r="F26" s="13">
        <v>336000</v>
      </c>
      <c r="G26" s="13">
        <v>1120000</v>
      </c>
      <c r="H26" s="13">
        <v>190000</v>
      </c>
      <c r="I26" s="14">
        <v>5040000</v>
      </c>
      <c r="K26" s="19">
        <f t="shared" si="2"/>
        <v>5045000</v>
      </c>
      <c r="L26" s="19"/>
      <c r="M26" s="4">
        <f t="shared" si="3"/>
        <v>1991</v>
      </c>
      <c r="N26" s="20">
        <f t="shared" si="4"/>
        <v>0.16451932606541131</v>
      </c>
      <c r="O26" s="20">
        <f t="shared" si="5"/>
        <v>7.3736372646184337E-2</v>
      </c>
      <c r="P26" s="20">
        <f t="shared" si="6"/>
        <v>0.34489593657086226</v>
      </c>
      <c r="Q26" s="20">
        <f t="shared" si="7"/>
        <v>9.0584737363726464E-2</v>
      </c>
      <c r="R26" s="20">
        <f t="shared" si="8"/>
        <v>6.6600594648166506E-2</v>
      </c>
      <c r="S26" s="20">
        <f t="shared" si="9"/>
        <v>0.222001982160555</v>
      </c>
      <c r="T26" s="20">
        <f t="shared" si="10"/>
        <v>3.7661050545094152E-2</v>
      </c>
      <c r="U26" s="20">
        <f t="shared" si="11"/>
        <v>1</v>
      </c>
    </row>
    <row r="27" spans="1:21" x14ac:dyDescent="0.25">
      <c r="A27" s="4">
        <f t="shared" si="1"/>
        <v>1992</v>
      </c>
      <c r="B27" s="3">
        <v>962000</v>
      </c>
      <c r="C27" s="3">
        <v>440000</v>
      </c>
      <c r="D27" s="3">
        <v>1900000</v>
      </c>
      <c r="E27" s="3">
        <v>494000</v>
      </c>
      <c r="F27" s="3">
        <v>377000</v>
      </c>
      <c r="G27" s="3">
        <v>1340000</v>
      </c>
      <c r="H27" s="3">
        <v>205000</v>
      </c>
      <c r="I27" s="3">
        <v>5720000</v>
      </c>
      <c r="K27" s="19">
        <f t="shared" si="2"/>
        <v>5718000</v>
      </c>
      <c r="L27" s="19"/>
      <c r="M27" s="4">
        <f t="shared" si="3"/>
        <v>1992</v>
      </c>
      <c r="N27" s="20">
        <f t="shared" si="4"/>
        <v>0.1682406435816719</v>
      </c>
      <c r="O27" s="20">
        <f t="shared" si="5"/>
        <v>7.6949982511367615E-2</v>
      </c>
      <c r="P27" s="20">
        <f t="shared" si="6"/>
        <v>0.33228401538999652</v>
      </c>
      <c r="Q27" s="20">
        <f t="shared" si="7"/>
        <v>8.6393844001399087E-2</v>
      </c>
      <c r="R27" s="20">
        <f t="shared" si="8"/>
        <v>6.5932144106330887E-2</v>
      </c>
      <c r="S27" s="20">
        <f t="shared" si="9"/>
        <v>0.23434767401189227</v>
      </c>
      <c r="T27" s="20">
        <f t="shared" si="10"/>
        <v>3.5851696397341731E-2</v>
      </c>
      <c r="U27" s="20">
        <f t="shared" si="11"/>
        <v>1</v>
      </c>
    </row>
    <row r="28" spans="1:21" x14ac:dyDescent="0.25">
      <c r="A28" s="4">
        <f t="shared" si="1"/>
        <v>1993</v>
      </c>
      <c r="B28" s="13">
        <v>1120000</v>
      </c>
      <c r="C28" s="13">
        <v>509000</v>
      </c>
      <c r="D28" s="13">
        <v>1970000</v>
      </c>
      <c r="E28" s="13">
        <v>551000</v>
      </c>
      <c r="F28" s="13">
        <v>431000</v>
      </c>
      <c r="G28" s="13">
        <v>1790000</v>
      </c>
      <c r="H28" s="13">
        <v>244000</v>
      </c>
      <c r="I28" s="14">
        <v>6610000</v>
      </c>
      <c r="K28" s="19">
        <f t="shared" si="2"/>
        <v>6615000</v>
      </c>
      <c r="L28" s="19"/>
      <c r="M28" s="4">
        <f t="shared" si="3"/>
        <v>1993</v>
      </c>
      <c r="N28" s="20">
        <f t="shared" si="4"/>
        <v>0.1693121693121693</v>
      </c>
      <c r="O28" s="20">
        <f t="shared" si="5"/>
        <v>7.6946334089191229E-2</v>
      </c>
      <c r="P28" s="20">
        <f t="shared" si="6"/>
        <v>0.29780801209372637</v>
      </c>
      <c r="Q28" s="20">
        <f t="shared" si="7"/>
        <v>8.3295540438397583E-2</v>
      </c>
      <c r="R28" s="20">
        <f t="shared" si="8"/>
        <v>6.5154950869236589E-2</v>
      </c>
      <c r="S28" s="20">
        <f t="shared" si="9"/>
        <v>0.2705971277399849</v>
      </c>
      <c r="T28" s="20">
        <f t="shared" si="10"/>
        <v>3.6885865457294026E-2</v>
      </c>
      <c r="U28" s="20">
        <f t="shared" si="11"/>
        <v>1</v>
      </c>
    </row>
    <row r="29" spans="1:21" x14ac:dyDescent="0.25">
      <c r="A29" s="4">
        <f t="shared" si="1"/>
        <v>1994</v>
      </c>
      <c r="B29" s="3">
        <v>1180000</v>
      </c>
      <c r="C29" s="3">
        <v>545000</v>
      </c>
      <c r="D29" s="3">
        <v>1920000</v>
      </c>
      <c r="E29" s="3">
        <v>575000</v>
      </c>
      <c r="F29" s="3">
        <v>482000</v>
      </c>
      <c r="G29" s="3">
        <v>1950000</v>
      </c>
      <c r="H29" s="3">
        <v>232000</v>
      </c>
      <c r="I29" s="3">
        <v>6880000</v>
      </c>
      <c r="K29" s="19">
        <f t="shared" si="2"/>
        <v>6884000</v>
      </c>
      <c r="L29" s="19"/>
      <c r="M29" s="4">
        <f t="shared" si="3"/>
        <v>1994</v>
      </c>
      <c r="N29" s="20">
        <f t="shared" si="4"/>
        <v>0.17141196978500872</v>
      </c>
      <c r="O29" s="20">
        <f t="shared" si="5"/>
        <v>7.9169087739686228E-2</v>
      </c>
      <c r="P29" s="20">
        <f t="shared" si="6"/>
        <v>0.27890761185357349</v>
      </c>
      <c r="Q29" s="20">
        <f t="shared" si="7"/>
        <v>8.3527019174898312E-2</v>
      </c>
      <c r="R29" s="20">
        <f t="shared" si="8"/>
        <v>7.0017431725740847E-2</v>
      </c>
      <c r="S29" s="20">
        <f t="shared" si="9"/>
        <v>0.28326554328878562</v>
      </c>
      <c r="T29" s="20">
        <f t="shared" si="10"/>
        <v>3.37013364323068E-2</v>
      </c>
      <c r="U29" s="20">
        <f t="shared" si="11"/>
        <v>1</v>
      </c>
    </row>
    <row r="30" spans="1:21" x14ac:dyDescent="0.25">
      <c r="A30" s="5">
        <v>1995</v>
      </c>
      <c r="B30" s="3">
        <v>926000</v>
      </c>
      <c r="C30" s="3">
        <v>473000</v>
      </c>
      <c r="D30" s="3">
        <v>1760000</v>
      </c>
      <c r="E30" s="3">
        <v>501000</v>
      </c>
      <c r="F30" s="3">
        <v>435000</v>
      </c>
      <c r="G30" s="3">
        <v>1990000</v>
      </c>
      <c r="H30" s="3">
        <v>213000</v>
      </c>
      <c r="I30" s="3">
        <v>6300000</v>
      </c>
      <c r="K30" s="19">
        <f t="shared" si="2"/>
        <v>6298000</v>
      </c>
      <c r="L30" s="19"/>
      <c r="M30" s="5">
        <v>1995</v>
      </c>
      <c r="N30" s="20">
        <f t="shared" si="4"/>
        <v>0.14703080342966021</v>
      </c>
      <c r="O30" s="20">
        <f t="shared" si="5"/>
        <v>7.5103207367418226E-2</v>
      </c>
      <c r="P30" s="20">
        <f t="shared" si="6"/>
        <v>0.2794537948555097</v>
      </c>
      <c r="Q30" s="20">
        <f t="shared" si="7"/>
        <v>7.9549063194664968E-2</v>
      </c>
      <c r="R30" s="20">
        <f t="shared" si="8"/>
        <v>6.9069545887583364E-2</v>
      </c>
      <c r="S30" s="20">
        <f t="shared" si="9"/>
        <v>0.31597332486503654</v>
      </c>
      <c r="T30" s="20">
        <f t="shared" si="10"/>
        <v>3.3820260400127027E-2</v>
      </c>
      <c r="U30" s="20">
        <f t="shared" si="11"/>
        <v>1</v>
      </c>
    </row>
    <row r="31" spans="1:21" x14ac:dyDescent="0.25">
      <c r="A31" s="5">
        <v>1996</v>
      </c>
      <c r="B31" s="3">
        <v>1050000</v>
      </c>
      <c r="C31" s="3">
        <v>520000</v>
      </c>
      <c r="D31" s="3">
        <v>1730000</v>
      </c>
      <c r="E31" s="3">
        <v>533000</v>
      </c>
      <c r="F31" s="3">
        <v>452000</v>
      </c>
      <c r="G31" s="3">
        <v>2100000</v>
      </c>
      <c r="H31" s="3">
        <v>229000</v>
      </c>
      <c r="I31" s="3">
        <v>6610000</v>
      </c>
      <c r="K31" s="19">
        <f t="shared" si="2"/>
        <v>6614000</v>
      </c>
      <c r="L31" s="19"/>
      <c r="M31" s="5">
        <v>1996</v>
      </c>
      <c r="N31" s="20">
        <f t="shared" si="4"/>
        <v>0.15875415784699123</v>
      </c>
      <c r="O31" s="20">
        <f t="shared" si="5"/>
        <v>7.8621106743271843E-2</v>
      </c>
      <c r="P31" s="20">
        <f t="shared" si="6"/>
        <v>0.26156637435742364</v>
      </c>
      <c r="Q31" s="20">
        <f t="shared" si="7"/>
        <v>8.0586634411853639E-2</v>
      </c>
      <c r="R31" s="20">
        <f t="shared" si="8"/>
        <v>6.8339885092228603E-2</v>
      </c>
      <c r="S31" s="20">
        <f t="shared" si="9"/>
        <v>0.31750831569398247</v>
      </c>
      <c r="T31" s="20">
        <f t="shared" si="10"/>
        <v>3.4623525854248563E-2</v>
      </c>
      <c r="U31" s="20">
        <f t="shared" si="11"/>
        <v>0.99999999999999989</v>
      </c>
    </row>
    <row r="32" spans="1:21" x14ac:dyDescent="0.25">
      <c r="A32" s="5">
        <v>1997</v>
      </c>
      <c r="B32" s="13">
        <v>1000000</v>
      </c>
      <c r="C32" s="13">
        <v>524000</v>
      </c>
      <c r="D32" s="13">
        <v>1680000</v>
      </c>
      <c r="E32" s="13">
        <v>537000</v>
      </c>
      <c r="F32" s="13">
        <v>470000</v>
      </c>
      <c r="G32" s="13">
        <v>2260000</v>
      </c>
      <c r="H32" s="13">
        <v>242000</v>
      </c>
      <c r="I32" s="14">
        <v>6720000</v>
      </c>
      <c r="K32" s="19">
        <f t="shared" si="2"/>
        <v>6713000</v>
      </c>
      <c r="L32" s="19"/>
      <c r="M32" s="5">
        <v>1997</v>
      </c>
      <c r="N32" s="20">
        <f t="shared" si="4"/>
        <v>0.14896469536719797</v>
      </c>
      <c r="O32" s="20">
        <f t="shared" si="5"/>
        <v>7.8057500372411742E-2</v>
      </c>
      <c r="P32" s="20">
        <f t="shared" si="6"/>
        <v>0.25026068821689262</v>
      </c>
      <c r="Q32" s="20">
        <f t="shared" si="7"/>
        <v>7.9994041412185315E-2</v>
      </c>
      <c r="R32" s="20">
        <f t="shared" si="8"/>
        <v>7.0013406822583044E-2</v>
      </c>
      <c r="S32" s="20">
        <f t="shared" si="9"/>
        <v>0.33666021152986741</v>
      </c>
      <c r="T32" s="20">
        <f t="shared" si="10"/>
        <v>3.6049456278861906E-2</v>
      </c>
      <c r="U32" s="20">
        <f t="shared" si="11"/>
        <v>1</v>
      </c>
    </row>
    <row r="33" spans="1:66" x14ac:dyDescent="0.25">
      <c r="A33" s="5">
        <v>1998</v>
      </c>
      <c r="B33" s="3">
        <v>1070000</v>
      </c>
      <c r="C33" s="3">
        <v>556000</v>
      </c>
      <c r="D33" s="3">
        <v>1740000</v>
      </c>
      <c r="E33" s="3">
        <v>547000</v>
      </c>
      <c r="F33" s="3">
        <v>482000</v>
      </c>
      <c r="G33" s="3">
        <v>2490000</v>
      </c>
      <c r="H33" s="3">
        <v>209000</v>
      </c>
      <c r="I33" s="3">
        <v>7090000</v>
      </c>
      <c r="K33" s="19">
        <f t="shared" si="2"/>
        <v>7094000</v>
      </c>
      <c r="L33" s="19"/>
      <c r="M33" s="5">
        <v>1998</v>
      </c>
      <c r="N33" s="20">
        <f t="shared" si="4"/>
        <v>0.15083168875105724</v>
      </c>
      <c r="O33" s="20">
        <f t="shared" si="5"/>
        <v>7.8376092472511982E-2</v>
      </c>
      <c r="P33" s="20">
        <f t="shared" si="6"/>
        <v>0.24527769946433606</v>
      </c>
      <c r="Q33" s="20">
        <f t="shared" si="7"/>
        <v>7.7107414716661965E-2</v>
      </c>
      <c r="R33" s="20">
        <f t="shared" si="8"/>
        <v>6.7944742035522976E-2</v>
      </c>
      <c r="S33" s="20">
        <f t="shared" si="9"/>
        <v>0.35100084578517055</v>
      </c>
      <c r="T33" s="20">
        <f t="shared" si="10"/>
        <v>2.9461516774739217E-2</v>
      </c>
      <c r="U33" s="20">
        <f t="shared" si="11"/>
        <v>1</v>
      </c>
    </row>
    <row r="34" spans="1:66" x14ac:dyDescent="0.25">
      <c r="A34" s="5">
        <v>1999</v>
      </c>
      <c r="B34" s="3">
        <v>1160000</v>
      </c>
      <c r="C34" s="3">
        <v>600000</v>
      </c>
      <c r="D34" s="3">
        <v>1830000</v>
      </c>
      <c r="E34" s="3">
        <v>589000</v>
      </c>
      <c r="F34" s="3">
        <v>522000</v>
      </c>
      <c r="G34" s="3">
        <v>2840000</v>
      </c>
      <c r="H34" s="3">
        <v>230000</v>
      </c>
      <c r="I34" s="3">
        <v>7770000</v>
      </c>
      <c r="K34" s="19">
        <f t="shared" si="2"/>
        <v>7771000</v>
      </c>
      <c r="L34" s="19"/>
      <c r="M34" s="5">
        <v>1999</v>
      </c>
      <c r="N34" s="20">
        <f t="shared" si="4"/>
        <v>0.14927293784583709</v>
      </c>
      <c r="O34" s="20">
        <f t="shared" si="5"/>
        <v>7.7210140265088142E-2</v>
      </c>
      <c r="P34" s="20">
        <f t="shared" si="6"/>
        <v>0.23549092780851885</v>
      </c>
      <c r="Q34" s="20">
        <f t="shared" si="7"/>
        <v>7.5794621026894868E-2</v>
      </c>
      <c r="R34" s="20">
        <f t="shared" si="8"/>
        <v>6.7172822030626689E-2</v>
      </c>
      <c r="S34" s="20">
        <f t="shared" si="9"/>
        <v>0.36546133058808389</v>
      </c>
      <c r="T34" s="20">
        <f t="shared" si="10"/>
        <v>2.9597220434950458E-2</v>
      </c>
      <c r="U34" s="20">
        <f t="shared" si="11"/>
        <v>0.99999999999999989</v>
      </c>
    </row>
    <row r="35" spans="1:66" x14ac:dyDescent="0.25">
      <c r="A35" s="5">
        <v>2000</v>
      </c>
      <c r="B35" s="13">
        <v>1110000</v>
      </c>
      <c r="C35" s="13">
        <v>587000</v>
      </c>
      <c r="D35" s="13">
        <v>1730000</v>
      </c>
      <c r="E35" s="13">
        <v>590000</v>
      </c>
      <c r="F35" s="13">
        <v>520000</v>
      </c>
      <c r="G35" s="13">
        <v>2760000</v>
      </c>
      <c r="H35" s="13">
        <v>225000</v>
      </c>
      <c r="I35" s="14">
        <v>7530000</v>
      </c>
      <c r="K35" s="19">
        <f t="shared" si="2"/>
        <v>7522000</v>
      </c>
      <c r="L35" s="19"/>
      <c r="M35" s="5">
        <v>2000</v>
      </c>
      <c r="N35" s="20">
        <f t="shared" si="4"/>
        <v>0.14756713639989363</v>
      </c>
      <c r="O35" s="20">
        <f t="shared" si="5"/>
        <v>7.8037755915979792E-2</v>
      </c>
      <c r="P35" s="20">
        <f t="shared" si="6"/>
        <v>0.22999202339803243</v>
      </c>
      <c r="Q35" s="20">
        <f t="shared" si="7"/>
        <v>7.8436586014357879E-2</v>
      </c>
      <c r="R35" s="20">
        <f t="shared" si="8"/>
        <v>6.9130550385535755E-2</v>
      </c>
      <c r="S35" s="20">
        <f t="shared" si="9"/>
        <v>0.36692369050784368</v>
      </c>
      <c r="T35" s="20">
        <f t="shared" si="10"/>
        <v>2.9912257378356819E-2</v>
      </c>
      <c r="U35" s="20">
        <f t="shared" si="11"/>
        <v>1</v>
      </c>
    </row>
    <row r="36" spans="1:66" x14ac:dyDescent="0.25">
      <c r="A36" s="5">
        <v>2001</v>
      </c>
      <c r="B36" s="13">
        <v>1000000</v>
      </c>
      <c r="C36" s="13">
        <v>455000</v>
      </c>
      <c r="D36" s="13">
        <v>1500000</v>
      </c>
      <c r="E36" s="13">
        <v>459000</v>
      </c>
      <c r="F36" s="13">
        <v>429000</v>
      </c>
      <c r="G36" s="13">
        <v>2130000</v>
      </c>
      <c r="H36" s="13">
        <v>246000</v>
      </c>
      <c r="I36" s="14">
        <v>6230000</v>
      </c>
      <c r="K36" s="19">
        <f t="shared" si="2"/>
        <v>6219000</v>
      </c>
      <c r="L36" s="19"/>
      <c r="M36" s="5">
        <v>2001</v>
      </c>
      <c r="N36" s="20">
        <f t="shared" si="4"/>
        <v>0.16079755587715067</v>
      </c>
      <c r="O36" s="20">
        <f t="shared" si="5"/>
        <v>7.3162887924103553E-2</v>
      </c>
      <c r="P36" s="20">
        <f t="shared" si="6"/>
        <v>0.241196333815726</v>
      </c>
      <c r="Q36" s="20">
        <f t="shared" si="7"/>
        <v>7.3806078147612156E-2</v>
      </c>
      <c r="R36" s="20">
        <f t="shared" si="8"/>
        <v>6.8982151471297631E-2</v>
      </c>
      <c r="S36" s="20">
        <f t="shared" si="9"/>
        <v>0.34249879401833094</v>
      </c>
      <c r="T36" s="20">
        <f t="shared" si="10"/>
        <v>3.9556198745779064E-2</v>
      </c>
      <c r="U36" s="20">
        <f t="shared" si="11"/>
        <v>1</v>
      </c>
    </row>
    <row r="37" spans="1:66" x14ac:dyDescent="0.25">
      <c r="A37" s="5">
        <v>2002</v>
      </c>
      <c r="B37" s="13">
        <v>1020000</v>
      </c>
      <c r="C37" s="13">
        <v>474000</v>
      </c>
      <c r="D37" s="13">
        <v>1480000</v>
      </c>
      <c r="E37" s="13">
        <v>442000</v>
      </c>
      <c r="F37" s="13">
        <v>404000</v>
      </c>
      <c r="G37" s="13">
        <v>2240000</v>
      </c>
      <c r="H37" s="13">
        <v>260000</v>
      </c>
      <c r="I37" s="14">
        <v>6320000</v>
      </c>
      <c r="K37" s="19">
        <f t="shared" si="2"/>
        <v>6320000</v>
      </c>
      <c r="L37" s="19"/>
      <c r="M37" s="5">
        <v>2002</v>
      </c>
      <c r="N37" s="20">
        <f t="shared" si="4"/>
        <v>0.16139240506329114</v>
      </c>
      <c r="O37" s="20">
        <f t="shared" si="5"/>
        <v>7.4999999999999997E-2</v>
      </c>
      <c r="P37" s="20">
        <f t="shared" si="6"/>
        <v>0.23417721518987342</v>
      </c>
      <c r="Q37" s="20">
        <f t="shared" si="7"/>
        <v>6.9936708860759492E-2</v>
      </c>
      <c r="R37" s="20">
        <f t="shared" si="8"/>
        <v>6.3924050632911386E-2</v>
      </c>
      <c r="S37" s="20">
        <f t="shared" si="9"/>
        <v>0.35443037974683544</v>
      </c>
      <c r="T37" s="20">
        <f t="shared" si="10"/>
        <v>4.1139240506329111E-2</v>
      </c>
      <c r="U37" s="20">
        <f t="shared" si="11"/>
        <v>1</v>
      </c>
    </row>
    <row r="38" spans="1:66" x14ac:dyDescent="0.25">
      <c r="A38" s="5">
        <v>2003</v>
      </c>
      <c r="B38" s="13">
        <v>981000</v>
      </c>
      <c r="C38" s="13">
        <v>433000</v>
      </c>
      <c r="D38" s="13">
        <v>1410000</v>
      </c>
      <c r="E38" s="13">
        <v>410000</v>
      </c>
      <c r="F38" s="13">
        <v>414000</v>
      </c>
      <c r="G38" s="13">
        <v>2220000</v>
      </c>
      <c r="H38" s="13">
        <v>261000</v>
      </c>
      <c r="I38" s="13">
        <v>6130000</v>
      </c>
      <c r="K38" s="19">
        <f t="shared" si="2"/>
        <v>6129000</v>
      </c>
      <c r="L38" s="19"/>
      <c r="M38" s="5">
        <v>2003</v>
      </c>
      <c r="N38" s="20">
        <f t="shared" si="4"/>
        <v>0.16005873715124816</v>
      </c>
      <c r="O38" s="20">
        <f t="shared" si="5"/>
        <v>7.0647740251264482E-2</v>
      </c>
      <c r="P38" s="20">
        <f t="shared" si="6"/>
        <v>0.23005384238864415</v>
      </c>
      <c r="Q38" s="20">
        <f t="shared" si="7"/>
        <v>6.6895088921520643E-2</v>
      </c>
      <c r="R38" s="20">
        <f t="shared" si="8"/>
        <v>6.7547723935389131E-2</v>
      </c>
      <c r="S38" s="20">
        <f t="shared" si="9"/>
        <v>0.3622124326970142</v>
      </c>
      <c r="T38" s="20">
        <f t="shared" si="10"/>
        <v>4.2584434654919234E-2</v>
      </c>
      <c r="U38" s="20">
        <f t="shared" si="11"/>
        <v>1</v>
      </c>
    </row>
    <row r="39" spans="1:66" ht="16.5" x14ac:dyDescent="0.25">
      <c r="A39" s="10" t="s">
        <v>41</v>
      </c>
      <c r="B39" s="7"/>
      <c r="C39" s="7"/>
      <c r="D39" s="7"/>
      <c r="E39" s="7"/>
      <c r="F39" s="7"/>
      <c r="G39" s="7"/>
      <c r="H39" s="7"/>
      <c r="I39" s="7"/>
      <c r="M39" s="10" t="s">
        <v>41</v>
      </c>
    </row>
    <row r="42" spans="1:66" x14ac:dyDescent="0.25">
      <c r="A42" s="64" t="s">
        <v>186</v>
      </c>
      <c r="B42" s="29"/>
      <c r="C42" s="29"/>
      <c r="D42" s="29"/>
    </row>
    <row r="44" spans="1:66" x14ac:dyDescent="0.25">
      <c r="A44" t="s">
        <v>10</v>
      </c>
      <c r="B44" s="53">
        <f>[2]Tabelle1!F231</f>
        <v>1962</v>
      </c>
      <c r="C44" s="53">
        <f>[2]Tabelle1!G231</f>
        <v>1963</v>
      </c>
      <c r="D44" s="53">
        <f>[2]Tabelle1!H231</f>
        <v>1964</v>
      </c>
      <c r="E44" s="53">
        <f>[2]Tabelle1!I231</f>
        <v>1965</v>
      </c>
      <c r="F44" s="53">
        <f>[2]Tabelle1!J231</f>
        <v>1966</v>
      </c>
      <c r="G44" s="53">
        <f>[2]Tabelle1!K231</f>
        <v>1967</v>
      </c>
      <c r="H44" s="53">
        <f>[2]Tabelle1!L231</f>
        <v>1968</v>
      </c>
      <c r="I44" s="53">
        <f>[2]Tabelle1!M231</f>
        <v>1969</v>
      </c>
      <c r="J44" s="53">
        <f>[2]Tabelle1!N231</f>
        <v>1970</v>
      </c>
      <c r="K44" s="53">
        <f>[2]Tabelle1!O231</f>
        <v>1971</v>
      </c>
      <c r="L44" s="53">
        <f>[2]Tabelle1!P231</f>
        <v>1972</v>
      </c>
      <c r="M44" s="53">
        <f>[2]Tabelle1!Q231</f>
        <v>1973</v>
      </c>
      <c r="N44" s="53">
        <f>[2]Tabelle1!R231</f>
        <v>1974</v>
      </c>
      <c r="O44" s="53">
        <f>[2]Tabelle1!S231</f>
        <v>1975</v>
      </c>
      <c r="P44" s="53">
        <f>[2]Tabelle1!T231</f>
        <v>1976</v>
      </c>
      <c r="Q44" s="53">
        <f>[2]Tabelle1!U231</f>
        <v>1977</v>
      </c>
      <c r="R44" s="53">
        <f>[2]Tabelle1!V231</f>
        <v>1978</v>
      </c>
      <c r="S44" s="53">
        <f>[2]Tabelle1!W231</f>
        <v>1979</v>
      </c>
      <c r="T44" s="53">
        <f>[2]Tabelle1!X231</f>
        <v>1980</v>
      </c>
      <c r="U44" s="53">
        <f>[2]Tabelle1!Y231</f>
        <v>1981</v>
      </c>
      <c r="V44" s="53">
        <f>[2]Tabelle1!Z231</f>
        <v>1982</v>
      </c>
      <c r="W44" s="53">
        <f>[2]Tabelle1!AA231</f>
        <v>1983</v>
      </c>
      <c r="X44" s="53">
        <f>[2]Tabelle1!AB231</f>
        <v>1984</v>
      </c>
      <c r="Y44" s="53">
        <f>[2]Tabelle1!AC231</f>
        <v>1985</v>
      </c>
      <c r="Z44" s="53">
        <f>[2]Tabelle1!AD231</f>
        <v>1986</v>
      </c>
      <c r="AA44" s="53">
        <f>[2]Tabelle1!AE231</f>
        <v>1987</v>
      </c>
      <c r="AB44" s="53">
        <f>[2]Tabelle1!AF231</f>
        <v>1988</v>
      </c>
      <c r="AC44" s="53">
        <f>[2]Tabelle1!AG231</f>
        <v>1989</v>
      </c>
      <c r="AD44" s="53">
        <f>[2]Tabelle1!AH231</f>
        <v>1990</v>
      </c>
      <c r="AE44" s="53">
        <f>[2]Tabelle1!AI231</f>
        <v>1991</v>
      </c>
      <c r="AF44" s="53">
        <f>[2]Tabelle1!AJ231</f>
        <v>1992</v>
      </c>
      <c r="AG44" s="53">
        <f>[2]Tabelle1!AK231</f>
        <v>1993</v>
      </c>
      <c r="AH44" s="53">
        <f>[2]Tabelle1!AL231</f>
        <v>1994</v>
      </c>
      <c r="AI44" s="53">
        <f>[2]Tabelle1!AM231</f>
        <v>1995</v>
      </c>
      <c r="AJ44" s="53">
        <f>[2]Tabelle1!AN231</f>
        <v>1996</v>
      </c>
      <c r="AK44" s="53">
        <f>[2]Tabelle1!AO231</f>
        <v>1997</v>
      </c>
      <c r="AL44" s="53">
        <f>[2]Tabelle1!AP231</f>
        <v>1998</v>
      </c>
      <c r="AM44" s="53">
        <f>[2]Tabelle1!AQ231</f>
        <v>1999</v>
      </c>
      <c r="AN44" s="53">
        <f>[2]Tabelle1!AR231</f>
        <v>2000</v>
      </c>
      <c r="AO44" s="53">
        <f>[2]Tabelle1!AS231</f>
        <v>2001</v>
      </c>
      <c r="AP44" s="53">
        <f>[2]Tabelle1!AT231</f>
        <v>2002</v>
      </c>
      <c r="AQ44" s="53">
        <f>[2]Tabelle1!AU231</f>
        <v>2003</v>
      </c>
      <c r="AR44" s="53">
        <f>[2]Tabelle1!AV231</f>
        <v>2004</v>
      </c>
      <c r="AS44" s="53">
        <f>[2]Tabelle1!AW231</f>
        <v>2005</v>
      </c>
      <c r="AT44" s="53">
        <f>[2]Tabelle1!AX231</f>
        <v>2006</v>
      </c>
      <c r="AU44" s="53">
        <f>[2]Tabelle1!AY231</f>
        <v>2007</v>
      </c>
      <c r="AV44" s="53">
        <f>[2]Tabelle1!AZ231</f>
        <v>2008</v>
      </c>
      <c r="AW44" s="53">
        <f>[2]Tabelle1!BA231</f>
        <v>2009</v>
      </c>
      <c r="AX44" s="53">
        <f>[2]Tabelle1!BB231</f>
        <v>2010</v>
      </c>
      <c r="AY44" s="53">
        <f>[2]Tabelle1!BC231</f>
        <v>2011</v>
      </c>
      <c r="AZ44" s="53">
        <f>[2]Tabelle1!BD231</f>
        <v>2012</v>
      </c>
      <c r="BA44" s="53">
        <f>[2]Tabelle1!BE231</f>
        <v>2013</v>
      </c>
      <c r="BB44" s="53">
        <f>[2]Tabelle1!BF231</f>
        <v>2014</v>
      </c>
      <c r="BC44" s="53">
        <f>[2]Tabelle1!BG231</f>
        <v>2015</v>
      </c>
      <c r="BD44" s="53">
        <f>[2]Tabelle1!BH231</f>
        <v>2016</v>
      </c>
      <c r="BE44" s="53">
        <f>[2]Tabelle1!BI231</f>
        <v>2017</v>
      </c>
      <c r="BF44" s="53">
        <f>[2]Tabelle1!BJ231</f>
        <v>2018</v>
      </c>
      <c r="BG44" s="53"/>
      <c r="BH44" s="53"/>
      <c r="BI44" s="53"/>
      <c r="BJ44" s="53"/>
      <c r="BK44" s="53"/>
      <c r="BL44" s="53"/>
      <c r="BM44" s="53"/>
      <c r="BN44" s="53"/>
    </row>
    <row r="45" spans="1:66" x14ac:dyDescent="0.25">
      <c r="A45" s="53" t="str">
        <f>[2]Tabelle1!E232</f>
        <v>Construction</v>
      </c>
      <c r="B45" s="34">
        <f>[2]Tabelle1!F232</f>
        <v>-10558829.692499051</v>
      </c>
      <c r="C45" s="34">
        <f>[2]Tabelle1!G232</f>
        <v>-11637811.944761189</v>
      </c>
      <c r="D45" s="34">
        <f>[2]Tabelle1!H232</f>
        <v>-11868696.487757418</v>
      </c>
      <c r="E45" s="34">
        <f>[2]Tabelle1!I232</f>
        <v>-14309271.467565341</v>
      </c>
      <c r="F45" s="34">
        <f>[2]Tabelle1!J232</f>
        <v>-13311843.24650408</v>
      </c>
      <c r="G45" s="34">
        <f>[2]Tabelle1!K232</f>
        <v>-14863124.228320491</v>
      </c>
      <c r="H45" s="34">
        <f>[2]Tabelle1!L232</f>
        <v>-11957519.016371476</v>
      </c>
      <c r="I45" s="34">
        <f>[2]Tabelle1!M232</f>
        <v>-6384198.0380273452</v>
      </c>
      <c r="J45" s="34">
        <f>[2]Tabelle1!N232</f>
        <v>-8184366.2018429833</v>
      </c>
      <c r="K45" s="34">
        <f>[2]Tabelle1!O232</f>
        <v>-12140535.214378862</v>
      </c>
      <c r="L45" s="34">
        <f>[2]Tabelle1!P232</f>
        <v>-9781710.3257616665</v>
      </c>
      <c r="M45" s="34">
        <f>[2]Tabelle1!Q232</f>
        <v>-10588234.326363841</v>
      </c>
      <c r="N45" s="34">
        <f>[2]Tabelle1!R232</f>
        <v>-6317952.7984583694</v>
      </c>
      <c r="O45" s="34">
        <f>[2]Tabelle1!S232</f>
        <v>-15095867.551304825</v>
      </c>
      <c r="P45" s="34">
        <f>[2]Tabelle1!T232</f>
        <v>-18554900.085893996</v>
      </c>
      <c r="Q45" s="34">
        <f>[2]Tabelle1!U232</f>
        <v>-29285216.204950344</v>
      </c>
      <c r="R45" s="34">
        <f>[2]Tabelle1!V232</f>
        <v>-51513655.05942744</v>
      </c>
      <c r="S45" s="34">
        <f>[2]Tabelle1!W232</f>
        <v>-39372607.159886032</v>
      </c>
      <c r="T45" s="34">
        <f>[2]Tabelle1!X232</f>
        <v>-41851697.542087615</v>
      </c>
      <c r="U45" s="34">
        <f>[2]Tabelle1!Y232</f>
        <v>-42426965.227787197</v>
      </c>
      <c r="V45" s="34">
        <f>[2]Tabelle1!Z232</f>
        <v>-15083316.487762803</v>
      </c>
      <c r="W45" s="34">
        <f>[2]Tabelle1!AA232</f>
        <v>-31355775.65138432</v>
      </c>
      <c r="X45" s="34">
        <f>[2]Tabelle1!AB232</f>
        <v>-26544261.123997461</v>
      </c>
      <c r="Y45" s="34">
        <f>[2]Tabelle1!AC232</f>
        <v>-10117565.916021643</v>
      </c>
      <c r="Z45" s="34">
        <f>[2]Tabelle1!AD232</f>
        <v>-5597923.3404356632</v>
      </c>
      <c r="AA45" s="34">
        <f>[2]Tabelle1!AE232</f>
        <v>-6430532.319050109</v>
      </c>
      <c r="AB45" s="34">
        <f>[2]Tabelle1!AF232</f>
        <v>-12127501.287699444</v>
      </c>
      <c r="AC45" s="34">
        <f>[2]Tabelle1!AG232</f>
        <v>-6383476.2311694343</v>
      </c>
      <c r="AD45" s="34">
        <f>[2]Tabelle1!AH232</f>
        <v>-10678130.425231589</v>
      </c>
      <c r="AE45" s="34">
        <f>[2]Tabelle1!AI232</f>
        <v>-19534668.154503148</v>
      </c>
      <c r="AF45" s="34">
        <f>[2]Tabelle1!AJ232</f>
        <v>-22725717.223151058</v>
      </c>
      <c r="AG45" s="34">
        <f>[2]Tabelle1!AK232</f>
        <v>-24911400.321539395</v>
      </c>
      <c r="AH45" s="34">
        <f>[2]Tabelle1!AL232</f>
        <v>-21455374.68266011</v>
      </c>
      <c r="AI45" s="34">
        <f>[2]Tabelle1!AM232</f>
        <v>-21202684.558032539</v>
      </c>
      <c r="AJ45" s="34">
        <f>[2]Tabelle1!AN232</f>
        <v>-11521451.90710167</v>
      </c>
      <c r="AK45" s="34">
        <f>[2]Tabelle1!AO232</f>
        <v>-23338855.044516601</v>
      </c>
      <c r="AL45" s="34">
        <f>[2]Tabelle1!AP232</f>
        <v>-8651962.8698964044</v>
      </c>
      <c r="AM45" s="34">
        <f>[2]Tabelle1!AQ232</f>
        <v>19435862.11119825</v>
      </c>
      <c r="AN45" s="34">
        <f>[2]Tabelle1!AR232</f>
        <v>39412124.632633977</v>
      </c>
      <c r="AO45" s="34">
        <f>[2]Tabelle1!AS232</f>
        <v>46073848.268486455</v>
      </c>
      <c r="AP45" s="34">
        <f>[2]Tabelle1!AT232</f>
        <v>64163049.455046885</v>
      </c>
      <c r="AQ45" s="34">
        <f>[2]Tabelle1!AU232</f>
        <v>64671240.149132356</v>
      </c>
      <c r="AR45" s="34">
        <f>[2]Tabelle1!AV232</f>
        <v>77636996.991250008</v>
      </c>
      <c r="AS45" s="34">
        <f>[2]Tabelle1!AW232</f>
        <v>85720109.274211839</v>
      </c>
      <c r="AT45" s="34">
        <f>[2]Tabelle1!AX232</f>
        <v>127292783.70425001</v>
      </c>
      <c r="AU45" s="34">
        <f>[2]Tabelle1!AY232</f>
        <v>144492251.2224167</v>
      </c>
      <c r="AV45" s="34">
        <f>[2]Tabelle1!AZ232</f>
        <v>95862612.637250051</v>
      </c>
      <c r="AW45" s="34">
        <f>[2]Tabelle1!BA232</f>
        <v>73009584.601750001</v>
      </c>
      <c r="AX45" s="34">
        <f>[2]Tabelle1!BB232</f>
        <v>62552235.355166674</v>
      </c>
      <c r="AY45" s="34">
        <f>[2]Tabelle1!BC232</f>
        <v>68302938.075666666</v>
      </c>
      <c r="AZ45" s="34">
        <f>[2]Tabelle1!BD232</f>
        <v>90465208.147</v>
      </c>
      <c r="BA45" s="34">
        <f>[2]Tabelle1!BE232</f>
        <v>108093017.95465356</v>
      </c>
      <c r="BB45" s="34">
        <f>[2]Tabelle1!BF232</f>
        <v>126088292.1115898</v>
      </c>
      <c r="BC45" s="34">
        <f>[2]Tabelle1!BG232</f>
        <v>178994593.87347433</v>
      </c>
      <c r="BD45" s="34">
        <f>[2]Tabelle1!BH232</f>
        <v>177930809.95459086</v>
      </c>
      <c r="BE45" s="34">
        <f>[2]Tabelle1!BI232</f>
        <v>173386223.51898766</v>
      </c>
      <c r="BF45" s="34">
        <f>[2]Tabelle1!BJ232</f>
        <v>261208438.62357724</v>
      </c>
      <c r="BG45" s="53"/>
      <c r="BH45" s="53"/>
      <c r="BI45" s="53"/>
      <c r="BJ45" s="53"/>
      <c r="BK45" s="53"/>
      <c r="BL45" s="53"/>
      <c r="BM45" s="53"/>
      <c r="BN45" s="53"/>
    </row>
    <row r="46" spans="1:66" x14ac:dyDescent="0.25">
      <c r="A46" s="53" t="str">
        <f>[2]Tabelle1!E233</f>
        <v>Consumer durables</v>
      </c>
      <c r="B46" s="34">
        <f>[2]Tabelle1!F233</f>
        <v>4920298.0419355724</v>
      </c>
      <c r="C46" s="34">
        <f>[2]Tabelle1!G233</f>
        <v>5281250.2728035944</v>
      </c>
      <c r="D46" s="34">
        <f>[2]Tabelle1!H233</f>
        <v>5566762.3812040901</v>
      </c>
      <c r="E46" s="34">
        <f>[2]Tabelle1!I233</f>
        <v>5245413.7116861762</v>
      </c>
      <c r="F46" s="34">
        <f>[2]Tabelle1!J233</f>
        <v>5292024.9372901032</v>
      </c>
      <c r="G46" s="34">
        <f>[2]Tabelle1!K233</f>
        <v>6489665.651113783</v>
      </c>
      <c r="H46" s="34">
        <f>[2]Tabelle1!L233</f>
        <v>9872146.7039045375</v>
      </c>
      <c r="I46" s="34">
        <f>[2]Tabelle1!M233</f>
        <v>12591198.401197344</v>
      </c>
      <c r="J46" s="34">
        <f>[2]Tabelle1!N233</f>
        <v>14543643.612822203</v>
      </c>
      <c r="K46" s="34">
        <f>[2]Tabelle1!O233</f>
        <v>18446964.824845754</v>
      </c>
      <c r="L46" s="34">
        <f>[2]Tabelle1!P233</f>
        <v>32416006.81742676</v>
      </c>
      <c r="M46" s="34">
        <f>[2]Tabelle1!Q233</f>
        <v>34864361.118487775</v>
      </c>
      <c r="N46" s="34">
        <f>[2]Tabelle1!R233</f>
        <v>28155912.701390233</v>
      </c>
      <c r="O46" s="34">
        <f>[2]Tabelle1!S233</f>
        <v>9919172.1783907171</v>
      </c>
      <c r="P46" s="34">
        <f>[2]Tabelle1!T233</f>
        <v>12485543.333068024</v>
      </c>
      <c r="Q46" s="34">
        <f>[2]Tabelle1!U233</f>
        <v>14470714.733360127</v>
      </c>
      <c r="R46" s="34">
        <f>[2]Tabelle1!V233</f>
        <v>28384760.721727561</v>
      </c>
      <c r="S46" s="34">
        <f>[2]Tabelle1!W233</f>
        <v>20694817.689787708</v>
      </c>
      <c r="T46" s="34">
        <f>[2]Tabelle1!X233</f>
        <v>21277943.921843588</v>
      </c>
      <c r="U46" s="34">
        <f>[2]Tabelle1!Y233</f>
        <v>22052015.727721419</v>
      </c>
      <c r="V46" s="34">
        <f>[2]Tabelle1!Z233</f>
        <v>23664875.287726153</v>
      </c>
      <c r="W46" s="34">
        <f>[2]Tabelle1!AA233</f>
        <v>55169070.092220679</v>
      </c>
      <c r="X46" s="34">
        <f>[2]Tabelle1!AB233</f>
        <v>61612480.53676267</v>
      </c>
      <c r="Y46" s="34">
        <f>[2]Tabelle1!AC233</f>
        <v>56201366.593390696</v>
      </c>
      <c r="Z46" s="34">
        <f>[2]Tabelle1!AD233</f>
        <v>68109831.471112281</v>
      </c>
      <c r="AA46" s="34">
        <f>[2]Tabelle1!AE233</f>
        <v>71139332.948579311</v>
      </c>
      <c r="AB46" s="34">
        <f>[2]Tabelle1!AF233</f>
        <v>56428707.088343285</v>
      </c>
      <c r="AC46" s="34">
        <f>[2]Tabelle1!AG233</f>
        <v>63377273.663910389</v>
      </c>
      <c r="AD46" s="34">
        <f>[2]Tabelle1!AH233</f>
        <v>54183728.839227229</v>
      </c>
      <c r="AE46" s="34">
        <f>[2]Tabelle1!AI233</f>
        <v>52668752.896200061</v>
      </c>
      <c r="AF46" s="34">
        <f>[2]Tabelle1!AJ233</f>
        <v>65068306.836259872</v>
      </c>
      <c r="AG46" s="34">
        <f>[2]Tabelle1!AK233</f>
        <v>84005497.301858008</v>
      </c>
      <c r="AH46" s="34">
        <f>[2]Tabelle1!AL233</f>
        <v>88764954.74583073</v>
      </c>
      <c r="AI46" s="34">
        <f>[2]Tabelle1!AM233</f>
        <v>102895553.95744701</v>
      </c>
      <c r="AJ46" s="34">
        <f>[2]Tabelle1!AN233</f>
        <v>104210871.2389046</v>
      </c>
      <c r="AK46" s="34">
        <f>[2]Tabelle1!AO233</f>
        <v>110972970.49913268</v>
      </c>
      <c r="AL46" s="34">
        <f>[2]Tabelle1!AP233</f>
        <v>190302263.46664035</v>
      </c>
      <c r="AM46" s="34">
        <f>[2]Tabelle1!AQ233</f>
        <v>172318418.39441869</v>
      </c>
      <c r="AN46" s="34">
        <f>[2]Tabelle1!AR233</f>
        <v>203644463.32578972</v>
      </c>
      <c r="AO46" s="34">
        <f>[2]Tabelle1!AS233</f>
        <v>195623887.19658092</v>
      </c>
      <c r="AP46" s="34">
        <f>[2]Tabelle1!AT233</f>
        <v>249431098.92709523</v>
      </c>
      <c r="AQ46" s="34">
        <f>[2]Tabelle1!AU233</f>
        <v>266694326.15153229</v>
      </c>
      <c r="AR46" s="34">
        <f>[2]Tabelle1!AV233</f>
        <v>270169525.27363825</v>
      </c>
      <c r="AS46" s="34">
        <f>[2]Tabelle1!AW233</f>
        <v>301513685.92756134</v>
      </c>
      <c r="AT46" s="34">
        <f>[2]Tabelle1!AX233</f>
        <v>313198027.45083159</v>
      </c>
      <c r="AU46" s="34">
        <f>[2]Tabelle1!AY233</f>
        <v>290703503.59129691</v>
      </c>
      <c r="AV46" s="34">
        <f>[2]Tabelle1!AZ233</f>
        <v>282415231.74171233</v>
      </c>
      <c r="AW46" s="34">
        <f>[2]Tabelle1!BA233</f>
        <v>238982386.81888822</v>
      </c>
      <c r="AX46" s="34">
        <f>[2]Tabelle1!BB233</f>
        <v>300733527.78728682</v>
      </c>
      <c r="AY46" s="34">
        <f>[2]Tabelle1!BC233</f>
        <v>294306735.0853191</v>
      </c>
      <c r="AZ46" s="34">
        <f>[2]Tabelle1!BD233</f>
        <v>263002114.76424563</v>
      </c>
      <c r="BA46" s="34">
        <f>[2]Tabelle1!BE233</f>
        <v>299013454.6177268</v>
      </c>
      <c r="BB46" s="34">
        <f>[2]Tabelle1!BF233</f>
        <v>268614561.78010327</v>
      </c>
      <c r="BC46" s="34">
        <f>[2]Tabelle1!BG233</f>
        <v>299145599.49219668</v>
      </c>
      <c r="BD46" s="34">
        <f>[2]Tabelle1!BH233</f>
        <v>306685921.032031</v>
      </c>
      <c r="BE46" s="34">
        <f>[2]Tabelle1!BI233</f>
        <v>229553505.04137552</v>
      </c>
      <c r="BF46" s="34">
        <f>[2]Tabelle1!BJ233</f>
        <v>281467474.0865525</v>
      </c>
      <c r="BG46" s="53"/>
      <c r="BH46" s="53"/>
      <c r="BI46" s="53"/>
      <c r="BJ46" s="53"/>
      <c r="BK46" s="53"/>
      <c r="BL46" s="53"/>
      <c r="BM46" s="53"/>
      <c r="BN46" s="53"/>
    </row>
    <row r="47" spans="1:66" x14ac:dyDescent="0.25">
      <c r="A47" s="53" t="str">
        <f>[2]Tabelle1!E234</f>
        <v>Containers and packaging</v>
      </c>
      <c r="B47" s="34">
        <f>[2]Tabelle1!F234</f>
        <v>0</v>
      </c>
      <c r="C47" s="34">
        <f>[2]Tabelle1!G234</f>
        <v>0</v>
      </c>
      <c r="D47" s="34">
        <f>[2]Tabelle1!H234</f>
        <v>0</v>
      </c>
      <c r="E47" s="34">
        <f>[2]Tabelle1!I234</f>
        <v>-1728126.4</v>
      </c>
      <c r="F47" s="34">
        <f>[2]Tabelle1!J234</f>
        <v>-2319848.0594089003</v>
      </c>
      <c r="G47" s="34">
        <f>[2]Tabelle1!K234</f>
        <v>-1379305.8305562239</v>
      </c>
      <c r="H47" s="34">
        <f>[2]Tabelle1!L234</f>
        <v>-1791237.9165206873</v>
      </c>
      <c r="I47" s="34">
        <f>[2]Tabelle1!M234</f>
        <v>-1321274.4929813624</v>
      </c>
      <c r="J47" s="34">
        <f>[2]Tabelle1!N234</f>
        <v>-1656473.1696935</v>
      </c>
      <c r="K47" s="34">
        <f>[2]Tabelle1!O234</f>
        <v>-1937878.367243523</v>
      </c>
      <c r="L47" s="34">
        <f>[2]Tabelle1!P234</f>
        <v>-2438698.1201366559</v>
      </c>
      <c r="M47" s="34">
        <f>[2]Tabelle1!Q234</f>
        <v>-2111724.7969193272</v>
      </c>
      <c r="N47" s="34">
        <f>[2]Tabelle1!R234</f>
        <v>-3720181.9735690453</v>
      </c>
      <c r="O47" s="34">
        <f>[2]Tabelle1!S234</f>
        <v>-3719727.5853031585</v>
      </c>
      <c r="P47" s="34">
        <f>[2]Tabelle1!T234</f>
        <v>-5215846.8383855131</v>
      </c>
      <c r="Q47" s="34">
        <f>[2]Tabelle1!U234</f>
        <v>-5841922.2187910639</v>
      </c>
      <c r="R47" s="34">
        <f>[2]Tabelle1!V234</f>
        <v>34214472.77131898</v>
      </c>
      <c r="S47" s="34">
        <f>[2]Tabelle1!W234</f>
        <v>-41130839.084285699</v>
      </c>
      <c r="T47" s="34">
        <f>[2]Tabelle1!X234</f>
        <v>-89703524.594024763</v>
      </c>
      <c r="U47" s="34">
        <f>[2]Tabelle1!Y234</f>
        <v>-27827661.990220763</v>
      </c>
      <c r="V47" s="34">
        <f>[2]Tabelle1!Z234</f>
        <v>-20376007.621308841</v>
      </c>
      <c r="W47" s="34">
        <f>[2]Tabelle1!AA234</f>
        <v>-26328384.032004431</v>
      </c>
      <c r="X47" s="34">
        <f>[2]Tabelle1!AB234</f>
        <v>-4061983.1251925109</v>
      </c>
      <c r="Y47" s="34">
        <f>[2]Tabelle1!AC234</f>
        <v>64308099.527652405</v>
      </c>
      <c r="Z47" s="34">
        <f>[2]Tabelle1!AD234</f>
        <v>-23854688.45347115</v>
      </c>
      <c r="AA47" s="34">
        <f>[2]Tabelle1!AE234</f>
        <v>4826041.0147379935</v>
      </c>
      <c r="AB47" s="34">
        <f>[2]Tabelle1!AF234</f>
        <v>7623795.1648465525</v>
      </c>
      <c r="AC47" s="34">
        <f>[2]Tabelle1!AG234</f>
        <v>-3015857.3000354711</v>
      </c>
      <c r="AD47" s="34">
        <f>[2]Tabelle1!AH234</f>
        <v>-5400193.0903726444</v>
      </c>
      <c r="AE47" s="34">
        <f>[2]Tabelle1!AI234</f>
        <v>-10183007.119545469</v>
      </c>
      <c r="AF47" s="34">
        <f>[2]Tabelle1!AJ234</f>
        <v>-9272039.5110348109</v>
      </c>
      <c r="AG47" s="34">
        <f>[2]Tabelle1!AK234</f>
        <v>-19348650.042530585</v>
      </c>
      <c r="AH47" s="34">
        <f>[2]Tabelle1!AL234</f>
        <v>-18775444.589731321</v>
      </c>
      <c r="AI47" s="34">
        <f>[2]Tabelle1!AM234</f>
        <v>-27073005.318134874</v>
      </c>
      <c r="AJ47" s="34">
        <f>[2]Tabelle1!AN234</f>
        <v>-10017988.209350152</v>
      </c>
      <c r="AK47" s="34">
        <f>[2]Tabelle1!AO234</f>
        <v>-15312631.73045823</v>
      </c>
      <c r="AL47" s="34">
        <f>[2]Tabelle1!AP234</f>
        <v>-22502035.929012097</v>
      </c>
      <c r="AM47" s="34">
        <f>[2]Tabelle1!AQ234</f>
        <v>-15803547.569203187</v>
      </c>
      <c r="AN47" s="34">
        <f>[2]Tabelle1!AR234</f>
        <v>-16400869.36142976</v>
      </c>
      <c r="AO47" s="34">
        <f>[2]Tabelle1!AS234</f>
        <v>-18794259.066666666</v>
      </c>
      <c r="AP47" s="34">
        <f>[2]Tabelle1!AT234</f>
        <v>-24277570.933333334</v>
      </c>
      <c r="AQ47" s="34">
        <f>[2]Tabelle1!AU234</f>
        <v>-10037344.666666666</v>
      </c>
      <c r="AR47" s="34">
        <f>[2]Tabelle1!AV234</f>
        <v>-4127914.7466666689</v>
      </c>
      <c r="AS47" s="34">
        <f>[2]Tabelle1!AW234</f>
        <v>-5487411.6670007538</v>
      </c>
      <c r="AT47" s="34">
        <f>[2]Tabelle1!AX234</f>
        <v>-15897007.447584076</v>
      </c>
      <c r="AU47" s="34">
        <f>[2]Tabelle1!AY234</f>
        <v>-19946716.590303041</v>
      </c>
      <c r="AV47" s="34">
        <f>[2]Tabelle1!AZ234</f>
        <v>-13086211.980209718</v>
      </c>
      <c r="AW47" s="34">
        <f>[2]Tabelle1!BA234</f>
        <v>-18264024.860868677</v>
      </c>
      <c r="AX47" s="34">
        <f>[2]Tabelle1!BB234</f>
        <v>-22961733.535111107</v>
      </c>
      <c r="AY47" s="34">
        <f>[2]Tabelle1!BC234</f>
        <v>-25294985.429245479</v>
      </c>
      <c r="AZ47" s="34">
        <f>[2]Tabelle1!BD234</f>
        <v>-20710310.394750025</v>
      </c>
      <c r="BA47" s="34">
        <f>[2]Tabelle1!BE234</f>
        <v>-23743911.866666667</v>
      </c>
      <c r="BB47" s="34">
        <f>[2]Tabelle1!BF234</f>
        <v>-30108525.641262069</v>
      </c>
      <c r="BC47" s="34">
        <f>[2]Tabelle1!BG234</f>
        <v>-35222024.100656316</v>
      </c>
      <c r="BD47" s="34">
        <f>[2]Tabelle1!BH234</f>
        <v>-49241755.191660933</v>
      </c>
      <c r="BE47" s="34">
        <f>[2]Tabelle1!BI234</f>
        <v>-18267299.656646408</v>
      </c>
      <c r="BF47" s="34">
        <f>[2]Tabelle1!BJ234</f>
        <v>-9415842.9264378957</v>
      </c>
      <c r="BG47" s="53"/>
      <c r="BH47" s="53"/>
      <c r="BI47" s="53"/>
      <c r="BJ47" s="53"/>
      <c r="BK47" s="53"/>
      <c r="BL47" s="53"/>
      <c r="BM47" s="53"/>
      <c r="BN47" s="53"/>
    </row>
    <row r="48" spans="1:66" x14ac:dyDescent="0.25">
      <c r="A48" s="53" t="str">
        <f>[2]Tabelle1!E235</f>
        <v>Electrical</v>
      </c>
      <c r="B48" s="34">
        <f>[2]Tabelle1!F235</f>
        <v>-12039753.655038329</v>
      </c>
      <c r="C48" s="34">
        <f>[2]Tabelle1!G235</f>
        <v>-12952512.152487485</v>
      </c>
      <c r="D48" s="34">
        <f>[2]Tabelle1!H235</f>
        <v>-18238510.051079419</v>
      </c>
      <c r="E48" s="34">
        <f>[2]Tabelle1!I235</f>
        <v>-12054804.049312031</v>
      </c>
      <c r="F48" s="34">
        <f>[2]Tabelle1!J235</f>
        <v>-568906.47438984772</v>
      </c>
      <c r="G48" s="34">
        <f>[2]Tabelle1!K235</f>
        <v>-1821026.3543162504</v>
      </c>
      <c r="H48" s="34">
        <f>[2]Tabelle1!L235</f>
        <v>-8444305.3060764745</v>
      </c>
      <c r="I48" s="34">
        <f>[2]Tabelle1!M235</f>
        <v>-7543190.5356942443</v>
      </c>
      <c r="J48" s="34">
        <f>[2]Tabelle1!N235</f>
        <v>-1510192.7610941536</v>
      </c>
      <c r="K48" s="34">
        <f>[2]Tabelle1!O235</f>
        <v>-8379141.9427059516</v>
      </c>
      <c r="L48" s="34">
        <f>[2]Tabelle1!P235</f>
        <v>-9205995.8957958408</v>
      </c>
      <c r="M48" s="34">
        <f>[2]Tabelle1!Q235</f>
        <v>-7701535.7700214321</v>
      </c>
      <c r="N48" s="34">
        <f>[2]Tabelle1!R235</f>
        <v>-18680173.264397822</v>
      </c>
      <c r="O48" s="34">
        <f>[2]Tabelle1!S235</f>
        <v>-26682562.071894776</v>
      </c>
      <c r="P48" s="34">
        <f>[2]Tabelle1!T235</f>
        <v>-28092674.586250033</v>
      </c>
      <c r="Q48" s="34">
        <f>[2]Tabelle1!U235</f>
        <v>-30400747.989871673</v>
      </c>
      <c r="R48" s="34">
        <f>[2]Tabelle1!V235</f>
        <v>-14062439.812658899</v>
      </c>
      <c r="S48" s="34">
        <f>[2]Tabelle1!W235</f>
        <v>-10413027.29765518</v>
      </c>
      <c r="T48" s="34">
        <f>[2]Tabelle1!X235</f>
        <v>-15150565.274481444</v>
      </c>
      <c r="U48" s="34">
        <f>[2]Tabelle1!Y235</f>
        <v>-14197930.074765414</v>
      </c>
      <c r="V48" s="34">
        <f>[2]Tabelle1!Z235</f>
        <v>-10009046.085585661</v>
      </c>
      <c r="W48" s="34">
        <f>[2]Tabelle1!AA235</f>
        <v>665456.27139925759</v>
      </c>
      <c r="X48" s="34">
        <f>[2]Tabelle1!AB235</f>
        <v>34967666.781508394</v>
      </c>
      <c r="Y48" s="34">
        <f>[2]Tabelle1!AC235</f>
        <v>38402599.605581112</v>
      </c>
      <c r="Z48" s="34">
        <f>[2]Tabelle1!AD235</f>
        <v>59678699.174737014</v>
      </c>
      <c r="AA48" s="34">
        <f>[2]Tabelle1!AE235</f>
        <v>39538585.600001283</v>
      </c>
      <c r="AB48" s="34">
        <f>[2]Tabelle1!AF235</f>
        <v>31195232.569060411</v>
      </c>
      <c r="AC48" s="34">
        <f>[2]Tabelle1!AG235</f>
        <v>54177747.880454637</v>
      </c>
      <c r="AD48" s="34">
        <f>[2]Tabelle1!AH235</f>
        <v>-73450429.026602253</v>
      </c>
      <c r="AE48" s="34">
        <f>[2]Tabelle1!AI235</f>
        <v>25438919.043961845</v>
      </c>
      <c r="AF48" s="34">
        <f>[2]Tabelle1!AJ235</f>
        <v>32178054.244073454</v>
      </c>
      <c r="AG48" s="34">
        <f>[2]Tabelle1!AK235</f>
        <v>41972818.160068169</v>
      </c>
      <c r="AH48" s="34">
        <f>[2]Tabelle1!AL235</f>
        <v>71472733.915912732</v>
      </c>
      <c r="AI48" s="34">
        <f>[2]Tabelle1!AM235</f>
        <v>75315613.491454825</v>
      </c>
      <c r="AJ48" s="34">
        <f>[2]Tabelle1!AN235</f>
        <v>84010365.478250593</v>
      </c>
      <c r="AK48" s="34">
        <f>[2]Tabelle1!AO235</f>
        <v>94239162.68856822</v>
      </c>
      <c r="AL48" s="34">
        <f>[2]Tabelle1!AP235</f>
        <v>308843730.37601578</v>
      </c>
      <c r="AM48" s="34">
        <f>[2]Tabelle1!AQ235</f>
        <v>220220964.2987541</v>
      </c>
      <c r="AN48" s="34">
        <f>[2]Tabelle1!AR235</f>
        <v>175816891.5415194</v>
      </c>
      <c r="AO48" s="34">
        <f>[2]Tabelle1!AS235</f>
        <v>196925523.5407922</v>
      </c>
      <c r="AP48" s="34">
        <f>[2]Tabelle1!AT235</f>
        <v>88625172.976833969</v>
      </c>
      <c r="AQ48" s="34">
        <f>[2]Tabelle1!AU235</f>
        <v>100515251.41717584</v>
      </c>
      <c r="AR48" s="34">
        <f>[2]Tabelle1!AV235</f>
        <v>222959201.99781281</v>
      </c>
      <c r="AS48" s="34">
        <f>[2]Tabelle1!AW235</f>
        <v>240622800.84272224</v>
      </c>
      <c r="AT48" s="34">
        <f>[2]Tabelle1!AX235</f>
        <v>280718147.00361514</v>
      </c>
      <c r="AU48" s="34">
        <f>[2]Tabelle1!AY235</f>
        <v>110475737.55473396</v>
      </c>
      <c r="AV48" s="34">
        <f>[2]Tabelle1!AZ235</f>
        <v>129889416.60614853</v>
      </c>
      <c r="AW48" s="34">
        <f>[2]Tabelle1!BA235</f>
        <v>71701275.529138863</v>
      </c>
      <c r="AX48" s="34">
        <f>[2]Tabelle1!BB235</f>
        <v>96968103.046250626</v>
      </c>
      <c r="AY48" s="34">
        <f>[2]Tabelle1!BC235</f>
        <v>95736760.905819714</v>
      </c>
      <c r="AZ48" s="34">
        <f>[2]Tabelle1!BD235</f>
        <v>87158536.522671342</v>
      </c>
      <c r="BA48" s="34">
        <f>[2]Tabelle1!BE235</f>
        <v>88174426.407249793</v>
      </c>
      <c r="BB48" s="34">
        <f>[2]Tabelle1!BF235</f>
        <v>116694744.93883042</v>
      </c>
      <c r="BC48" s="34">
        <f>[2]Tabelle1!BG235</f>
        <v>140019518.55300301</v>
      </c>
      <c r="BD48" s="34">
        <f>[2]Tabelle1!BH235</f>
        <v>-8945193.9286579527</v>
      </c>
      <c r="BE48" s="34">
        <f>[2]Tabelle1!BI235</f>
        <v>-107259508.44733228</v>
      </c>
      <c r="BF48" s="34">
        <f>[2]Tabelle1!BJ235</f>
        <v>100700325.7712082</v>
      </c>
      <c r="BG48" s="53"/>
      <c r="BH48" s="53"/>
      <c r="BI48" s="53"/>
      <c r="BJ48" s="53"/>
      <c r="BK48" s="53"/>
      <c r="BL48" s="53"/>
      <c r="BM48" s="53"/>
      <c r="BN48" s="53"/>
    </row>
    <row r="49" spans="1:66" x14ac:dyDescent="0.25">
      <c r="A49" s="53" t="str">
        <f>[2]Tabelle1!E236</f>
        <v>Machinery and equipment</v>
      </c>
      <c r="B49" s="34">
        <f>[2]Tabelle1!F236</f>
        <v>-52933639.478018746</v>
      </c>
      <c r="C49" s="34">
        <f>[2]Tabelle1!G236</f>
        <v>-51447842.959015898</v>
      </c>
      <c r="D49" s="34">
        <f>[2]Tabelle1!H236</f>
        <v>-51079888.785320908</v>
      </c>
      <c r="E49" s="34">
        <f>[2]Tabelle1!I236</f>
        <v>-63442666.13017574</v>
      </c>
      <c r="F49" s="34">
        <f>[2]Tabelle1!J236</f>
        <v>-52303072.180486575</v>
      </c>
      <c r="G49" s="34">
        <f>[2]Tabelle1!K236</f>
        <v>-50937776.414217405</v>
      </c>
      <c r="H49" s="34">
        <f>[2]Tabelle1!L236</f>
        <v>-42493098.617003359</v>
      </c>
      <c r="I49" s="34">
        <f>[2]Tabelle1!M236</f>
        <v>-41929726.168129377</v>
      </c>
      <c r="J49" s="34">
        <f>[2]Tabelle1!N236</f>
        <v>-42317647.062977426</v>
      </c>
      <c r="K49" s="34">
        <f>[2]Tabelle1!O236</f>
        <v>-28327855.609704178</v>
      </c>
      <c r="L49" s="34">
        <f>[2]Tabelle1!P236</f>
        <v>-21831292.883096833</v>
      </c>
      <c r="M49" s="34">
        <f>[2]Tabelle1!Q236</f>
        <v>-29616746.020995036</v>
      </c>
      <c r="N49" s="34">
        <f>[2]Tabelle1!R236</f>
        <v>-58498903.257219009</v>
      </c>
      <c r="O49" s="34">
        <f>[2]Tabelle1!S236</f>
        <v>-70529401.097017825</v>
      </c>
      <c r="P49" s="34">
        <f>[2]Tabelle1!T236</f>
        <v>-58480320.407662958</v>
      </c>
      <c r="Q49" s="34">
        <f>[2]Tabelle1!U236</f>
        <v>-40175391.312141694</v>
      </c>
      <c r="R49" s="34">
        <f>[2]Tabelle1!V236</f>
        <v>-9737787.9118441679</v>
      </c>
      <c r="S49" s="34">
        <f>[2]Tabelle1!W236</f>
        <v>-100930871.69028245</v>
      </c>
      <c r="T49" s="34">
        <f>[2]Tabelle1!X236</f>
        <v>-85968795.897428289</v>
      </c>
      <c r="U49" s="34">
        <f>[2]Tabelle1!Y236</f>
        <v>-137147912.06638622</v>
      </c>
      <c r="V49" s="34">
        <f>[2]Tabelle1!Z236</f>
        <v>-113741475.29736328</v>
      </c>
      <c r="W49" s="34">
        <f>[2]Tabelle1!AA236</f>
        <v>-17941623.428414952</v>
      </c>
      <c r="X49" s="34">
        <f>[2]Tabelle1!AB236</f>
        <v>32313851.473421954</v>
      </c>
      <c r="Y49" s="34">
        <f>[2]Tabelle1!AC236</f>
        <v>134758806.27208856</v>
      </c>
      <c r="Z49" s="34">
        <f>[2]Tabelle1!AD236</f>
        <v>118405182.3101424</v>
      </c>
      <c r="AA49" s="34">
        <f>[2]Tabelle1!AE236</f>
        <v>146417723.43257853</v>
      </c>
      <c r="AB49" s="34">
        <f>[2]Tabelle1!AF236</f>
        <v>163591053.62976766</v>
      </c>
      <c r="AC49" s="34">
        <f>[2]Tabelle1!AG236</f>
        <v>130078505.8405682</v>
      </c>
      <c r="AD49" s="34">
        <f>[2]Tabelle1!AH236</f>
        <v>45253388.9871106</v>
      </c>
      <c r="AE49" s="34">
        <f>[2]Tabelle1!AI236</f>
        <v>4943676.6024424275</v>
      </c>
      <c r="AF49" s="34">
        <f>[2]Tabelle1!AJ236</f>
        <v>5185422.0565878348</v>
      </c>
      <c r="AG49" s="34">
        <f>[2]Tabelle1!AK236</f>
        <v>22522119.393875729</v>
      </c>
      <c r="AH49" s="34">
        <f>[2]Tabelle1!AL236</f>
        <v>51770255.345462777</v>
      </c>
      <c r="AI49" s="34">
        <f>[2]Tabelle1!AM236</f>
        <v>57237413.292221256</v>
      </c>
      <c r="AJ49" s="34">
        <f>[2]Tabelle1!AN236</f>
        <v>76523494.050719351</v>
      </c>
      <c r="AK49" s="34">
        <f>[2]Tabelle1!AO236</f>
        <v>25567914.341702554</v>
      </c>
      <c r="AL49" s="34">
        <f>[2]Tabelle1!AP236</f>
        <v>47889338.521368824</v>
      </c>
      <c r="AM49" s="34">
        <f>[2]Tabelle1!AQ236</f>
        <v>80276404.781358004</v>
      </c>
      <c r="AN49" s="34">
        <f>[2]Tabelle1!AR236</f>
        <v>70703378.43650879</v>
      </c>
      <c r="AO49" s="34">
        <f>[2]Tabelle1!AS236</f>
        <v>84757470.747766793</v>
      </c>
      <c r="AP49" s="34">
        <f>[2]Tabelle1!AT236</f>
        <v>115638697.01920077</v>
      </c>
      <c r="AQ49" s="34">
        <f>[2]Tabelle1!AU236</f>
        <v>138205939.5026271</v>
      </c>
      <c r="AR49" s="34">
        <f>[2]Tabelle1!AV236</f>
        <v>177111891.63774532</v>
      </c>
      <c r="AS49" s="34">
        <f>[2]Tabelle1!AW236</f>
        <v>196691558.88289472</v>
      </c>
      <c r="AT49" s="34">
        <f>[2]Tabelle1!AX236</f>
        <v>379733094.30290055</v>
      </c>
      <c r="AU49" s="34">
        <f>[2]Tabelle1!AY236</f>
        <v>335368378.17530805</v>
      </c>
      <c r="AV49" s="34">
        <f>[2]Tabelle1!AZ236</f>
        <v>122049939.12733555</v>
      </c>
      <c r="AW49" s="34">
        <f>[2]Tabelle1!BA236</f>
        <v>160565263.28253564</v>
      </c>
      <c r="AX49" s="34">
        <f>[2]Tabelle1!BB236</f>
        <v>219495535.02846226</v>
      </c>
      <c r="AY49" s="34">
        <f>[2]Tabelle1!BC236</f>
        <v>307968769.02747536</v>
      </c>
      <c r="AZ49" s="34">
        <f>[2]Tabelle1!BD236</f>
        <v>378534660.44495106</v>
      </c>
      <c r="BA49" s="34">
        <f>[2]Tabelle1!BE236</f>
        <v>426809866.36692756</v>
      </c>
      <c r="BB49" s="34">
        <f>[2]Tabelle1!BF236</f>
        <v>472432158.57853884</v>
      </c>
      <c r="BC49" s="34">
        <f>[2]Tabelle1!BG236</f>
        <v>475471740.2431556</v>
      </c>
      <c r="BD49" s="34">
        <f>[2]Tabelle1!BH236</f>
        <v>253868889.76116422</v>
      </c>
      <c r="BE49" s="34">
        <f>[2]Tabelle1!BI236</f>
        <v>156655708.21504596</v>
      </c>
      <c r="BF49" s="34">
        <f>[2]Tabelle1!BJ236</f>
        <v>268709563.28126752</v>
      </c>
      <c r="BG49" s="53"/>
      <c r="BH49" s="53"/>
      <c r="BI49" s="53"/>
      <c r="BJ49" s="53"/>
      <c r="BK49" s="53"/>
      <c r="BL49" s="53"/>
      <c r="BM49" s="53"/>
      <c r="BN49" s="53"/>
    </row>
    <row r="50" spans="1:66" x14ac:dyDescent="0.25">
      <c r="A50" s="53" t="str">
        <f>[2]Tabelle1!E237</f>
        <v>Transportation</v>
      </c>
      <c r="B50" s="34">
        <f>[2]Tabelle1!F237</f>
        <v>-75257409.737714007</v>
      </c>
      <c r="C50" s="34">
        <f>[2]Tabelle1!G237</f>
        <v>-76968454.595762983</v>
      </c>
      <c r="D50" s="34">
        <f>[2]Tabelle1!H237</f>
        <v>-83817579.788425103</v>
      </c>
      <c r="E50" s="34">
        <f>[2]Tabelle1!I237</f>
        <v>-99840107.494400203</v>
      </c>
      <c r="F50" s="34">
        <f>[2]Tabelle1!J237</f>
        <v>-81693126.014851049</v>
      </c>
      <c r="G50" s="34">
        <f>[2]Tabelle1!K237</f>
        <v>-71146222.870410919</v>
      </c>
      <c r="H50" s="34">
        <f>[2]Tabelle1!L237</f>
        <v>-114344730.55843306</v>
      </c>
      <c r="I50" s="34">
        <f>[2]Tabelle1!M237</f>
        <v>-51098625.444835752</v>
      </c>
      <c r="J50" s="34">
        <f>[2]Tabelle1!N237</f>
        <v>-11422006.568925094</v>
      </c>
      <c r="K50" s="34">
        <f>[2]Tabelle1!O237</f>
        <v>31186927.696591854</v>
      </c>
      <c r="L50" s="34">
        <f>[2]Tabelle1!P237</f>
        <v>45652732.864779852</v>
      </c>
      <c r="M50" s="34">
        <f>[2]Tabelle1!Q237</f>
        <v>-20547120.171817623</v>
      </c>
      <c r="N50" s="34">
        <f>[2]Tabelle1!R237</f>
        <v>-11310766.058618356</v>
      </c>
      <c r="O50" s="34">
        <f>[2]Tabelle1!S237</f>
        <v>-67316713.219923019</v>
      </c>
      <c r="P50" s="34">
        <f>[2]Tabelle1!T237</f>
        <v>-21830335.98121012</v>
      </c>
      <c r="Q50" s="34">
        <f>[2]Tabelle1!U237</f>
        <v>12766055.939292597</v>
      </c>
      <c r="R50" s="34">
        <f>[2]Tabelle1!V237</f>
        <v>-38626462.139370061</v>
      </c>
      <c r="S50" s="34">
        <f>[2]Tabelle1!W237</f>
        <v>48687477.689748637</v>
      </c>
      <c r="T50" s="34">
        <f>[2]Tabelle1!X237</f>
        <v>71120356.872663677</v>
      </c>
      <c r="U50" s="34">
        <f>[2]Tabelle1!Y237</f>
        <v>16248331.8166888</v>
      </c>
      <c r="V50" s="34">
        <f>[2]Tabelle1!Z237</f>
        <v>61888686.928755939</v>
      </c>
      <c r="W50" s="34">
        <f>[2]Tabelle1!AA237</f>
        <v>105790490.95081136</v>
      </c>
      <c r="X50" s="34">
        <f>[2]Tabelle1!AB237</f>
        <v>170179217.86023813</v>
      </c>
      <c r="Y50" s="34">
        <f>[2]Tabelle1!AC237</f>
        <v>395222869.51519161</v>
      </c>
      <c r="Z50" s="34">
        <f>[2]Tabelle1!AD237</f>
        <v>445370461.87728012</v>
      </c>
      <c r="AA50" s="34">
        <f>[2]Tabelle1!AE237</f>
        <v>398832346.43071598</v>
      </c>
      <c r="AB50" s="34">
        <f>[2]Tabelle1!AF237</f>
        <v>379136199.03834879</v>
      </c>
      <c r="AC50" s="34">
        <f>[2]Tabelle1!AG237</f>
        <v>305817584.00986236</v>
      </c>
      <c r="AD50" s="34">
        <f>[2]Tabelle1!AH237</f>
        <v>192957596.79864201</v>
      </c>
      <c r="AE50" s="34">
        <f>[2]Tabelle1!AI237</f>
        <v>162079485.07884052</v>
      </c>
      <c r="AF50" s="34">
        <f>[2]Tabelle1!AJ237</f>
        <v>143965201.34798074</v>
      </c>
      <c r="AG50" s="34">
        <f>[2]Tabelle1!AK237</f>
        <v>186489599.1498974</v>
      </c>
      <c r="AH50" s="34">
        <f>[2]Tabelle1!AL237</f>
        <v>-194519265.22766009</v>
      </c>
      <c r="AI50" s="34">
        <f>[2]Tabelle1!AM237</f>
        <v>175133641.88664657</v>
      </c>
      <c r="AJ50" s="34">
        <f>[2]Tabelle1!AN237</f>
        <v>306993167.17096084</v>
      </c>
      <c r="AK50" s="34">
        <f>[2]Tabelle1!AO237</f>
        <v>316455526.96899432</v>
      </c>
      <c r="AL50" s="34">
        <f>[2]Tabelle1!AP237</f>
        <v>425530219.71363735</v>
      </c>
      <c r="AM50" s="34">
        <f>[2]Tabelle1!AQ237</f>
        <v>616515476.8204354</v>
      </c>
      <c r="AN50" s="34">
        <f>[2]Tabelle1!AR237</f>
        <v>383291088.67736888</v>
      </c>
      <c r="AO50" s="34">
        <f>[2]Tabelle1!AS237</f>
        <v>349834501.3529852</v>
      </c>
      <c r="AP50" s="34">
        <f>[2]Tabelle1!AT237</f>
        <v>544565642.762218</v>
      </c>
      <c r="AQ50" s="34">
        <f>[2]Tabelle1!AU237</f>
        <v>534163465.46197832</v>
      </c>
      <c r="AR50" s="34">
        <f>[2]Tabelle1!AV237</f>
        <v>533766016.40568632</v>
      </c>
      <c r="AS50" s="34">
        <f>[2]Tabelle1!AW237</f>
        <v>551616662.33065677</v>
      </c>
      <c r="AT50" s="34">
        <f>[2]Tabelle1!AX237</f>
        <v>539209860.60710669</v>
      </c>
      <c r="AU50" s="34">
        <f>[2]Tabelle1!AY237</f>
        <v>535522148.73074263</v>
      </c>
      <c r="AV50" s="34">
        <f>[2]Tabelle1!AZ237</f>
        <v>365558219.2877658</v>
      </c>
      <c r="AW50" s="34">
        <f>[2]Tabelle1!BA237</f>
        <v>309424761.41701233</v>
      </c>
      <c r="AX50" s="34">
        <f>[2]Tabelle1!BB237</f>
        <v>383792098.83580112</v>
      </c>
      <c r="AY50" s="34">
        <f>[2]Tabelle1!BC237</f>
        <v>368802160.0279364</v>
      </c>
      <c r="AZ50" s="34">
        <f>[2]Tabelle1!BD237</f>
        <v>570498636.04427767</v>
      </c>
      <c r="BA50" s="34">
        <f>[2]Tabelle1!BE237</f>
        <v>634732455.94716251</v>
      </c>
      <c r="BB50" s="34">
        <f>[2]Tabelle1!BF237</f>
        <v>637122533.1827935</v>
      </c>
      <c r="BC50" s="34">
        <f>[2]Tabelle1!BG237</f>
        <v>757424438.41238153</v>
      </c>
      <c r="BD50" s="34">
        <f>[2]Tabelle1!BH237</f>
        <v>629516871.76680601</v>
      </c>
      <c r="BE50" s="34">
        <f>[2]Tabelle1!BI237</f>
        <v>352223952.00165182</v>
      </c>
      <c r="BF50" s="34">
        <f>[2]Tabelle1!BJ237</f>
        <v>723904228.55244637</v>
      </c>
      <c r="BG50" s="53"/>
      <c r="BH50" s="53"/>
      <c r="BI50" s="53"/>
      <c r="BJ50" s="53"/>
      <c r="BK50" s="53"/>
      <c r="BL50" s="53"/>
      <c r="BM50" s="53"/>
      <c r="BN50" s="53"/>
    </row>
    <row r="51" spans="1:66" x14ac:dyDescent="0.25">
      <c r="A51" s="53" t="str">
        <f>[2]Tabelle1!E238</f>
        <v>Other</v>
      </c>
      <c r="B51" s="34">
        <f>[2]Tabelle1!F238</f>
        <v>-384920.53762086033</v>
      </c>
      <c r="C51" s="34">
        <f>[2]Tabelle1!G238</f>
        <v>-180952.73598540734</v>
      </c>
      <c r="D51" s="34">
        <f>[2]Tabelle1!H238</f>
        <v>1335393.5340113142</v>
      </c>
      <c r="E51" s="34">
        <f>[2]Tabelle1!I238</f>
        <v>-5548161.494902974</v>
      </c>
      <c r="F51" s="34">
        <f>[2]Tabelle1!J238</f>
        <v>-8623698.6422068831</v>
      </c>
      <c r="G51" s="34">
        <f>[2]Tabelle1!K238</f>
        <v>-10297109.957209378</v>
      </c>
      <c r="H51" s="34">
        <f>[2]Tabelle1!L238</f>
        <v>-9383605.009839464</v>
      </c>
      <c r="I51" s="34">
        <f>[2]Tabelle1!M238</f>
        <v>-7917893.6008015946</v>
      </c>
      <c r="J51" s="34">
        <f>[2]Tabelle1!N238</f>
        <v>-4050001.6128217001</v>
      </c>
      <c r="K51" s="34">
        <f>[2]Tabelle1!O238</f>
        <v>-3078938.5154452752</v>
      </c>
      <c r="L51" s="34">
        <f>[2]Tabelle1!P238</f>
        <v>-3544474.7887511235</v>
      </c>
      <c r="M51" s="34">
        <f>[2]Tabelle1!Q238</f>
        <v>-8106315.3082870161</v>
      </c>
      <c r="N51" s="34">
        <f>[2]Tabelle1!R238</f>
        <v>-7341792.4943175651</v>
      </c>
      <c r="O51" s="34">
        <f>[2]Tabelle1!S238</f>
        <v>-4913622.9926152788</v>
      </c>
      <c r="P51" s="34">
        <f>[2]Tabelle1!T238</f>
        <v>-5834543.0045862906</v>
      </c>
      <c r="Q51" s="34">
        <f>[2]Tabelle1!U238</f>
        <v>-4876485.3737693615</v>
      </c>
      <c r="R51" s="34">
        <f>[2]Tabelle1!V238</f>
        <v>2372274.5517622214</v>
      </c>
      <c r="S51" s="34">
        <f>[2]Tabelle1!W238</f>
        <v>7600322.367286887</v>
      </c>
      <c r="T51" s="34">
        <f>[2]Tabelle1!X238</f>
        <v>7577021.1667417465</v>
      </c>
      <c r="U51" s="34">
        <f>[2]Tabelle1!Y238</f>
        <v>12029110.467253804</v>
      </c>
      <c r="V51" s="34">
        <f>[2]Tabelle1!Z238</f>
        <v>12037231.285257442</v>
      </c>
      <c r="W51" s="34">
        <f>[2]Tabelle1!AA238</f>
        <v>13116980.579368517</v>
      </c>
      <c r="X51" s="34">
        <f>[2]Tabelle1!AB238</f>
        <v>21629487.896024782</v>
      </c>
      <c r="Y51" s="34">
        <f>[2]Tabelle1!AC238</f>
        <v>-5863894.4372925516</v>
      </c>
      <c r="Z51" s="34">
        <f>[2]Tabelle1!AD238</f>
        <v>8008449.0526237972</v>
      </c>
      <c r="AA51" s="34">
        <f>[2]Tabelle1!AE238</f>
        <v>11959666.17632878</v>
      </c>
      <c r="AB51" s="34">
        <f>[2]Tabelle1!AF238</f>
        <v>-9859803.2030388843</v>
      </c>
      <c r="AC51" s="34">
        <f>[2]Tabelle1!AG238</f>
        <v>-7900899.5434888238</v>
      </c>
      <c r="AD51" s="34">
        <f>[2]Tabelle1!AH238</f>
        <v>1451423.4306851416</v>
      </c>
      <c r="AE51" s="34">
        <f>[2]Tabelle1!AI238</f>
        <v>922677.89580288832</v>
      </c>
      <c r="AF51" s="34">
        <f>[2]Tabelle1!AJ238</f>
        <v>5326324.7628592709</v>
      </c>
      <c r="AG51" s="34">
        <f>[2]Tabelle1!AK238</f>
        <v>9498936.1384612359</v>
      </c>
      <c r="AH51" s="34">
        <f>[2]Tabelle1!AL238</f>
        <v>5959887.8067700192</v>
      </c>
      <c r="AI51" s="34">
        <f>[2]Tabelle1!AM238</f>
        <v>-22543268.896709669</v>
      </c>
      <c r="AJ51" s="34">
        <f>[2]Tabelle1!AN238</f>
        <v>-33298861.376400676</v>
      </c>
      <c r="AK51" s="34">
        <f>[2]Tabelle1!AO238</f>
        <v>-26437002.8020292</v>
      </c>
      <c r="AL51" s="34">
        <f>[2]Tabelle1!AP238</f>
        <v>-26956177.164040256</v>
      </c>
      <c r="AM51" s="34">
        <f>[2]Tabelle1!AQ238</f>
        <v>-24285741.931264859</v>
      </c>
      <c r="AN51" s="34">
        <f>[2]Tabelle1!AR238</f>
        <v>6534193.9401638983</v>
      </c>
      <c r="AO51" s="34">
        <f>[2]Tabelle1!AS238</f>
        <v>8962629.5743697118</v>
      </c>
      <c r="AP51" s="34">
        <f>[2]Tabelle1!AT238</f>
        <v>27633479.820579704</v>
      </c>
      <c r="AQ51" s="34">
        <f>[2]Tabelle1!AU238</f>
        <v>31397555.226870537</v>
      </c>
      <c r="AR51" s="34">
        <f>[2]Tabelle1!AV238</f>
        <v>56939494.245830953</v>
      </c>
      <c r="AS51" s="34">
        <f>[2]Tabelle1!AW238</f>
        <v>69423122.964778364</v>
      </c>
      <c r="AT51" s="34">
        <f>[2]Tabelle1!AX238</f>
        <v>87975046.0290526</v>
      </c>
      <c r="AU51" s="34">
        <f>[2]Tabelle1!AY238</f>
        <v>70880682.581918985</v>
      </c>
      <c r="AV51" s="34">
        <f>[2]Tabelle1!AZ238</f>
        <v>56403784.239006251</v>
      </c>
      <c r="AW51" s="34">
        <f>[2]Tabelle1!BA238</f>
        <v>69447156.196565077</v>
      </c>
      <c r="AX51" s="34">
        <f>[2]Tabelle1!BB238</f>
        <v>86347289.478744924</v>
      </c>
      <c r="AY51" s="34">
        <f>[2]Tabelle1!BC238</f>
        <v>83587107.784632295</v>
      </c>
      <c r="AZ51" s="34">
        <f>[2]Tabelle1!BD238</f>
        <v>93394047.920077503</v>
      </c>
      <c r="BA51" s="34">
        <f>[2]Tabelle1!BE238</f>
        <v>109119502.10280958</v>
      </c>
      <c r="BB51" s="34">
        <f>[2]Tabelle1!BF238</f>
        <v>82311115.624547303</v>
      </c>
      <c r="BC51" s="34">
        <f>[2]Tabelle1!BG238</f>
        <v>70916771.505919322</v>
      </c>
      <c r="BD51" s="34">
        <f>[2]Tabelle1!BH238</f>
        <v>15927967.096664364</v>
      </c>
      <c r="BE51" s="34">
        <f>[2]Tabelle1!BI238</f>
        <v>-14816785.616382487</v>
      </c>
      <c r="BF51" s="34">
        <f>[2]Tabelle1!BJ238</f>
        <v>75614084.820680648</v>
      </c>
      <c r="BG51" s="53"/>
      <c r="BH51" s="53"/>
      <c r="BI51" s="53"/>
      <c r="BJ51" s="53"/>
      <c r="BK51" s="53"/>
      <c r="BL51" s="53"/>
      <c r="BM51" s="53"/>
      <c r="BN51" s="53"/>
    </row>
    <row r="52" spans="1:66" x14ac:dyDescent="0.25">
      <c r="A52" s="53"/>
    </row>
    <row r="53" spans="1:66" x14ac:dyDescent="0.25">
      <c r="A53" t="s">
        <v>10</v>
      </c>
      <c r="B53">
        <v>1962</v>
      </c>
      <c r="C53">
        <v>1963</v>
      </c>
      <c r="D53">
        <v>1964</v>
      </c>
      <c r="E53">
        <v>1965</v>
      </c>
      <c r="F53">
        <v>1966</v>
      </c>
      <c r="G53">
        <v>1967</v>
      </c>
      <c r="H53">
        <v>1968</v>
      </c>
      <c r="I53">
        <v>1969</v>
      </c>
      <c r="J53">
        <v>1970</v>
      </c>
      <c r="K53">
        <v>1971</v>
      </c>
      <c r="L53">
        <v>1972</v>
      </c>
      <c r="M53">
        <v>1973</v>
      </c>
      <c r="N53">
        <v>1974</v>
      </c>
      <c r="O53">
        <v>1975</v>
      </c>
      <c r="P53">
        <v>1976</v>
      </c>
      <c r="Q53">
        <v>1977</v>
      </c>
      <c r="R53">
        <v>1978</v>
      </c>
      <c r="S53">
        <v>1979</v>
      </c>
      <c r="T53">
        <v>1980</v>
      </c>
      <c r="U53">
        <v>1981</v>
      </c>
      <c r="V53">
        <v>1982</v>
      </c>
      <c r="W53">
        <v>1983</v>
      </c>
      <c r="X53">
        <v>1984</v>
      </c>
      <c r="Y53">
        <v>1985</v>
      </c>
      <c r="Z53">
        <v>1986</v>
      </c>
      <c r="AA53">
        <v>1987</v>
      </c>
      <c r="AB53">
        <v>1988</v>
      </c>
      <c r="AC53">
        <v>1989</v>
      </c>
      <c r="AD53">
        <v>1990</v>
      </c>
      <c r="AE53">
        <v>1991</v>
      </c>
      <c r="AF53">
        <v>1992</v>
      </c>
      <c r="AG53">
        <v>1993</v>
      </c>
      <c r="AH53">
        <v>1994</v>
      </c>
      <c r="AI53">
        <v>1995</v>
      </c>
      <c r="AJ53">
        <v>1996</v>
      </c>
      <c r="AK53">
        <v>1997</v>
      </c>
      <c r="AL53">
        <v>1998</v>
      </c>
      <c r="AM53">
        <v>1999</v>
      </c>
      <c r="AN53">
        <v>2000</v>
      </c>
      <c r="AO53">
        <v>2001</v>
      </c>
      <c r="AP53">
        <v>2002</v>
      </c>
      <c r="AQ53">
        <v>2003</v>
      </c>
      <c r="AR53">
        <v>2004</v>
      </c>
      <c r="AS53">
        <v>2005</v>
      </c>
      <c r="AT53">
        <v>2006</v>
      </c>
      <c r="AU53">
        <v>2007</v>
      </c>
      <c r="AV53">
        <v>2008</v>
      </c>
      <c r="AW53">
        <v>2009</v>
      </c>
      <c r="AX53">
        <v>2010</v>
      </c>
      <c r="AY53">
        <v>2011</v>
      </c>
      <c r="AZ53">
        <v>2012</v>
      </c>
      <c r="BA53">
        <v>2013</v>
      </c>
      <c r="BB53">
        <v>2014</v>
      </c>
      <c r="BC53">
        <v>2015</v>
      </c>
      <c r="BD53">
        <v>2016</v>
      </c>
      <c r="BE53">
        <v>2017</v>
      </c>
      <c r="BF53">
        <v>2018</v>
      </c>
    </row>
    <row r="54" spans="1:66" x14ac:dyDescent="0.25">
      <c r="A54" t="s">
        <v>32</v>
      </c>
      <c r="B54">
        <v>-10558829.692499051</v>
      </c>
      <c r="C54">
        <v>-11637811.944761189</v>
      </c>
      <c r="D54">
        <v>-11868696.487757418</v>
      </c>
      <c r="E54">
        <v>-14309271.467565341</v>
      </c>
      <c r="F54">
        <v>-13311843.24650408</v>
      </c>
      <c r="G54">
        <v>-14863124.228320491</v>
      </c>
      <c r="H54">
        <v>-11957519.016371476</v>
      </c>
      <c r="I54">
        <v>-6384198.0380273452</v>
      </c>
      <c r="J54">
        <v>-8184366.2018429833</v>
      </c>
      <c r="K54">
        <v>-12140535.214378862</v>
      </c>
      <c r="L54">
        <v>-9781710.3257616665</v>
      </c>
      <c r="M54">
        <v>-10588234.326363841</v>
      </c>
      <c r="N54">
        <v>-6317952.7984583694</v>
      </c>
      <c r="O54">
        <v>-15095867.551304825</v>
      </c>
      <c r="P54">
        <v>-18554900.085893996</v>
      </c>
      <c r="Q54">
        <v>-29285216.204950344</v>
      </c>
      <c r="R54">
        <v>-51513655.05942744</v>
      </c>
      <c r="S54">
        <v>-39372607.159886032</v>
      </c>
      <c r="T54">
        <v>-41851697.542087615</v>
      </c>
      <c r="U54">
        <v>-42426965.227787197</v>
      </c>
      <c r="V54">
        <v>-15083316.487762803</v>
      </c>
      <c r="W54">
        <v>-31355775.65138432</v>
      </c>
      <c r="X54">
        <v>-26544261.123997461</v>
      </c>
      <c r="Y54">
        <v>-10117565.916021643</v>
      </c>
      <c r="Z54">
        <v>-5597923.3404356632</v>
      </c>
      <c r="AA54">
        <v>-6430532.319050109</v>
      </c>
      <c r="AB54">
        <v>-12127501.287699444</v>
      </c>
      <c r="AC54">
        <v>-6383476.2311694343</v>
      </c>
      <c r="AD54">
        <v>-10678130.425231589</v>
      </c>
      <c r="AE54">
        <v>-19534668.154503148</v>
      </c>
      <c r="AF54">
        <v>-22725717.223151058</v>
      </c>
      <c r="AG54">
        <v>-24911400.321539395</v>
      </c>
      <c r="AH54">
        <v>-21455374.68266011</v>
      </c>
      <c r="AI54">
        <v>-21202684.558032539</v>
      </c>
      <c r="AJ54">
        <v>-11521451.90710167</v>
      </c>
      <c r="AK54">
        <v>-23338855.044516601</v>
      </c>
      <c r="AL54">
        <v>-8651962.8698964044</v>
      </c>
      <c r="AM54">
        <v>19435862.11119825</v>
      </c>
      <c r="AN54">
        <v>39412124.632633977</v>
      </c>
      <c r="AO54">
        <v>46073848.268486455</v>
      </c>
      <c r="AP54">
        <v>64163049.455046885</v>
      </c>
      <c r="AQ54">
        <v>64671240.149132356</v>
      </c>
      <c r="AR54">
        <v>77636996.991250008</v>
      </c>
      <c r="AS54">
        <v>85720109.274211839</v>
      </c>
      <c r="AT54">
        <v>127292783.70425001</v>
      </c>
      <c r="AU54">
        <v>144492251.2224167</v>
      </c>
      <c r="AV54">
        <v>95862612.637250051</v>
      </c>
      <c r="AW54">
        <v>73009584.601750001</v>
      </c>
      <c r="AX54">
        <v>62552235.355166674</v>
      </c>
      <c r="AY54">
        <v>68302938.075666666</v>
      </c>
      <c r="AZ54">
        <v>90465208.147</v>
      </c>
      <c r="BA54">
        <v>108093017.95465356</v>
      </c>
      <c r="BB54">
        <v>126088292.1115898</v>
      </c>
      <c r="BC54">
        <v>178994593.87347433</v>
      </c>
      <c r="BD54">
        <v>177930809.95459086</v>
      </c>
      <c r="BE54">
        <v>173386223.51898766</v>
      </c>
      <c r="BF54">
        <v>261208438.62357724</v>
      </c>
    </row>
    <row r="55" spans="1:66" x14ac:dyDescent="0.25">
      <c r="A55" t="s">
        <v>46</v>
      </c>
      <c r="B55">
        <v>4920298.0419355724</v>
      </c>
      <c r="C55">
        <v>5281250.2728035944</v>
      </c>
      <c r="D55">
        <v>5566762.3812040901</v>
      </c>
      <c r="E55">
        <v>5245413.7116861762</v>
      </c>
      <c r="F55">
        <v>5292024.9372901032</v>
      </c>
      <c r="G55">
        <v>6489665.651113783</v>
      </c>
      <c r="H55">
        <v>9872146.7039045375</v>
      </c>
      <c r="I55">
        <v>12591198.401197344</v>
      </c>
      <c r="J55">
        <v>14543643.612822203</v>
      </c>
      <c r="K55">
        <v>18446964.824845754</v>
      </c>
      <c r="L55">
        <v>32416006.81742676</v>
      </c>
      <c r="M55">
        <v>34864361.118487775</v>
      </c>
      <c r="N55">
        <v>28155912.701390233</v>
      </c>
      <c r="O55">
        <v>9919172.1783907171</v>
      </c>
      <c r="P55">
        <v>12485543.333068024</v>
      </c>
      <c r="Q55">
        <v>14470714.733360127</v>
      </c>
      <c r="R55">
        <v>28384760.721727561</v>
      </c>
      <c r="S55">
        <v>20694817.689787708</v>
      </c>
      <c r="T55">
        <v>21277943.921843588</v>
      </c>
      <c r="U55">
        <v>22052015.727721419</v>
      </c>
      <c r="V55">
        <v>23664875.287726153</v>
      </c>
      <c r="W55">
        <v>55169070.092220679</v>
      </c>
      <c r="X55">
        <v>61612480.53676267</v>
      </c>
      <c r="Y55">
        <v>56201366.593390696</v>
      </c>
      <c r="Z55">
        <v>68109831.471112281</v>
      </c>
      <c r="AA55">
        <v>71139332.948579311</v>
      </c>
      <c r="AB55">
        <v>56428707.088343285</v>
      </c>
      <c r="AC55">
        <v>63377273.663910389</v>
      </c>
      <c r="AD55">
        <v>54183728.839227229</v>
      </c>
      <c r="AE55">
        <v>52668752.896200061</v>
      </c>
      <c r="AF55">
        <v>65068306.836259872</v>
      </c>
      <c r="AG55">
        <v>84005497.301858008</v>
      </c>
      <c r="AH55">
        <v>88764954.74583073</v>
      </c>
      <c r="AI55">
        <v>102895553.95744701</v>
      </c>
      <c r="AJ55">
        <v>104210871.2389046</v>
      </c>
      <c r="AK55">
        <v>110972970.49913268</v>
      </c>
      <c r="AL55">
        <v>190302263.46664035</v>
      </c>
      <c r="AM55">
        <v>172318418.39441869</v>
      </c>
      <c r="AN55">
        <v>203644463.32578972</v>
      </c>
      <c r="AO55">
        <v>195623887.19658092</v>
      </c>
      <c r="AP55">
        <v>249431098.92709523</v>
      </c>
      <c r="AQ55">
        <v>266694326.15153229</v>
      </c>
      <c r="AR55">
        <v>270169525.27363825</v>
      </c>
      <c r="AS55">
        <v>301513685.92756134</v>
      </c>
      <c r="AT55">
        <v>313198027.45083159</v>
      </c>
      <c r="AU55">
        <v>290703503.59129691</v>
      </c>
      <c r="AV55">
        <v>282415231.74171233</v>
      </c>
      <c r="AW55">
        <v>238982386.81888822</v>
      </c>
      <c r="AX55">
        <v>300733527.78728682</v>
      </c>
      <c r="AY55">
        <v>294306735.0853191</v>
      </c>
      <c r="AZ55">
        <v>263002114.76424563</v>
      </c>
      <c r="BA55">
        <v>299013454.6177268</v>
      </c>
      <c r="BB55">
        <v>268614561.78010327</v>
      </c>
      <c r="BC55">
        <v>299145599.49219668</v>
      </c>
      <c r="BD55">
        <v>306685921.032031</v>
      </c>
      <c r="BE55">
        <v>229553505.04137552</v>
      </c>
      <c r="BF55">
        <v>281467474.0865525</v>
      </c>
    </row>
    <row r="56" spans="1:66" x14ac:dyDescent="0.25">
      <c r="A56" t="s">
        <v>45</v>
      </c>
      <c r="B56">
        <v>0</v>
      </c>
      <c r="C56">
        <v>0</v>
      </c>
      <c r="D56">
        <v>0</v>
      </c>
      <c r="E56">
        <v>-1728126.4</v>
      </c>
      <c r="F56">
        <v>-2319848.0594089003</v>
      </c>
      <c r="G56">
        <v>-1379305.8305562239</v>
      </c>
      <c r="H56">
        <v>-1791237.9165206873</v>
      </c>
      <c r="I56">
        <v>-1321274.4929813624</v>
      </c>
      <c r="J56">
        <v>-1656473.1696935</v>
      </c>
      <c r="K56">
        <v>-1937878.367243523</v>
      </c>
      <c r="L56">
        <v>-2438698.1201366559</v>
      </c>
      <c r="M56">
        <v>-2111724.7969193272</v>
      </c>
      <c r="N56">
        <v>-3720181.9735690453</v>
      </c>
      <c r="O56">
        <v>-3719727.5853031585</v>
      </c>
      <c r="P56">
        <v>-5215846.8383855131</v>
      </c>
      <c r="Q56">
        <v>-5841922.2187910639</v>
      </c>
      <c r="R56">
        <v>34214472.77131898</v>
      </c>
      <c r="S56">
        <v>-41130839.084285699</v>
      </c>
      <c r="T56">
        <v>-89703524.594024763</v>
      </c>
      <c r="U56">
        <v>-27827661.990220763</v>
      </c>
      <c r="V56">
        <v>-20376007.621308841</v>
      </c>
      <c r="W56">
        <v>-26328384.032004431</v>
      </c>
      <c r="X56">
        <v>-4061983.1251925109</v>
      </c>
      <c r="Y56">
        <v>64308099.527652405</v>
      </c>
      <c r="Z56">
        <v>-23854688.45347115</v>
      </c>
      <c r="AA56">
        <v>4826041.0147379935</v>
      </c>
      <c r="AB56">
        <v>7623795.1648465525</v>
      </c>
      <c r="AC56">
        <v>-3015857.3000354711</v>
      </c>
      <c r="AD56">
        <v>-5400193.0903726444</v>
      </c>
      <c r="AE56">
        <v>-10183007.119545469</v>
      </c>
      <c r="AF56">
        <v>-9272039.5110348109</v>
      </c>
      <c r="AG56">
        <v>-19348650.042530585</v>
      </c>
      <c r="AH56">
        <v>-18775444.589731321</v>
      </c>
      <c r="AI56">
        <v>-27073005.318134874</v>
      </c>
      <c r="AJ56">
        <v>-10017988.209350152</v>
      </c>
      <c r="AK56">
        <v>-15312631.73045823</v>
      </c>
      <c r="AL56">
        <v>-22502035.929012097</v>
      </c>
      <c r="AM56">
        <v>-15803547.569203187</v>
      </c>
      <c r="AN56">
        <v>-16400869.36142976</v>
      </c>
      <c r="AO56">
        <v>-18794259.066666666</v>
      </c>
      <c r="AP56">
        <v>-24277570.933333334</v>
      </c>
      <c r="AQ56">
        <v>-10037344.666666666</v>
      </c>
      <c r="AR56">
        <v>-4127914.7466666689</v>
      </c>
      <c r="AS56">
        <v>-5487411.6670007538</v>
      </c>
      <c r="AT56">
        <v>-15897007.447584076</v>
      </c>
      <c r="AU56">
        <v>-19946716.590303041</v>
      </c>
      <c r="AV56">
        <v>-13086211.980209718</v>
      </c>
      <c r="AW56">
        <v>-18264024.860868677</v>
      </c>
      <c r="AX56">
        <v>-22961733.535111107</v>
      </c>
      <c r="AY56">
        <v>-25294985.429245479</v>
      </c>
      <c r="AZ56">
        <v>-20710310.394750025</v>
      </c>
      <c r="BA56">
        <v>-23743911.866666667</v>
      </c>
      <c r="BB56">
        <v>-30108525.641262069</v>
      </c>
      <c r="BC56">
        <v>-35222024.100656316</v>
      </c>
      <c r="BD56">
        <v>-49241755.191660933</v>
      </c>
      <c r="BE56">
        <v>-18267299.656646408</v>
      </c>
      <c r="BF56">
        <v>-9415842.9264378957</v>
      </c>
    </row>
    <row r="57" spans="1:66" x14ac:dyDescent="0.25">
      <c r="A57" t="s">
        <v>44</v>
      </c>
      <c r="B57">
        <v>-12039753.655038329</v>
      </c>
      <c r="C57">
        <v>-12952512.152487485</v>
      </c>
      <c r="D57">
        <v>-18238510.051079419</v>
      </c>
      <c r="E57">
        <v>-12054804.049312031</v>
      </c>
      <c r="F57">
        <v>-568906.47438984772</v>
      </c>
      <c r="G57">
        <v>-1821026.3543162504</v>
      </c>
      <c r="H57">
        <v>-8444305.3060764745</v>
      </c>
      <c r="I57">
        <v>-7543190.5356942443</v>
      </c>
      <c r="J57">
        <v>-1510192.7610941536</v>
      </c>
      <c r="K57">
        <v>-8379141.9427059516</v>
      </c>
      <c r="L57">
        <v>-9205995.8957958408</v>
      </c>
      <c r="M57">
        <v>-7701535.7700214321</v>
      </c>
      <c r="N57">
        <v>-18680173.264397822</v>
      </c>
      <c r="O57">
        <v>-26682562.071894776</v>
      </c>
      <c r="P57">
        <v>-28092674.586250033</v>
      </c>
      <c r="Q57">
        <v>-30400747.989871673</v>
      </c>
      <c r="R57">
        <v>-14062439.812658899</v>
      </c>
      <c r="S57">
        <v>-10413027.29765518</v>
      </c>
      <c r="T57">
        <v>-15150565.274481444</v>
      </c>
      <c r="U57">
        <v>-14197930.074765414</v>
      </c>
      <c r="V57">
        <v>-10009046.085585661</v>
      </c>
      <c r="W57">
        <v>665456.27139925759</v>
      </c>
      <c r="X57">
        <v>34967666.781508394</v>
      </c>
      <c r="Y57">
        <v>38402599.605581112</v>
      </c>
      <c r="Z57">
        <v>59678699.174737014</v>
      </c>
      <c r="AA57">
        <v>39538585.600001283</v>
      </c>
      <c r="AB57">
        <v>31195232.569060411</v>
      </c>
      <c r="AC57">
        <v>54177747.880454637</v>
      </c>
      <c r="AD57">
        <v>-73450429.026602253</v>
      </c>
      <c r="AE57">
        <v>25438919.043961845</v>
      </c>
      <c r="AF57">
        <v>32178054.244073454</v>
      </c>
      <c r="AG57">
        <v>41972818.160068169</v>
      </c>
      <c r="AH57">
        <v>71472733.915912732</v>
      </c>
      <c r="AI57">
        <v>75315613.491454825</v>
      </c>
      <c r="AJ57">
        <v>84010365.478250593</v>
      </c>
      <c r="AK57">
        <v>94239162.68856822</v>
      </c>
      <c r="AL57">
        <v>308843730.37601578</v>
      </c>
      <c r="AM57">
        <v>220220964.2987541</v>
      </c>
      <c r="AN57">
        <v>175816891.5415194</v>
      </c>
      <c r="AO57">
        <v>196925523.5407922</v>
      </c>
      <c r="AP57">
        <v>88625172.976833969</v>
      </c>
      <c r="AQ57">
        <v>100515251.41717584</v>
      </c>
      <c r="AR57">
        <v>222959201.99781281</v>
      </c>
      <c r="AS57">
        <v>240622800.84272224</v>
      </c>
      <c r="AT57">
        <v>280718147.00361514</v>
      </c>
      <c r="AU57">
        <v>110475737.55473396</v>
      </c>
      <c r="AV57">
        <v>129889416.60614853</v>
      </c>
      <c r="AW57">
        <v>71701275.529138863</v>
      </c>
      <c r="AX57">
        <v>96968103.046250626</v>
      </c>
      <c r="AY57">
        <v>95736760.905819714</v>
      </c>
      <c r="AZ57">
        <v>87158536.522671342</v>
      </c>
      <c r="BA57">
        <v>88174426.407249793</v>
      </c>
      <c r="BB57">
        <v>116694744.93883042</v>
      </c>
      <c r="BC57">
        <v>140019518.55300301</v>
      </c>
      <c r="BD57">
        <v>-8945193.9286579527</v>
      </c>
      <c r="BE57">
        <v>-107259508.44733228</v>
      </c>
      <c r="BF57">
        <v>100700325.7712082</v>
      </c>
    </row>
    <row r="58" spans="1:66" x14ac:dyDescent="0.25">
      <c r="A58" t="s">
        <v>43</v>
      </c>
      <c r="B58">
        <v>-52933639.478018746</v>
      </c>
      <c r="C58">
        <v>-51447842.959015898</v>
      </c>
      <c r="D58">
        <v>-51079888.785320908</v>
      </c>
      <c r="E58">
        <v>-63442666.13017574</v>
      </c>
      <c r="F58">
        <v>-52303072.180486575</v>
      </c>
      <c r="G58">
        <v>-50937776.414217405</v>
      </c>
      <c r="H58">
        <v>-42493098.617003359</v>
      </c>
      <c r="I58">
        <v>-41929726.168129377</v>
      </c>
      <c r="J58">
        <v>-42317647.062977426</v>
      </c>
      <c r="K58">
        <v>-28327855.609704178</v>
      </c>
      <c r="L58">
        <v>-21831292.883096833</v>
      </c>
      <c r="M58">
        <v>-29616746.020995036</v>
      </c>
      <c r="N58">
        <v>-58498903.257219009</v>
      </c>
      <c r="O58">
        <v>-70529401.097017825</v>
      </c>
      <c r="P58">
        <v>-58480320.407662958</v>
      </c>
      <c r="Q58">
        <v>-40175391.312141694</v>
      </c>
      <c r="R58">
        <v>-9737787.9118441679</v>
      </c>
      <c r="S58">
        <v>-100930871.69028245</v>
      </c>
      <c r="T58">
        <v>-85968795.897428289</v>
      </c>
      <c r="U58">
        <v>-137147912.06638622</v>
      </c>
      <c r="V58">
        <v>-113741475.29736328</v>
      </c>
      <c r="W58">
        <v>-17941623.428414952</v>
      </c>
      <c r="X58">
        <v>32313851.473421954</v>
      </c>
      <c r="Y58">
        <v>134758806.27208856</v>
      </c>
      <c r="Z58">
        <v>118405182.3101424</v>
      </c>
      <c r="AA58">
        <v>146417723.43257853</v>
      </c>
      <c r="AB58">
        <v>163591053.62976766</v>
      </c>
      <c r="AC58">
        <v>130078505.8405682</v>
      </c>
      <c r="AD58">
        <v>45253388.9871106</v>
      </c>
      <c r="AE58">
        <v>4943676.6024424275</v>
      </c>
      <c r="AF58">
        <v>5185422.0565878348</v>
      </c>
      <c r="AG58">
        <v>22522119.393875729</v>
      </c>
      <c r="AH58">
        <v>51770255.345462777</v>
      </c>
      <c r="AI58">
        <v>57237413.292221256</v>
      </c>
      <c r="AJ58">
        <v>76523494.050719351</v>
      </c>
      <c r="AK58">
        <v>25567914.341702554</v>
      </c>
      <c r="AL58">
        <v>47889338.521368824</v>
      </c>
      <c r="AM58">
        <v>80276404.781358004</v>
      </c>
      <c r="AN58">
        <v>70703378.43650879</v>
      </c>
      <c r="AO58">
        <v>84757470.747766793</v>
      </c>
      <c r="AP58">
        <v>115638697.01920077</v>
      </c>
      <c r="AQ58">
        <v>138205939.5026271</v>
      </c>
      <c r="AR58">
        <v>177111891.63774532</v>
      </c>
      <c r="AS58">
        <v>196691558.88289472</v>
      </c>
      <c r="AT58">
        <v>379733094.30290055</v>
      </c>
      <c r="AU58">
        <v>335368378.17530805</v>
      </c>
      <c r="AV58">
        <v>122049939.12733555</v>
      </c>
      <c r="AW58">
        <v>160565263.28253564</v>
      </c>
      <c r="AX58">
        <v>219495535.02846226</v>
      </c>
      <c r="AY58">
        <v>307968769.02747536</v>
      </c>
      <c r="AZ58">
        <v>378534660.44495106</v>
      </c>
      <c r="BA58">
        <v>426809866.36692756</v>
      </c>
      <c r="BB58">
        <v>472432158.57853884</v>
      </c>
      <c r="BC58">
        <v>475471740.2431556</v>
      </c>
      <c r="BD58">
        <v>253868889.76116422</v>
      </c>
      <c r="BE58">
        <v>156655708.21504596</v>
      </c>
      <c r="BF58">
        <v>268709563.28126752</v>
      </c>
    </row>
    <row r="59" spans="1:66" x14ac:dyDescent="0.25">
      <c r="A59" t="s">
        <v>31</v>
      </c>
      <c r="B59">
        <v>-75257409.737714007</v>
      </c>
      <c r="C59">
        <v>-76968454.595762983</v>
      </c>
      <c r="D59">
        <v>-83817579.788425103</v>
      </c>
      <c r="E59">
        <v>-99840107.494400203</v>
      </c>
      <c r="F59">
        <v>-81693126.014851049</v>
      </c>
      <c r="G59">
        <v>-71146222.870410919</v>
      </c>
      <c r="H59">
        <v>-114344730.55843306</v>
      </c>
      <c r="I59">
        <v>-51098625.444835752</v>
      </c>
      <c r="J59">
        <v>-11422006.568925094</v>
      </c>
      <c r="K59">
        <v>31186927.696591854</v>
      </c>
      <c r="L59">
        <v>45652732.864779852</v>
      </c>
      <c r="M59">
        <v>-20547120.171817623</v>
      </c>
      <c r="N59">
        <v>-11310766.058618356</v>
      </c>
      <c r="O59">
        <v>-67316713.219923019</v>
      </c>
      <c r="P59">
        <v>-21830335.98121012</v>
      </c>
      <c r="Q59">
        <v>12766055.939292597</v>
      </c>
      <c r="R59">
        <v>-38626462.139370061</v>
      </c>
      <c r="S59">
        <v>48687477.689748637</v>
      </c>
      <c r="T59">
        <v>71120356.872663677</v>
      </c>
      <c r="U59">
        <v>16248331.8166888</v>
      </c>
      <c r="V59">
        <v>61888686.928755939</v>
      </c>
      <c r="W59">
        <v>105790490.95081136</v>
      </c>
      <c r="X59">
        <v>170179217.86023813</v>
      </c>
      <c r="Y59">
        <v>395222869.51519161</v>
      </c>
      <c r="Z59">
        <v>445370461.87728012</v>
      </c>
      <c r="AA59">
        <v>398832346.43071598</v>
      </c>
      <c r="AB59">
        <v>379136199.03834879</v>
      </c>
      <c r="AC59">
        <v>305817584.00986236</v>
      </c>
      <c r="AD59">
        <v>192957596.79864201</v>
      </c>
      <c r="AE59">
        <v>162079485.07884052</v>
      </c>
      <c r="AF59">
        <v>143965201.34798074</v>
      </c>
      <c r="AG59">
        <v>186489599.1498974</v>
      </c>
      <c r="AH59">
        <v>-194519265.22766009</v>
      </c>
      <c r="AI59">
        <v>175133641.88664657</v>
      </c>
      <c r="AJ59">
        <v>306993167.17096084</v>
      </c>
      <c r="AK59">
        <v>316455526.96899432</v>
      </c>
      <c r="AL59">
        <v>425530219.71363735</v>
      </c>
      <c r="AM59">
        <v>616515476.8204354</v>
      </c>
      <c r="AN59">
        <v>383291088.67736888</v>
      </c>
      <c r="AO59">
        <v>349834501.3529852</v>
      </c>
      <c r="AP59">
        <v>544565642.762218</v>
      </c>
      <c r="AQ59">
        <v>534163465.46197832</v>
      </c>
      <c r="AR59">
        <v>533766016.40568632</v>
      </c>
      <c r="AS59">
        <v>551616662.33065677</v>
      </c>
      <c r="AT59">
        <v>539209860.60710669</v>
      </c>
      <c r="AU59">
        <v>535522148.73074263</v>
      </c>
      <c r="AV59">
        <v>365558219.2877658</v>
      </c>
      <c r="AW59">
        <v>309424761.41701233</v>
      </c>
      <c r="AX59">
        <v>383792098.83580112</v>
      </c>
      <c r="AY59">
        <v>368802160.0279364</v>
      </c>
      <c r="AZ59">
        <v>570498636.04427767</v>
      </c>
      <c r="BA59">
        <v>634732455.94716251</v>
      </c>
      <c r="BB59">
        <v>637122533.1827935</v>
      </c>
      <c r="BC59">
        <v>757424438.41238153</v>
      </c>
      <c r="BD59">
        <v>629516871.76680601</v>
      </c>
      <c r="BE59">
        <v>352223952.00165182</v>
      </c>
      <c r="BF59">
        <v>723904228.55244637</v>
      </c>
    </row>
    <row r="60" spans="1:66" x14ac:dyDescent="0.25">
      <c r="A60" t="s">
        <v>29</v>
      </c>
      <c r="B60">
        <v>-384920.53762086033</v>
      </c>
      <c r="C60">
        <v>-180952.73598540734</v>
      </c>
      <c r="D60">
        <v>1335393.5340113142</v>
      </c>
      <c r="E60">
        <v>-5548161.494902974</v>
      </c>
      <c r="F60">
        <v>-8623698.6422068831</v>
      </c>
      <c r="G60">
        <v>-10297109.957209378</v>
      </c>
      <c r="H60">
        <v>-9383605.009839464</v>
      </c>
      <c r="I60">
        <v>-7917893.6008015946</v>
      </c>
      <c r="J60">
        <v>-4050001.6128217001</v>
      </c>
      <c r="K60">
        <v>-3078938.5154452752</v>
      </c>
      <c r="L60">
        <v>-3544474.7887511235</v>
      </c>
      <c r="M60">
        <v>-8106315.3082870161</v>
      </c>
      <c r="N60">
        <v>-7341792.4943175651</v>
      </c>
      <c r="O60">
        <v>-4913622.9926152788</v>
      </c>
      <c r="P60">
        <v>-5834543.0045862906</v>
      </c>
      <c r="Q60">
        <v>-4876485.3737693615</v>
      </c>
      <c r="R60">
        <v>2372274.5517622214</v>
      </c>
      <c r="S60">
        <v>7600322.367286887</v>
      </c>
      <c r="T60">
        <v>7577021.1667417465</v>
      </c>
      <c r="U60">
        <v>12029110.467253804</v>
      </c>
      <c r="V60">
        <v>12037231.285257442</v>
      </c>
      <c r="W60">
        <v>13116980.579368517</v>
      </c>
      <c r="X60">
        <v>21629487.896024782</v>
      </c>
      <c r="Y60">
        <v>-5863894.4372925516</v>
      </c>
      <c r="Z60">
        <v>8008449.0526237972</v>
      </c>
      <c r="AA60">
        <v>11959666.17632878</v>
      </c>
      <c r="AB60">
        <v>-9859803.2030388843</v>
      </c>
      <c r="AC60">
        <v>-7900899.5434888238</v>
      </c>
      <c r="AD60">
        <v>1451423.4306851416</v>
      </c>
      <c r="AE60">
        <v>922677.89580288832</v>
      </c>
      <c r="AF60">
        <v>5326324.7628592709</v>
      </c>
      <c r="AG60">
        <v>9498936.1384612359</v>
      </c>
      <c r="AH60">
        <v>5959887.8067700192</v>
      </c>
      <c r="AI60">
        <v>-22543268.896709669</v>
      </c>
      <c r="AJ60">
        <v>-33298861.376400676</v>
      </c>
      <c r="AK60">
        <v>-26437002.8020292</v>
      </c>
      <c r="AL60">
        <v>-26956177.164040256</v>
      </c>
      <c r="AM60">
        <v>-24285741.931264859</v>
      </c>
      <c r="AN60">
        <v>6534193.9401638983</v>
      </c>
      <c r="AO60">
        <v>8962629.5743697118</v>
      </c>
      <c r="AP60">
        <v>27633479.820579704</v>
      </c>
      <c r="AQ60">
        <v>31397555.226870537</v>
      </c>
      <c r="AR60">
        <v>56939494.245830953</v>
      </c>
      <c r="AS60">
        <v>69423122.964778364</v>
      </c>
      <c r="AT60">
        <v>87975046.0290526</v>
      </c>
      <c r="AU60">
        <v>70880682.581918985</v>
      </c>
      <c r="AV60">
        <v>56403784.239006251</v>
      </c>
      <c r="AW60">
        <v>69447156.196565077</v>
      </c>
      <c r="AX60">
        <v>86347289.478744924</v>
      </c>
      <c r="AY60">
        <v>83587107.784632295</v>
      </c>
      <c r="AZ60">
        <v>93394047.920077503</v>
      </c>
      <c r="BA60">
        <v>109119502.10280958</v>
      </c>
      <c r="BB60">
        <v>82311115.624547303</v>
      </c>
      <c r="BC60">
        <v>70916771.505919322</v>
      </c>
      <c r="BD60">
        <v>15927967.096664364</v>
      </c>
      <c r="BE60">
        <v>-14816785.616382487</v>
      </c>
      <c r="BF60">
        <v>75614084.820680648</v>
      </c>
    </row>
    <row r="62" spans="1:66" x14ac:dyDescent="0.25">
      <c r="A62" s="29" t="s">
        <v>197</v>
      </c>
    </row>
    <row r="63" spans="1:66" x14ac:dyDescent="0.25">
      <c r="A63" s="53" t="s">
        <v>10</v>
      </c>
      <c r="B63" s="53" t="s">
        <v>32</v>
      </c>
      <c r="C63" s="53" t="s">
        <v>46</v>
      </c>
      <c r="D63" s="53" t="s">
        <v>45</v>
      </c>
      <c r="E63" s="53" t="s">
        <v>44</v>
      </c>
      <c r="F63" s="53" t="s">
        <v>43</v>
      </c>
      <c r="G63" s="53" t="s">
        <v>31</v>
      </c>
      <c r="H63" s="53" t="s">
        <v>29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</row>
    <row r="64" spans="1:66" x14ac:dyDescent="0.25">
      <c r="A64" s="53">
        <v>1962</v>
      </c>
      <c r="B64" s="34">
        <v>-10558829.692499051</v>
      </c>
      <c r="C64" s="34">
        <v>4920298.0419355724</v>
      </c>
      <c r="D64" s="34">
        <v>0</v>
      </c>
      <c r="E64" s="34">
        <v>-12039753.655038329</v>
      </c>
      <c r="F64" s="34">
        <v>-52933639.478018746</v>
      </c>
      <c r="G64" s="34">
        <v>-75257409.737714007</v>
      </c>
      <c r="H64" s="34">
        <v>-384920.53762086033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</row>
    <row r="65" spans="1:59" x14ac:dyDescent="0.25">
      <c r="A65" s="53">
        <v>1963</v>
      </c>
      <c r="B65" s="34">
        <v>-11637811.944761189</v>
      </c>
      <c r="C65" s="34">
        <v>5281250.2728035944</v>
      </c>
      <c r="D65" s="34">
        <v>0</v>
      </c>
      <c r="E65" s="34">
        <v>-12952512.152487485</v>
      </c>
      <c r="F65" s="34">
        <v>-51447842.959015898</v>
      </c>
      <c r="G65" s="34">
        <v>-76968454.595762983</v>
      </c>
      <c r="H65" s="34">
        <v>-180952.73598540734</v>
      </c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</row>
    <row r="66" spans="1:59" x14ac:dyDescent="0.25">
      <c r="A66" s="53">
        <v>1964</v>
      </c>
      <c r="B66" s="34">
        <v>-11868696.487757418</v>
      </c>
      <c r="C66" s="34">
        <v>5566762.3812040901</v>
      </c>
      <c r="D66" s="34">
        <v>0</v>
      </c>
      <c r="E66" s="34">
        <v>-18238510.051079419</v>
      </c>
      <c r="F66" s="34">
        <v>-51079888.785320908</v>
      </c>
      <c r="G66" s="34">
        <v>-83817579.788425103</v>
      </c>
      <c r="H66" s="34">
        <v>1335393.5340113142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</row>
    <row r="67" spans="1:59" x14ac:dyDescent="0.25">
      <c r="A67" s="53">
        <v>1965</v>
      </c>
      <c r="B67" s="34">
        <v>-14309271.467565341</v>
      </c>
      <c r="C67" s="34">
        <v>5245413.7116861762</v>
      </c>
      <c r="D67" s="34">
        <v>-1728126.4</v>
      </c>
      <c r="E67" s="34">
        <v>-12054804.049312031</v>
      </c>
      <c r="F67" s="34">
        <v>-63442666.13017574</v>
      </c>
      <c r="G67" s="34">
        <v>-99840107.494400203</v>
      </c>
      <c r="H67" s="34">
        <v>-5548161.494902974</v>
      </c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</row>
    <row r="68" spans="1:59" x14ac:dyDescent="0.25">
      <c r="A68" s="53">
        <v>1966</v>
      </c>
      <c r="B68" s="34">
        <v>-13311843.24650408</v>
      </c>
      <c r="C68" s="34">
        <v>5292024.9372901032</v>
      </c>
      <c r="D68" s="34">
        <v>-2319848.0594089003</v>
      </c>
      <c r="E68" s="34">
        <v>-568906.47438984772</v>
      </c>
      <c r="F68" s="34">
        <v>-52303072.180486575</v>
      </c>
      <c r="G68" s="34">
        <v>-81693126.014851049</v>
      </c>
      <c r="H68" s="34">
        <v>-8623698.6422068831</v>
      </c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</row>
    <row r="69" spans="1:59" x14ac:dyDescent="0.25">
      <c r="A69" s="53">
        <v>1967</v>
      </c>
      <c r="B69" s="34">
        <v>-14863124.228320491</v>
      </c>
      <c r="C69" s="34">
        <v>6489665.651113783</v>
      </c>
      <c r="D69" s="34">
        <v>-1379305.8305562239</v>
      </c>
      <c r="E69" s="34">
        <v>-1821026.3543162504</v>
      </c>
      <c r="F69" s="34">
        <v>-50937776.414217405</v>
      </c>
      <c r="G69" s="34">
        <v>-71146222.870410919</v>
      </c>
      <c r="H69" s="34">
        <v>-10297109.957209378</v>
      </c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</row>
    <row r="70" spans="1:59" x14ac:dyDescent="0.25">
      <c r="A70" s="53">
        <v>1968</v>
      </c>
      <c r="B70" s="34">
        <v>-11957519.016371476</v>
      </c>
      <c r="C70" s="34">
        <v>9872146.7039045375</v>
      </c>
      <c r="D70" s="34">
        <v>-1791237.9165206873</v>
      </c>
      <c r="E70" s="34">
        <v>-8444305.3060764745</v>
      </c>
      <c r="F70" s="34">
        <v>-42493098.617003359</v>
      </c>
      <c r="G70" s="34">
        <v>-114344730.55843306</v>
      </c>
      <c r="H70" s="34">
        <v>-9383605.009839464</v>
      </c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</row>
    <row r="71" spans="1:59" x14ac:dyDescent="0.25">
      <c r="A71" s="53">
        <v>1969</v>
      </c>
      <c r="B71" s="34">
        <v>-6384198.0380273452</v>
      </c>
      <c r="C71" s="34">
        <v>12591198.401197344</v>
      </c>
      <c r="D71" s="34">
        <v>-1321274.4929813624</v>
      </c>
      <c r="E71" s="34">
        <v>-7543190.5356942443</v>
      </c>
      <c r="F71" s="34">
        <v>-41929726.168129377</v>
      </c>
      <c r="G71" s="34">
        <v>-51098625.444835752</v>
      </c>
      <c r="H71" s="34">
        <v>-7917893.6008015946</v>
      </c>
    </row>
    <row r="72" spans="1:59" x14ac:dyDescent="0.25">
      <c r="A72" s="53">
        <v>1970</v>
      </c>
      <c r="B72" s="34">
        <v>-8184366.2018429833</v>
      </c>
      <c r="C72" s="34">
        <v>14543643.612822203</v>
      </c>
      <c r="D72" s="34">
        <v>-1656473.1696935</v>
      </c>
      <c r="E72" s="34">
        <v>-1510192.7610941536</v>
      </c>
      <c r="F72" s="34">
        <v>-42317647.062977426</v>
      </c>
      <c r="G72" s="34">
        <v>-11422006.568925094</v>
      </c>
      <c r="H72" s="34">
        <v>-4050001.6128217001</v>
      </c>
    </row>
    <row r="73" spans="1:59" x14ac:dyDescent="0.25">
      <c r="A73" s="53">
        <v>1971</v>
      </c>
      <c r="B73" s="34">
        <v>-12140535.214378862</v>
      </c>
      <c r="C73" s="34">
        <v>18446964.824845754</v>
      </c>
      <c r="D73" s="34">
        <v>-1937878.367243523</v>
      </c>
      <c r="E73" s="34">
        <v>-8379141.9427059516</v>
      </c>
      <c r="F73" s="34">
        <v>-28327855.609704178</v>
      </c>
      <c r="G73" s="34">
        <v>31186927.696591854</v>
      </c>
      <c r="H73" s="34">
        <v>-3078938.5154452752</v>
      </c>
    </row>
    <row r="74" spans="1:59" x14ac:dyDescent="0.25">
      <c r="A74" s="53">
        <v>1972</v>
      </c>
      <c r="B74" s="34">
        <v>-9781710.3257616665</v>
      </c>
      <c r="C74" s="34">
        <v>32416006.81742676</v>
      </c>
      <c r="D74" s="34">
        <v>-2438698.1201366559</v>
      </c>
      <c r="E74" s="34">
        <v>-9205995.8957958408</v>
      </c>
      <c r="F74" s="34">
        <v>-21831292.883096833</v>
      </c>
      <c r="G74" s="34">
        <v>45652732.864779852</v>
      </c>
      <c r="H74" s="34">
        <v>-3544474.7887511235</v>
      </c>
    </row>
    <row r="75" spans="1:59" x14ac:dyDescent="0.25">
      <c r="A75" s="53">
        <v>1973</v>
      </c>
      <c r="B75" s="34">
        <v>-10588234.326363841</v>
      </c>
      <c r="C75" s="34">
        <v>34864361.118487775</v>
      </c>
      <c r="D75" s="34">
        <v>-2111724.7969193272</v>
      </c>
      <c r="E75" s="34">
        <v>-7701535.7700214321</v>
      </c>
      <c r="F75" s="34">
        <v>-29616746.020995036</v>
      </c>
      <c r="G75" s="34">
        <v>-20547120.171817623</v>
      </c>
      <c r="H75" s="34">
        <v>-8106315.3082870161</v>
      </c>
    </row>
    <row r="76" spans="1:59" x14ac:dyDescent="0.25">
      <c r="A76" s="53">
        <v>1974</v>
      </c>
      <c r="B76" s="34">
        <v>-6317952.7984583694</v>
      </c>
      <c r="C76" s="34">
        <v>28155912.701390233</v>
      </c>
      <c r="D76" s="34">
        <v>-3720181.9735690453</v>
      </c>
      <c r="E76" s="34">
        <v>-18680173.264397822</v>
      </c>
      <c r="F76" s="34">
        <v>-58498903.257219009</v>
      </c>
      <c r="G76" s="34">
        <v>-11310766.058618356</v>
      </c>
      <c r="H76" s="34">
        <v>-7341792.4943175651</v>
      </c>
    </row>
    <row r="77" spans="1:59" x14ac:dyDescent="0.25">
      <c r="A77" s="53">
        <v>1975</v>
      </c>
      <c r="B77" s="34">
        <v>-15095867.551304825</v>
      </c>
      <c r="C77" s="34">
        <v>9919172.1783907171</v>
      </c>
      <c r="D77" s="34">
        <v>-3719727.5853031585</v>
      </c>
      <c r="E77" s="34">
        <v>-26682562.071894776</v>
      </c>
      <c r="F77" s="34">
        <v>-70529401.097017825</v>
      </c>
      <c r="G77" s="34">
        <v>-67316713.219923019</v>
      </c>
      <c r="H77" s="34">
        <v>-4913622.9926152788</v>
      </c>
    </row>
    <row r="78" spans="1:59" x14ac:dyDescent="0.25">
      <c r="A78" s="53">
        <v>1976</v>
      </c>
      <c r="B78" s="34">
        <v>-18554900.085893996</v>
      </c>
      <c r="C78" s="34">
        <v>12485543.333068024</v>
      </c>
      <c r="D78" s="34">
        <v>-5215846.8383855131</v>
      </c>
      <c r="E78" s="34">
        <v>-28092674.586250033</v>
      </c>
      <c r="F78" s="34">
        <v>-58480320.407662958</v>
      </c>
      <c r="G78" s="34">
        <v>-21830335.98121012</v>
      </c>
      <c r="H78" s="34">
        <v>-5834543.0045862906</v>
      </c>
    </row>
    <row r="79" spans="1:59" x14ac:dyDescent="0.25">
      <c r="A79" s="53">
        <v>1977</v>
      </c>
      <c r="B79" s="34">
        <v>-29285216.204950344</v>
      </c>
      <c r="C79" s="34">
        <v>14470714.733360127</v>
      </c>
      <c r="D79" s="34">
        <v>-5841922.2187910639</v>
      </c>
      <c r="E79" s="34">
        <v>-30400747.989871673</v>
      </c>
      <c r="F79" s="34">
        <v>-40175391.312141694</v>
      </c>
      <c r="G79" s="34">
        <v>12766055.939292597</v>
      </c>
      <c r="H79" s="34">
        <v>-4876485.3737693615</v>
      </c>
    </row>
    <row r="80" spans="1:59" x14ac:dyDescent="0.25">
      <c r="A80" s="53">
        <v>1978</v>
      </c>
      <c r="B80" s="34">
        <v>-51513655.05942744</v>
      </c>
      <c r="C80" s="34">
        <v>28384760.721727561</v>
      </c>
      <c r="D80" s="34">
        <v>34214472.77131898</v>
      </c>
      <c r="E80" s="34">
        <v>-14062439.812658899</v>
      </c>
      <c r="F80" s="34">
        <v>-9737787.9118441679</v>
      </c>
      <c r="G80" s="34">
        <v>-38626462.139370061</v>
      </c>
      <c r="H80" s="34">
        <v>2372274.5517622214</v>
      </c>
    </row>
    <row r="81" spans="1:8" x14ac:dyDescent="0.25">
      <c r="A81" s="53">
        <v>1979</v>
      </c>
      <c r="B81" s="34">
        <v>-39372607.159886032</v>
      </c>
      <c r="C81" s="34">
        <v>20694817.689787708</v>
      </c>
      <c r="D81" s="34">
        <v>-41130839.084285699</v>
      </c>
      <c r="E81" s="34">
        <v>-10413027.29765518</v>
      </c>
      <c r="F81" s="34">
        <v>-100930871.69028245</v>
      </c>
      <c r="G81" s="34">
        <v>48687477.689748637</v>
      </c>
      <c r="H81" s="34">
        <v>7600322.367286887</v>
      </c>
    </row>
    <row r="82" spans="1:8" x14ac:dyDescent="0.25">
      <c r="A82" s="53">
        <v>1980</v>
      </c>
      <c r="B82" s="34">
        <v>-41851697.542087615</v>
      </c>
      <c r="C82" s="34">
        <v>21277943.921843588</v>
      </c>
      <c r="D82" s="34">
        <v>-89703524.594024763</v>
      </c>
      <c r="E82" s="34">
        <v>-15150565.274481444</v>
      </c>
      <c r="F82" s="34">
        <v>-85968795.897428289</v>
      </c>
      <c r="G82" s="34">
        <v>71120356.872663677</v>
      </c>
      <c r="H82" s="34">
        <v>7577021.1667417465</v>
      </c>
    </row>
    <row r="83" spans="1:8" x14ac:dyDescent="0.25">
      <c r="A83" s="53">
        <v>1981</v>
      </c>
      <c r="B83" s="34">
        <v>-42426965.227787197</v>
      </c>
      <c r="C83" s="34">
        <v>22052015.727721419</v>
      </c>
      <c r="D83" s="34">
        <v>-27827661.990220763</v>
      </c>
      <c r="E83" s="34">
        <v>-14197930.074765414</v>
      </c>
      <c r="F83" s="34">
        <v>-137147912.06638622</v>
      </c>
      <c r="G83" s="34">
        <v>16248331.8166888</v>
      </c>
      <c r="H83" s="34">
        <v>12029110.467253804</v>
      </c>
    </row>
    <row r="84" spans="1:8" x14ac:dyDescent="0.25">
      <c r="A84" s="53">
        <v>1982</v>
      </c>
      <c r="B84" s="34">
        <v>-15083316.487762803</v>
      </c>
      <c r="C84" s="34">
        <v>23664875.287726153</v>
      </c>
      <c r="D84" s="34">
        <v>-20376007.621308841</v>
      </c>
      <c r="E84" s="34">
        <v>-10009046.085585661</v>
      </c>
      <c r="F84" s="34">
        <v>-113741475.29736328</v>
      </c>
      <c r="G84" s="34">
        <v>61888686.928755939</v>
      </c>
      <c r="H84" s="34">
        <v>12037231.285257442</v>
      </c>
    </row>
    <row r="85" spans="1:8" x14ac:dyDescent="0.25">
      <c r="A85" s="53">
        <v>1983</v>
      </c>
      <c r="B85" s="34">
        <v>-31355775.65138432</v>
      </c>
      <c r="C85" s="34">
        <v>55169070.092220679</v>
      </c>
      <c r="D85" s="34">
        <v>-26328384.032004431</v>
      </c>
      <c r="E85" s="34">
        <v>665456.27139925759</v>
      </c>
      <c r="F85" s="34">
        <v>-17941623.428414952</v>
      </c>
      <c r="G85" s="34">
        <v>105790490.95081136</v>
      </c>
      <c r="H85" s="34">
        <v>13116980.579368517</v>
      </c>
    </row>
    <row r="86" spans="1:8" x14ac:dyDescent="0.25">
      <c r="A86" s="53">
        <v>1984</v>
      </c>
      <c r="B86" s="34">
        <v>-26544261.123997461</v>
      </c>
      <c r="C86" s="34">
        <v>61612480.53676267</v>
      </c>
      <c r="D86" s="34">
        <v>-4061983.1251925109</v>
      </c>
      <c r="E86" s="34">
        <v>34967666.781508394</v>
      </c>
      <c r="F86" s="34">
        <v>32313851.473421954</v>
      </c>
      <c r="G86" s="34">
        <v>170179217.86023813</v>
      </c>
      <c r="H86" s="34">
        <v>21629487.896024782</v>
      </c>
    </row>
    <row r="87" spans="1:8" x14ac:dyDescent="0.25">
      <c r="A87" s="53">
        <v>1985</v>
      </c>
      <c r="B87" s="34">
        <v>-10117565.916021643</v>
      </c>
      <c r="C87" s="34">
        <v>56201366.593390696</v>
      </c>
      <c r="D87" s="34">
        <v>64308099.527652405</v>
      </c>
      <c r="E87" s="34">
        <v>38402599.605581112</v>
      </c>
      <c r="F87" s="34">
        <v>134758806.27208856</v>
      </c>
      <c r="G87" s="34">
        <v>395222869.51519161</v>
      </c>
      <c r="H87" s="34">
        <v>-5863894.4372925516</v>
      </c>
    </row>
    <row r="88" spans="1:8" x14ac:dyDescent="0.25">
      <c r="A88" s="53">
        <v>1986</v>
      </c>
      <c r="B88" s="34">
        <v>-5597923.3404356632</v>
      </c>
      <c r="C88" s="34">
        <v>68109831.471112281</v>
      </c>
      <c r="D88" s="34">
        <v>-23854688.45347115</v>
      </c>
      <c r="E88" s="34">
        <v>59678699.174737014</v>
      </c>
      <c r="F88" s="34">
        <v>118405182.3101424</v>
      </c>
      <c r="G88" s="34">
        <v>445370461.87728012</v>
      </c>
      <c r="H88" s="34">
        <v>8008449.0526237972</v>
      </c>
    </row>
    <row r="89" spans="1:8" x14ac:dyDescent="0.25">
      <c r="A89" s="53">
        <v>1987</v>
      </c>
      <c r="B89" s="34">
        <v>-6430532.319050109</v>
      </c>
      <c r="C89" s="34">
        <v>71139332.948579311</v>
      </c>
      <c r="D89" s="34">
        <v>4826041.0147379935</v>
      </c>
      <c r="E89" s="34">
        <v>39538585.600001283</v>
      </c>
      <c r="F89" s="34">
        <v>146417723.43257853</v>
      </c>
      <c r="G89" s="34">
        <v>398832346.43071598</v>
      </c>
      <c r="H89" s="34">
        <v>11959666.17632878</v>
      </c>
    </row>
    <row r="90" spans="1:8" x14ac:dyDescent="0.25">
      <c r="A90" s="53">
        <v>1988</v>
      </c>
      <c r="B90" s="34">
        <v>-12127501.287699444</v>
      </c>
      <c r="C90" s="34">
        <v>56428707.088343285</v>
      </c>
      <c r="D90" s="34">
        <v>7623795.1648465525</v>
      </c>
      <c r="E90" s="34">
        <v>31195232.569060411</v>
      </c>
      <c r="F90" s="34">
        <v>163591053.62976766</v>
      </c>
      <c r="G90" s="34">
        <v>379136199.03834879</v>
      </c>
      <c r="H90" s="34">
        <v>-9859803.2030388843</v>
      </c>
    </row>
    <row r="91" spans="1:8" x14ac:dyDescent="0.25">
      <c r="A91" s="53">
        <v>1989</v>
      </c>
      <c r="B91" s="34">
        <v>-6383476.2311694343</v>
      </c>
      <c r="C91" s="34">
        <v>63377273.663910389</v>
      </c>
      <c r="D91" s="34">
        <v>-3015857.3000354711</v>
      </c>
      <c r="E91" s="34">
        <v>54177747.880454637</v>
      </c>
      <c r="F91" s="34">
        <v>130078505.8405682</v>
      </c>
      <c r="G91" s="34">
        <v>305817584.00986236</v>
      </c>
      <c r="H91" s="34">
        <v>-7900899.5434888238</v>
      </c>
    </row>
    <row r="92" spans="1:8" x14ac:dyDescent="0.25">
      <c r="A92" s="53">
        <v>1990</v>
      </c>
      <c r="B92" s="34">
        <v>-10678130.425231589</v>
      </c>
      <c r="C92" s="34">
        <v>54183728.839227229</v>
      </c>
      <c r="D92" s="34">
        <v>-5400193.0903726444</v>
      </c>
      <c r="E92" s="34">
        <v>-73450429.026602253</v>
      </c>
      <c r="F92" s="34">
        <v>45253388.9871106</v>
      </c>
      <c r="G92" s="34">
        <v>192957596.79864201</v>
      </c>
      <c r="H92" s="34">
        <v>1451423.4306851416</v>
      </c>
    </row>
    <row r="93" spans="1:8" x14ac:dyDescent="0.25">
      <c r="A93" s="53">
        <v>1991</v>
      </c>
      <c r="B93" s="34">
        <v>-19534668.154503148</v>
      </c>
      <c r="C93" s="34">
        <v>52668752.896200061</v>
      </c>
      <c r="D93" s="34">
        <v>-10183007.119545469</v>
      </c>
      <c r="E93" s="34">
        <v>25438919.043961845</v>
      </c>
      <c r="F93" s="34">
        <v>4943676.6024424275</v>
      </c>
      <c r="G93" s="34">
        <v>162079485.07884052</v>
      </c>
      <c r="H93" s="34">
        <v>922677.89580288832</v>
      </c>
    </row>
    <row r="94" spans="1:8" x14ac:dyDescent="0.25">
      <c r="A94" s="53">
        <v>1992</v>
      </c>
      <c r="B94" s="34">
        <v>-22725717.223151058</v>
      </c>
      <c r="C94" s="34">
        <v>65068306.836259872</v>
      </c>
      <c r="D94" s="34">
        <v>-9272039.5110348109</v>
      </c>
      <c r="E94" s="34">
        <v>32178054.244073454</v>
      </c>
      <c r="F94" s="34">
        <v>5185422.0565878348</v>
      </c>
      <c r="G94" s="34">
        <v>143965201.34798074</v>
      </c>
      <c r="H94" s="34">
        <v>5326324.7628592709</v>
      </c>
    </row>
    <row r="95" spans="1:8" x14ac:dyDescent="0.25">
      <c r="A95" s="53">
        <v>1993</v>
      </c>
      <c r="B95" s="34">
        <v>-24911400.321539395</v>
      </c>
      <c r="C95" s="34">
        <v>84005497.301858008</v>
      </c>
      <c r="D95" s="34">
        <v>-19348650.042530585</v>
      </c>
      <c r="E95" s="34">
        <v>41972818.160068169</v>
      </c>
      <c r="F95" s="34">
        <v>22522119.393875729</v>
      </c>
      <c r="G95" s="34">
        <v>186489599.1498974</v>
      </c>
      <c r="H95" s="34">
        <v>9498936.1384612359</v>
      </c>
    </row>
    <row r="96" spans="1:8" x14ac:dyDescent="0.25">
      <c r="A96" s="53">
        <v>1994</v>
      </c>
      <c r="B96" s="34">
        <v>-21455374.68266011</v>
      </c>
      <c r="C96" s="34">
        <v>88764954.74583073</v>
      </c>
      <c r="D96" s="34">
        <v>-18775444.589731321</v>
      </c>
      <c r="E96" s="34">
        <v>71472733.915912732</v>
      </c>
      <c r="F96" s="34">
        <v>51770255.345462777</v>
      </c>
      <c r="G96" s="34">
        <v>-194519265.22766009</v>
      </c>
      <c r="H96" s="34">
        <v>5959887.8067700192</v>
      </c>
    </row>
    <row r="97" spans="1:8" x14ac:dyDescent="0.25">
      <c r="A97" s="53">
        <v>1995</v>
      </c>
      <c r="B97" s="34">
        <v>-21202684.558032539</v>
      </c>
      <c r="C97" s="34">
        <v>102895553.95744701</v>
      </c>
      <c r="D97" s="34">
        <v>-27073005.318134874</v>
      </c>
      <c r="E97" s="34">
        <v>75315613.491454825</v>
      </c>
      <c r="F97" s="34">
        <v>57237413.292221256</v>
      </c>
      <c r="G97" s="34">
        <v>175133641.88664657</v>
      </c>
      <c r="H97" s="34">
        <v>-22543268.896709669</v>
      </c>
    </row>
    <row r="98" spans="1:8" x14ac:dyDescent="0.25">
      <c r="A98" s="53">
        <v>1996</v>
      </c>
      <c r="B98" s="34">
        <v>-11521451.90710167</v>
      </c>
      <c r="C98" s="34">
        <v>104210871.2389046</v>
      </c>
      <c r="D98" s="34">
        <v>-10017988.209350152</v>
      </c>
      <c r="E98" s="34">
        <v>84010365.478250593</v>
      </c>
      <c r="F98" s="34">
        <v>76523494.050719351</v>
      </c>
      <c r="G98" s="34">
        <v>306993167.17096084</v>
      </c>
      <c r="H98" s="34">
        <v>-33298861.376400676</v>
      </c>
    </row>
    <row r="99" spans="1:8" x14ac:dyDescent="0.25">
      <c r="A99" s="53">
        <v>1997</v>
      </c>
      <c r="B99" s="34">
        <v>-23338855.044516601</v>
      </c>
      <c r="C99" s="34">
        <v>110972970.49913268</v>
      </c>
      <c r="D99" s="34">
        <v>-15312631.73045823</v>
      </c>
      <c r="E99" s="34">
        <v>94239162.68856822</v>
      </c>
      <c r="F99" s="34">
        <v>25567914.341702554</v>
      </c>
      <c r="G99" s="34">
        <v>316455526.96899432</v>
      </c>
      <c r="H99" s="34">
        <v>-26437002.8020292</v>
      </c>
    </row>
    <row r="100" spans="1:8" x14ac:dyDescent="0.25">
      <c r="A100" s="53">
        <v>1998</v>
      </c>
      <c r="B100" s="34">
        <v>-8651962.8698964044</v>
      </c>
      <c r="C100" s="34">
        <v>190302263.46664035</v>
      </c>
      <c r="D100" s="34">
        <v>-22502035.929012097</v>
      </c>
      <c r="E100" s="34">
        <v>308843730.37601578</v>
      </c>
      <c r="F100" s="34">
        <v>47889338.521368824</v>
      </c>
      <c r="G100" s="34">
        <v>425530219.71363735</v>
      </c>
      <c r="H100" s="34">
        <v>-26956177.164040256</v>
      </c>
    </row>
    <row r="101" spans="1:8" x14ac:dyDescent="0.25">
      <c r="A101" s="53">
        <v>1999</v>
      </c>
      <c r="B101" s="34">
        <v>19435862.11119825</v>
      </c>
      <c r="C101" s="34">
        <v>172318418.39441869</v>
      </c>
      <c r="D101" s="34">
        <v>-15803547.569203187</v>
      </c>
      <c r="E101" s="34">
        <v>220220964.2987541</v>
      </c>
      <c r="F101" s="34">
        <v>80276404.781358004</v>
      </c>
      <c r="G101" s="34">
        <v>616515476.8204354</v>
      </c>
      <c r="H101" s="34">
        <v>-24285741.931264859</v>
      </c>
    </row>
    <row r="102" spans="1:8" x14ac:dyDescent="0.25">
      <c r="A102" s="53">
        <v>2000</v>
      </c>
      <c r="B102" s="34">
        <v>39412124.632633977</v>
      </c>
      <c r="C102" s="34">
        <v>203644463.32578972</v>
      </c>
      <c r="D102" s="34">
        <v>-16400869.36142976</v>
      </c>
      <c r="E102" s="34">
        <v>175816891.5415194</v>
      </c>
      <c r="F102" s="34">
        <v>70703378.43650879</v>
      </c>
      <c r="G102" s="34">
        <v>383291088.67736888</v>
      </c>
      <c r="H102" s="34">
        <v>6534193.9401638983</v>
      </c>
    </row>
    <row r="103" spans="1:8" x14ac:dyDescent="0.25">
      <c r="A103" s="53">
        <v>2001</v>
      </c>
      <c r="B103" s="34">
        <v>46073848.268486455</v>
      </c>
      <c r="C103" s="34">
        <v>195623887.19658092</v>
      </c>
      <c r="D103" s="34">
        <v>-18794259.066666666</v>
      </c>
      <c r="E103" s="34">
        <v>196925523.5407922</v>
      </c>
      <c r="F103" s="34">
        <v>84757470.747766793</v>
      </c>
      <c r="G103" s="34">
        <v>349834501.3529852</v>
      </c>
      <c r="H103" s="34">
        <v>8962629.5743697118</v>
      </c>
    </row>
    <row r="104" spans="1:8" x14ac:dyDescent="0.25">
      <c r="A104" s="53">
        <v>2002</v>
      </c>
      <c r="B104" s="34">
        <v>64163049.455046885</v>
      </c>
      <c r="C104" s="34">
        <v>249431098.92709523</v>
      </c>
      <c r="D104" s="34">
        <v>-24277570.933333334</v>
      </c>
      <c r="E104" s="34">
        <v>88625172.976833969</v>
      </c>
      <c r="F104" s="34">
        <v>115638697.01920077</v>
      </c>
      <c r="G104" s="34">
        <v>544565642.762218</v>
      </c>
      <c r="H104" s="34">
        <v>27633479.820579704</v>
      </c>
    </row>
    <row r="105" spans="1:8" x14ac:dyDescent="0.25">
      <c r="A105" s="53">
        <v>2003</v>
      </c>
      <c r="B105" s="34">
        <v>64671240.149132356</v>
      </c>
      <c r="C105" s="34">
        <v>266694326.15153229</v>
      </c>
      <c r="D105" s="34">
        <v>-10037344.666666666</v>
      </c>
      <c r="E105" s="34">
        <v>100515251.41717584</v>
      </c>
      <c r="F105" s="34">
        <v>138205939.5026271</v>
      </c>
      <c r="G105" s="34">
        <v>534163465.46197832</v>
      </c>
      <c r="H105" s="34">
        <v>31397555.226870537</v>
      </c>
    </row>
    <row r="106" spans="1:8" x14ac:dyDescent="0.25">
      <c r="A106" s="53">
        <v>2004</v>
      </c>
      <c r="B106" s="34">
        <v>77636996.991250008</v>
      </c>
      <c r="C106" s="34">
        <v>270169525.27363825</v>
      </c>
      <c r="D106" s="34">
        <v>-4127914.7466666689</v>
      </c>
      <c r="E106" s="34">
        <v>222959201.99781281</v>
      </c>
      <c r="F106" s="34">
        <v>177111891.63774532</v>
      </c>
      <c r="G106" s="34">
        <v>533766016.40568632</v>
      </c>
      <c r="H106" s="34">
        <v>56939494.245830953</v>
      </c>
    </row>
    <row r="107" spans="1:8" x14ac:dyDescent="0.25">
      <c r="A107" s="53">
        <v>2005</v>
      </c>
      <c r="B107" s="34">
        <v>85720109.274211839</v>
      </c>
      <c r="C107" s="34">
        <v>301513685.92756134</v>
      </c>
      <c r="D107" s="34">
        <v>-5487411.6670007538</v>
      </c>
      <c r="E107" s="34">
        <v>240622800.84272224</v>
      </c>
      <c r="F107" s="34">
        <v>196691558.88289472</v>
      </c>
      <c r="G107" s="34">
        <v>551616662.33065677</v>
      </c>
      <c r="H107" s="34">
        <v>69423122.964778364</v>
      </c>
    </row>
    <row r="108" spans="1:8" x14ac:dyDescent="0.25">
      <c r="A108" s="53">
        <v>2006</v>
      </c>
      <c r="B108" s="34">
        <v>127292783.70425001</v>
      </c>
      <c r="C108" s="34">
        <v>313198027.45083159</v>
      </c>
      <c r="D108" s="34">
        <v>-15897007.447584076</v>
      </c>
      <c r="E108" s="34">
        <v>280718147.00361514</v>
      </c>
      <c r="F108" s="34">
        <v>379733094.30290055</v>
      </c>
      <c r="G108" s="34">
        <v>539209860.60710669</v>
      </c>
      <c r="H108" s="34">
        <v>87975046.0290526</v>
      </c>
    </row>
    <row r="109" spans="1:8" x14ac:dyDescent="0.25">
      <c r="A109" s="53">
        <v>2007</v>
      </c>
      <c r="B109" s="34">
        <v>144492251.2224167</v>
      </c>
      <c r="C109" s="34">
        <v>290703503.59129691</v>
      </c>
      <c r="D109" s="34">
        <v>-19946716.590303041</v>
      </c>
      <c r="E109" s="34">
        <v>110475737.55473396</v>
      </c>
      <c r="F109" s="34">
        <v>335368378.17530805</v>
      </c>
      <c r="G109" s="34">
        <v>535522148.73074263</v>
      </c>
      <c r="H109" s="34">
        <v>70880682.581918985</v>
      </c>
    </row>
    <row r="110" spans="1:8" x14ac:dyDescent="0.25">
      <c r="A110" s="53">
        <v>2008</v>
      </c>
      <c r="B110" s="34">
        <v>95862612.637250051</v>
      </c>
      <c r="C110" s="34">
        <v>282415231.74171233</v>
      </c>
      <c r="D110" s="34">
        <v>-13086211.980209718</v>
      </c>
      <c r="E110" s="34">
        <v>129889416.60614853</v>
      </c>
      <c r="F110" s="34">
        <v>122049939.12733555</v>
      </c>
      <c r="G110" s="34">
        <v>365558219.2877658</v>
      </c>
      <c r="H110" s="34">
        <v>56403784.239006251</v>
      </c>
    </row>
    <row r="111" spans="1:8" x14ac:dyDescent="0.25">
      <c r="A111" s="53">
        <v>2009</v>
      </c>
      <c r="B111" s="34">
        <v>73009584.601750001</v>
      </c>
      <c r="C111" s="34">
        <v>238982386.81888822</v>
      </c>
      <c r="D111" s="34">
        <v>-18264024.860868677</v>
      </c>
      <c r="E111" s="34">
        <v>71701275.529138863</v>
      </c>
      <c r="F111" s="34">
        <v>160565263.28253564</v>
      </c>
      <c r="G111" s="34">
        <v>309424761.41701233</v>
      </c>
      <c r="H111" s="34">
        <v>69447156.196565077</v>
      </c>
    </row>
    <row r="112" spans="1:8" x14ac:dyDescent="0.25">
      <c r="A112" s="53">
        <v>2010</v>
      </c>
      <c r="B112" s="34">
        <v>62552235.355166674</v>
      </c>
      <c r="C112" s="34">
        <v>300733527.78728682</v>
      </c>
      <c r="D112" s="34">
        <v>-22961733.535111107</v>
      </c>
      <c r="E112" s="34">
        <v>96968103.046250626</v>
      </c>
      <c r="F112" s="34">
        <v>219495535.02846226</v>
      </c>
      <c r="G112" s="34">
        <v>383792098.83580112</v>
      </c>
      <c r="H112" s="34">
        <v>86347289.478744924</v>
      </c>
    </row>
    <row r="113" spans="1:21" x14ac:dyDescent="0.25">
      <c r="A113" s="53">
        <v>2011</v>
      </c>
      <c r="B113" s="34">
        <v>68302938.075666666</v>
      </c>
      <c r="C113" s="34">
        <v>294306735.0853191</v>
      </c>
      <c r="D113" s="34">
        <v>-25294985.429245479</v>
      </c>
      <c r="E113" s="34">
        <v>95736760.905819714</v>
      </c>
      <c r="F113" s="34">
        <v>307968769.02747536</v>
      </c>
      <c r="G113" s="34">
        <v>368802160.0279364</v>
      </c>
      <c r="H113" s="34">
        <v>83587107.784632295</v>
      </c>
    </row>
    <row r="114" spans="1:21" x14ac:dyDescent="0.25">
      <c r="A114" s="53">
        <v>2012</v>
      </c>
      <c r="B114" s="34">
        <v>90465208.147</v>
      </c>
      <c r="C114" s="34">
        <v>263002114.76424563</v>
      </c>
      <c r="D114" s="34">
        <v>-20710310.394750025</v>
      </c>
      <c r="E114" s="34">
        <v>87158536.522671342</v>
      </c>
      <c r="F114" s="34">
        <v>378534660.44495106</v>
      </c>
      <c r="G114" s="34">
        <v>570498636.04427767</v>
      </c>
      <c r="H114" s="34">
        <v>93394047.920077503</v>
      </c>
    </row>
    <row r="115" spans="1:21" x14ac:dyDescent="0.25">
      <c r="A115" s="53">
        <v>2013</v>
      </c>
      <c r="B115" s="34">
        <v>108093017.95465356</v>
      </c>
      <c r="C115" s="34">
        <v>299013454.6177268</v>
      </c>
      <c r="D115" s="34">
        <v>-23743911.866666667</v>
      </c>
      <c r="E115" s="34">
        <v>88174426.407249793</v>
      </c>
      <c r="F115" s="34">
        <v>426809866.36692756</v>
      </c>
      <c r="G115" s="34">
        <v>634732455.94716251</v>
      </c>
      <c r="H115" s="34">
        <v>109119502.10280958</v>
      </c>
    </row>
    <row r="116" spans="1:21" x14ac:dyDescent="0.25">
      <c r="A116" s="53">
        <v>2014</v>
      </c>
      <c r="B116" s="34">
        <v>126088292.1115898</v>
      </c>
      <c r="C116" s="34">
        <v>268614561.78010327</v>
      </c>
      <c r="D116" s="34">
        <v>-30108525.641262069</v>
      </c>
      <c r="E116" s="34">
        <v>116694744.93883042</v>
      </c>
      <c r="F116" s="34">
        <v>472432158.57853884</v>
      </c>
      <c r="G116" s="34">
        <v>637122533.1827935</v>
      </c>
      <c r="H116" s="34">
        <v>82311115.624547303</v>
      </c>
    </row>
    <row r="117" spans="1:21" x14ac:dyDescent="0.25">
      <c r="A117" s="53">
        <v>2015</v>
      </c>
      <c r="B117" s="34">
        <v>178994593.87347433</v>
      </c>
      <c r="C117" s="34">
        <v>299145599.49219668</v>
      </c>
      <c r="D117" s="34">
        <v>-35222024.100656316</v>
      </c>
      <c r="E117" s="34">
        <v>140019518.55300301</v>
      </c>
      <c r="F117" s="34">
        <v>475471740.2431556</v>
      </c>
      <c r="G117" s="34">
        <v>757424438.41238153</v>
      </c>
      <c r="H117" s="34">
        <v>70916771.505919322</v>
      </c>
    </row>
    <row r="118" spans="1:21" x14ac:dyDescent="0.25">
      <c r="A118" s="53">
        <v>2016</v>
      </c>
      <c r="B118" s="34">
        <v>177930809.95459086</v>
      </c>
      <c r="C118" s="34">
        <v>306685921.032031</v>
      </c>
      <c r="D118" s="34">
        <v>-49241755.191660933</v>
      </c>
      <c r="E118" s="34">
        <v>-8945193.9286579527</v>
      </c>
      <c r="F118" s="34">
        <v>253868889.76116422</v>
      </c>
      <c r="G118" s="34">
        <v>629516871.76680601</v>
      </c>
      <c r="H118" s="34">
        <v>15927967.096664364</v>
      </c>
    </row>
    <row r="119" spans="1:21" x14ac:dyDescent="0.25">
      <c r="A119" s="53">
        <v>2017</v>
      </c>
      <c r="B119" s="34">
        <v>173386223.51898766</v>
      </c>
      <c r="C119" s="34">
        <v>229553505.04137552</v>
      </c>
      <c r="D119" s="34">
        <v>-18267299.656646408</v>
      </c>
      <c r="E119" s="34">
        <v>-107259508.44733228</v>
      </c>
      <c r="F119" s="34">
        <v>156655708.21504596</v>
      </c>
      <c r="G119" s="34">
        <v>352223952.00165182</v>
      </c>
      <c r="H119" s="34">
        <v>-14816785.616382487</v>
      </c>
    </row>
    <row r="120" spans="1:21" x14ac:dyDescent="0.25">
      <c r="A120" s="53">
        <v>2018</v>
      </c>
      <c r="B120" s="34">
        <v>261208438.62357724</v>
      </c>
      <c r="C120" s="34">
        <v>281467474.0865525</v>
      </c>
      <c r="D120" s="34">
        <v>-9415842.9264378957</v>
      </c>
      <c r="E120" s="34">
        <v>100700325.7712082</v>
      </c>
      <c r="F120" s="34">
        <v>268709563.28126752</v>
      </c>
      <c r="G120" s="34">
        <v>723904228.55244637</v>
      </c>
      <c r="H120" s="34">
        <v>75614084.820680648</v>
      </c>
    </row>
    <row r="123" spans="1:21" x14ac:dyDescent="0.25">
      <c r="A123" s="64" t="s">
        <v>187</v>
      </c>
      <c r="K123" s="69"/>
      <c r="L123" s="64" t="s">
        <v>199</v>
      </c>
      <c r="M123" s="69"/>
      <c r="N123" s="69"/>
      <c r="O123" s="69"/>
      <c r="P123" s="69"/>
      <c r="Q123" s="69"/>
      <c r="R123" s="69"/>
      <c r="S123" s="69"/>
      <c r="T123" s="69"/>
      <c r="U123" s="69"/>
    </row>
    <row r="124" spans="1:21" x14ac:dyDescent="0.25">
      <c r="A124" t="s">
        <v>10</v>
      </c>
      <c r="B124" t="s">
        <v>32</v>
      </c>
      <c r="C124" t="s">
        <v>46</v>
      </c>
      <c r="D124" t="s">
        <v>45</v>
      </c>
      <c r="E124" t="s">
        <v>44</v>
      </c>
      <c r="F124" t="s">
        <v>43</v>
      </c>
      <c r="G124" t="s">
        <v>31</v>
      </c>
      <c r="H124" t="s">
        <v>29</v>
      </c>
      <c r="I124" t="s">
        <v>188</v>
      </c>
      <c r="J124" t="s">
        <v>198</v>
      </c>
      <c r="K124" s="23"/>
      <c r="L124" s="53" t="s">
        <v>10</v>
      </c>
      <c r="M124" s="53" t="s">
        <v>265</v>
      </c>
      <c r="N124" s="53" t="s">
        <v>266</v>
      </c>
      <c r="O124" s="53" t="s">
        <v>267</v>
      </c>
      <c r="P124" s="53" t="s">
        <v>268</v>
      </c>
      <c r="Q124" s="53" t="s">
        <v>269</v>
      </c>
      <c r="R124" s="53" t="s">
        <v>270</v>
      </c>
      <c r="S124" s="53" t="s">
        <v>271</v>
      </c>
      <c r="T124" s="53" t="s">
        <v>188</v>
      </c>
      <c r="U124" s="69"/>
    </row>
    <row r="125" spans="1:21" x14ac:dyDescent="0.25">
      <c r="A125">
        <v>1975</v>
      </c>
      <c r="B125" s="34">
        <f>B10+B64/10^3</f>
        <v>864441.17030750099</v>
      </c>
      <c r="C125" s="34">
        <f t="shared" ref="C125:H125" si="12">C10+C64/10^3</f>
        <v>298920.29804193554</v>
      </c>
      <c r="D125" s="34">
        <f t="shared" si="12"/>
        <v>783000</v>
      </c>
      <c r="E125" s="34">
        <f t="shared" si="12"/>
        <v>459960.24634496169</v>
      </c>
      <c r="F125" s="34">
        <f t="shared" si="12"/>
        <v>198066.36052198126</v>
      </c>
      <c r="G125" s="34">
        <f t="shared" si="12"/>
        <v>587742.59026228602</v>
      </c>
      <c r="H125" s="34">
        <f t="shared" si="12"/>
        <v>205615.07946237913</v>
      </c>
      <c r="I125" s="68">
        <f>SUM(B125:H125)</f>
        <v>3397745.7449410451</v>
      </c>
      <c r="J125" s="20">
        <f>I125/K10</f>
        <v>0.95873186934002397</v>
      </c>
      <c r="K125" s="70"/>
      <c r="L125" s="53">
        <v>1975</v>
      </c>
      <c r="M125" s="71">
        <f>B125/$I125</f>
        <v>0.25441608501594931</v>
      </c>
      <c r="N125" s="71">
        <f t="shared" ref="N125:S125" si="13">C125/$I125</f>
        <v>8.7976064273497356E-2</v>
      </c>
      <c r="O125" s="71">
        <f t="shared" si="13"/>
        <v>0.23044690767866327</v>
      </c>
      <c r="P125" s="71">
        <f t="shared" si="13"/>
        <v>0.13537217934267254</v>
      </c>
      <c r="Q125" s="71">
        <f t="shared" si="13"/>
        <v>5.8293461427149237E-2</v>
      </c>
      <c r="R125" s="71">
        <f t="shared" si="13"/>
        <v>0.17298015636908232</v>
      </c>
      <c r="S125" s="71">
        <f t="shared" si="13"/>
        <v>6.0515145892985824E-2</v>
      </c>
      <c r="T125" s="20">
        <f>SUM(M125:S125)</f>
        <v>0.99999999999999978</v>
      </c>
      <c r="U125" s="69"/>
    </row>
    <row r="126" spans="1:21" x14ac:dyDescent="0.25">
      <c r="A126">
        <v>1976</v>
      </c>
      <c r="B126" s="34">
        <f t="shared" ref="B126:H152" si="14">B11+B65/10^3</f>
        <v>1108362.1880552389</v>
      </c>
      <c r="C126" s="34">
        <f t="shared" si="14"/>
        <v>411281.25027280359</v>
      </c>
      <c r="D126" s="34">
        <f t="shared" si="14"/>
        <v>1030000</v>
      </c>
      <c r="E126" s="34">
        <f t="shared" si="14"/>
        <v>489047.48784751253</v>
      </c>
      <c r="F126" s="34">
        <f t="shared" si="14"/>
        <v>303552.15704098408</v>
      </c>
      <c r="G126" s="34">
        <f t="shared" si="14"/>
        <v>892031.545404237</v>
      </c>
      <c r="H126" s="34">
        <f t="shared" si="14"/>
        <v>229819.0472640146</v>
      </c>
      <c r="I126" s="68">
        <f t="shared" ref="I126:I153" si="15">SUM(B126:H126)</f>
        <v>4464093.6758847907</v>
      </c>
      <c r="J126" s="20">
        <f t="shared" ref="J126:J153" si="16">I126/K11</f>
        <v>0.96793011185706646</v>
      </c>
      <c r="K126" s="72"/>
      <c r="L126" s="53">
        <v>1976</v>
      </c>
      <c r="M126" s="71">
        <f t="shared" ref="M126:M153" si="17">B126/$I126</f>
        <v>0.24828381045018275</v>
      </c>
      <c r="N126" s="71">
        <f t="shared" ref="N126:N153" si="18">C126/$I126</f>
        <v>9.2130963222067014E-2</v>
      </c>
      <c r="O126" s="71">
        <f t="shared" ref="O126:O153" si="19">D126/$I126</f>
        <v>0.230729925217318</v>
      </c>
      <c r="P126" s="71">
        <f t="shared" ref="P126:P153" si="20">E126/$I126</f>
        <v>0.10955134980463475</v>
      </c>
      <c r="Q126" s="71">
        <f t="shared" ref="Q126:Q153" si="21">F126/$I126</f>
        <v>6.7998608246234785E-2</v>
      </c>
      <c r="R126" s="71">
        <f t="shared" ref="R126:R153" si="22">G126/$I126</f>
        <v>0.19982366190544487</v>
      </c>
      <c r="S126" s="71">
        <f t="shared" ref="S126:S153" si="23">H126/$I126</f>
        <v>5.1481681154117824E-2</v>
      </c>
      <c r="T126" s="20">
        <f t="shared" ref="T126:T153" si="24">SUM(M126:S126)</f>
        <v>1</v>
      </c>
      <c r="U126" s="69"/>
    </row>
    <row r="127" spans="1:21" x14ac:dyDescent="0.25">
      <c r="A127">
        <v>1977</v>
      </c>
      <c r="B127" s="34">
        <f t="shared" si="14"/>
        <v>1178131.3035122426</v>
      </c>
      <c r="C127" s="34">
        <f t="shared" si="14"/>
        <v>423566.76238120411</v>
      </c>
      <c r="D127" s="34">
        <f t="shared" si="14"/>
        <v>1110000</v>
      </c>
      <c r="E127" s="34">
        <f t="shared" si="14"/>
        <v>514761.48994892056</v>
      </c>
      <c r="F127" s="34">
        <f t="shared" si="14"/>
        <v>306920.11121467908</v>
      </c>
      <c r="G127" s="34">
        <f t="shared" si="14"/>
        <v>1056182.420211575</v>
      </c>
      <c r="H127" s="34">
        <f t="shared" si="14"/>
        <v>235335.39353401132</v>
      </c>
      <c r="I127" s="68">
        <f t="shared" si="15"/>
        <v>4824897.4808026329</v>
      </c>
      <c r="J127" s="20">
        <f t="shared" si="16"/>
        <v>0.96827161966739572</v>
      </c>
      <c r="K127" s="72"/>
      <c r="L127" s="53">
        <v>1977</v>
      </c>
      <c r="M127" s="71">
        <f t="shared" si="17"/>
        <v>0.24417747904485171</v>
      </c>
      <c r="N127" s="71">
        <f t="shared" si="18"/>
        <v>8.778772275815129E-2</v>
      </c>
      <c r="O127" s="71">
        <f t="shared" si="19"/>
        <v>0.23005670160174033</v>
      </c>
      <c r="P127" s="71">
        <f t="shared" si="20"/>
        <v>0.10668858602634781</v>
      </c>
      <c r="Q127" s="71">
        <f t="shared" si="21"/>
        <v>6.3611737334494045E-2</v>
      </c>
      <c r="R127" s="71">
        <f t="shared" si="22"/>
        <v>0.21890256205731373</v>
      </c>
      <c r="S127" s="71">
        <f t="shared" si="23"/>
        <v>4.8775211177101062E-2</v>
      </c>
      <c r="T127" s="20">
        <f t="shared" si="24"/>
        <v>0.99999999999999989</v>
      </c>
      <c r="U127" s="69"/>
    </row>
    <row r="128" spans="1:21" x14ac:dyDescent="0.25">
      <c r="A128">
        <v>1978</v>
      </c>
      <c r="B128" s="34">
        <f t="shared" si="14"/>
        <v>1265690.7285324347</v>
      </c>
      <c r="C128" s="34">
        <f t="shared" si="14"/>
        <v>466245.41371168615</v>
      </c>
      <c r="D128" s="34">
        <f t="shared" si="14"/>
        <v>1258271.8736</v>
      </c>
      <c r="E128" s="34">
        <f t="shared" si="14"/>
        <v>579945.19595068798</v>
      </c>
      <c r="F128" s="34">
        <f t="shared" si="14"/>
        <v>331557.33386982424</v>
      </c>
      <c r="G128" s="34">
        <f t="shared" si="14"/>
        <v>1140159.8925055999</v>
      </c>
      <c r="H128" s="34">
        <f t="shared" si="14"/>
        <v>246451.83850509702</v>
      </c>
      <c r="I128" s="68">
        <f t="shared" si="15"/>
        <v>5288322.2766753295</v>
      </c>
      <c r="J128" s="20">
        <f t="shared" si="16"/>
        <v>0.96502231326192145</v>
      </c>
      <c r="K128" s="72"/>
      <c r="L128" s="53">
        <v>1978</v>
      </c>
      <c r="M128" s="71">
        <f t="shared" si="17"/>
        <v>0.23933691297803261</v>
      </c>
      <c r="N128" s="71">
        <f t="shared" si="18"/>
        <v>8.816509080169109E-2</v>
      </c>
      <c r="O128" s="71">
        <f t="shared" si="19"/>
        <v>0.23793403801234525</v>
      </c>
      <c r="P128" s="71">
        <f t="shared" si="20"/>
        <v>0.10966525215541303</v>
      </c>
      <c r="Q128" s="71">
        <f t="shared" si="21"/>
        <v>6.2696128662995967E-2</v>
      </c>
      <c r="R128" s="71">
        <f t="shared" si="22"/>
        <v>0.21559954799547454</v>
      </c>
      <c r="S128" s="71">
        <f t="shared" si="23"/>
        <v>4.6603029394047583E-2</v>
      </c>
      <c r="T128" s="20">
        <f t="shared" si="24"/>
        <v>1</v>
      </c>
      <c r="U128" s="69"/>
    </row>
    <row r="129" spans="1:21" x14ac:dyDescent="0.25">
      <c r="A129">
        <v>1979</v>
      </c>
      <c r="B129" s="34">
        <f t="shared" si="14"/>
        <v>1186688.156753496</v>
      </c>
      <c r="C129" s="34">
        <f t="shared" si="14"/>
        <v>411292.02493729012</v>
      </c>
      <c r="D129" s="34">
        <f t="shared" si="14"/>
        <v>1267680.1519405912</v>
      </c>
      <c r="E129" s="34">
        <f t="shared" si="14"/>
        <v>619431.09352561017</v>
      </c>
      <c r="F129" s="34">
        <f t="shared" si="14"/>
        <v>321696.92781951342</v>
      </c>
      <c r="G129" s="34">
        <f t="shared" si="14"/>
        <v>1128306.873985149</v>
      </c>
      <c r="H129" s="34">
        <f t="shared" si="14"/>
        <v>248376.30135779313</v>
      </c>
      <c r="I129" s="68">
        <f t="shared" si="15"/>
        <v>5183471.530319443</v>
      </c>
      <c r="J129" s="20">
        <f t="shared" si="16"/>
        <v>0.97123318911737733</v>
      </c>
      <c r="K129" s="72"/>
      <c r="L129" s="53">
        <v>1979</v>
      </c>
      <c r="M129" s="71">
        <f t="shared" si="17"/>
        <v>0.22893694887919327</v>
      </c>
      <c r="N129" s="71">
        <f t="shared" si="18"/>
        <v>7.9346828188702978E-2</v>
      </c>
      <c r="O129" s="71">
        <f t="shared" si="19"/>
        <v>0.24456199759670863</v>
      </c>
      <c r="P129" s="71">
        <f t="shared" si="20"/>
        <v>0.11950120491689792</v>
      </c>
      <c r="Q129" s="71">
        <f t="shared" si="21"/>
        <v>6.2062061291901824E-2</v>
      </c>
      <c r="R129" s="71">
        <f t="shared" si="22"/>
        <v>0.21767397918275333</v>
      </c>
      <c r="S129" s="71">
        <f t="shared" si="23"/>
        <v>4.7916979943842072E-2</v>
      </c>
      <c r="T129" s="20">
        <f t="shared" si="24"/>
        <v>0.99999999999999989</v>
      </c>
      <c r="U129" s="69"/>
    </row>
    <row r="130" spans="1:21" x14ac:dyDescent="0.25">
      <c r="A130">
        <v>1980</v>
      </c>
      <c r="B130" s="34">
        <f t="shared" si="14"/>
        <v>995136.87577167957</v>
      </c>
      <c r="C130" s="34">
        <f t="shared" si="14"/>
        <v>346489.66565111378</v>
      </c>
      <c r="D130" s="34">
        <f t="shared" si="14"/>
        <v>1288620.6941694438</v>
      </c>
      <c r="E130" s="34">
        <f t="shared" si="14"/>
        <v>531178.97364568373</v>
      </c>
      <c r="F130" s="34">
        <f t="shared" si="14"/>
        <v>271062.22358578257</v>
      </c>
      <c r="G130" s="34">
        <f t="shared" si="14"/>
        <v>796853.77712958911</v>
      </c>
      <c r="H130" s="34">
        <f t="shared" si="14"/>
        <v>223702.89004279062</v>
      </c>
      <c r="I130" s="68">
        <f t="shared" si="15"/>
        <v>4453045.0999960834</v>
      </c>
      <c r="J130" s="20">
        <f t="shared" si="16"/>
        <v>0.96868503371678993</v>
      </c>
      <c r="K130" s="72"/>
      <c r="L130" s="53">
        <v>1980</v>
      </c>
      <c r="M130" s="71">
        <f t="shared" si="17"/>
        <v>0.22347334316747763</v>
      </c>
      <c r="N130" s="71">
        <f t="shared" si="18"/>
        <v>7.7809601715333743E-2</v>
      </c>
      <c r="O130" s="71">
        <f t="shared" si="19"/>
        <v>0.28937966385531938</v>
      </c>
      <c r="P130" s="71">
        <f t="shared" si="20"/>
        <v>0.11928443609209144</v>
      </c>
      <c r="Q130" s="71">
        <f t="shared" si="21"/>
        <v>6.0871205545621122E-2</v>
      </c>
      <c r="R130" s="71">
        <f t="shared" si="22"/>
        <v>0.17894581331105089</v>
      </c>
      <c r="S130" s="71">
        <f t="shared" si="23"/>
        <v>5.0235936313105696E-2</v>
      </c>
      <c r="T130" s="20">
        <f t="shared" si="24"/>
        <v>1</v>
      </c>
      <c r="U130" s="69"/>
    </row>
    <row r="131" spans="1:21" x14ac:dyDescent="0.25">
      <c r="A131">
        <v>1981</v>
      </c>
      <c r="B131" s="34">
        <f t="shared" si="14"/>
        <v>962042.48098362854</v>
      </c>
      <c r="C131" s="34">
        <f t="shared" si="14"/>
        <v>388872.14670390455</v>
      </c>
      <c r="D131" s="34">
        <f t="shared" si="14"/>
        <v>1358208.7620834792</v>
      </c>
      <c r="E131" s="34">
        <f t="shared" si="14"/>
        <v>503555.69469392352</v>
      </c>
      <c r="F131" s="34">
        <f t="shared" si="14"/>
        <v>280506.90138299664</v>
      </c>
      <c r="G131" s="34">
        <f t="shared" si="14"/>
        <v>711655.2694415669</v>
      </c>
      <c r="H131" s="34">
        <f t="shared" si="14"/>
        <v>234616.39499016054</v>
      </c>
      <c r="I131" s="68">
        <f t="shared" si="15"/>
        <v>4439457.6502796598</v>
      </c>
      <c r="J131" s="20">
        <f t="shared" si="16"/>
        <v>0.96133773284531399</v>
      </c>
      <c r="K131" s="72"/>
      <c r="L131" s="53">
        <v>1981</v>
      </c>
      <c r="M131" s="71">
        <f t="shared" si="17"/>
        <v>0.21670270487275073</v>
      </c>
      <c r="N131" s="71">
        <f t="shared" si="18"/>
        <v>8.7594516568799324E-2</v>
      </c>
      <c r="O131" s="71">
        <f t="shared" si="19"/>
        <v>0.30594024520042895</v>
      </c>
      <c r="P131" s="71">
        <f t="shared" si="20"/>
        <v>0.1134272999906199</v>
      </c>
      <c r="Q131" s="71">
        <f t="shared" si="21"/>
        <v>6.3184948135573807E-2</v>
      </c>
      <c r="R131" s="71">
        <f t="shared" si="22"/>
        <v>0.16030229940288693</v>
      </c>
      <c r="S131" s="71">
        <f t="shared" si="23"/>
        <v>5.2847985828940409E-2</v>
      </c>
      <c r="T131" s="20">
        <f t="shared" si="24"/>
        <v>1</v>
      </c>
      <c r="U131" s="69"/>
    </row>
    <row r="132" spans="1:21" x14ac:dyDescent="0.25">
      <c r="A132">
        <v>1982</v>
      </c>
      <c r="B132" s="34">
        <f t="shared" si="14"/>
        <v>929615.80196197261</v>
      </c>
      <c r="C132" s="34">
        <f t="shared" si="14"/>
        <v>329591.19840119733</v>
      </c>
      <c r="D132" s="34">
        <f t="shared" si="14"/>
        <v>1458678.7255070186</v>
      </c>
      <c r="E132" s="34">
        <f t="shared" si="14"/>
        <v>457456.80946430576</v>
      </c>
      <c r="F132" s="34">
        <f t="shared" si="14"/>
        <v>227070.27383187064</v>
      </c>
      <c r="G132" s="34">
        <f t="shared" si="14"/>
        <v>663901.37455516425</v>
      </c>
      <c r="H132" s="34">
        <f t="shared" si="14"/>
        <v>211082.10639919841</v>
      </c>
      <c r="I132" s="68">
        <f t="shared" si="15"/>
        <v>4277396.2901207265</v>
      </c>
      <c r="J132" s="20">
        <f t="shared" si="16"/>
        <v>0.97635158414077294</v>
      </c>
      <c r="K132" s="72"/>
      <c r="L132" s="53">
        <v>1982</v>
      </c>
      <c r="M132" s="71">
        <f t="shared" si="17"/>
        <v>0.21733216632488705</v>
      </c>
      <c r="N132" s="71">
        <f t="shared" si="18"/>
        <v>7.7054164740928147E-2</v>
      </c>
      <c r="O132" s="71">
        <f t="shared" si="19"/>
        <v>0.34102024375811307</v>
      </c>
      <c r="P132" s="71">
        <f t="shared" si="20"/>
        <v>0.10694749292247466</v>
      </c>
      <c r="Q132" s="71">
        <f t="shared" si="21"/>
        <v>5.3086096875410563E-2</v>
      </c>
      <c r="R132" s="71">
        <f t="shared" si="22"/>
        <v>0.15521156552376075</v>
      </c>
      <c r="S132" s="71">
        <f t="shared" si="23"/>
        <v>4.9348269854426037E-2</v>
      </c>
      <c r="T132" s="20">
        <f t="shared" si="24"/>
        <v>1.0000000000000002</v>
      </c>
      <c r="U132" s="69"/>
    </row>
    <row r="133" spans="1:21" x14ac:dyDescent="0.25">
      <c r="A133">
        <v>1983</v>
      </c>
      <c r="B133" s="34">
        <f t="shared" si="14"/>
        <v>1111815.6337981571</v>
      </c>
      <c r="C133" s="34">
        <f t="shared" si="14"/>
        <v>428543.64361282223</v>
      </c>
      <c r="D133" s="34">
        <f t="shared" si="14"/>
        <v>1518343.5268303065</v>
      </c>
      <c r="E133" s="34">
        <f t="shared" si="14"/>
        <v>512489.80723890587</v>
      </c>
      <c r="F133" s="34">
        <f t="shared" si="14"/>
        <v>270682.35293702257</v>
      </c>
      <c r="G133" s="34">
        <f t="shared" si="14"/>
        <v>914577.99343107489</v>
      </c>
      <c r="H133" s="34">
        <f t="shared" si="14"/>
        <v>218949.99838717829</v>
      </c>
      <c r="I133" s="68">
        <f t="shared" si="15"/>
        <v>4975402.9562354675</v>
      </c>
      <c r="J133" s="20">
        <f t="shared" si="16"/>
        <v>0.98914571694542097</v>
      </c>
      <c r="K133" s="72"/>
      <c r="L133" s="53">
        <v>1983</v>
      </c>
      <c r="M133" s="71">
        <f t="shared" si="17"/>
        <v>0.22346242979269937</v>
      </c>
      <c r="N133" s="71">
        <f t="shared" si="18"/>
        <v>8.6132449448289641E-2</v>
      </c>
      <c r="O133" s="71">
        <f t="shared" si="19"/>
        <v>0.30516996114403744</v>
      </c>
      <c r="P133" s="71">
        <f t="shared" si="20"/>
        <v>0.10300468358982331</v>
      </c>
      <c r="Q133" s="71">
        <f t="shared" si="21"/>
        <v>5.4404106625733209E-2</v>
      </c>
      <c r="R133" s="71">
        <f t="shared" si="22"/>
        <v>0.18381988383169487</v>
      </c>
      <c r="S133" s="71">
        <f t="shared" si="23"/>
        <v>4.4006485567722166E-2</v>
      </c>
      <c r="T133" s="20">
        <f t="shared" si="24"/>
        <v>1</v>
      </c>
      <c r="U133" s="69"/>
    </row>
    <row r="134" spans="1:21" x14ac:dyDescent="0.25">
      <c r="A134">
        <v>1984</v>
      </c>
      <c r="B134" s="34">
        <f t="shared" si="14"/>
        <v>1077859.464785621</v>
      </c>
      <c r="C134" s="34">
        <f t="shared" si="14"/>
        <v>439446.96482484578</v>
      </c>
      <c r="D134" s="34">
        <f t="shared" si="14"/>
        <v>1538062.1216327564</v>
      </c>
      <c r="E134" s="34">
        <f t="shared" si="14"/>
        <v>558620.85805729404</v>
      </c>
      <c r="F134" s="34">
        <f t="shared" si="14"/>
        <v>285672.14439029584</v>
      </c>
      <c r="G134" s="34">
        <f t="shared" si="14"/>
        <v>1151186.9276965919</v>
      </c>
      <c r="H134" s="34">
        <f t="shared" si="14"/>
        <v>196921.06148455472</v>
      </c>
      <c r="I134" s="68">
        <f t="shared" si="15"/>
        <v>5247769.5428719595</v>
      </c>
      <c r="J134" s="20">
        <f t="shared" si="16"/>
        <v>0.99919450549732669</v>
      </c>
      <c r="K134" s="72"/>
      <c r="L134" s="53">
        <v>1984</v>
      </c>
      <c r="M134" s="71">
        <f t="shared" si="17"/>
        <v>0.20539382607791468</v>
      </c>
      <c r="N134" s="71">
        <f t="shared" si="18"/>
        <v>8.373976052773624E-2</v>
      </c>
      <c r="O134" s="71">
        <f t="shared" si="19"/>
        <v>0.29308873209226666</v>
      </c>
      <c r="P134" s="71">
        <f t="shared" si="20"/>
        <v>0.1064491977960557</v>
      </c>
      <c r="Q134" s="71">
        <f t="shared" si="21"/>
        <v>5.4436869236821582E-2</v>
      </c>
      <c r="R134" s="71">
        <f t="shared" si="22"/>
        <v>0.21936689831592321</v>
      </c>
      <c r="S134" s="71">
        <f t="shared" si="23"/>
        <v>3.7524715953281981E-2</v>
      </c>
      <c r="T134" s="20">
        <f t="shared" si="24"/>
        <v>1</v>
      </c>
      <c r="U134" s="69"/>
    </row>
    <row r="135" spans="1:21" x14ac:dyDescent="0.25">
      <c r="A135">
        <v>1985</v>
      </c>
      <c r="B135" s="34">
        <f t="shared" si="14"/>
        <v>1110218.2896742383</v>
      </c>
      <c r="C135" s="34">
        <f t="shared" si="14"/>
        <v>420416.00681742677</v>
      </c>
      <c r="D135" s="34">
        <f t="shared" si="14"/>
        <v>1517561.3018798633</v>
      </c>
      <c r="E135" s="34">
        <f t="shared" si="14"/>
        <v>507794.00410420418</v>
      </c>
      <c r="F135" s="34">
        <f t="shared" si="14"/>
        <v>283168.70711690316</v>
      </c>
      <c r="G135" s="34">
        <f t="shared" si="14"/>
        <v>1145652.7328647799</v>
      </c>
      <c r="H135" s="34">
        <f t="shared" si="14"/>
        <v>259455.52521124887</v>
      </c>
      <c r="I135" s="68">
        <f t="shared" si="15"/>
        <v>5244266.5676686633</v>
      </c>
      <c r="J135" s="20">
        <f t="shared" si="16"/>
        <v>1.0059978069573496</v>
      </c>
      <c r="K135" s="72"/>
      <c r="L135" s="53">
        <v>1985</v>
      </c>
      <c r="M135" s="71">
        <f t="shared" si="17"/>
        <v>0.2117013457170209</v>
      </c>
      <c r="N135" s="71">
        <f t="shared" si="18"/>
        <v>8.0166788128072319E-2</v>
      </c>
      <c r="O135" s="71">
        <f t="shared" si="19"/>
        <v>0.2893753172723435</v>
      </c>
      <c r="P135" s="71">
        <f t="shared" si="20"/>
        <v>9.6828412048082416E-2</v>
      </c>
      <c r="Q135" s="71">
        <f t="shared" si="21"/>
        <v>5.3995864524252375E-2</v>
      </c>
      <c r="R135" s="71">
        <f t="shared" si="22"/>
        <v>0.21845814244604261</v>
      </c>
      <c r="S135" s="71">
        <f t="shared" si="23"/>
        <v>4.9474129864186082E-2</v>
      </c>
      <c r="T135" s="20">
        <f t="shared" si="24"/>
        <v>1.0000000000000002</v>
      </c>
      <c r="U135" s="69"/>
    </row>
    <row r="136" spans="1:21" x14ac:dyDescent="0.25">
      <c r="A136">
        <v>1986</v>
      </c>
      <c r="B136" s="34">
        <f t="shared" si="14"/>
        <v>1119411.7656736362</v>
      </c>
      <c r="C136" s="34">
        <f t="shared" si="14"/>
        <v>461864.36111848778</v>
      </c>
      <c r="D136" s="34">
        <f t="shared" si="14"/>
        <v>1507888.2752030806</v>
      </c>
      <c r="E136" s="34">
        <f t="shared" si="14"/>
        <v>486298.46422997856</v>
      </c>
      <c r="F136" s="34">
        <f t="shared" si="14"/>
        <v>273383.25397900498</v>
      </c>
      <c r="G136" s="34">
        <f t="shared" si="14"/>
        <v>1059452.8798281823</v>
      </c>
      <c r="H136" s="34">
        <f t="shared" si="14"/>
        <v>192893.68469171299</v>
      </c>
      <c r="I136" s="68">
        <f t="shared" si="15"/>
        <v>5101192.6847240832</v>
      </c>
      <c r="J136" s="20">
        <f t="shared" si="16"/>
        <v>0.99148545864413662</v>
      </c>
      <c r="K136" s="72"/>
      <c r="L136" s="53">
        <v>1986</v>
      </c>
      <c r="M136" s="71">
        <f t="shared" si="17"/>
        <v>0.21944118461272821</v>
      </c>
      <c r="N136" s="71">
        <f t="shared" si="18"/>
        <v>9.0540465664348729E-2</v>
      </c>
      <c r="O136" s="71">
        <f t="shared" si="19"/>
        <v>0.29559523985803732</v>
      </c>
      <c r="P136" s="71">
        <f t="shared" si="20"/>
        <v>9.5330346114201298E-2</v>
      </c>
      <c r="Q136" s="71">
        <f t="shared" si="21"/>
        <v>5.3592026585796752E-2</v>
      </c>
      <c r="R136" s="71">
        <f t="shared" si="22"/>
        <v>0.20768728909237169</v>
      </c>
      <c r="S136" s="71">
        <f t="shared" si="23"/>
        <v>3.7813448072516076E-2</v>
      </c>
      <c r="T136" s="20">
        <f t="shared" si="24"/>
        <v>1</v>
      </c>
      <c r="U136" s="69"/>
    </row>
    <row r="137" spans="1:21" x14ac:dyDescent="0.25">
      <c r="A137">
        <v>1987</v>
      </c>
      <c r="B137" s="34">
        <f t="shared" si="14"/>
        <v>1153682.0472015417</v>
      </c>
      <c r="C137" s="34">
        <f t="shared" si="14"/>
        <v>490155.91270139022</v>
      </c>
      <c r="D137" s="34">
        <f t="shared" si="14"/>
        <v>1646279.8180264309</v>
      </c>
      <c r="E137" s="34">
        <f t="shared" si="14"/>
        <v>479319.82673560217</v>
      </c>
      <c r="F137" s="34">
        <f t="shared" si="14"/>
        <v>263501.096742781</v>
      </c>
      <c r="G137" s="34">
        <f t="shared" si="14"/>
        <v>1188689.2339413816</v>
      </c>
      <c r="H137" s="34">
        <f t="shared" si="14"/>
        <v>171658.20750568243</v>
      </c>
      <c r="I137" s="68">
        <f t="shared" si="15"/>
        <v>5393286.1428548098</v>
      </c>
      <c r="J137" s="20">
        <f t="shared" si="16"/>
        <v>0.98579531033719792</v>
      </c>
      <c r="K137" s="72"/>
      <c r="L137" s="53">
        <v>1987</v>
      </c>
      <c r="M137" s="71">
        <f t="shared" si="17"/>
        <v>0.21391078030042499</v>
      </c>
      <c r="N137" s="71">
        <f t="shared" si="18"/>
        <v>9.0882608435445933E-2</v>
      </c>
      <c r="O137" s="71">
        <f t="shared" si="19"/>
        <v>0.30524614760288082</v>
      </c>
      <c r="P137" s="71">
        <f t="shared" si="20"/>
        <v>8.8873427821110462E-2</v>
      </c>
      <c r="Q137" s="71">
        <f t="shared" si="21"/>
        <v>4.8857243944283452E-2</v>
      </c>
      <c r="R137" s="71">
        <f t="shared" si="22"/>
        <v>0.22040166281853846</v>
      </c>
      <c r="S137" s="71">
        <f t="shared" si="23"/>
        <v>3.1828129077315963E-2</v>
      </c>
      <c r="T137" s="20">
        <f t="shared" si="24"/>
        <v>1</v>
      </c>
      <c r="U137" s="69"/>
    </row>
    <row r="138" spans="1:21" x14ac:dyDescent="0.25">
      <c r="A138">
        <v>1988</v>
      </c>
      <c r="B138" s="34">
        <f t="shared" si="14"/>
        <v>1014904.1324486951</v>
      </c>
      <c r="C138" s="34">
        <f t="shared" si="14"/>
        <v>472919.17217839073</v>
      </c>
      <c r="D138" s="34">
        <f t="shared" si="14"/>
        <v>1596280.2724146969</v>
      </c>
      <c r="E138" s="34">
        <f t="shared" si="14"/>
        <v>500317.43792810524</v>
      </c>
      <c r="F138" s="34">
        <f t="shared" si="14"/>
        <v>267470.59890298219</v>
      </c>
      <c r="G138" s="34">
        <f t="shared" si="14"/>
        <v>1132683.286780077</v>
      </c>
      <c r="H138" s="34">
        <f t="shared" si="14"/>
        <v>208086.37700738473</v>
      </c>
      <c r="I138" s="68">
        <f t="shared" si="15"/>
        <v>5192661.2776603317</v>
      </c>
      <c r="J138" s="20">
        <f t="shared" si="16"/>
        <v>0.96679599286172624</v>
      </c>
      <c r="K138" s="72"/>
      <c r="L138" s="53">
        <v>1988</v>
      </c>
      <c r="M138" s="71">
        <f t="shared" si="17"/>
        <v>0.19544970838267015</v>
      </c>
      <c r="N138" s="71">
        <f t="shared" si="18"/>
        <v>9.1074527470714386E-2</v>
      </c>
      <c r="O138" s="71">
        <f t="shared" si="19"/>
        <v>0.30741082213125526</v>
      </c>
      <c r="P138" s="71">
        <f t="shared" si="20"/>
        <v>9.6350871195961071E-2</v>
      </c>
      <c r="Q138" s="71">
        <f t="shared" si="21"/>
        <v>5.1509348405543789E-2</v>
      </c>
      <c r="R138" s="71">
        <f t="shared" si="22"/>
        <v>0.21813155648204199</v>
      </c>
      <c r="S138" s="71">
        <f t="shared" si="23"/>
        <v>4.0073165931813412E-2</v>
      </c>
      <c r="T138" s="20">
        <f t="shared" si="24"/>
        <v>1</v>
      </c>
      <c r="U138" s="69"/>
    </row>
    <row r="139" spans="1:21" x14ac:dyDescent="0.25">
      <c r="A139">
        <v>1989</v>
      </c>
      <c r="B139" s="34">
        <f t="shared" si="14"/>
        <v>930445.09991410596</v>
      </c>
      <c r="C139" s="34">
        <f t="shared" si="14"/>
        <v>411485.54333306802</v>
      </c>
      <c r="D139" s="34">
        <f t="shared" si="14"/>
        <v>1544784.1531616144</v>
      </c>
      <c r="E139" s="34">
        <f t="shared" si="14"/>
        <v>457907.32541374996</v>
      </c>
      <c r="F139" s="34">
        <f t="shared" si="14"/>
        <v>261519.67959233705</v>
      </c>
      <c r="G139" s="34">
        <f t="shared" si="14"/>
        <v>1038169.6640187899</v>
      </c>
      <c r="H139" s="34">
        <f t="shared" si="14"/>
        <v>187165.4569954137</v>
      </c>
      <c r="I139" s="68">
        <f t="shared" si="15"/>
        <v>4831476.9224290792</v>
      </c>
      <c r="J139" s="20">
        <f t="shared" si="16"/>
        <v>0.97467761194857361</v>
      </c>
      <c r="K139" s="72"/>
      <c r="L139" s="53">
        <v>1989</v>
      </c>
      <c r="M139" s="71">
        <f t="shared" si="17"/>
        <v>0.19257984977527623</v>
      </c>
      <c r="N139" s="71">
        <f t="shared" si="18"/>
        <v>8.5167651618666754E-2</v>
      </c>
      <c r="O139" s="71">
        <f t="shared" si="19"/>
        <v>0.31973331922383619</v>
      </c>
      <c r="P139" s="71">
        <f t="shared" si="20"/>
        <v>9.4775848620535674E-2</v>
      </c>
      <c r="Q139" s="71">
        <f t="shared" si="21"/>
        <v>5.4128309788315225E-2</v>
      </c>
      <c r="R139" s="71">
        <f t="shared" si="22"/>
        <v>0.21487625433939533</v>
      </c>
      <c r="S139" s="71">
        <f t="shared" si="23"/>
        <v>3.8738766633974561E-2</v>
      </c>
      <c r="T139" s="20">
        <f t="shared" si="24"/>
        <v>0.99999999999999989</v>
      </c>
      <c r="U139" s="69"/>
    </row>
    <row r="140" spans="1:21" x14ac:dyDescent="0.25">
      <c r="A140">
        <v>1990</v>
      </c>
      <c r="B140" s="34">
        <f t="shared" si="14"/>
        <v>928714.78379504965</v>
      </c>
      <c r="C140" s="34">
        <f t="shared" si="14"/>
        <v>418470.7147333601</v>
      </c>
      <c r="D140" s="34">
        <f t="shared" si="14"/>
        <v>1704158.077781209</v>
      </c>
      <c r="E140" s="34">
        <f t="shared" si="14"/>
        <v>441599.25201012834</v>
      </c>
      <c r="F140" s="34">
        <f t="shared" si="14"/>
        <v>317824.60868785833</v>
      </c>
      <c r="G140" s="34">
        <f t="shared" si="14"/>
        <v>1172766.0559392925</v>
      </c>
      <c r="H140" s="34">
        <f t="shared" si="14"/>
        <v>202123.51462623064</v>
      </c>
      <c r="I140" s="68">
        <f t="shared" si="15"/>
        <v>5185657.0075731287</v>
      </c>
      <c r="J140" s="20">
        <f t="shared" si="16"/>
        <v>0.98418238898711874</v>
      </c>
      <c r="K140" s="72"/>
      <c r="L140" s="53">
        <v>1990</v>
      </c>
      <c r="M140" s="71">
        <f t="shared" si="17"/>
        <v>0.17909298328808779</v>
      </c>
      <c r="N140" s="71">
        <f t="shared" si="18"/>
        <v>8.0697723378585565E-2</v>
      </c>
      <c r="O140" s="71">
        <f t="shared" si="19"/>
        <v>0.32862915447212537</v>
      </c>
      <c r="P140" s="71">
        <f t="shared" si="20"/>
        <v>8.5157821152694282E-2</v>
      </c>
      <c r="Q140" s="71">
        <f t="shared" si="21"/>
        <v>6.1289168995116251E-2</v>
      </c>
      <c r="R140" s="71">
        <f t="shared" si="22"/>
        <v>0.22615573190177948</v>
      </c>
      <c r="S140" s="71">
        <f t="shared" si="23"/>
        <v>3.8977416811611265E-2</v>
      </c>
      <c r="T140" s="20">
        <f t="shared" si="24"/>
        <v>1</v>
      </c>
      <c r="U140" s="69"/>
    </row>
    <row r="141" spans="1:21" x14ac:dyDescent="0.25">
      <c r="A141">
        <v>1991</v>
      </c>
      <c r="B141" s="34">
        <f t="shared" si="14"/>
        <v>778486.34494057251</v>
      </c>
      <c r="C141" s="34">
        <f t="shared" si="14"/>
        <v>400384.76072172757</v>
      </c>
      <c r="D141" s="34">
        <f t="shared" si="14"/>
        <v>1774214.4727713191</v>
      </c>
      <c r="E141" s="34">
        <f t="shared" si="14"/>
        <v>442937.56018734112</v>
      </c>
      <c r="F141" s="34">
        <f t="shared" si="14"/>
        <v>326262.21208815585</v>
      </c>
      <c r="G141" s="34">
        <f t="shared" si="14"/>
        <v>1081373.5378606298</v>
      </c>
      <c r="H141" s="34">
        <f t="shared" si="14"/>
        <v>192372.27455176221</v>
      </c>
      <c r="I141" s="68">
        <f t="shared" si="15"/>
        <v>4996031.1631215084</v>
      </c>
      <c r="J141" s="20">
        <f t="shared" si="16"/>
        <v>0.99029359031149822</v>
      </c>
      <c r="K141" s="72"/>
      <c r="L141" s="53">
        <v>1991</v>
      </c>
      <c r="M141" s="71">
        <f t="shared" si="17"/>
        <v>0.15582095457830894</v>
      </c>
      <c r="N141" s="71">
        <f t="shared" si="18"/>
        <v>8.0140565110400172E-2</v>
      </c>
      <c r="O141" s="71">
        <f t="shared" si="19"/>
        <v>0.35512478101973932</v>
      </c>
      <c r="P141" s="71">
        <f t="shared" si="20"/>
        <v>8.8657885774794637E-2</v>
      </c>
      <c r="Q141" s="71">
        <f t="shared" si="21"/>
        <v>6.5304278823654888E-2</v>
      </c>
      <c r="R141" s="71">
        <f t="shared" si="22"/>
        <v>0.2164465157549158</v>
      </c>
      <c r="S141" s="71">
        <f t="shared" si="23"/>
        <v>3.8505018938186218E-2</v>
      </c>
      <c r="T141" s="20">
        <f t="shared" si="24"/>
        <v>0.99999999999999989</v>
      </c>
      <c r="U141" s="69"/>
    </row>
    <row r="142" spans="1:21" x14ac:dyDescent="0.25">
      <c r="A142">
        <v>1992</v>
      </c>
      <c r="B142" s="34">
        <f t="shared" si="14"/>
        <v>922627.39284011396</v>
      </c>
      <c r="C142" s="34">
        <f t="shared" si="14"/>
        <v>460694.81768978771</v>
      </c>
      <c r="D142" s="34">
        <f t="shared" si="14"/>
        <v>1858869.1609157142</v>
      </c>
      <c r="E142" s="34">
        <f t="shared" si="14"/>
        <v>483586.97270234482</v>
      </c>
      <c r="F142" s="34">
        <f t="shared" si="14"/>
        <v>276069.12830971752</v>
      </c>
      <c r="G142" s="34">
        <f t="shared" si="14"/>
        <v>1388687.4776897486</v>
      </c>
      <c r="H142" s="34">
        <f t="shared" si="14"/>
        <v>212600.32236728689</v>
      </c>
      <c r="I142" s="68">
        <f t="shared" si="15"/>
        <v>5603135.2725147139</v>
      </c>
      <c r="J142" s="20">
        <f t="shared" si="16"/>
        <v>0.97991173006553234</v>
      </c>
      <c r="K142" s="72"/>
      <c r="L142" s="53">
        <v>1992</v>
      </c>
      <c r="M142" s="71">
        <f t="shared" si="17"/>
        <v>0.16466270185656867</v>
      </c>
      <c r="N142" s="71">
        <f t="shared" si="18"/>
        <v>8.2220898708202289E-2</v>
      </c>
      <c r="O142" s="71">
        <f t="shared" si="19"/>
        <v>0.33175518178797153</v>
      </c>
      <c r="P142" s="71">
        <f t="shared" si="20"/>
        <v>8.6306496128070218E-2</v>
      </c>
      <c r="Q142" s="71">
        <f t="shared" si="21"/>
        <v>4.9270473562173407E-2</v>
      </c>
      <c r="R142" s="71">
        <f t="shared" si="22"/>
        <v>0.24784114788406653</v>
      </c>
      <c r="S142" s="71">
        <f t="shared" si="23"/>
        <v>3.7943100072947343E-2</v>
      </c>
      <c r="T142" s="20">
        <f t="shared" si="24"/>
        <v>0.99999999999999989</v>
      </c>
      <c r="U142" s="69"/>
    </row>
    <row r="143" spans="1:21" x14ac:dyDescent="0.25">
      <c r="A143">
        <v>1993</v>
      </c>
      <c r="B143" s="34">
        <f t="shared" si="14"/>
        <v>1078148.3024579124</v>
      </c>
      <c r="C143" s="34">
        <f t="shared" si="14"/>
        <v>530277.94392184354</v>
      </c>
      <c r="D143" s="34">
        <f t="shared" si="14"/>
        <v>1880296.4754059752</v>
      </c>
      <c r="E143" s="34">
        <f t="shared" si="14"/>
        <v>535849.43472551857</v>
      </c>
      <c r="F143" s="34">
        <f t="shared" si="14"/>
        <v>345031.2041025717</v>
      </c>
      <c r="G143" s="34">
        <f t="shared" si="14"/>
        <v>1861120.3568726636</v>
      </c>
      <c r="H143" s="34">
        <f t="shared" si="14"/>
        <v>251577.02116674173</v>
      </c>
      <c r="I143" s="68">
        <f t="shared" si="15"/>
        <v>6482300.7386532277</v>
      </c>
      <c r="J143" s="20">
        <f t="shared" si="16"/>
        <v>0.97993964303147807</v>
      </c>
      <c r="K143" s="72"/>
      <c r="L143" s="53">
        <v>1993</v>
      </c>
      <c r="M143" s="71">
        <f t="shared" si="17"/>
        <v>0.16632185792137594</v>
      </c>
      <c r="N143" s="71">
        <f t="shared" si="18"/>
        <v>8.1803971352309532E-2</v>
      </c>
      <c r="O143" s="71">
        <f t="shared" si="19"/>
        <v>0.2900662205000733</v>
      </c>
      <c r="P143" s="71">
        <f t="shared" si="20"/>
        <v>8.2663464150977889E-2</v>
      </c>
      <c r="Q143" s="71">
        <f t="shared" si="21"/>
        <v>5.3226657943404199E-2</v>
      </c>
      <c r="R143" s="71">
        <f t="shared" si="22"/>
        <v>0.28710799327390241</v>
      </c>
      <c r="S143" s="71">
        <f t="shared" si="23"/>
        <v>3.8809834857956582E-2</v>
      </c>
      <c r="T143" s="20">
        <f t="shared" si="24"/>
        <v>1</v>
      </c>
      <c r="U143" s="69"/>
    </row>
    <row r="144" spans="1:21" x14ac:dyDescent="0.25">
      <c r="A144">
        <v>1994</v>
      </c>
      <c r="B144" s="34">
        <f t="shared" si="14"/>
        <v>1137573.0347722128</v>
      </c>
      <c r="C144" s="34">
        <f t="shared" si="14"/>
        <v>567052.01572772139</v>
      </c>
      <c r="D144" s="34">
        <f t="shared" si="14"/>
        <v>1892172.3380097793</v>
      </c>
      <c r="E144" s="34">
        <f t="shared" si="14"/>
        <v>560802.06992523454</v>
      </c>
      <c r="F144" s="34">
        <f t="shared" si="14"/>
        <v>344852.0879336138</v>
      </c>
      <c r="G144" s="34">
        <f t="shared" si="14"/>
        <v>1966248.3318166889</v>
      </c>
      <c r="H144" s="34">
        <f t="shared" si="14"/>
        <v>244029.11046725381</v>
      </c>
      <c r="I144" s="68">
        <f t="shared" si="15"/>
        <v>6712728.988652505</v>
      </c>
      <c r="J144" s="20">
        <f t="shared" si="16"/>
        <v>0.9751204225236062</v>
      </c>
      <c r="K144" s="72"/>
      <c r="L144" s="53">
        <v>1994</v>
      </c>
      <c r="M144" s="71">
        <f t="shared" si="17"/>
        <v>0.16946506207761655</v>
      </c>
      <c r="N144" s="71">
        <f t="shared" si="18"/>
        <v>8.4474141096160929E-2</v>
      </c>
      <c r="O144" s="71">
        <f t="shared" si="19"/>
        <v>0.28187825565554508</v>
      </c>
      <c r="P144" s="71">
        <f t="shared" si="20"/>
        <v>8.3543082235740376E-2</v>
      </c>
      <c r="Q144" s="71">
        <f t="shared" si="21"/>
        <v>5.1372860205821963E-2</v>
      </c>
      <c r="R144" s="71">
        <f t="shared" si="22"/>
        <v>0.29291340900854518</v>
      </c>
      <c r="S144" s="71">
        <f t="shared" si="23"/>
        <v>3.6353189720569896E-2</v>
      </c>
      <c r="T144" s="20">
        <f t="shared" si="24"/>
        <v>0.99999999999999989</v>
      </c>
      <c r="U144" s="69"/>
    </row>
    <row r="145" spans="1:21" x14ac:dyDescent="0.25">
      <c r="A145">
        <v>1995</v>
      </c>
      <c r="B145" s="34">
        <f t="shared" si="14"/>
        <v>910916.68351223716</v>
      </c>
      <c r="C145" s="34">
        <f t="shared" si="14"/>
        <v>496664.87528772617</v>
      </c>
      <c r="D145" s="34">
        <f t="shared" si="14"/>
        <v>1739623.9923786912</v>
      </c>
      <c r="E145" s="34">
        <f t="shared" si="14"/>
        <v>490990.95391441433</v>
      </c>
      <c r="F145" s="34">
        <f t="shared" si="14"/>
        <v>321258.5247026367</v>
      </c>
      <c r="G145" s="34">
        <f t="shared" si="14"/>
        <v>2051888.6869287558</v>
      </c>
      <c r="H145" s="34">
        <f t="shared" si="14"/>
        <v>225037.23128525744</v>
      </c>
      <c r="I145" s="68">
        <f t="shared" si="15"/>
        <v>6236380.9480097182</v>
      </c>
      <c r="J145" s="20">
        <f t="shared" si="16"/>
        <v>0.99021609209427086</v>
      </c>
      <c r="K145" s="73"/>
      <c r="L145" s="53">
        <v>1995</v>
      </c>
      <c r="M145" s="71">
        <f t="shared" si="17"/>
        <v>0.14606495194988811</v>
      </c>
      <c r="N145" s="71">
        <f t="shared" si="18"/>
        <v>7.9639919278220492E-2</v>
      </c>
      <c r="O145" s="71">
        <f t="shared" si="19"/>
        <v>0.27894767925199881</v>
      </c>
      <c r="P145" s="71">
        <f t="shared" si="20"/>
        <v>7.8730109338671722E-2</v>
      </c>
      <c r="Q145" s="71">
        <f t="shared" si="21"/>
        <v>5.1513614607709833E-2</v>
      </c>
      <c r="R145" s="71">
        <f t="shared" si="22"/>
        <v>0.32901913850910547</v>
      </c>
      <c r="S145" s="71">
        <f t="shared" si="23"/>
        <v>3.608458706440567E-2</v>
      </c>
      <c r="T145" s="20">
        <f t="shared" si="24"/>
        <v>1.0000000000000002</v>
      </c>
      <c r="U145" s="69"/>
    </row>
    <row r="146" spans="1:21" x14ac:dyDescent="0.25">
      <c r="A146">
        <v>1996</v>
      </c>
      <c r="B146" s="34">
        <f t="shared" si="14"/>
        <v>1018644.2243486156</v>
      </c>
      <c r="C146" s="34">
        <f t="shared" si="14"/>
        <v>575169.07009222067</v>
      </c>
      <c r="D146" s="34">
        <f t="shared" si="14"/>
        <v>1703671.6159679955</v>
      </c>
      <c r="E146" s="34">
        <f t="shared" si="14"/>
        <v>533665.45627139928</v>
      </c>
      <c r="F146" s="34">
        <f t="shared" si="14"/>
        <v>434058.37657158507</v>
      </c>
      <c r="G146" s="34">
        <f t="shared" si="14"/>
        <v>2205790.4909508112</v>
      </c>
      <c r="H146" s="34">
        <f t="shared" si="14"/>
        <v>242116.98057936851</v>
      </c>
      <c r="I146" s="68">
        <f t="shared" si="15"/>
        <v>6713116.2147819959</v>
      </c>
      <c r="J146" s="20">
        <f t="shared" si="16"/>
        <v>1.0149858201968545</v>
      </c>
      <c r="K146" s="73"/>
      <c r="L146" s="53">
        <v>1996</v>
      </c>
      <c r="M146" s="71">
        <f t="shared" si="17"/>
        <v>0.15173939967039515</v>
      </c>
      <c r="N146" s="71">
        <f t="shared" si="18"/>
        <v>8.5678402055028163E-2</v>
      </c>
      <c r="O146" s="71">
        <f t="shared" si="19"/>
        <v>0.25378252982073857</v>
      </c>
      <c r="P146" s="71">
        <f t="shared" si="20"/>
        <v>7.9495935895805087E-2</v>
      </c>
      <c r="Q146" s="71">
        <f t="shared" si="21"/>
        <v>6.4658254480356975E-2</v>
      </c>
      <c r="R146" s="71">
        <f t="shared" si="22"/>
        <v>0.32857922019787988</v>
      </c>
      <c r="S146" s="71">
        <f t="shared" si="23"/>
        <v>3.6066257879796157E-2</v>
      </c>
      <c r="T146" s="20">
        <f t="shared" si="24"/>
        <v>1</v>
      </c>
      <c r="U146" s="69"/>
    </row>
    <row r="147" spans="1:21" x14ac:dyDescent="0.25">
      <c r="A147">
        <v>1997</v>
      </c>
      <c r="B147" s="34">
        <f t="shared" si="14"/>
        <v>973455.73887600249</v>
      </c>
      <c r="C147" s="34">
        <f t="shared" si="14"/>
        <v>585612.48053676262</v>
      </c>
      <c r="D147" s="34">
        <f t="shared" si="14"/>
        <v>1675938.0168748074</v>
      </c>
      <c r="E147" s="34">
        <f t="shared" si="14"/>
        <v>571967.66678150836</v>
      </c>
      <c r="F147" s="34">
        <f t="shared" si="14"/>
        <v>502313.85147342196</v>
      </c>
      <c r="G147" s="34">
        <f t="shared" si="14"/>
        <v>2430179.2178602382</v>
      </c>
      <c r="H147" s="34">
        <f t="shared" si="14"/>
        <v>263629.48789602477</v>
      </c>
      <c r="I147" s="68">
        <f t="shared" si="15"/>
        <v>7003096.4602987655</v>
      </c>
      <c r="J147" s="20">
        <f t="shared" si="16"/>
        <v>1.0432141308355081</v>
      </c>
      <c r="K147" s="73"/>
      <c r="L147" s="53">
        <v>1997</v>
      </c>
      <c r="M147" s="71">
        <f t="shared" si="17"/>
        <v>0.13900361709918144</v>
      </c>
      <c r="N147" s="71">
        <f t="shared" si="18"/>
        <v>8.3621935504766598E-2</v>
      </c>
      <c r="O147" s="71">
        <f t="shared" si="19"/>
        <v>0.23931385586017029</v>
      </c>
      <c r="P147" s="71">
        <f t="shared" si="20"/>
        <v>8.1673538273255075E-2</v>
      </c>
      <c r="Q147" s="71">
        <f t="shared" si="21"/>
        <v>7.1727392921272476E-2</v>
      </c>
      <c r="R147" s="71">
        <f t="shared" si="22"/>
        <v>0.34701495711749231</v>
      </c>
      <c r="S147" s="71">
        <f t="shared" si="23"/>
        <v>3.7644703223861896E-2</v>
      </c>
      <c r="T147" s="20">
        <f t="shared" si="24"/>
        <v>1</v>
      </c>
      <c r="U147" s="69"/>
    </row>
    <row r="148" spans="1:21" x14ac:dyDescent="0.25">
      <c r="A148">
        <v>1998</v>
      </c>
      <c r="B148" s="34">
        <f t="shared" si="14"/>
        <v>1059882.4340839784</v>
      </c>
      <c r="C148" s="34">
        <f t="shared" si="14"/>
        <v>612201.3665933907</v>
      </c>
      <c r="D148" s="34">
        <f t="shared" si="14"/>
        <v>1804308.0995276524</v>
      </c>
      <c r="E148" s="34">
        <f t="shared" si="14"/>
        <v>585402.59960558114</v>
      </c>
      <c r="F148" s="34">
        <f t="shared" si="14"/>
        <v>616758.80627208855</v>
      </c>
      <c r="G148" s="34">
        <f t="shared" si="14"/>
        <v>2885222.8695151918</v>
      </c>
      <c r="H148" s="34">
        <f t="shared" si="14"/>
        <v>203136.10556270744</v>
      </c>
      <c r="I148" s="68">
        <f t="shared" si="15"/>
        <v>7766912.2811605912</v>
      </c>
      <c r="J148" s="20">
        <f t="shared" si="16"/>
        <v>1.0948565380829702</v>
      </c>
      <c r="K148" s="73"/>
      <c r="L148" s="53">
        <v>1998</v>
      </c>
      <c r="M148" s="71">
        <f t="shared" si="17"/>
        <v>0.13646123397773235</v>
      </c>
      <c r="N148" s="71">
        <f t="shared" si="18"/>
        <v>7.88217176185117E-2</v>
      </c>
      <c r="O148" s="71">
        <f t="shared" si="19"/>
        <v>0.2323070010593758</v>
      </c>
      <c r="P148" s="71">
        <f t="shared" si="20"/>
        <v>7.5371341713943732E-2</v>
      </c>
      <c r="Q148" s="71">
        <f t="shared" si="21"/>
        <v>7.9408493870607708E-2</v>
      </c>
      <c r="R148" s="71">
        <f t="shared" si="22"/>
        <v>0.37147617548270545</v>
      </c>
      <c r="S148" s="71">
        <f t="shared" si="23"/>
        <v>2.6154036277123153E-2</v>
      </c>
      <c r="T148" s="20">
        <f t="shared" si="24"/>
        <v>0.99999999999999989</v>
      </c>
      <c r="U148" s="69"/>
    </row>
    <row r="149" spans="1:21" x14ac:dyDescent="0.25">
      <c r="A149">
        <v>1999</v>
      </c>
      <c r="B149" s="34">
        <f t="shared" si="14"/>
        <v>1154402.0766595644</v>
      </c>
      <c r="C149" s="34">
        <f t="shared" si="14"/>
        <v>668109.83147111232</v>
      </c>
      <c r="D149" s="34">
        <f t="shared" si="14"/>
        <v>1806145.3115465289</v>
      </c>
      <c r="E149" s="34">
        <f t="shared" si="14"/>
        <v>648678.69917473698</v>
      </c>
      <c r="F149" s="34">
        <f t="shared" si="14"/>
        <v>640405.18231014244</v>
      </c>
      <c r="G149" s="34">
        <f t="shared" si="14"/>
        <v>3285370.4618772799</v>
      </c>
      <c r="H149" s="34">
        <f t="shared" si="14"/>
        <v>238008.44905262379</v>
      </c>
      <c r="I149" s="68">
        <f t="shared" si="15"/>
        <v>8441120.0120919887</v>
      </c>
      <c r="J149" s="20">
        <f t="shared" si="16"/>
        <v>1.0862334335467749</v>
      </c>
      <c r="K149" s="73"/>
      <c r="L149" s="53">
        <v>1999</v>
      </c>
      <c r="M149" s="71">
        <f t="shared" si="17"/>
        <v>0.13675934887856966</v>
      </c>
      <c r="N149" s="71">
        <f t="shared" si="18"/>
        <v>7.9149429283559322E-2</v>
      </c>
      <c r="O149" s="71">
        <f t="shared" si="19"/>
        <v>0.21396986525001513</v>
      </c>
      <c r="P149" s="71">
        <f t="shared" si="20"/>
        <v>7.6847467900645686E-2</v>
      </c>
      <c r="Q149" s="71">
        <f t="shared" si="21"/>
        <v>7.5867323458587918E-2</v>
      </c>
      <c r="R149" s="71">
        <f t="shared" si="22"/>
        <v>0.38921025375435414</v>
      </c>
      <c r="S149" s="71">
        <f t="shared" si="23"/>
        <v>2.8196311474268144E-2</v>
      </c>
      <c r="T149" s="20">
        <f t="shared" si="24"/>
        <v>1</v>
      </c>
      <c r="U149" s="69"/>
    </row>
    <row r="150" spans="1:21" x14ac:dyDescent="0.25">
      <c r="A150">
        <v>2000</v>
      </c>
      <c r="B150" s="34">
        <f t="shared" si="14"/>
        <v>1103569.46768095</v>
      </c>
      <c r="C150" s="34">
        <f t="shared" si="14"/>
        <v>658139.33294857934</v>
      </c>
      <c r="D150" s="34">
        <f t="shared" si="14"/>
        <v>1734826.0410147379</v>
      </c>
      <c r="E150" s="34">
        <f t="shared" si="14"/>
        <v>629538.58560000127</v>
      </c>
      <c r="F150" s="34">
        <f t="shared" si="14"/>
        <v>666417.7234325785</v>
      </c>
      <c r="G150" s="34">
        <f t="shared" si="14"/>
        <v>3158832.3464307161</v>
      </c>
      <c r="H150" s="34">
        <f t="shared" si="14"/>
        <v>236959.66617632878</v>
      </c>
      <c r="I150" s="68">
        <f t="shared" si="15"/>
        <v>8188283.163283891</v>
      </c>
      <c r="J150" s="20">
        <f t="shared" si="16"/>
        <v>1.0885779265200599</v>
      </c>
      <c r="K150" s="73"/>
      <c r="L150" s="53">
        <v>2000</v>
      </c>
      <c r="M150" s="71">
        <f t="shared" si="17"/>
        <v>0.13477421892654309</v>
      </c>
      <c r="N150" s="71">
        <f t="shared" si="18"/>
        <v>8.0375741754958333E-2</v>
      </c>
      <c r="O150" s="71">
        <f t="shared" si="19"/>
        <v>0.21186688423205313</v>
      </c>
      <c r="P150" s="71">
        <f t="shared" si="20"/>
        <v>7.6882854811719331E-2</v>
      </c>
      <c r="Q150" s="71">
        <f t="shared" si="21"/>
        <v>8.1386746176632385E-2</v>
      </c>
      <c r="R150" s="71">
        <f t="shared" si="22"/>
        <v>0.38577468358628114</v>
      </c>
      <c r="S150" s="71">
        <f t="shared" si="23"/>
        <v>2.8938870511812723E-2</v>
      </c>
      <c r="T150" s="20">
        <f t="shared" si="24"/>
        <v>1.0000000000000002</v>
      </c>
      <c r="U150" s="69"/>
    </row>
    <row r="151" spans="1:21" x14ac:dyDescent="0.25">
      <c r="A151">
        <v>2001</v>
      </c>
      <c r="B151" s="34">
        <f t="shared" si="14"/>
        <v>987872.49871230056</v>
      </c>
      <c r="C151" s="34">
        <f t="shared" si="14"/>
        <v>511428.70708834328</v>
      </c>
      <c r="D151" s="34">
        <f t="shared" si="14"/>
        <v>1507623.7951648466</v>
      </c>
      <c r="E151" s="34">
        <f t="shared" si="14"/>
        <v>490195.2325690604</v>
      </c>
      <c r="F151" s="34">
        <f t="shared" si="14"/>
        <v>592591.05362976762</v>
      </c>
      <c r="G151" s="34">
        <f t="shared" si="14"/>
        <v>2509136.1990383486</v>
      </c>
      <c r="H151" s="34">
        <f t="shared" si="14"/>
        <v>236140.19679696113</v>
      </c>
      <c r="I151" s="68">
        <f t="shared" si="15"/>
        <v>6834987.6829996277</v>
      </c>
      <c r="J151" s="20">
        <f t="shared" si="16"/>
        <v>1.0990493138767692</v>
      </c>
      <c r="K151" s="73"/>
      <c r="L151" s="53">
        <v>2001</v>
      </c>
      <c r="M151" s="71">
        <f t="shared" si="17"/>
        <v>0.14453171600724221</v>
      </c>
      <c r="N151" s="71">
        <f t="shared" si="18"/>
        <v>7.4825110272019657E-2</v>
      </c>
      <c r="O151" s="71">
        <f t="shared" si="19"/>
        <v>0.22057447139439545</v>
      </c>
      <c r="P151" s="71">
        <f t="shared" si="20"/>
        <v>7.1718524641719836E-2</v>
      </c>
      <c r="Q151" s="71">
        <f t="shared" si="21"/>
        <v>8.6699652013081746E-2</v>
      </c>
      <c r="R151" s="71">
        <f t="shared" si="22"/>
        <v>0.36710178794896964</v>
      </c>
      <c r="S151" s="71">
        <f t="shared" si="23"/>
        <v>3.4548737722571547E-2</v>
      </c>
      <c r="T151" s="20">
        <f t="shared" si="24"/>
        <v>1</v>
      </c>
      <c r="U151" s="69"/>
    </row>
    <row r="152" spans="1:21" x14ac:dyDescent="0.25">
      <c r="A152">
        <v>2002</v>
      </c>
      <c r="B152" s="34">
        <f t="shared" si="14"/>
        <v>1013616.5237688306</v>
      </c>
      <c r="C152" s="34">
        <f t="shared" si="14"/>
        <v>537377.27366391034</v>
      </c>
      <c r="D152" s="34">
        <f t="shared" si="14"/>
        <v>1476984.1426999646</v>
      </c>
      <c r="E152" s="34">
        <f t="shared" si="14"/>
        <v>496177.74788045464</v>
      </c>
      <c r="F152" s="34">
        <f t="shared" si="14"/>
        <v>534078.50584056822</v>
      </c>
      <c r="G152" s="34">
        <f t="shared" si="14"/>
        <v>2545817.5840098625</v>
      </c>
      <c r="H152" s="34">
        <f t="shared" si="14"/>
        <v>252099.10045651117</v>
      </c>
      <c r="I152" s="68">
        <f t="shared" si="15"/>
        <v>6856150.8783201026</v>
      </c>
      <c r="J152" s="20">
        <f t="shared" si="16"/>
        <v>1.0848339997341934</v>
      </c>
      <c r="K152" s="73"/>
      <c r="L152" s="53">
        <v>2002</v>
      </c>
      <c r="M152" s="71">
        <f t="shared" si="17"/>
        <v>0.14784046351342656</v>
      </c>
      <c r="N152" s="71">
        <f t="shared" si="18"/>
        <v>7.8378857641997923E-2</v>
      </c>
      <c r="O152" s="71">
        <f t="shared" si="19"/>
        <v>0.21542468491618957</v>
      </c>
      <c r="P152" s="71">
        <f t="shared" si="20"/>
        <v>7.2369724162492224E-2</v>
      </c>
      <c r="Q152" s="71">
        <f t="shared" si="21"/>
        <v>7.7897717731005997E-2</v>
      </c>
      <c r="R152" s="71">
        <f t="shared" si="22"/>
        <v>0.37131878063827556</v>
      </c>
      <c r="S152" s="71">
        <f t="shared" si="23"/>
        <v>3.6769771396612062E-2</v>
      </c>
      <c r="T152" s="20">
        <f t="shared" si="24"/>
        <v>0.99999999999999989</v>
      </c>
      <c r="U152" s="69"/>
    </row>
    <row r="153" spans="1:21" x14ac:dyDescent="0.25">
      <c r="A153">
        <v>2003</v>
      </c>
      <c r="B153" s="34">
        <f>B38+B92/10^3</f>
        <v>970321.86957476847</v>
      </c>
      <c r="C153" s="34">
        <f t="shared" ref="C153:H153" si="25">C38+C92/10^3</f>
        <v>487183.72883922723</v>
      </c>
      <c r="D153" s="34">
        <f t="shared" si="25"/>
        <v>1404599.8069096273</v>
      </c>
      <c r="E153" s="34">
        <f t="shared" si="25"/>
        <v>336549.57097339776</v>
      </c>
      <c r="F153" s="34">
        <f t="shared" si="25"/>
        <v>459253.38898711058</v>
      </c>
      <c r="G153" s="34">
        <f t="shared" si="25"/>
        <v>2412957.5967986421</v>
      </c>
      <c r="H153" s="34">
        <f t="shared" si="25"/>
        <v>262451.42343068513</v>
      </c>
      <c r="I153" s="68">
        <f t="shared" si="15"/>
        <v>6333317.3855134584</v>
      </c>
      <c r="J153" s="20">
        <f t="shared" si="16"/>
        <v>1.0333361699320376</v>
      </c>
      <c r="K153" s="73"/>
      <c r="L153" s="53">
        <v>2003</v>
      </c>
      <c r="M153" s="71">
        <f t="shared" si="17"/>
        <v>0.15320910204093649</v>
      </c>
      <c r="N153" s="71">
        <f t="shared" si="18"/>
        <v>7.6923940359216653E-2</v>
      </c>
      <c r="O153" s="71">
        <f t="shared" si="19"/>
        <v>0.22177947533822398</v>
      </c>
      <c r="P153" s="71">
        <f t="shared" si="20"/>
        <v>5.3139539752611466E-2</v>
      </c>
      <c r="Q153" s="71">
        <f t="shared" si="21"/>
        <v>7.2513875593474261E-2</v>
      </c>
      <c r="R153" s="71">
        <f t="shared" si="22"/>
        <v>0.3809942641305063</v>
      </c>
      <c r="S153" s="71">
        <f t="shared" si="23"/>
        <v>4.1439802785030885E-2</v>
      </c>
      <c r="T153" s="20">
        <f t="shared" si="24"/>
        <v>1</v>
      </c>
      <c r="U153" s="69"/>
    </row>
    <row r="154" spans="1:21" x14ac:dyDescent="0.25">
      <c r="K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x14ac:dyDescent="0.25"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x14ac:dyDescent="0.25"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x14ac:dyDescent="0.25"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x14ac:dyDescent="0.25"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x14ac:dyDescent="0.25"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1:21" x14ac:dyDescent="0.25">
      <c r="B160" s="29" t="s">
        <v>262</v>
      </c>
      <c r="C160" s="29"/>
      <c r="D160" s="29"/>
      <c r="E160" s="29"/>
      <c r="F160" s="2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2:21" x14ac:dyDescent="0.25">
      <c r="B161" t="s">
        <v>263</v>
      </c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 spans="2:21" x14ac:dyDescent="0.25">
      <c r="B162" t="s">
        <v>264</v>
      </c>
    </row>
    <row r="164" spans="2:21" x14ac:dyDescent="0.25">
      <c r="H164" s="101"/>
    </row>
    <row r="165" spans="2:21" x14ac:dyDescent="0.25">
      <c r="B165" t="s">
        <v>10</v>
      </c>
      <c r="C165" s="55" t="s">
        <v>272</v>
      </c>
      <c r="D165" s="55" t="s">
        <v>273</v>
      </c>
      <c r="E165" s="101" t="s">
        <v>278</v>
      </c>
      <c r="F165" s="101" t="s">
        <v>275</v>
      </c>
      <c r="G165" s="101" t="s">
        <v>276</v>
      </c>
      <c r="H165" s="101" t="s">
        <v>274</v>
      </c>
      <c r="I165" s="101" t="s">
        <v>277</v>
      </c>
      <c r="J165" s="101"/>
      <c r="K165" s="101" t="str">
        <f>[3]U.S.!K62</f>
        <v>sum</v>
      </c>
      <c r="L165" s="101"/>
    </row>
    <row r="166" spans="2:21" x14ac:dyDescent="0.25">
      <c r="B166" s="101">
        <f>[3]U.S.!B63</f>
        <v>1962</v>
      </c>
      <c r="C166" s="20">
        <f>[3]U.S.!C63</f>
        <v>0.26245999999999997</v>
      </c>
      <c r="D166" s="20">
        <f>[3]U.S.!D63</f>
        <v>0.24134000000000003</v>
      </c>
      <c r="E166" s="20">
        <f>[3]U.S.!E63</f>
        <v>8.1629999999999966E-2</v>
      </c>
      <c r="F166" s="20">
        <f>[3]U.S.!F63</f>
        <v>7.4340000000000045E-2</v>
      </c>
      <c r="G166" s="20">
        <f>[3]U.S.!G63</f>
        <v>0.12066999999999993</v>
      </c>
      <c r="H166" s="20">
        <f>[3]U.S.!H63</f>
        <v>0.12313000000000002</v>
      </c>
      <c r="I166" s="20">
        <f>[3]U.S.!I63</f>
        <v>9.6430000000000016E-2</v>
      </c>
      <c r="J166" s="20"/>
      <c r="K166" s="20">
        <f>[3]U.S.!K63</f>
        <v>1</v>
      </c>
    </row>
    <row r="167" spans="2:21" x14ac:dyDescent="0.25">
      <c r="B167" s="101">
        <f>[3]U.S.!B64</f>
        <v>1963</v>
      </c>
      <c r="C167" s="20">
        <f>[3]U.S.!C64</f>
        <v>0.26745999999999998</v>
      </c>
      <c r="D167" s="20">
        <f>[3]U.S.!D64</f>
        <v>0.24149000000000004</v>
      </c>
      <c r="E167" s="20">
        <f>[3]U.S.!E64</f>
        <v>8.6359999999999951E-2</v>
      </c>
      <c r="F167" s="20">
        <f>[3]U.S.!F64</f>
        <v>7.6840000000000047E-2</v>
      </c>
      <c r="G167" s="20">
        <f>[3]U.S.!G64</f>
        <v>0.12146000000000001</v>
      </c>
      <c r="H167" s="20">
        <f>[3]U.S.!H64</f>
        <v>0.11530999999999991</v>
      </c>
      <c r="I167" s="20">
        <f>[3]U.S.!I64</f>
        <v>9.108000000000005E-2</v>
      </c>
      <c r="J167" s="20"/>
      <c r="K167" s="20">
        <f>[3]U.S.!K64</f>
        <v>1</v>
      </c>
    </row>
    <row r="168" spans="2:21" x14ac:dyDescent="0.25">
      <c r="B168" s="101">
        <f>[3]U.S.!B65</f>
        <v>1964</v>
      </c>
      <c r="C168" s="20">
        <f>[3]U.S.!C65</f>
        <v>0.26219999999999999</v>
      </c>
      <c r="D168" s="20">
        <f>[3]U.S.!D65</f>
        <v>0.23667000000000002</v>
      </c>
      <c r="E168" s="20">
        <f>[3]U.S.!E65</f>
        <v>8.2269999999999968E-2</v>
      </c>
      <c r="F168" s="20">
        <f>[3]U.S.!F65</f>
        <v>8.092999999999996E-2</v>
      </c>
      <c r="G168" s="20">
        <f>[3]U.S.!G65</f>
        <v>0.1200200000000001</v>
      </c>
      <c r="H168" s="20">
        <f>[3]U.S.!H65</f>
        <v>0.11566999999999993</v>
      </c>
      <c r="I168" s="20">
        <f>[3]U.S.!I65</f>
        <v>0.10224</v>
      </c>
      <c r="J168" s="20"/>
      <c r="K168" s="20">
        <f>[3]U.S.!K65</f>
        <v>1</v>
      </c>
    </row>
    <row r="169" spans="2:21" x14ac:dyDescent="0.25">
      <c r="B169" s="101">
        <f>[3]U.S.!B66</f>
        <v>1965</v>
      </c>
      <c r="C169" s="20">
        <f>[3]U.S.!C66</f>
        <v>0.24972000000000003</v>
      </c>
      <c r="D169" s="20">
        <f>[3]U.S.!D66</f>
        <v>0.23801000000000003</v>
      </c>
      <c r="E169" s="20">
        <f>[3]U.S.!E66</f>
        <v>8.5000000000000006E-2</v>
      </c>
      <c r="F169" s="20">
        <f>[3]U.S.!F66</f>
        <v>7.8789999999999971E-2</v>
      </c>
      <c r="G169" s="20">
        <f>[3]U.S.!G66</f>
        <v>0.14316999999999994</v>
      </c>
      <c r="H169" s="20">
        <f>[3]U.S.!H66</f>
        <v>0.11523000000000011</v>
      </c>
      <c r="I169" s="20">
        <f>[3]U.S.!I66</f>
        <v>9.0079999999999938E-2</v>
      </c>
      <c r="J169" s="20"/>
      <c r="K169" s="20">
        <f>[3]U.S.!K66</f>
        <v>1</v>
      </c>
    </row>
    <row r="170" spans="2:21" x14ac:dyDescent="0.25">
      <c r="B170" s="101">
        <f>[3]U.S.!B67</f>
        <v>1966</v>
      </c>
      <c r="C170" s="20">
        <f>[3]U.S.!C67</f>
        <v>0.23724000000000001</v>
      </c>
      <c r="D170" s="20">
        <f>[3]U.S.!D67</f>
        <v>0.22745000000000001</v>
      </c>
      <c r="E170" s="20">
        <f>[3]U.S.!E67</f>
        <v>9.8509999999999986E-2</v>
      </c>
      <c r="F170" s="20">
        <f>[3]U.S.!F67</f>
        <v>7.2479999999999975E-2</v>
      </c>
      <c r="G170" s="20">
        <f>[3]U.S.!G67</f>
        <v>0.15209000000000003</v>
      </c>
      <c r="H170" s="20">
        <f>[3]U.S.!H67</f>
        <v>0.10918999999999997</v>
      </c>
      <c r="I170" s="20">
        <f>[3]U.S.!I67</f>
        <v>0.10304000000000002</v>
      </c>
      <c r="J170" s="20"/>
      <c r="K170" s="20">
        <f>[3]U.S.!K67</f>
        <v>1</v>
      </c>
    </row>
    <row r="171" spans="2:21" x14ac:dyDescent="0.25">
      <c r="B171" s="101">
        <f>[3]U.S.!B68</f>
        <v>1967</v>
      </c>
      <c r="C171" s="20">
        <f>[3]U.S.!C68</f>
        <v>0.23454</v>
      </c>
      <c r="D171" s="20">
        <f>[3]U.S.!D68</f>
        <v>0.20777999999999999</v>
      </c>
      <c r="E171" s="20">
        <f>[3]U.S.!E68</f>
        <v>0.10980000000000004</v>
      </c>
      <c r="F171" s="20">
        <f>[3]U.S.!F68</f>
        <v>6.853999999999999E-2</v>
      </c>
      <c r="G171" s="20">
        <f>[3]U.S.!G68</f>
        <v>0.16019999999999995</v>
      </c>
      <c r="H171" s="20">
        <f>[3]U.S.!H68</f>
        <v>0.10349000000000004</v>
      </c>
      <c r="I171" s="20">
        <f>[3]U.S.!I68</f>
        <v>0.11565000000000003</v>
      </c>
      <c r="J171" s="20"/>
      <c r="K171" s="20">
        <f>[3]U.S.!K68</f>
        <v>1</v>
      </c>
    </row>
    <row r="172" spans="2:21" x14ac:dyDescent="0.25">
      <c r="B172" s="101">
        <f>[3]U.S.!B69</f>
        <v>1968</v>
      </c>
      <c r="C172" s="20">
        <f>[3]U.S.!C69</f>
        <v>0.24030000000000001</v>
      </c>
      <c r="D172" s="20">
        <f>[3]U.S.!D69</f>
        <v>0.21065999999999996</v>
      </c>
      <c r="E172" s="20">
        <f>[3]U.S.!E69</f>
        <v>0.11038000000000003</v>
      </c>
      <c r="F172" s="20">
        <f>[3]U.S.!F69</f>
        <v>7.7209999999999959E-2</v>
      </c>
      <c r="G172" s="20">
        <f>[3]U.S.!G69</f>
        <v>0.14277999999999999</v>
      </c>
      <c r="H172" s="20">
        <f>[3]U.S.!H69</f>
        <v>0.10686000000000007</v>
      </c>
      <c r="I172" s="20">
        <f>[3]U.S.!I69</f>
        <v>0.11180999999999996</v>
      </c>
      <c r="J172" s="20"/>
      <c r="K172" s="20">
        <f>[3]U.S.!K69</f>
        <v>1</v>
      </c>
    </row>
    <row r="173" spans="2:21" x14ac:dyDescent="0.25">
      <c r="B173" s="101">
        <f>[3]U.S.!B70</f>
        <v>1969</v>
      </c>
      <c r="C173" s="20">
        <f>[3]U.S.!C70</f>
        <v>0.24525</v>
      </c>
      <c r="D173" s="20">
        <f>[3]U.S.!D70</f>
        <v>0.19438000000000002</v>
      </c>
      <c r="E173" s="20">
        <f>[3]U.S.!E70</f>
        <v>0.13542999999999999</v>
      </c>
      <c r="F173" s="20">
        <f>[3]U.S.!F70</f>
        <v>6.5799999999999984E-2</v>
      </c>
      <c r="G173" s="20">
        <f>[3]U.S.!G70</f>
        <v>0.14814999999999998</v>
      </c>
      <c r="H173" s="20">
        <f>[3]U.S.!H70</f>
        <v>0.10850000000000008</v>
      </c>
      <c r="I173" s="20">
        <f>[3]U.S.!I70</f>
        <v>0.10248999999999997</v>
      </c>
      <c r="J173" s="20"/>
      <c r="K173" s="20">
        <f>[3]U.S.!K70</f>
        <v>1</v>
      </c>
    </row>
    <row r="174" spans="2:21" x14ac:dyDescent="0.25">
      <c r="B174" s="101">
        <f>[3]U.S.!B71</f>
        <v>1970</v>
      </c>
      <c r="C174" s="20">
        <f>[3]U.S.!C71</f>
        <v>0.25411</v>
      </c>
      <c r="D174" s="20">
        <f>[3]U.S.!D71</f>
        <v>0.18208999999999997</v>
      </c>
      <c r="E174" s="20">
        <f>[3]U.S.!E71</f>
        <v>0.15727000000000005</v>
      </c>
      <c r="F174" s="20">
        <f>[3]U.S.!F71</f>
        <v>6.7389999999999978E-2</v>
      </c>
      <c r="G174" s="20">
        <f>[3]U.S.!G71</f>
        <v>0.14643</v>
      </c>
      <c r="H174" s="20">
        <f>[3]U.S.!H71</f>
        <v>0.10558000000000006</v>
      </c>
      <c r="I174" s="20">
        <f>[3]U.S.!I71</f>
        <v>8.712999999999993E-2</v>
      </c>
      <c r="J174" s="20"/>
      <c r="K174" s="20">
        <f>[3]U.S.!K71</f>
        <v>1</v>
      </c>
    </row>
    <row r="175" spans="2:21" x14ac:dyDescent="0.25">
      <c r="B175" s="101">
        <f>[3]U.S.!B72</f>
        <v>1971</v>
      </c>
      <c r="C175" s="20">
        <f>[3]U.S.!C72</f>
        <v>0.27595999999999998</v>
      </c>
      <c r="D175" s="20">
        <f>[3]U.S.!D72</f>
        <v>0.18763000000000002</v>
      </c>
      <c r="E175" s="20">
        <f>[3]U.S.!E72</f>
        <v>0.15802999999999998</v>
      </c>
      <c r="F175" s="20">
        <f>[3]U.S.!F72</f>
        <v>6.2380000000000067E-2</v>
      </c>
      <c r="G175" s="20">
        <f>[3]U.S.!G72</f>
        <v>0.14200999999999994</v>
      </c>
      <c r="H175" s="20">
        <f>[3]U.S.!H72</f>
        <v>0.10052999999999997</v>
      </c>
      <c r="I175" s="20">
        <f>[3]U.S.!I72</f>
        <v>7.3460000000000081E-2</v>
      </c>
      <c r="J175" s="20"/>
      <c r="K175" s="20">
        <f>[3]U.S.!K72</f>
        <v>1</v>
      </c>
    </row>
    <row r="176" spans="2:21" x14ac:dyDescent="0.25">
      <c r="B176" s="101">
        <f>[3]U.S.!B73</f>
        <v>1972</v>
      </c>
      <c r="C176" s="20">
        <f>[3]U.S.!C73</f>
        <v>0.27595999999999998</v>
      </c>
      <c r="D176" s="20">
        <f>[3]U.S.!D73</f>
        <v>0.19194999999999995</v>
      </c>
      <c r="E176" s="20">
        <f>[3]U.S.!E73</f>
        <v>0.16293000000000007</v>
      </c>
      <c r="F176" s="20">
        <f>[3]U.S.!F73</f>
        <v>6.2759999999999969E-2</v>
      </c>
      <c r="G176" s="20">
        <f>[3]U.S.!G73</f>
        <v>0.13947000000000004</v>
      </c>
      <c r="H176" s="20">
        <f>[3]U.S.!H73</f>
        <v>9.8079999999999931E-2</v>
      </c>
      <c r="I176" s="20">
        <f>[3]U.S.!I73</f>
        <v>6.8850000000000078E-2</v>
      </c>
      <c r="J176" s="20"/>
      <c r="K176" s="20">
        <f>[3]U.S.!K73</f>
        <v>1</v>
      </c>
    </row>
    <row r="177" spans="2:11" x14ac:dyDescent="0.25">
      <c r="B177" s="101">
        <f>[3]U.S.!B74</f>
        <v>1973</v>
      </c>
      <c r="C177" s="20">
        <f>[3]U.S.!C74</f>
        <v>0.26539999999999997</v>
      </c>
      <c r="D177" s="20">
        <f>[3]U.S.!D74</f>
        <v>0.20308999999999996</v>
      </c>
      <c r="E177" s="20">
        <f>[3]U.S.!E74</f>
        <v>0.15927000000000008</v>
      </c>
      <c r="F177" s="20">
        <f>[3]U.S.!F74</f>
        <v>7.0580000000000004E-2</v>
      </c>
      <c r="G177" s="20">
        <f>[3]U.S.!G74</f>
        <v>0.14150999999999997</v>
      </c>
      <c r="H177" s="20">
        <f>[3]U.S.!H74</f>
        <v>9.5540000000000014E-2</v>
      </c>
      <c r="I177" s="20">
        <f>[3]U.S.!I74</f>
        <v>6.4609999999999945E-2</v>
      </c>
      <c r="J177" s="20"/>
      <c r="K177" s="20">
        <f>[3]U.S.!K74</f>
        <v>0.99999999999999989</v>
      </c>
    </row>
    <row r="178" spans="2:11" x14ac:dyDescent="0.25">
      <c r="B178" s="101">
        <f>[3]U.S.!B75</f>
        <v>1974</v>
      </c>
      <c r="C178" s="20">
        <f>[3]U.S.!C75</f>
        <v>0.24893999999999999</v>
      </c>
      <c r="D178" s="20">
        <f>[3]U.S.!D75</f>
        <v>0.18681000000000003</v>
      </c>
      <c r="E178" s="20">
        <f>[3]U.S.!E75</f>
        <v>0.18927999999999998</v>
      </c>
      <c r="F178" s="20">
        <f>[3]U.S.!F75</f>
        <v>7.4950000000000044E-2</v>
      </c>
      <c r="G178" s="20">
        <f>[3]U.S.!G75</f>
        <v>0.14851</v>
      </c>
      <c r="H178" s="20">
        <f>[3]U.S.!H75</f>
        <v>9.1089999999999949E-2</v>
      </c>
      <c r="I178" s="20">
        <f>[3]U.S.!I75</f>
        <v>6.0420000000000029E-2</v>
      </c>
      <c r="J178" s="20"/>
      <c r="K178" s="20">
        <f>[3]U.S.!K75</f>
        <v>1</v>
      </c>
    </row>
    <row r="179" spans="2:11" x14ac:dyDescent="0.25">
      <c r="B179" s="101">
        <f>[3]U.S.!B76</f>
        <v>1975</v>
      </c>
      <c r="C179" s="20">
        <f>[3]U.S.!C76</f>
        <v>0.24414000000000002</v>
      </c>
      <c r="D179" s="20">
        <f>[3]U.S.!D76</f>
        <v>0.18469999999999998</v>
      </c>
      <c r="E179" s="20">
        <f>[3]U.S.!E76</f>
        <v>0.22465000000000004</v>
      </c>
      <c r="F179" s="20">
        <f>[3]U.S.!F76</f>
        <v>6.7749999999999921E-2</v>
      </c>
      <c r="G179" s="20">
        <f>[3]U.S.!G76</f>
        <v>0.13471000000000002</v>
      </c>
      <c r="H179" s="20">
        <f>[3]U.S.!H76</f>
        <v>8.7900000000000061E-2</v>
      </c>
      <c r="I179" s="20">
        <f>[3]U.S.!I76</f>
        <v>5.6149999999999922E-2</v>
      </c>
      <c r="J179" s="20"/>
      <c r="K179" s="20">
        <f>[3]U.S.!K76</f>
        <v>0.99999999999999989</v>
      </c>
    </row>
    <row r="180" spans="2:11" x14ac:dyDescent="0.25">
      <c r="B180" s="101">
        <f>[3]U.S.!B77</f>
        <v>1976</v>
      </c>
      <c r="C180" s="20">
        <f>[3]U.S.!C77</f>
        <v>0.23934</v>
      </c>
      <c r="D180" s="20">
        <f>[3]U.S.!D77</f>
        <v>0.20330999999999999</v>
      </c>
      <c r="E180" s="20">
        <f>[3]U.S.!E77</f>
        <v>0.23004000000000005</v>
      </c>
      <c r="F180" s="20">
        <f>[3]U.S.!F77</f>
        <v>6.8389999999999992E-2</v>
      </c>
      <c r="G180" s="20">
        <f>[3]U.S.!G77</f>
        <v>0.11947999999999993</v>
      </c>
      <c r="H180" s="20">
        <f>[3]U.S.!H77</f>
        <v>8.9870000000000089E-2</v>
      </c>
      <c r="I180" s="20">
        <f>[3]U.S.!I77</f>
        <v>4.9569999999999892E-2</v>
      </c>
      <c r="J180" s="20"/>
      <c r="K180" s="20">
        <f>[3]U.S.!K77</f>
        <v>0.99999999999999989</v>
      </c>
    </row>
    <row r="181" spans="2:11" x14ac:dyDescent="0.25">
      <c r="B181" s="101">
        <f>[3]U.S.!B78</f>
        <v>1977</v>
      </c>
      <c r="C181" s="20">
        <f>[3]U.S.!C78</f>
        <v>0.23454999999999998</v>
      </c>
      <c r="D181" s="20">
        <f>[3]U.S.!D78</f>
        <v>0.22785000000000002</v>
      </c>
      <c r="E181" s="20">
        <f>[3]U.S.!E78</f>
        <v>0.22112000000000001</v>
      </c>
      <c r="F181" s="20">
        <f>[3]U.S.!F78</f>
        <v>7.5660000000000019E-2</v>
      </c>
      <c r="G181" s="20">
        <f>[3]U.S.!G78</f>
        <v>0.10597999999999999</v>
      </c>
      <c r="H181" s="20">
        <f>[3]U.S.!H78</f>
        <v>9.0330000000000008E-2</v>
      </c>
      <c r="I181" s="20">
        <f>[3]U.S.!I78</f>
        <v>4.4509999999999939E-2</v>
      </c>
      <c r="J181" s="20"/>
      <c r="K181" s="20">
        <f>[3]U.S.!K78</f>
        <v>1</v>
      </c>
    </row>
    <row r="182" spans="2:11" x14ac:dyDescent="0.25">
      <c r="B182" s="101">
        <f>[3]U.S.!B79</f>
        <v>1978</v>
      </c>
      <c r="C182" s="20">
        <f>[3]U.S.!C79</f>
        <v>0.22881000000000001</v>
      </c>
      <c r="D182" s="20">
        <f>[3]U.S.!D79</f>
        <v>0.22707999999999998</v>
      </c>
      <c r="E182" s="20">
        <f>[3]U.S.!E79</f>
        <v>0.22972000000000009</v>
      </c>
      <c r="F182" s="20">
        <f>[3]U.S.!F79</f>
        <v>7.4029999999999915E-2</v>
      </c>
      <c r="G182" s="20">
        <f>[3]U.S.!G79</f>
        <v>0.10930999999999998</v>
      </c>
      <c r="H182" s="20">
        <f>[3]U.S.!H79</f>
        <v>8.6540000000000103E-2</v>
      </c>
      <c r="I182" s="20">
        <f>[3]U.S.!I79</f>
        <v>4.4509999999999939E-2</v>
      </c>
      <c r="J182" s="20"/>
      <c r="K182" s="20">
        <f>[3]U.S.!K79</f>
        <v>1</v>
      </c>
    </row>
    <row r="183" spans="2:11" x14ac:dyDescent="0.25">
      <c r="B183" s="101">
        <f>[3]U.S.!B80</f>
        <v>1979</v>
      </c>
      <c r="C183" s="20">
        <f>[3]U.S.!C80</f>
        <v>0.22305</v>
      </c>
      <c r="D183" s="20">
        <f>[3]U.S.!D80</f>
        <v>0.22564999999999999</v>
      </c>
      <c r="E183" s="20">
        <f>[3]U.S.!E80</f>
        <v>0.23901000000000003</v>
      </c>
      <c r="F183" s="20">
        <f>[3]U.S.!F80</f>
        <v>7.192999999999998E-2</v>
      </c>
      <c r="G183" s="20">
        <f>[3]U.S.!G80</f>
        <v>0.11275999999999996</v>
      </c>
      <c r="H183" s="20">
        <f>[3]U.S.!H80</f>
        <v>8.1860000000000072E-2</v>
      </c>
      <c r="I183" s="20">
        <f>[3]U.S.!I80</f>
        <v>4.5740000000000003E-2</v>
      </c>
      <c r="J183" s="20"/>
      <c r="K183" s="20">
        <f>[3]U.S.!K80</f>
        <v>1</v>
      </c>
    </row>
    <row r="184" spans="2:11" x14ac:dyDescent="0.25">
      <c r="B184" s="101">
        <f>[3]U.S.!B81</f>
        <v>1980</v>
      </c>
      <c r="C184" s="20">
        <f>[3]U.S.!C81</f>
        <v>0.21754999999999999</v>
      </c>
      <c r="D184" s="20">
        <f>[3]U.S.!D81</f>
        <v>0.18997000000000003</v>
      </c>
      <c r="E184" s="20">
        <f>[3]U.S.!E81</f>
        <v>0.27838999999999992</v>
      </c>
      <c r="F184" s="20">
        <f>[3]U.S.!F81</f>
        <v>6.9230000000000014E-2</v>
      </c>
      <c r="G184" s="20">
        <f>[3]U.S.!G81</f>
        <v>0.11902000000000001</v>
      </c>
      <c r="H184" s="20">
        <f>[3]U.S.!H81</f>
        <v>7.722000000000008E-2</v>
      </c>
      <c r="I184" s="20">
        <f>[3]U.S.!I81</f>
        <v>4.8619999999999997E-2</v>
      </c>
      <c r="J184" s="20"/>
      <c r="K184" s="20">
        <f>[3]U.S.!K81</f>
        <v>1</v>
      </c>
    </row>
    <row r="185" spans="2:11" x14ac:dyDescent="0.25">
      <c r="B185" s="101">
        <f>[3]U.S.!B82</f>
        <v>1981</v>
      </c>
      <c r="C185" s="20">
        <f>[3]U.S.!C82</f>
        <v>0.21242999999999998</v>
      </c>
      <c r="D185" s="20">
        <f>[3]U.S.!D82</f>
        <v>0.18101000000000003</v>
      </c>
      <c r="E185" s="20">
        <f>[3]U.S.!E82</f>
        <v>0.29159000000000002</v>
      </c>
      <c r="F185" s="20">
        <f>[3]U.S.!F82</f>
        <v>6.7609999999999962E-2</v>
      </c>
      <c r="G185" s="20">
        <f>[3]U.S.!G82</f>
        <v>0.11478000000000009</v>
      </c>
      <c r="H185" s="20">
        <f>[3]U.S.!H82</f>
        <v>8.3409999999999943E-2</v>
      </c>
      <c r="I185" s="20">
        <f>[3]U.S.!I82</f>
        <v>4.9170000000000047E-2</v>
      </c>
      <c r="J185" s="20"/>
      <c r="K185" s="20">
        <f>[3]U.S.!K82</f>
        <v>1</v>
      </c>
    </row>
    <row r="186" spans="2:11" x14ac:dyDescent="0.25">
      <c r="B186" s="101">
        <f>[3]U.S.!B83</f>
        <v>1982</v>
      </c>
      <c r="C186" s="20">
        <f>[3]U.S.!C83</f>
        <v>0.20862999999999998</v>
      </c>
      <c r="D186" s="20">
        <f>[3]U.S.!D83</f>
        <v>0.17072999999999999</v>
      </c>
      <c r="E186" s="20">
        <f>[3]U.S.!E83</f>
        <v>0.32779000000000003</v>
      </c>
      <c r="F186" s="20">
        <f>[3]U.S.!F83</f>
        <v>6.2309999999999949E-2</v>
      </c>
      <c r="G186" s="20">
        <f>[3]U.S.!G83</f>
        <v>0.10573000000000007</v>
      </c>
      <c r="H186" s="20">
        <f>[3]U.S.!H83</f>
        <v>7.9089999999999924E-2</v>
      </c>
      <c r="I186" s="20">
        <f>[3]U.S.!I83</f>
        <v>4.5719999999999983E-2</v>
      </c>
      <c r="J186" s="20"/>
      <c r="K186" s="20">
        <f>[3]U.S.!K83</f>
        <v>0.99999999999999989</v>
      </c>
    </row>
    <row r="187" spans="2:11" x14ac:dyDescent="0.25">
      <c r="B187" s="101">
        <f>[3]U.S.!B84</f>
        <v>1983</v>
      </c>
      <c r="C187" s="20">
        <f>[3]U.S.!C84</f>
        <v>0.21888000000000002</v>
      </c>
      <c r="D187" s="20">
        <f>[3]U.S.!D84</f>
        <v>0.18638000000000002</v>
      </c>
      <c r="E187" s="20">
        <f>[3]U.S.!E84</f>
        <v>0.31255999999999995</v>
      </c>
      <c r="F187" s="20">
        <f>[3]U.S.!F84</f>
        <v>6.2259999999999989E-2</v>
      </c>
      <c r="G187" s="20">
        <f>[3]U.S.!G84</f>
        <v>9.2800000000000007E-2</v>
      </c>
      <c r="H187" s="20">
        <f>[3]U.S.!H84</f>
        <v>8.4860000000000047E-2</v>
      </c>
      <c r="I187" s="20">
        <f>[3]U.S.!I84</f>
        <v>4.2259999999999964E-2</v>
      </c>
      <c r="J187" s="20"/>
      <c r="K187" s="20">
        <f>[3]U.S.!K84</f>
        <v>1</v>
      </c>
    </row>
    <row r="188" spans="2:11" x14ac:dyDescent="0.25">
      <c r="B188" s="101">
        <f>[3]U.S.!B85</f>
        <v>1984</v>
      </c>
      <c r="C188" s="20">
        <f>[3]U.S.!C85</f>
        <v>0.20487</v>
      </c>
      <c r="D188" s="20">
        <f>[3]U.S.!D85</f>
        <v>0.21540999999999999</v>
      </c>
      <c r="E188" s="20">
        <f>[3]U.S.!E85</f>
        <v>0.29207</v>
      </c>
      <c r="F188" s="20">
        <f>[3]U.S.!F85</f>
        <v>6.0810000000000031E-2</v>
      </c>
      <c r="G188" s="20">
        <f>[3]U.S.!G85</f>
        <v>0.10379999999999995</v>
      </c>
      <c r="H188" s="20">
        <f>[3]U.S.!H85</f>
        <v>8.3520000000000039E-2</v>
      </c>
      <c r="I188" s="20">
        <f>[3]U.S.!I85</f>
        <v>3.952E-2</v>
      </c>
      <c r="J188" s="20"/>
      <c r="K188" s="20">
        <f>[3]U.S.!K85</f>
        <v>1</v>
      </c>
    </row>
    <row r="189" spans="2:11" x14ac:dyDescent="0.25">
      <c r="B189" s="101">
        <f>[3]U.S.!B86</f>
        <v>1985</v>
      </c>
      <c r="C189" s="20">
        <f>[3]U.S.!C86</f>
        <v>0.21145</v>
      </c>
      <c r="D189" s="20">
        <f>[3]U.S.!D86</f>
        <v>0.21870000000000001</v>
      </c>
      <c r="E189" s="20">
        <f>[3]U.S.!E86</f>
        <v>0.29178999999999999</v>
      </c>
      <c r="F189" s="20">
        <f>[3]U.S.!F86</f>
        <v>5.3079999999999926E-2</v>
      </c>
      <c r="G189" s="20">
        <f>[3]U.S.!G86</f>
        <v>0.10576999999999998</v>
      </c>
      <c r="H189" s="20">
        <f>[3]U.S.!H86</f>
        <v>8.2250000000000087E-2</v>
      </c>
      <c r="I189" s="20">
        <f>[3]U.S.!I86</f>
        <v>3.6959999999999993E-2</v>
      </c>
      <c r="J189" s="20"/>
      <c r="K189" s="20">
        <f>[3]U.S.!K86</f>
        <v>1</v>
      </c>
    </row>
    <row r="190" spans="2:11" x14ac:dyDescent="0.25">
      <c r="B190" s="101">
        <f>[3]U.S.!B87</f>
        <v>1986</v>
      </c>
      <c r="C190" s="20">
        <f>[3]U.S.!C87</f>
        <v>0.21382999999999999</v>
      </c>
      <c r="D190" s="20">
        <f>[3]U.S.!D87</f>
        <v>0.21454000000000004</v>
      </c>
      <c r="E190" s="20">
        <f>[3]U.S.!E87</f>
        <v>0.29863000000000001</v>
      </c>
      <c r="F190" s="20">
        <f>[3]U.S.!F87</f>
        <v>5.2629999999999913E-2</v>
      </c>
      <c r="G190" s="20">
        <f>[3]U.S.!G87</f>
        <v>9.9070000000000102E-2</v>
      </c>
      <c r="H190" s="20">
        <f>[3]U.S.!H87</f>
        <v>8.4909999999999999E-2</v>
      </c>
      <c r="I190" s="20">
        <f>[3]U.S.!I87</f>
        <v>3.6389999999999922E-2</v>
      </c>
      <c r="J190" s="20"/>
      <c r="K190" s="20">
        <f>[3]U.S.!K87</f>
        <v>1</v>
      </c>
    </row>
    <row r="191" spans="2:11" x14ac:dyDescent="0.25">
      <c r="B191" s="101">
        <f>[3]U.S.!B88</f>
        <v>1987</v>
      </c>
      <c r="C191" s="20">
        <f>[3]U.S.!C88</f>
        <v>0.20086999999999999</v>
      </c>
      <c r="D191" s="20">
        <f>[3]U.S.!D88</f>
        <v>0.22178999999999999</v>
      </c>
      <c r="E191" s="20">
        <f>[3]U.S.!E88</f>
        <v>0.30434000000000005</v>
      </c>
      <c r="F191" s="20">
        <f>[3]U.S.!F88</f>
        <v>5.4779999999999947E-2</v>
      </c>
      <c r="G191" s="20">
        <f>[3]U.S.!G88</f>
        <v>9.4819999999999988E-2</v>
      </c>
      <c r="H191" s="20">
        <f>[3]U.S.!H88</f>
        <v>8.5370000000000057E-2</v>
      </c>
      <c r="I191" s="20">
        <f>[3]U.S.!I88</f>
        <v>3.8030000000000008E-2</v>
      </c>
      <c r="J191" s="20"/>
      <c r="K191" s="20">
        <f>[3]U.S.!K88</f>
        <v>1</v>
      </c>
    </row>
    <row r="192" spans="2:11" x14ac:dyDescent="0.25">
      <c r="B192" s="101">
        <f>[3]U.S.!B89</f>
        <v>1988</v>
      </c>
      <c r="C192" s="20">
        <f>[3]U.S.!C89</f>
        <v>0.18991</v>
      </c>
      <c r="D192" s="20">
        <f>[3]U.S.!D89</f>
        <v>0.22228000000000001</v>
      </c>
      <c r="E192" s="20">
        <f>[3]U.S.!E89</f>
        <v>0.30413000000000001</v>
      </c>
      <c r="F192" s="20">
        <f>[3]U.S.!F89</f>
        <v>5.9230000000000019E-2</v>
      </c>
      <c r="G192" s="20">
        <f>[3]U.S.!G89</f>
        <v>0.10117999999999995</v>
      </c>
      <c r="H192" s="20">
        <f>[3]U.S.!H89</f>
        <v>8.5249999999999909E-2</v>
      </c>
      <c r="I192" s="20">
        <f>[3]U.S.!I89</f>
        <v>3.8020000000000054E-2</v>
      </c>
      <c r="J192" s="20"/>
      <c r="K192" s="20">
        <f>[3]U.S.!K89</f>
        <v>1</v>
      </c>
    </row>
    <row r="193" spans="2:11" x14ac:dyDescent="0.25">
      <c r="B193" s="101">
        <f>[3]U.S.!B90</f>
        <v>1989</v>
      </c>
      <c r="C193" s="20">
        <f>[3]U.S.!C90</f>
        <v>0.18991</v>
      </c>
      <c r="D193" s="20">
        <f>[3]U.S.!D90</f>
        <v>0.21180999999999997</v>
      </c>
      <c r="E193" s="20">
        <f>[3]U.S.!E90</f>
        <v>0.31505000000000011</v>
      </c>
      <c r="F193" s="20">
        <f>[3]U.S.!F90</f>
        <v>6.5689999999999887E-2</v>
      </c>
      <c r="G193" s="20">
        <f>[3]U.S.!G90</f>
        <v>9.7560000000000008E-2</v>
      </c>
      <c r="H193" s="20">
        <f>[3]U.S.!H90</f>
        <v>8.2780000000000062E-2</v>
      </c>
      <c r="I193" s="20">
        <f>[3]U.S.!I90</f>
        <v>3.7200000000000011E-2</v>
      </c>
      <c r="J193" s="20"/>
      <c r="K193" s="20">
        <f>[3]U.S.!K90</f>
        <v>1</v>
      </c>
    </row>
    <row r="194" spans="2:11" x14ac:dyDescent="0.25">
      <c r="B194" s="101">
        <f>[3]U.S.!B91</f>
        <v>1990</v>
      </c>
      <c r="C194" s="20">
        <f>[3]U.S.!C91</f>
        <v>0.18172999999999997</v>
      </c>
      <c r="D194" s="20">
        <f>[3]U.S.!D91</f>
        <v>0.20988000000000004</v>
      </c>
      <c r="E194" s="20">
        <f>[3]U.S.!E91</f>
        <v>0.33236000000000004</v>
      </c>
      <c r="F194" s="20">
        <f>[3]U.S.!F91</f>
        <v>6.7729999999999957E-2</v>
      </c>
      <c r="G194" s="20">
        <f>[3]U.S.!G91</f>
        <v>9.1940000000000022E-2</v>
      </c>
      <c r="H194" s="20">
        <f>[3]U.S.!H91</f>
        <v>7.9979999999999898E-2</v>
      </c>
      <c r="I194" s="20">
        <f>[3]U.S.!I91</f>
        <v>3.6380000000000079E-2</v>
      </c>
      <c r="J194" s="20"/>
      <c r="K194" s="20">
        <f>[3]U.S.!K91</f>
        <v>1</v>
      </c>
    </row>
    <row r="195" spans="2:11" x14ac:dyDescent="0.25">
      <c r="B195" s="101">
        <f>[3]U.S.!B92</f>
        <v>1991</v>
      </c>
      <c r="C195" s="20">
        <f>[3]U.S.!C92</f>
        <v>0.16904</v>
      </c>
      <c r="D195" s="20">
        <f>[3]U.S.!D92</f>
        <v>0.2127</v>
      </c>
      <c r="E195" s="20">
        <f>[3]U.S.!E92</f>
        <v>0.34812000000000004</v>
      </c>
      <c r="F195" s="20">
        <f>[3]U.S.!F92</f>
        <v>6.9279999999999967E-2</v>
      </c>
      <c r="G195" s="20">
        <f>[3]U.S.!G92</f>
        <v>8.8100000000000026E-2</v>
      </c>
      <c r="H195" s="20">
        <f>[3]U.S.!H92</f>
        <v>7.7219999999999941E-2</v>
      </c>
      <c r="I195" s="20">
        <f>[3]U.S.!I92</f>
        <v>3.5540000000000016E-2</v>
      </c>
      <c r="J195" s="20"/>
      <c r="K195" s="20">
        <f>[3]U.S.!K92</f>
        <v>1</v>
      </c>
    </row>
    <row r="196" spans="2:11" x14ac:dyDescent="0.25">
      <c r="B196" s="101">
        <f>[3]U.S.!B93</f>
        <v>1992</v>
      </c>
      <c r="C196" s="20">
        <f>[3]U.S.!C93</f>
        <v>0.16739000000000001</v>
      </c>
      <c r="D196" s="20">
        <f>[3]U.S.!D93</f>
        <v>0.23446999999999998</v>
      </c>
      <c r="E196" s="20">
        <f>[3]U.S.!E93</f>
        <v>0.33294000000000001</v>
      </c>
      <c r="F196" s="20">
        <f>[3]U.S.!F93</f>
        <v>6.7219999999999946E-2</v>
      </c>
      <c r="G196" s="20">
        <f>[3]U.S.!G93</f>
        <v>8.522000000000006E-2</v>
      </c>
      <c r="H196" s="20">
        <f>[3]U.S.!H93</f>
        <v>7.8379999999999936E-2</v>
      </c>
      <c r="I196" s="20">
        <f>[3]U.S.!I93</f>
        <v>3.4380000000000077E-2</v>
      </c>
      <c r="J196" s="20"/>
      <c r="K196" s="20">
        <f>[3]U.S.!K93</f>
        <v>1</v>
      </c>
    </row>
    <row r="197" spans="2:11" x14ac:dyDescent="0.25">
      <c r="B197" s="101">
        <f>[3]U.S.!B94</f>
        <v>1993</v>
      </c>
      <c r="C197" s="20">
        <f>[3]U.S.!C94</f>
        <v>0.16677</v>
      </c>
      <c r="D197" s="20">
        <f>[3]U.S.!D94</f>
        <v>0.26244999999999996</v>
      </c>
      <c r="E197" s="20">
        <f>[3]U.S.!E94</f>
        <v>0.30540999999999996</v>
      </c>
      <c r="F197" s="20">
        <f>[3]U.S.!F94</f>
        <v>7.0190000000000058E-2</v>
      </c>
      <c r="G197" s="20">
        <f>[3]U.S.!G94</f>
        <v>8.2420000000000049E-2</v>
      </c>
      <c r="H197" s="20">
        <f>[3]U.S.!H94</f>
        <v>7.9530000000000031E-2</v>
      </c>
      <c r="I197" s="20">
        <f>[3]U.S.!I94</f>
        <v>3.3229999999999982E-2</v>
      </c>
      <c r="J197" s="20"/>
      <c r="K197" s="20">
        <f>[3]U.S.!K94</f>
        <v>1</v>
      </c>
    </row>
    <row r="198" spans="2:11" x14ac:dyDescent="0.25">
      <c r="B198" s="101">
        <f>[3]U.S.!B95</f>
        <v>1994</v>
      </c>
      <c r="C198" s="20">
        <f>[3]U.S.!C95</f>
        <v>0.16907</v>
      </c>
      <c r="D198" s="20">
        <f>[3]U.S.!D95</f>
        <v>0.27815999999999996</v>
      </c>
      <c r="E198" s="20">
        <f>[3]U.S.!E95</f>
        <v>0.28575</v>
      </c>
      <c r="F198" s="20">
        <f>[3]U.S.!F95</f>
        <v>7.439999999999998E-2</v>
      </c>
      <c r="G198" s="20">
        <f>[3]U.S.!G95</f>
        <v>8.0799999999999983E-2</v>
      </c>
      <c r="H198" s="20">
        <f>[3]U.S.!H95</f>
        <v>7.918000000000007E-2</v>
      </c>
      <c r="I198" s="20">
        <f>[3]U.S.!I95</f>
        <v>3.2640000000000002E-2</v>
      </c>
      <c r="J198" s="20"/>
      <c r="K198" s="20">
        <f>[3]U.S.!K95</f>
        <v>1</v>
      </c>
    </row>
    <row r="199" spans="2:11" x14ac:dyDescent="0.25">
      <c r="B199" s="101">
        <f>[3]U.S.!B96</f>
        <v>1995</v>
      </c>
      <c r="C199" s="20">
        <f>[3]U.S.!C96</f>
        <v>0.15347</v>
      </c>
      <c r="D199" s="20">
        <f>[3]U.S.!D96</f>
        <v>0.30857000000000001</v>
      </c>
      <c r="E199" s="20">
        <f>[3]U.S.!E96</f>
        <v>0.27928999999999993</v>
      </c>
      <c r="F199" s="20">
        <f>[3]U.S.!F96</f>
        <v>6.8610000000000046E-2</v>
      </c>
      <c r="G199" s="20">
        <f>[3]U.S.!G96</f>
        <v>8.0160000000000051E-2</v>
      </c>
      <c r="H199" s="20">
        <f>[3]U.S.!H96</f>
        <v>7.7259999999999995E-2</v>
      </c>
      <c r="I199" s="20">
        <f>[3]U.S.!I96</f>
        <v>3.2640000000000002E-2</v>
      </c>
      <c r="J199" s="20"/>
      <c r="K199" s="20">
        <f>[3]U.S.!K96</f>
        <v>1</v>
      </c>
    </row>
    <row r="200" spans="2:11" x14ac:dyDescent="0.25">
      <c r="B200" s="101">
        <f>[3]U.S.!B97</f>
        <v>1996</v>
      </c>
      <c r="C200" s="20">
        <f>[3]U.S.!C97</f>
        <v>0.15887000000000001</v>
      </c>
      <c r="D200" s="20">
        <f>[3]U.S.!D97</f>
        <v>0.31642999999999999</v>
      </c>
      <c r="E200" s="20">
        <f>[3]U.S.!E97</f>
        <v>0.26498999999999995</v>
      </c>
      <c r="F200" s="20">
        <f>[3]U.S.!F97</f>
        <v>6.7990000000000064E-2</v>
      </c>
      <c r="G200" s="20">
        <f>[3]U.S.!G97</f>
        <v>8.1929999999999975E-2</v>
      </c>
      <c r="H200" s="20">
        <f>[3]U.S.!H97</f>
        <v>7.7150000000000038E-2</v>
      </c>
      <c r="I200" s="20">
        <f>[3]U.S.!I97</f>
        <v>3.2640000000000002E-2</v>
      </c>
      <c r="J200" s="20"/>
      <c r="K200" s="20">
        <f>[3]U.S.!K97</f>
        <v>1</v>
      </c>
    </row>
    <row r="201" spans="2:11" x14ac:dyDescent="0.25">
      <c r="B201" s="101">
        <f>[3]U.S.!B98</f>
        <v>1997</v>
      </c>
      <c r="C201" s="20">
        <f>[3]U.S.!C98</f>
        <v>0.15499000000000002</v>
      </c>
      <c r="D201" s="20">
        <f>[3]U.S.!D98</f>
        <v>0.33344999999999997</v>
      </c>
      <c r="E201" s="20">
        <f>[3]U.S.!E98</f>
        <v>0.25175999999999993</v>
      </c>
      <c r="F201" s="20">
        <f>[3]U.S.!F98</f>
        <v>6.9960000000000092E-2</v>
      </c>
      <c r="G201" s="20">
        <f>[3]U.S.!G98</f>
        <v>8.0399999999999916E-2</v>
      </c>
      <c r="H201" s="20">
        <f>[3]U.S.!H98</f>
        <v>7.6800000000000063E-2</v>
      </c>
      <c r="I201" s="20">
        <f>[3]U.S.!I98</f>
        <v>3.2640000000000002E-2</v>
      </c>
      <c r="J201" s="20"/>
      <c r="K201" s="20">
        <f>[3]U.S.!K98</f>
        <v>1</v>
      </c>
    </row>
    <row r="202" spans="2:11" x14ac:dyDescent="0.25">
      <c r="B202" s="101">
        <f>[3]U.S.!B99</f>
        <v>1998</v>
      </c>
      <c r="C202" s="20">
        <f>[3]U.S.!C99</f>
        <v>0.15134</v>
      </c>
      <c r="D202" s="20">
        <f>[3]U.S.!D99</f>
        <v>0.35005999999999998</v>
      </c>
      <c r="E202" s="20">
        <f>[3]U.S.!E99</f>
        <v>0.24840000000000004</v>
      </c>
      <c r="F202" s="20">
        <f>[3]U.S.!F99</f>
        <v>6.8040000000000017E-2</v>
      </c>
      <c r="G202" s="20">
        <f>[3]U.S.!G99</f>
        <v>7.5279999999999916E-2</v>
      </c>
      <c r="H202" s="20">
        <f>[3]U.S.!H99</f>
        <v>7.8299999999999981E-2</v>
      </c>
      <c r="I202" s="20">
        <f>[3]U.S.!I99</f>
        <v>2.858000000000005E-2</v>
      </c>
      <c r="J202" s="20"/>
      <c r="K202" s="20">
        <f>[3]U.S.!K99</f>
        <v>1</v>
      </c>
    </row>
    <row r="203" spans="2:11" x14ac:dyDescent="0.25">
      <c r="B203" s="101">
        <f>[3]U.S.!B100</f>
        <v>1999</v>
      </c>
      <c r="C203" s="20">
        <f>[3]U.S.!C100</f>
        <v>0.15134</v>
      </c>
      <c r="D203" s="20">
        <f>[3]U.S.!D100</f>
        <v>0.36183999999999999</v>
      </c>
      <c r="E203" s="20">
        <f>[3]U.S.!E100</f>
        <v>0.23796999999999996</v>
      </c>
      <c r="F203" s="20">
        <f>[3]U.S.!F100</f>
        <v>6.2940000000000107E-2</v>
      </c>
      <c r="G203" s="20">
        <f>[3]U.S.!G100</f>
        <v>8.1589999999999913E-2</v>
      </c>
      <c r="H203" s="20">
        <f>[3]U.S.!H100</f>
        <v>7.8979999999999967E-2</v>
      </c>
      <c r="I203" s="20">
        <f>[3]U.S.!I100</f>
        <v>2.5340000000000029E-2</v>
      </c>
      <c r="J203" s="20"/>
      <c r="K203" s="20">
        <f>[3]U.S.!K100</f>
        <v>1</v>
      </c>
    </row>
    <row r="204" spans="2:11" x14ac:dyDescent="0.25">
      <c r="B204" s="101">
        <f>[3]U.S.!B101</f>
        <v>2000</v>
      </c>
      <c r="C204" s="20">
        <f>[3]U.S.!C101</f>
        <v>0.15343999999999999</v>
      </c>
      <c r="D204" s="20">
        <f>[3]U.S.!D101</f>
        <v>0.35743000000000003</v>
      </c>
      <c r="E204" s="20">
        <f>[3]U.S.!E101</f>
        <v>0.23596000000000003</v>
      </c>
      <c r="F204" s="20">
        <f>[3]U.S.!F101</f>
        <v>6.3259999999999927E-2</v>
      </c>
      <c r="G204" s="20">
        <f>[3]U.S.!G101</f>
        <v>8.200999999999993E-2</v>
      </c>
      <c r="H204" s="20">
        <f>[3]U.S.!H101</f>
        <v>8.1360000000000099E-2</v>
      </c>
      <c r="I204" s="20">
        <f>[3]U.S.!I101</f>
        <v>2.6540000000000008E-2</v>
      </c>
      <c r="J204" s="20"/>
      <c r="K204" s="20">
        <f>[3]U.S.!K101</f>
        <v>1</v>
      </c>
    </row>
    <row r="205" spans="2:11" x14ac:dyDescent="0.25">
      <c r="B205" s="101">
        <f>[3]U.S.!B102</f>
        <v>2001</v>
      </c>
      <c r="C205" s="20">
        <f>[3]U.S.!C102</f>
        <v>0.16021999999999997</v>
      </c>
      <c r="D205" s="20">
        <f>[3]U.S.!D102</f>
        <v>0.34653</v>
      </c>
      <c r="E205" s="20">
        <f>[3]U.S.!E102</f>
        <v>0.24010000000000006</v>
      </c>
      <c r="F205" s="20">
        <f>[3]U.S.!F102</f>
        <v>6.3239999999999977E-2</v>
      </c>
      <c r="G205" s="20">
        <f>[3]U.S.!G102</f>
        <v>7.7099999999999932E-2</v>
      </c>
      <c r="H205" s="20">
        <f>[3]U.S.!H102</f>
        <v>7.7199999999999991E-2</v>
      </c>
      <c r="I205" s="20">
        <f>[3]U.S.!I102</f>
        <v>3.5610000000000031E-2</v>
      </c>
      <c r="J205" s="20"/>
      <c r="K205" s="20">
        <f>[3]U.S.!K102</f>
        <v>1</v>
      </c>
    </row>
    <row r="206" spans="2:11" x14ac:dyDescent="0.25">
      <c r="B206" s="101">
        <f>[3]U.S.!B103</f>
        <v>2002</v>
      </c>
      <c r="C206" s="20">
        <f>[3]U.S.!C103</f>
        <v>0.15906999999999999</v>
      </c>
      <c r="D206" s="20">
        <f>[3]U.S.!D103</f>
        <v>0.35019000000000006</v>
      </c>
      <c r="E206" s="20">
        <f>[3]U.S.!E103</f>
        <v>0.24143000000000001</v>
      </c>
      <c r="F206" s="20">
        <f>[3]U.S.!F103</f>
        <v>5.9399999999999981E-2</v>
      </c>
      <c r="G206" s="20">
        <f>[3]U.S.!G103</f>
        <v>7.4219999999999967E-2</v>
      </c>
      <c r="H206" s="20">
        <f>[3]U.S.!H103</f>
        <v>8.0079999999999957E-2</v>
      </c>
      <c r="I206" s="20">
        <f>[3]U.S.!I103</f>
        <v>3.5610000000000031E-2</v>
      </c>
      <c r="J206" s="20"/>
      <c r="K206" s="20">
        <f>[3]U.S.!K103</f>
        <v>1</v>
      </c>
    </row>
    <row r="207" spans="2:11" x14ac:dyDescent="0.25">
      <c r="B207" s="101">
        <f>[3]U.S.!B104</f>
        <v>2003</v>
      </c>
      <c r="C207" s="20">
        <f>[3]U.S.!C104</f>
        <v>0.15790999999999999</v>
      </c>
      <c r="D207" s="20">
        <f>[3]U.S.!D104</f>
        <v>0.36094999999999999</v>
      </c>
      <c r="E207" s="20">
        <f>[3]U.S.!E104</f>
        <v>0.23418</v>
      </c>
      <c r="F207" s="20">
        <f>[3]U.S.!F104</f>
        <v>6.1239999999999954E-2</v>
      </c>
      <c r="G207" s="20">
        <f>[3]U.S.!G104</f>
        <v>6.7150000000000029E-2</v>
      </c>
      <c r="H207" s="20">
        <f>[3]U.S.!H104</f>
        <v>8.1490000000000007E-2</v>
      </c>
      <c r="I207" s="20">
        <f>[3]U.S.!I104</f>
        <v>3.7080000000000002E-2</v>
      </c>
      <c r="J207" s="20"/>
      <c r="K207" s="20">
        <f>[3]U.S.!K104</f>
        <v>1</v>
      </c>
    </row>
    <row r="208" spans="2:11" x14ac:dyDescent="0.25">
      <c r="B208" s="101">
        <f>[3]U.S.!B105</f>
        <v>2004</v>
      </c>
      <c r="C208" s="20">
        <f>[3]U.S.!C105</f>
        <v>0.15726999999999999</v>
      </c>
      <c r="D208" s="20">
        <f>[3]U.S.!D105</f>
        <v>0.36614999999999998</v>
      </c>
      <c r="E208" s="20">
        <f>[3]U.S.!E105</f>
        <v>0.22647999999999996</v>
      </c>
      <c r="F208" s="20">
        <f>[3]U.S.!F105</f>
        <v>6.7130000000000078E-2</v>
      </c>
      <c r="G208" s="20">
        <f>[3]U.S.!G105</f>
        <v>6.7279999999999951E-2</v>
      </c>
      <c r="H208" s="20">
        <f>[3]U.S.!H105</f>
        <v>7.1700000000000014E-2</v>
      </c>
      <c r="I208" s="20">
        <f>[3]U.S.!I105</f>
        <v>4.3989999999999974E-2</v>
      </c>
      <c r="J208" s="20"/>
      <c r="K208" s="20">
        <f>[3]U.S.!K105</f>
        <v>1</v>
      </c>
    </row>
    <row r="209" spans="2:11" x14ac:dyDescent="0.25">
      <c r="B209" s="101">
        <f>[3]U.S.!B106</f>
        <v>2005</v>
      </c>
      <c r="C209" s="20">
        <f>[3]U.S.!C106</f>
        <v>0.15726999999999999</v>
      </c>
      <c r="D209" s="20">
        <f>[3]U.S.!D106</f>
        <v>0.37046000000000007</v>
      </c>
      <c r="E209" s="20">
        <f>[3]U.S.!E106</f>
        <v>0.21902999999999997</v>
      </c>
      <c r="F209" s="20">
        <f>[3]U.S.!F106</f>
        <v>7.1709999999999927E-2</v>
      </c>
      <c r="G209" s="20">
        <f>[3]U.S.!G106</f>
        <v>6.8980000000000097E-2</v>
      </c>
      <c r="H209" s="20">
        <f>[3]U.S.!H106</f>
        <v>7.6029999999999945E-2</v>
      </c>
      <c r="I209" s="20">
        <f>[3]U.S.!I106</f>
        <v>3.6519999999999997E-2</v>
      </c>
      <c r="J209" s="20"/>
      <c r="K209" s="20">
        <f>[3]U.S.!K106</f>
        <v>1</v>
      </c>
    </row>
    <row r="210" spans="2:11" x14ac:dyDescent="0.25">
      <c r="B210" s="101">
        <f>[3]U.S.!B107</f>
        <v>2006</v>
      </c>
      <c r="C210" s="20">
        <f>[3]U.S.!C107</f>
        <v>0.15140000000000001</v>
      </c>
      <c r="D210" s="20">
        <f>[3]U.S.!D107</f>
        <v>0.37384999999999996</v>
      </c>
      <c r="E210" s="20">
        <f>[3]U.S.!E107</f>
        <v>0.22042999999999999</v>
      </c>
      <c r="F210" s="20">
        <f>[3]U.S.!F107</f>
        <v>7.4530000000000027E-2</v>
      </c>
      <c r="G210" s="20">
        <f>[3]U.S.!G107</f>
        <v>7.1400000000000005E-2</v>
      </c>
      <c r="H210" s="20">
        <f>[3]U.S.!H107</f>
        <v>7.5729999999999936E-2</v>
      </c>
      <c r="I210" s="20">
        <f>[3]U.S.!I107</f>
        <v>3.2660000000000022E-2</v>
      </c>
      <c r="J210" s="20"/>
      <c r="K210" s="20">
        <f>[3]U.S.!K107</f>
        <v>1</v>
      </c>
    </row>
    <row r="211" spans="2:11" x14ac:dyDescent="0.25">
      <c r="B211" s="101">
        <f>[3]U.S.!B108</f>
        <v>2007</v>
      </c>
      <c r="C211" s="20">
        <f>[3]U.S.!C108</f>
        <v>0.14218999999999998</v>
      </c>
      <c r="D211" s="20">
        <f>[3]U.S.!D108</f>
        <v>0.37573000000000001</v>
      </c>
      <c r="E211" s="20">
        <f>[3]U.S.!E108</f>
        <v>0.22879999999999995</v>
      </c>
      <c r="F211" s="20">
        <f>[3]U.S.!F108</f>
        <v>7.4189999999999964E-2</v>
      </c>
      <c r="G211" s="20">
        <f>[3]U.S.!G108</f>
        <v>7.579000000000008E-2</v>
      </c>
      <c r="H211" s="20">
        <f>[3]U.S.!H108</f>
        <v>7.3209999999999983E-2</v>
      </c>
      <c r="I211" s="20">
        <f>[3]U.S.!I108</f>
        <v>3.008999999999995E-2</v>
      </c>
      <c r="J211" s="20"/>
      <c r="K211" s="20">
        <f>[3]U.S.!K108</f>
        <v>0.99999999999999978</v>
      </c>
    </row>
    <row r="212" spans="2:11" x14ac:dyDescent="0.25">
      <c r="B212" s="101">
        <f>[3]U.S.!B109</f>
        <v>2008</v>
      </c>
      <c r="C212" s="20">
        <f>[3]U.S.!C109</f>
        <v>0.13388</v>
      </c>
      <c r="D212" s="20">
        <f>[3]U.S.!D109</f>
        <v>0.33651999999999999</v>
      </c>
      <c r="E212" s="20">
        <f>[3]U.S.!E109</f>
        <v>0.26479999999999998</v>
      </c>
      <c r="F212" s="20">
        <f>[3]U.S.!F109</f>
        <v>7.4770000000000045E-2</v>
      </c>
      <c r="G212" s="20">
        <f>[3]U.S.!G109</f>
        <v>7.9819999999999988E-2</v>
      </c>
      <c r="H212" s="20">
        <f>[3]U.S.!H109</f>
        <v>7.5510000000000022E-2</v>
      </c>
      <c r="I212" s="20">
        <f>[3]U.S.!I109</f>
        <v>3.4699999999999953E-2</v>
      </c>
      <c r="J212" s="20"/>
      <c r="K212" s="20">
        <f>[3]U.S.!K109</f>
        <v>1</v>
      </c>
    </row>
    <row r="213" spans="2:11" x14ac:dyDescent="0.25"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</row>
    <row r="214" spans="2:11" x14ac:dyDescent="0.25"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</row>
    <row r="215" spans="2:11" x14ac:dyDescent="0.25"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</row>
    <row r="216" spans="2:11" x14ac:dyDescent="0.25"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</row>
    <row r="217" spans="2:11" x14ac:dyDescent="0.25"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</row>
    <row r="218" spans="2:11" x14ac:dyDescent="0.25"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</row>
    <row r="219" spans="2:11" x14ac:dyDescent="0.25"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</row>
    <row r="220" spans="2:11" x14ac:dyDescent="0.25"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</row>
    <row r="221" spans="2:11" x14ac:dyDescent="0.25"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</row>
    <row r="222" spans="2:11" x14ac:dyDescent="0.25"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</row>
    <row r="223" spans="2:11" x14ac:dyDescent="0.25"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</row>
    <row r="224" spans="2:11" x14ac:dyDescent="0.25"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</row>
    <row r="225" spans="2:11" x14ac:dyDescent="0.25"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</row>
    <row r="226" spans="2:11" x14ac:dyDescent="0.25"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</row>
    <row r="227" spans="2:11" x14ac:dyDescent="0.25"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</row>
    <row r="228" spans="2:11" x14ac:dyDescent="0.25"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</row>
    <row r="229" spans="2:11" x14ac:dyDescent="0.25"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</row>
    <row r="230" spans="2:11" x14ac:dyDescent="0.25"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</row>
    <row r="231" spans="2:11" x14ac:dyDescent="0.25"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</row>
    <row r="232" spans="2:11" x14ac:dyDescent="0.25"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</row>
    <row r="233" spans="2:11" x14ac:dyDescent="0.25"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</row>
    <row r="234" spans="2:11" x14ac:dyDescent="0.25"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</row>
    <row r="235" spans="2:11" x14ac:dyDescent="0.25"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</row>
    <row r="236" spans="2:11" x14ac:dyDescent="0.25"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</row>
    <row r="237" spans="2:11" x14ac:dyDescent="0.25"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</row>
    <row r="238" spans="2:11" x14ac:dyDescent="0.25"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</row>
    <row r="239" spans="2:11" x14ac:dyDescent="0.25"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</row>
    <row r="240" spans="2:11" x14ac:dyDescent="0.25"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</row>
    <row r="241" spans="2:11" x14ac:dyDescent="0.25"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</row>
    <row r="242" spans="2:11" x14ac:dyDescent="0.25"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</row>
    <row r="243" spans="2:11" x14ac:dyDescent="0.25"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</row>
    <row r="244" spans="2:11" x14ac:dyDescent="0.25"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</row>
    <row r="245" spans="2:11" x14ac:dyDescent="0.25"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</row>
    <row r="246" spans="2:11" x14ac:dyDescent="0.25"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</row>
    <row r="247" spans="2:11" x14ac:dyDescent="0.25"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</row>
  </sheetData>
  <mergeCells count="4">
    <mergeCell ref="A5:I5"/>
    <mergeCell ref="A7:I7"/>
    <mergeCell ref="A8:I8"/>
    <mergeCell ref="A6:I6"/>
  </mergeCells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6145" r:id="rId4">
          <objectPr defaultSize="0" autoPict="0" r:id="rId5">
            <anchor moveWithCells="1">
              <from>
                <xdr:col>8</xdr:col>
                <xdr:colOff>38100</xdr:colOff>
                <xdr:row>4</xdr:row>
                <xdr:rowOff>9525</xdr:rowOff>
              </from>
              <to>
                <xdr:col>8</xdr:col>
                <xdr:colOff>933450</xdr:colOff>
                <xdr:row>7</xdr:row>
                <xdr:rowOff>133350</xdr:rowOff>
              </to>
            </anchor>
          </objectPr>
        </oleObject>
      </mc:Choice>
      <mc:Fallback>
        <oleObject progId="Document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Summary</vt:lpstr>
      <vt:lpstr>pd_Alu</vt:lpstr>
      <vt:lpstr>pd_Copper</vt:lpstr>
      <vt:lpstr>pd_Wood</vt:lpstr>
      <vt:lpstr>pd_IronSteel</vt:lpstr>
      <vt:lpstr>pd_Cement</vt:lpstr>
      <vt:lpstr>pd_Plastics</vt:lpstr>
      <vt:lpstr>Copper</vt:lpstr>
      <vt:lpstr>Alu</vt:lpstr>
      <vt:lpstr>IronSteel</vt:lpstr>
      <vt:lpstr>Cement</vt:lpstr>
      <vt:lpstr>Plastics</vt:lpstr>
      <vt:lpstr>Wood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2022-03-18T11:17:22Z</dcterms:modified>
</cp:coreProperties>
</file>