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DPlay\"/>
    </mc:Choice>
  </mc:AlternateContent>
  <xr:revisionPtr revIDLastSave="0" documentId="13_ncr:1_{EE14A365-395D-4219-9C77-092DEC8347D8}" xr6:coauthVersionLast="47" xr6:coauthVersionMax="47" xr10:uidLastSave="{00000000-0000-0000-0000-000000000000}"/>
  <bookViews>
    <workbookView xWindow="-28920" yWindow="-120" windowWidth="29040" windowHeight="17640" activeTab="1" xr2:uid="{5638AAC2-7A3A-44D7-987C-8847553B1D5F}"/>
  </bookViews>
  <sheets>
    <sheet name="Summary" sheetId="5" r:id="rId1"/>
    <sheet name="voxel load passes" sheetId="6" r:id="rId2"/>
    <sheet name="viewDist Optimization" sheetId="1" r:id="rId3"/>
    <sheet name="ldraw import effects" sheetId="2" r:id="rId4"/>
    <sheet name="Unlit Textures &amp; Mesh Col" sheetId="4" r:id="rId5"/>
    <sheet name="Mesh Draw &gt; Mesh Searc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C51" i="1"/>
  <c r="C50" i="1"/>
  <c r="A40" i="1"/>
  <c r="B11" i="1"/>
  <c r="B10" i="1"/>
  <c r="B9" i="1"/>
  <c r="A39" i="1"/>
  <c r="I32" i="1"/>
  <c r="K32" i="1" s="1"/>
  <c r="P32" i="1" s="1"/>
  <c r="D28" i="1"/>
  <c r="F28" i="1" s="1"/>
  <c r="D27" i="1"/>
  <c r="F27" i="1" s="1"/>
  <c r="F18" i="1"/>
  <c r="F23" i="1"/>
  <c r="F24" i="1"/>
  <c r="D26" i="1"/>
  <c r="F26" i="1" s="1"/>
  <c r="D25" i="1"/>
  <c r="F25" i="1" s="1"/>
  <c r="D19" i="1"/>
  <c r="F19" i="1" s="1"/>
  <c r="D20" i="1"/>
  <c r="F20" i="1" s="1"/>
  <c r="D21" i="1"/>
  <c r="F21" i="1" s="1"/>
  <c r="D22" i="1"/>
  <c r="F22" i="1" s="1"/>
  <c r="D23" i="1"/>
  <c r="D24" i="1"/>
  <c r="D18" i="1"/>
  <c r="F51" i="1" l="1"/>
  <c r="H51" i="1" s="1"/>
  <c r="F50" i="1"/>
  <c r="H50" i="1" s="1"/>
  <c r="L32" i="1"/>
  <c r="M32" i="1" s="1"/>
  <c r="N32" i="1" l="1"/>
</calcChain>
</file>

<file path=xl/sharedStrings.xml><?xml version="1.0" encoding="utf-8"?>
<sst xmlns="http://schemas.openxmlformats.org/spreadsheetml/2006/main" count="186" uniqueCount="102">
  <si>
    <t>VoxelHeightLimit</t>
  </si>
  <si>
    <t>LoadTime (s)</t>
  </si>
  <si>
    <t>loadDist</t>
  </si>
  <si>
    <t>viewDist</t>
  </si>
  <si>
    <t>loadTime (s)</t>
  </si>
  <si>
    <t>tested on Desktop</t>
  </si>
  <si>
    <t>view/load</t>
  </si>
  <si>
    <t>lag time</t>
  </si>
  <si>
    <t>fps</t>
  </si>
  <si>
    <t>Prediction based on model</t>
  </si>
  <si>
    <t>load time (s)</t>
  </si>
  <si>
    <t>load time (min)</t>
  </si>
  <si>
    <t>ratio</t>
  </si>
  <si>
    <t>loadTime(s)</t>
  </si>
  <si>
    <t>Tested on laptop chunkHeight = 80</t>
  </si>
  <si>
    <t>Tested on desktop unity editor chunkHeight = 128</t>
  </si>
  <si>
    <t>example</t>
  </si>
  <si>
    <t>model prediction</t>
  </si>
  <si>
    <t>therefore, every voxel of height adds 0.119 seconds of load time (and increases chunk load lag)</t>
  </si>
  <si>
    <t>seconds added</t>
  </si>
  <si>
    <t>sweet spot = 128</t>
  </si>
  <si>
    <t>load times are fn of loadDist</t>
  </si>
  <si>
    <t>lag times are fn of view/load and chunkHeight</t>
  </si>
  <si>
    <t>sweet spot = 30% or 3.33 --&gt; Rule: loadDist = viewDist * 3.33 to minimize lag</t>
  </si>
  <si>
    <t>lowest viewDist = 3</t>
  </si>
  <si>
    <t>LoadTime</t>
  </si>
  <si>
    <t>FPS avg</t>
  </si>
  <si>
    <t>CPU Usage</t>
  </si>
  <si>
    <t>RAM Usage</t>
  </si>
  <si>
    <t>baseline</t>
  </si>
  <si>
    <t>with colliders firstLoadDist = 6</t>
  </si>
  <si>
    <t>Description</t>
  </si>
  <si>
    <t>with colliders firstLoadDist = 2</t>
  </si>
  <si>
    <t>with colliders firstLoadDist = 2, with ldrawimport base.ldr</t>
  </si>
  <si>
    <t>with colliders firstLoadDist = 2, with ldrawimport base.ldr, with charController</t>
  </si>
  <si>
    <t>device</t>
  </si>
  <si>
    <t>world load time</t>
  </si>
  <si>
    <t>chunkHeight</t>
  </si>
  <si>
    <t>time</t>
  </si>
  <si>
    <t>shader</t>
  </si>
  <si>
    <t>urpLit</t>
  </si>
  <si>
    <t>urpUnlit</t>
  </si>
  <si>
    <t>meshColliders</t>
  </si>
  <si>
    <t>PC</t>
  </si>
  <si>
    <t>built</t>
  </si>
  <si>
    <t>IntelHDGraphics4000</t>
  </si>
  <si>
    <t>GTX 1660 Ti</t>
  </si>
  <si>
    <t>RAM</t>
  </si>
  <si>
    <t>1.8 GHz</t>
  </si>
  <si>
    <t>3.0 GHz</t>
  </si>
  <si>
    <t>CPU</t>
  </si>
  <si>
    <t>GPU</t>
  </si>
  <si>
    <t>mesh colliders adds 0%</t>
  </si>
  <si>
    <t>lighting textures adds 69% (GPU bottlenecked)</t>
  </si>
  <si>
    <t>lighting textures adds 15% (GPU bottlenecked)</t>
  </si>
  <si>
    <t>mesh colliders adds 10% (CPU bottlenecked)</t>
  </si>
  <si>
    <t>At smaller chunkHeight's, the demand on CPU &amp; GPU is about the same</t>
  </si>
  <si>
    <t>At bigger chunkHeights, the demand on the GPU tends to become the bottleneck as there are many  more voxels to render</t>
  </si>
  <si>
    <t>search</t>
  </si>
  <si>
    <t>draw</t>
  </si>
  <si>
    <t>method</t>
  </si>
  <si>
    <t>For smaller models, it is faster to draw the exact mesh new every time than to search a long list for a pre-generated mesh data</t>
  </si>
  <si>
    <t>For larger models, it makes more sense to search a list bc of higher chance of duplicate meshes required</t>
  </si>
  <si>
    <t>Conclusions:</t>
  </si>
  <si>
    <t>Performed without any sort of search optimization algorithm…</t>
  </si>
  <si>
    <t>increasing chunkHeight increases load times linearly</t>
  </si>
  <si>
    <t>increasing viewDist/loadDist increases load time exponentially</t>
  </si>
  <si>
    <t>the game lags when loading lots of new chunks at loaded chunk borders</t>
  </si>
  <si>
    <t>Which yields faster load times: search compiled meshes 0.41.0.0 vs draw new meshes every time - 0.38.0.0?</t>
  </si>
  <si>
    <t>importing ldraw adds 42% load time</t>
  </si>
  <si>
    <t>using charController does not significantly decrease performance or load time</t>
  </si>
  <si>
    <t>Chose to keep drawing new meshes every time since has the added benefit of letting users update their own part definitions</t>
  </si>
  <si>
    <t>WinDesktop</t>
  </si>
  <si>
    <t>WinLaptop</t>
  </si>
  <si>
    <t>MacBook Air Laptop</t>
  </si>
  <si>
    <t>Lighting the textures increases world load times</t>
  </si>
  <si>
    <t>Creating mesh colliders increases world load times</t>
  </si>
  <si>
    <t>machine</t>
  </si>
  <si>
    <t>Desktop</t>
  </si>
  <si>
    <t>lag time (s)</t>
  </si>
  <si>
    <t>Laptop</t>
  </si>
  <si>
    <t>ChunkHeight</t>
  </si>
  <si>
    <t>Init Time</t>
  </si>
  <si>
    <t>worldLoadTime</t>
  </si>
  <si>
    <t>Game Load time primarily affected by the following</t>
  </si>
  <si>
    <t>1. Read Settings JSON file</t>
  </si>
  <si>
    <t>2. Read Ldraw files</t>
  </si>
  <si>
    <t>3. Create Ldraw file meshes</t>
  </si>
  <si>
    <t>4. Draw Ldraw files</t>
  </si>
  <si>
    <t>5. Start World Script (Load chunks)</t>
  </si>
  <si>
    <t>The steps before the world script chunk generation starts takes about 5.08 seconds</t>
  </si>
  <si>
    <t>Pre World Load Timer + World Load Timer</t>
  </si>
  <si>
    <t>Performance Metrics</t>
  </si>
  <si>
    <t>accuracy of +- 2 seconds</t>
  </si>
  <si>
    <t>still has about 2 seconds un accounted for (ran build, so not due to editor)</t>
  </si>
  <si>
    <t>loadTime</t>
  </si>
  <si>
    <t>clouds</t>
  </si>
  <si>
    <t>lodes</t>
  </si>
  <si>
    <t>surface objects</t>
  </si>
  <si>
    <t>vbo</t>
  </si>
  <si>
    <t>planet: 3, worldCoord: 1, worldSize: 5, chunkHeight: 64, loadDist: 2</t>
  </si>
  <si>
    <t>planet: 3, worldCoord: 1, worldSize: 100, chunkHeight: 64, loadDist: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</si>
</sst>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2" borderId="0" xfId="1" applyFont="1" applyFill="1"/>
    <xf numFmtId="1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0" fillId="2" borderId="0" xfId="0" applyFill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'viewDist Optimization'!$B$2</c:f>
              <c:strCache>
                <c:ptCount val="1"/>
                <c:pt idx="0">
                  <c:v>LoadTime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40664991822491"/>
                  <c:y val="1.5767726996574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'viewDist Optimization'!$A$3:$A$5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'viewDist Optimization'!$B$3:$B$5</c:f>
              <c:numCache>
                <c:formatCode>General</c:formatCode>
                <c:ptCount val="3"/>
                <c:pt idx="0">
                  <c:v>12.03</c:v>
                </c:pt>
                <c:pt idx="1">
                  <c:v>19.11</c:v>
                </c:pt>
                <c:pt idx="2">
                  <c:v>33.340000000000003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1-462B-B7B7-3037D1C7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01007"/>
        <c:axId val="1045345007"/>
      </c:scatterChart>
      <c:valAx>
        <c:axId val="88920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45007"/>
        <c:crosses val="autoZero"/>
        <c:crossBetween val="midCat"/>
      </c:valAx>
      <c:valAx>
        <c:axId val="1045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0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'viewDist Optimization'!$C$17</c:f>
              <c:strCache>
                <c:ptCount val="1"/>
                <c:pt idx="0">
                  <c:v>loadTime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290541583732876"/>
                  <c:y val="2.21268159968030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baseline="0"/>
                      <a:t>y = 4.5458e</a:t>
                    </a:r>
                    <a:r>
                      <a:rPr lang="en-US" sz="1800" b="1" baseline="30000"/>
                      <a:t>0.1189x</a:t>
                    </a:r>
                    <a:br>
                      <a:rPr lang="en-US" sz="1800" b="1" baseline="0"/>
                    </a:br>
                    <a:r>
                      <a:rPr lang="en-US" sz="1800" b="1" baseline="0"/>
                      <a:t>R² = 0.9726</a:t>
                    </a:r>
                    <a:endParaRPr lang="en-US" sz="18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'viewDist Optimization'!$A$18:$A$28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13</c:v>
                </c:pt>
                <c:pt idx="10">
                  <c:v>13</c:v>
                </c:pt>
              </c:numCache>
            </c:numRef>
          </c:xVal>
          <c:yVal>
            <c:numRef>
              <c:f>'viewDist Optimization'!$C$18:$C$28</c:f>
              <c:numCache>
                <c:formatCode>General</c:formatCode>
                <c:ptCount val="11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26</c:v>
                </c:pt>
                <c:pt idx="5">
                  <c:v>39</c:v>
                </c:pt>
                <c:pt idx="6">
                  <c:v>137</c:v>
                </c:pt>
                <c:pt idx="7">
                  <c:v>152</c:v>
                </c:pt>
                <c:pt idx="8">
                  <c:v>180</c:v>
                </c:pt>
                <c:pt idx="9">
                  <c:v>19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B-4530-B9BE-2ED68566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23248"/>
        <c:axId val="1055924080"/>
      </c:scatterChart>
      <c:valAx>
        <c:axId val="10559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24080"/>
        <c:crosses val="autoZero"/>
        <c:crossBetween val="midCat"/>
      </c:valAx>
      <c:valAx>
        <c:axId val="10559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69130164699563"/>
                  <c:y val="1.8738105442156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'viewDist Optimization'!$D$24:$D$26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0.4</c:v>
                </c:pt>
                <c:pt idx="2">
                  <c:v>0.16666666666666666</c:v>
                </c:pt>
              </c:numCache>
            </c:numRef>
          </c:xVal>
          <c:yVal>
            <c:numRef>
              <c:f>'viewDist Optimization'!$E$24:$E$26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A-4A05-86F2-70C778CA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71968"/>
        <c:axId val="1176672384"/>
      </c:scatterChart>
      <c:valAx>
        <c:axId val="11766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2384"/>
        <c:crosses val="autoZero"/>
        <c:crossBetween val="midCat"/>
      </c:valAx>
      <c:valAx>
        <c:axId val="1176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13</xdr:col>
      <xdr:colOff>114300</xdr:colOff>
      <xdr:row>11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0D2A6-3E6D-4B47-82B3-C7E9C591A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247649</xdr:colOff>
      <xdr:row>15</xdr:row>
      <xdr:rowOff>100012</xdr:rowOff>
    </xdr:from>
    <xdr:to>
      <xdr:col>16</xdr:col>
      <xdr:colOff>285750</xdr:colOff>
      <xdr:row>27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2951CC-C076-49AB-9C57-244A848C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457200</xdr:colOff>
      <xdr:row>15</xdr:row>
      <xdr:rowOff>71437</xdr:rowOff>
    </xdr:from>
    <xdr:to>
      <xdr:col>24</xdr:col>
      <xdr:colOff>47625</xdr:colOff>
      <xdr:row>27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A4865D-A008-4F07-BD68-1E47D7848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074AA-BC86-4398-B253-ADB1C7D09B90}" name="Table1" displayName="Table1" ref="A38:D40" totalsRowShown="0">
  <autoFilter ref="A38:D40" xr:uid="{293074AA-BC86-4398-B253-ADB1C7D09B90}"/>
  <tableColumns count="4">
    <tableColumn id="1" xr3:uid="{83C7F7D5-34F7-42D7-A0B7-1111972B3CFA}" name="loadDist"/>
    <tableColumn id="2" xr3:uid="{88C4C1C6-7C25-4510-A512-6A66850AA146}" name="viewDist"/>
    <tableColumn id="3" xr3:uid="{99BCAA30-F000-4EE3-8B81-1E880E6575BA}" name="loadTime(s)"/>
    <tableColumn id="4" xr3:uid="{445FB1D2-833A-4D4D-BA94-EB24CCA2C08F}" name="lag tim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B073E-5FF4-414F-A181-1144EAFB653B}" name="Table2" displayName="Table2" ref="A17:G28" totalsRowShown="0">
  <autoFilter ref="A17:G28" xr:uid="{1FBB073E-5FF4-414F-A181-1144EAFB653B}"/>
  <tableColumns count="7">
    <tableColumn id="1" xr3:uid="{6DB7C5C8-D186-4284-84CB-1A87B34F15C7}" name="loadDist"/>
    <tableColumn id="2" xr3:uid="{5E53A1AC-A30B-4376-BD74-57DCE2FE155D}" name="viewDist"/>
    <tableColumn id="3" xr3:uid="{81BCA1A7-4926-4A82-9E1D-BE0E8A30911B}" name="loadTime (s)"/>
    <tableColumn id="4" xr3:uid="{BEFF5F06-FC95-4CCE-B775-3222107652D6}" name="view/load" dataDxfId="4" dataCellStyle="Percent">
      <calculatedColumnFormula>B18/A18</calculatedColumnFormula>
    </tableColumn>
    <tableColumn id="5" xr3:uid="{DB500BE0-AD61-4C8A-9749-499F9C1DAF67}" name="lag time"/>
    <tableColumn id="6" xr3:uid="{098242D8-6DCE-492F-B8D9-AFE69C4A258D}" name="ratio" dataDxfId="3">
      <calculatedColumnFormula>A18/D18</calculatedColumnFormula>
    </tableColumn>
    <tableColumn id="7" xr3:uid="{C955A0B9-28D0-45E5-BBF7-B7093FB1EF7D}" name="fp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18B57-6FE2-411E-B921-EB8CF5E0AFAC}" name="Table3" displayName="Table3" ref="A8:B11" totalsRowShown="0">
  <autoFilter ref="A8:B11" xr:uid="{3D518B57-6FE2-411E-B921-EB8CF5E0AFAC}"/>
  <tableColumns count="2">
    <tableColumn id="1" xr3:uid="{7E38A998-5E58-4131-AB34-F98E5FD2B0D5}" name="example"/>
    <tableColumn id="2" xr3:uid="{07D4AAD9-96CA-4DE2-825D-C260236C22EA}" name="model prediction" dataDxfId="2">
      <calculatedColumnFormula>0.119*A9+3.0823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BF9FD1-4B83-4F10-AAA7-C1B33CDA8437}" name="Table4" displayName="Table4" ref="A2:B5" totalsRowShown="0">
  <autoFilter ref="A2:B5" xr:uid="{4CBF9FD1-4B83-4F10-AAA7-C1B33CDA8437}"/>
  <tableColumns count="2">
    <tableColumn id="1" xr3:uid="{9026E479-521A-497E-8014-ABB925B99BB1}" name="VoxelHeightLimit"/>
    <tableColumn id="2" xr3:uid="{EE0A1FAF-A350-4286-829A-D4517F23B827}" name="LoadTime (s)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B5B502-BA65-4E3E-84B6-5AE3C8600B8D}" name="Table7" displayName="Table7" ref="A46:K64" totalsRowShown="0">
  <autoFilter ref="A46:K64" xr:uid="{14B5B502-BA65-4E3E-84B6-5AE3C8600B8D}"/>
  <tableColumns count="11">
    <tableColumn id="1" xr3:uid="{6E09A872-8E66-4F47-90EE-87D6CC85BE4F}" name="machine"/>
    <tableColumn id="2" xr3:uid="{A5785517-468B-4A43-ACBA-847D8BB1E165}" name="ChunkHeight"/>
    <tableColumn id="3" xr3:uid="{2E72E3FC-A8FC-4BB5-A4CD-CCB9054B1EBE}" name="loadDist"/>
    <tableColumn id="4" xr3:uid="{723DC420-67AA-4B20-8C7B-942A74A2A071}" name="viewDist"/>
    <tableColumn id="5" xr3:uid="{2AD84759-014F-4C2F-889B-E973AE84301F}" name="loadTime(s)"/>
    <tableColumn id="6" xr3:uid="{53DE486B-0632-41B7-9567-2FFC0DE1B08E}" name="view/load" dataDxfId="1" dataCellStyle="Percent">
      <calculatedColumnFormula>D47/C47</calculatedColumnFormula>
    </tableColumn>
    <tableColumn id="7" xr3:uid="{B09771ED-23EB-4157-A8F9-C80DD3B3D7D6}" name="lag time (s)"/>
    <tableColumn id="8" xr3:uid="{5CCC6D15-DFB9-4261-9B15-B8069C25A255}" name="ratio" dataDxfId="0">
      <calculatedColumnFormula>C47/F47</calculatedColumnFormula>
    </tableColumn>
    <tableColumn id="9" xr3:uid="{8CC84528-CFA4-4A01-A859-BF5D7587D9D3}" name="fps"/>
    <tableColumn id="10" xr3:uid="{9CD98EC3-02C4-4CA4-9A59-99B0969528F4}" name="Init Time"/>
    <tableColumn id="11" xr3:uid="{C2147DB2-2694-4440-B283-56FA16A12CD2}" name="worldLoadTim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67F55F-5808-44AC-8798-8530B9227FA0}" name="Table5" displayName="Table5" ref="A1:E6" totalsRowShown="0">
  <autoFilter ref="A1:E6" xr:uid="{5267F55F-5808-44AC-8798-8530B9227FA0}"/>
  <tableColumns count="5">
    <tableColumn id="1" xr3:uid="{1E25D606-7779-4DDA-95C3-0D96EDFC54E6}" name="FPS avg"/>
    <tableColumn id="2" xr3:uid="{66F82737-AEE1-4C2A-B3E2-316E8127F544}" name="LoadTime"/>
    <tableColumn id="3" xr3:uid="{ABA0F1C1-C2C5-41BF-A3E6-751769122350}" name="CPU Usage" dataCellStyle="Percent"/>
    <tableColumn id="4" xr3:uid="{2B268A34-74F1-467D-8755-A37A312F6ADE}" name="RAM Usage" dataCellStyle="Percent"/>
    <tableColumn id="5" xr3:uid="{A9F2873A-FEA8-49D3-963A-D955CA334A56}" name="Description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05D7B0-41DE-4C0D-A61F-B8C558F73F04}" name="Table6" displayName="Table6" ref="A1:I11" totalsRowShown="0">
  <autoFilter ref="A1:I11" xr:uid="{B905D7B0-41DE-4C0D-A61F-B8C558F73F04}"/>
  <tableColumns count="9">
    <tableColumn id="1" xr3:uid="{0A23E36D-684A-4551-9D5B-6BBD74A6039F}" name="PC"/>
    <tableColumn id="2" xr3:uid="{65D32E36-5665-4A8A-A405-127B66C0503C}" name="shader"/>
    <tableColumn id="3" xr3:uid="{CAA8B586-5E1E-457D-97A5-48D34B6E0826}" name="chunkHeight"/>
    <tableColumn id="4" xr3:uid="{7FD5AD41-C8E8-42E7-9904-38C9816ED54E}" name="meshColliders"/>
    <tableColumn id="5" xr3:uid="{1B1F183C-8FBF-4A6F-AA1A-FC4AA044FD95}" name="time"/>
    <tableColumn id="6" xr3:uid="{70C48C3F-1E38-48B5-BAD2-6D8673F45BF1}" name="built"/>
    <tableColumn id="7" xr3:uid="{5ADAFBD2-A043-4FB0-B5FD-7E8A5F9A7BD4}" name="GPU"/>
    <tableColumn id="8" xr3:uid="{7F2CC86A-FC60-4706-8EF2-F227393AE1EB}" name="RAM"/>
    <tableColumn id="9" xr3:uid="{DEF87047-D23A-4BC7-9119-63EBCB3B5B5F}" name="CPU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EF8E-AFFC-4E70-9479-B94ED9A11ED2}">
  <dimension ref="A1:A17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13" spans="1:1" x14ac:dyDescent="0.25">
      <c r="A13" t="s">
        <v>92</v>
      </c>
    </row>
    <row r="14" spans="1:1" x14ac:dyDescent="0.25">
      <c r="A14" s="11" t="s">
        <v>91</v>
      </c>
    </row>
    <row r="15" spans="1:1" x14ac:dyDescent="0.25">
      <c r="A15" t="s">
        <v>90</v>
      </c>
    </row>
    <row r="16" spans="1:1" x14ac:dyDescent="0.25">
      <c r="A16" t="s">
        <v>94</v>
      </c>
    </row>
    <row r="17" spans="1:1" x14ac:dyDescent="0.25">
      <c r="A17" t="s">
        <v>93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2435-E6B1-40E7-8BCE-7F45AC39B017}">
  <dimension ref="A1:D13"/>
  <sheetViews>
    <sheetView tabSelected="1" workbookViewId="0">
      <selection activeCell="E11" sqref="E11"/>
    </sheetView>
  </sheetViews>
  <sheetFormatPr defaultRowHeight="15" x14ac:dyDescent="0.25"/>
  <cols>
    <col min="1" max="1" width="14.42578125" bestFit="1" customWidth="1"/>
  </cols>
  <sheetData>
    <row r="1" spans="1:4" x14ac:dyDescent="0.25">
      <c r="B1" t="s">
        <v>95</v>
      </c>
      <c r="C1" s="13" t="s">
        <v>100</v>
      </c>
    </row>
    <row r="2" spans="1:4" x14ac:dyDescent="0.25">
      <c r="A2" t="s">
        <v>29</v>
      </c>
      <c r="B2">
        <v>0.95</v>
      </c>
    </row>
    <row r="3" spans="1:4" x14ac:dyDescent="0.25">
      <c r="A3" t="s">
        <v>96</v>
      </c>
      <c r="B3">
        <v>0.95</v>
      </c>
    </row>
    <row r="4" spans="1:4" x14ac:dyDescent="0.25">
      <c r="A4" s="8" t="s">
        <v>97</v>
      </c>
      <c r="B4">
        <v>1</v>
      </c>
      <c r="D4" s="8">
        <v>0.05</v>
      </c>
    </row>
    <row r="5" spans="1:4" x14ac:dyDescent="0.25">
      <c r="A5" t="s">
        <v>98</v>
      </c>
      <c r="B5">
        <v>1.04</v>
      </c>
      <c r="D5">
        <v>0.04</v>
      </c>
    </row>
    <row r="6" spans="1:4" x14ac:dyDescent="0.25">
      <c r="A6" t="s">
        <v>99</v>
      </c>
      <c r="B6">
        <v>1.02</v>
      </c>
    </row>
    <row r="8" spans="1:4" x14ac:dyDescent="0.25">
      <c r="B8" t="s">
        <v>95</v>
      </c>
      <c r="C8" s="13" t="s">
        <v>101</v>
      </c>
    </row>
    <row r="9" spans="1:4" x14ac:dyDescent="0.25">
      <c r="A9" t="s">
        <v>29</v>
      </c>
      <c r="B9">
        <v>14.45</v>
      </c>
    </row>
    <row r="10" spans="1:4" x14ac:dyDescent="0.25">
      <c r="A10" t="s">
        <v>96</v>
      </c>
      <c r="B10">
        <v>14.09</v>
      </c>
    </row>
    <row r="11" spans="1:4" x14ac:dyDescent="0.25">
      <c r="A11" s="8" t="s">
        <v>97</v>
      </c>
      <c r="B11">
        <v>16.829999999999998</v>
      </c>
      <c r="D11" s="8">
        <v>2.74</v>
      </c>
    </row>
    <row r="12" spans="1:4" x14ac:dyDescent="0.25">
      <c r="A12" t="s">
        <v>98</v>
      </c>
      <c r="B12">
        <v>17.07</v>
      </c>
      <c r="D12">
        <v>0.24</v>
      </c>
    </row>
    <row r="13" spans="1:4" x14ac:dyDescent="0.25">
      <c r="A13" t="s">
        <v>99</v>
      </c>
      <c r="B13">
        <v>18.27</v>
      </c>
      <c r="D13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9C33-56C5-4075-93BD-DF2431AA2F97}">
  <dimension ref="A1:R64"/>
  <sheetViews>
    <sheetView topLeftCell="A34" workbookViewId="0">
      <selection activeCell="L64" sqref="L64"/>
    </sheetView>
  </sheetViews>
  <sheetFormatPr defaultRowHeight="15" x14ac:dyDescent="0.25"/>
  <cols>
    <col min="1" max="1" width="18.5703125" customWidth="1"/>
    <col min="2" max="2" width="18.42578125" customWidth="1"/>
    <col min="3" max="3" width="14.140625" customWidth="1"/>
    <col min="4" max="4" width="12.140625" customWidth="1"/>
    <col min="5" max="5" width="13.7109375" customWidth="1"/>
    <col min="6" max="6" width="12.140625" customWidth="1"/>
    <col min="7" max="7" width="13" customWidth="1"/>
    <col min="10" max="10" width="17.7109375" customWidth="1"/>
    <col min="11" max="11" width="16.140625" customWidth="1"/>
  </cols>
  <sheetData>
    <row r="1" spans="1:15" x14ac:dyDescent="0.25">
      <c r="A1" t="s">
        <v>5</v>
      </c>
    </row>
    <row r="2" spans="1:15" x14ac:dyDescent="0.25">
      <c r="A2" t="s">
        <v>0</v>
      </c>
      <c r="B2" t="s">
        <v>1</v>
      </c>
    </row>
    <row r="3" spans="1:15" x14ac:dyDescent="0.25">
      <c r="A3">
        <v>80</v>
      </c>
      <c r="B3">
        <v>12.03</v>
      </c>
      <c r="O3" s="10" t="s">
        <v>65</v>
      </c>
    </row>
    <row r="4" spans="1:15" x14ac:dyDescent="0.25">
      <c r="A4">
        <v>128</v>
      </c>
      <c r="B4">
        <v>19.11</v>
      </c>
    </row>
    <row r="5" spans="1:15" x14ac:dyDescent="0.25">
      <c r="A5">
        <v>256</v>
      </c>
      <c r="B5">
        <v>33.340000000000003</v>
      </c>
    </row>
    <row r="8" spans="1:15" x14ac:dyDescent="0.25">
      <c r="A8" t="s">
        <v>16</v>
      </c>
      <c r="B8" t="s">
        <v>17</v>
      </c>
    </row>
    <row r="9" spans="1:15" x14ac:dyDescent="0.25">
      <c r="A9">
        <v>80</v>
      </c>
      <c r="B9" s="2">
        <f>0.119*A9+3.0823</f>
        <v>12.6023</v>
      </c>
    </row>
    <row r="10" spans="1:15" x14ac:dyDescent="0.25">
      <c r="A10" s="8">
        <v>128</v>
      </c>
      <c r="B10" s="2">
        <f>0.119*A10+3.0823</f>
        <v>18.314299999999999</v>
      </c>
      <c r="C10">
        <v>6</v>
      </c>
      <c r="D10" t="s">
        <v>19</v>
      </c>
    </row>
    <row r="11" spans="1:15" x14ac:dyDescent="0.25">
      <c r="A11">
        <v>256</v>
      </c>
      <c r="B11" s="2">
        <f>0.119*A11+3.0823</f>
        <v>33.546300000000002</v>
      </c>
      <c r="C11">
        <v>15</v>
      </c>
      <c r="D11" t="s">
        <v>19</v>
      </c>
    </row>
    <row r="13" spans="1:15" x14ac:dyDescent="0.25">
      <c r="A13" s="10" t="s">
        <v>18</v>
      </c>
    </row>
    <row r="14" spans="1:15" x14ac:dyDescent="0.25">
      <c r="A14" s="10" t="s">
        <v>20</v>
      </c>
    </row>
    <row r="16" spans="1:15" x14ac:dyDescent="0.25">
      <c r="A16" s="6" t="s">
        <v>14</v>
      </c>
    </row>
    <row r="17" spans="1:16" x14ac:dyDescent="0.25">
      <c r="A17" t="s">
        <v>2</v>
      </c>
      <c r="B17" t="s">
        <v>3</v>
      </c>
      <c r="C17" t="s">
        <v>4</v>
      </c>
      <c r="D17" t="s">
        <v>6</v>
      </c>
      <c r="E17" t="s">
        <v>7</v>
      </c>
      <c r="F17" t="s">
        <v>12</v>
      </c>
      <c r="G17" t="s">
        <v>8</v>
      </c>
    </row>
    <row r="18" spans="1:16" x14ac:dyDescent="0.25">
      <c r="A18">
        <v>10</v>
      </c>
      <c r="B18">
        <v>4</v>
      </c>
      <c r="C18">
        <v>12</v>
      </c>
      <c r="D18" s="3">
        <f>B18/A18</f>
        <v>0.4</v>
      </c>
      <c r="E18">
        <v>0.5</v>
      </c>
      <c r="F18" s="1">
        <f t="shared" ref="F18:F28" si="0">A18/D18</f>
        <v>25</v>
      </c>
      <c r="G18">
        <v>14</v>
      </c>
    </row>
    <row r="19" spans="1:16" x14ac:dyDescent="0.25">
      <c r="A19">
        <v>11</v>
      </c>
      <c r="B19">
        <v>5</v>
      </c>
      <c r="C19">
        <v>15</v>
      </c>
      <c r="D19" s="3">
        <f t="shared" ref="D19:D28" si="1">B19/A19</f>
        <v>0.45454545454545453</v>
      </c>
      <c r="E19">
        <v>1</v>
      </c>
      <c r="F19" s="1">
        <f t="shared" si="0"/>
        <v>24.2</v>
      </c>
    </row>
    <row r="20" spans="1:16" x14ac:dyDescent="0.25">
      <c r="A20">
        <v>12</v>
      </c>
      <c r="B20">
        <v>6</v>
      </c>
      <c r="C20">
        <v>18</v>
      </c>
      <c r="D20" s="3">
        <f t="shared" si="1"/>
        <v>0.5</v>
      </c>
      <c r="F20" s="1">
        <f t="shared" si="0"/>
        <v>24</v>
      </c>
    </row>
    <row r="21" spans="1:16" x14ac:dyDescent="0.25">
      <c r="A21">
        <v>13</v>
      </c>
      <c r="B21">
        <v>7</v>
      </c>
      <c r="C21">
        <v>23</v>
      </c>
      <c r="D21" s="3">
        <f t="shared" si="1"/>
        <v>0.53846153846153844</v>
      </c>
      <c r="F21" s="1">
        <f t="shared" si="0"/>
        <v>24.142857142857142</v>
      </c>
    </row>
    <row r="22" spans="1:16" x14ac:dyDescent="0.25">
      <c r="A22">
        <v>14</v>
      </c>
      <c r="B22">
        <v>8</v>
      </c>
      <c r="C22">
        <v>26</v>
      </c>
      <c r="D22" s="3">
        <f t="shared" si="1"/>
        <v>0.5714285714285714</v>
      </c>
      <c r="F22" s="1">
        <f t="shared" si="0"/>
        <v>24.5</v>
      </c>
    </row>
    <row r="23" spans="1:16" x14ac:dyDescent="0.25">
      <c r="A23">
        <v>15</v>
      </c>
      <c r="B23">
        <v>9</v>
      </c>
      <c r="C23">
        <v>39</v>
      </c>
      <c r="D23" s="3">
        <f t="shared" si="1"/>
        <v>0.6</v>
      </c>
      <c r="F23" s="1">
        <f t="shared" si="0"/>
        <v>25</v>
      </c>
    </row>
    <row r="24" spans="1:16" x14ac:dyDescent="0.25">
      <c r="A24">
        <v>30</v>
      </c>
      <c r="B24">
        <v>10</v>
      </c>
      <c r="C24">
        <v>137</v>
      </c>
      <c r="D24" s="3">
        <f t="shared" si="1"/>
        <v>0.33333333333333331</v>
      </c>
      <c r="E24">
        <v>2</v>
      </c>
      <c r="F24" s="1">
        <f t="shared" si="0"/>
        <v>90</v>
      </c>
    </row>
    <row r="25" spans="1:16" x14ac:dyDescent="0.25">
      <c r="A25">
        <v>30</v>
      </c>
      <c r="B25">
        <v>12</v>
      </c>
      <c r="C25">
        <v>152</v>
      </c>
      <c r="D25" s="3">
        <f t="shared" si="1"/>
        <v>0.4</v>
      </c>
      <c r="E25">
        <v>3</v>
      </c>
      <c r="F25" s="1">
        <f>A25/D25</f>
        <v>75</v>
      </c>
    </row>
    <row r="26" spans="1:16" x14ac:dyDescent="0.25">
      <c r="A26">
        <v>30</v>
      </c>
      <c r="B26">
        <v>5</v>
      </c>
      <c r="C26">
        <v>180</v>
      </c>
      <c r="D26" s="3">
        <f t="shared" si="1"/>
        <v>0.16666666666666666</v>
      </c>
      <c r="E26">
        <v>0</v>
      </c>
      <c r="F26" s="1">
        <f t="shared" si="0"/>
        <v>180</v>
      </c>
    </row>
    <row r="27" spans="1:16" x14ac:dyDescent="0.25">
      <c r="A27">
        <v>13</v>
      </c>
      <c r="B27">
        <v>4</v>
      </c>
      <c r="C27">
        <v>19</v>
      </c>
      <c r="D27" s="4">
        <f t="shared" si="1"/>
        <v>0.30769230769230771</v>
      </c>
      <c r="E27">
        <v>0</v>
      </c>
      <c r="F27" s="1">
        <f t="shared" si="0"/>
        <v>42.25</v>
      </c>
    </row>
    <row r="28" spans="1:16" x14ac:dyDescent="0.25">
      <c r="A28">
        <v>13</v>
      </c>
      <c r="B28">
        <v>6</v>
      </c>
      <c r="C28">
        <v>23</v>
      </c>
      <c r="D28" s="3">
        <f t="shared" si="1"/>
        <v>0.46153846153846156</v>
      </c>
      <c r="E28">
        <v>1</v>
      </c>
      <c r="F28" s="1">
        <f t="shared" si="0"/>
        <v>28.166666666666664</v>
      </c>
    </row>
    <row r="30" spans="1:16" x14ac:dyDescent="0.25">
      <c r="I30" t="s">
        <v>9</v>
      </c>
      <c r="K30" s="9"/>
      <c r="M30" s="9"/>
    </row>
    <row r="31" spans="1:16" x14ac:dyDescent="0.25">
      <c r="A31" s="10" t="s">
        <v>21</v>
      </c>
      <c r="I31" t="s">
        <v>2</v>
      </c>
      <c r="J31" t="s">
        <v>3</v>
      </c>
      <c r="K31" t="s">
        <v>10</v>
      </c>
      <c r="L31" t="s">
        <v>6</v>
      </c>
      <c r="M31" t="s">
        <v>7</v>
      </c>
      <c r="N31" t="s">
        <v>12</v>
      </c>
      <c r="O31" t="s">
        <v>8</v>
      </c>
      <c r="P31" t="s">
        <v>11</v>
      </c>
    </row>
    <row r="32" spans="1:16" x14ac:dyDescent="0.25">
      <c r="A32" s="10" t="s">
        <v>22</v>
      </c>
      <c r="I32">
        <f>ROUNDUP(J32*3.33,0)</f>
        <v>14</v>
      </c>
      <c r="J32">
        <v>4</v>
      </c>
      <c r="K32">
        <f>4.5458*EXP(0.1189*I32)</f>
        <v>24.018004335331781</v>
      </c>
      <c r="L32" s="7">
        <f>J32/I32</f>
        <v>0.2857142857142857</v>
      </c>
      <c r="M32" s="2">
        <f>12.692*L32-2.141</f>
        <v>1.4852857142857143</v>
      </c>
      <c r="N32" s="1">
        <f>I32/L32</f>
        <v>49</v>
      </c>
      <c r="P32" s="5">
        <f>K32/60</f>
        <v>0.40030007225552972</v>
      </c>
    </row>
    <row r="33" spans="1:18" x14ac:dyDescent="0.25">
      <c r="A33" s="10" t="s">
        <v>23</v>
      </c>
    </row>
    <row r="34" spans="1:18" x14ac:dyDescent="0.25">
      <c r="A34" s="10" t="s">
        <v>24</v>
      </c>
      <c r="J34" s="10" t="s">
        <v>66</v>
      </c>
      <c r="R34" s="10" t="s">
        <v>67</v>
      </c>
    </row>
    <row r="37" spans="1:18" x14ac:dyDescent="0.25">
      <c r="A37" s="12" t="s">
        <v>15</v>
      </c>
    </row>
    <row r="38" spans="1:18" x14ac:dyDescent="0.25">
      <c r="A38" t="s">
        <v>2</v>
      </c>
      <c r="B38" t="s">
        <v>3</v>
      </c>
      <c r="C38" t="s">
        <v>13</v>
      </c>
      <c r="D38" t="s">
        <v>7</v>
      </c>
    </row>
    <row r="39" spans="1:18" x14ac:dyDescent="0.25">
      <c r="A39">
        <f>ROUNDUP(B39*3.33,0)</f>
        <v>14</v>
      </c>
      <c r="B39">
        <v>4</v>
      </c>
      <c r="C39">
        <v>31</v>
      </c>
      <c r="D39">
        <v>0</v>
      </c>
    </row>
    <row r="40" spans="1:18" x14ac:dyDescent="0.25">
      <c r="A40">
        <f>ROUNDUP(B40*3.33,0)</f>
        <v>7</v>
      </c>
      <c r="B40">
        <v>2</v>
      </c>
      <c r="C40">
        <v>8</v>
      </c>
      <c r="D40">
        <v>0</v>
      </c>
    </row>
    <row r="46" spans="1:18" x14ac:dyDescent="0.25">
      <c r="A46" t="s">
        <v>77</v>
      </c>
      <c r="B46" t="s">
        <v>81</v>
      </c>
      <c r="C46" t="s">
        <v>2</v>
      </c>
      <c r="D46" t="s">
        <v>3</v>
      </c>
      <c r="E46" t="s">
        <v>13</v>
      </c>
      <c r="F46" t="s">
        <v>6</v>
      </c>
      <c r="G46" t="s">
        <v>79</v>
      </c>
      <c r="H46" t="s">
        <v>12</v>
      </c>
      <c r="I46" t="s">
        <v>8</v>
      </c>
      <c r="J46" t="s">
        <v>82</v>
      </c>
      <c r="K46" t="s">
        <v>83</v>
      </c>
    </row>
    <row r="47" spans="1:18" x14ac:dyDescent="0.25">
      <c r="A47" t="s">
        <v>78</v>
      </c>
      <c r="B47">
        <v>80</v>
      </c>
      <c r="E47">
        <v>12.03</v>
      </c>
    </row>
    <row r="48" spans="1:18" x14ac:dyDescent="0.25">
      <c r="A48" t="s">
        <v>78</v>
      </c>
      <c r="B48">
        <v>128</v>
      </c>
      <c r="E48">
        <v>19.11</v>
      </c>
    </row>
    <row r="49" spans="1:11" x14ac:dyDescent="0.25">
      <c r="A49" t="s">
        <v>78</v>
      </c>
      <c r="B49">
        <v>256</v>
      </c>
      <c r="E49">
        <v>33.340000000000003</v>
      </c>
    </row>
    <row r="50" spans="1:11" x14ac:dyDescent="0.25">
      <c r="A50" t="s">
        <v>78</v>
      </c>
      <c r="B50">
        <v>128</v>
      </c>
      <c r="C50">
        <f>ROUNDUP(D50*3.33,0)</f>
        <v>14</v>
      </c>
      <c r="D50">
        <v>4</v>
      </c>
      <c r="E50">
        <v>31</v>
      </c>
      <c r="F50" s="3">
        <f t="shared" ref="F50:F51" si="2">D50/C50</f>
        <v>0.2857142857142857</v>
      </c>
      <c r="G50">
        <v>0</v>
      </c>
      <c r="H50" s="1">
        <f t="shared" ref="H50:H58" si="3">C50/F50</f>
        <v>49</v>
      </c>
    </row>
    <row r="51" spans="1:11" x14ac:dyDescent="0.25">
      <c r="A51" t="s">
        <v>78</v>
      </c>
      <c r="B51">
        <v>128</v>
      </c>
      <c r="C51">
        <f>ROUNDUP(D51*3.33,0)</f>
        <v>7</v>
      </c>
      <c r="D51">
        <v>2</v>
      </c>
      <c r="E51">
        <v>8</v>
      </c>
      <c r="F51" s="3">
        <f t="shared" si="2"/>
        <v>0.2857142857142857</v>
      </c>
      <c r="G51">
        <v>0</v>
      </c>
      <c r="H51" s="1">
        <f t="shared" si="3"/>
        <v>24.5</v>
      </c>
    </row>
    <row r="52" spans="1:11" x14ac:dyDescent="0.25">
      <c r="A52" t="s">
        <v>80</v>
      </c>
      <c r="B52">
        <v>80</v>
      </c>
      <c r="C52">
        <v>10</v>
      </c>
      <c r="D52">
        <v>4</v>
      </c>
      <c r="E52">
        <v>12</v>
      </c>
      <c r="F52" s="3">
        <f>D52/C52</f>
        <v>0.4</v>
      </c>
      <c r="G52">
        <v>0.5</v>
      </c>
      <c r="H52" s="1">
        <f t="shared" si="3"/>
        <v>25</v>
      </c>
      <c r="I52">
        <v>14</v>
      </c>
    </row>
    <row r="53" spans="1:11" x14ac:dyDescent="0.25">
      <c r="A53" t="s">
        <v>80</v>
      </c>
      <c r="B53">
        <v>80</v>
      </c>
      <c r="C53">
        <v>11</v>
      </c>
      <c r="D53">
        <v>5</v>
      </c>
      <c r="E53">
        <v>15</v>
      </c>
      <c r="F53" s="3">
        <f t="shared" ref="F53:F62" si="4">D53/C53</f>
        <v>0.45454545454545453</v>
      </c>
      <c r="G53">
        <v>1</v>
      </c>
      <c r="H53" s="1">
        <f t="shared" si="3"/>
        <v>24.2</v>
      </c>
    </row>
    <row r="54" spans="1:11" x14ac:dyDescent="0.25">
      <c r="A54" t="s">
        <v>80</v>
      </c>
      <c r="B54">
        <v>80</v>
      </c>
      <c r="C54">
        <v>12</v>
      </c>
      <c r="D54">
        <v>6</v>
      </c>
      <c r="E54">
        <v>18</v>
      </c>
      <c r="F54" s="3">
        <f t="shared" si="4"/>
        <v>0.5</v>
      </c>
      <c r="H54" s="1">
        <f t="shared" si="3"/>
        <v>24</v>
      </c>
    </row>
    <row r="55" spans="1:11" x14ac:dyDescent="0.25">
      <c r="A55" t="s">
        <v>80</v>
      </c>
      <c r="B55">
        <v>80</v>
      </c>
      <c r="C55">
        <v>13</v>
      </c>
      <c r="D55">
        <v>7</v>
      </c>
      <c r="E55">
        <v>23</v>
      </c>
      <c r="F55" s="3">
        <f t="shared" si="4"/>
        <v>0.53846153846153844</v>
      </c>
      <c r="H55" s="1">
        <f t="shared" si="3"/>
        <v>24.142857142857142</v>
      </c>
    </row>
    <row r="56" spans="1:11" x14ac:dyDescent="0.25">
      <c r="A56" t="s">
        <v>80</v>
      </c>
      <c r="B56">
        <v>80</v>
      </c>
      <c r="C56">
        <v>14</v>
      </c>
      <c r="D56">
        <v>8</v>
      </c>
      <c r="E56">
        <v>26</v>
      </c>
      <c r="F56" s="3">
        <f t="shared" si="4"/>
        <v>0.5714285714285714</v>
      </c>
      <c r="H56" s="1">
        <f t="shared" si="3"/>
        <v>24.5</v>
      </c>
    </row>
    <row r="57" spans="1:11" x14ac:dyDescent="0.25">
      <c r="A57" t="s">
        <v>80</v>
      </c>
      <c r="B57">
        <v>80</v>
      </c>
      <c r="C57">
        <v>15</v>
      </c>
      <c r="D57">
        <v>9</v>
      </c>
      <c r="E57">
        <v>39</v>
      </c>
      <c r="F57" s="3">
        <f t="shared" si="4"/>
        <v>0.6</v>
      </c>
      <c r="H57" s="1">
        <f t="shared" si="3"/>
        <v>25</v>
      </c>
    </row>
    <row r="58" spans="1:11" x14ac:dyDescent="0.25">
      <c r="A58" t="s">
        <v>80</v>
      </c>
      <c r="B58">
        <v>80</v>
      </c>
      <c r="C58">
        <v>30</v>
      </c>
      <c r="D58">
        <v>10</v>
      </c>
      <c r="E58">
        <v>137</v>
      </c>
      <c r="F58" s="3">
        <f t="shared" si="4"/>
        <v>0.33333333333333331</v>
      </c>
      <c r="G58">
        <v>2</v>
      </c>
      <c r="H58" s="1">
        <f t="shared" si="3"/>
        <v>90</v>
      </c>
    </row>
    <row r="59" spans="1:11" x14ac:dyDescent="0.25">
      <c r="A59" t="s">
        <v>80</v>
      </c>
      <c r="B59">
        <v>80</v>
      </c>
      <c r="C59">
        <v>30</v>
      </c>
      <c r="D59">
        <v>12</v>
      </c>
      <c r="E59">
        <v>152</v>
      </c>
      <c r="F59" s="3">
        <f t="shared" si="4"/>
        <v>0.4</v>
      </c>
      <c r="G59">
        <v>3</v>
      </c>
      <c r="H59" s="1">
        <f>C59/F59</f>
        <v>75</v>
      </c>
    </row>
    <row r="60" spans="1:11" x14ac:dyDescent="0.25">
      <c r="A60" t="s">
        <v>80</v>
      </c>
      <c r="B60">
        <v>80</v>
      </c>
      <c r="C60">
        <v>30</v>
      </c>
      <c r="D60">
        <v>5</v>
      </c>
      <c r="E60">
        <v>180</v>
      </c>
      <c r="F60" s="3">
        <f t="shared" si="4"/>
        <v>0.16666666666666666</v>
      </c>
      <c r="G60">
        <v>0</v>
      </c>
      <c r="H60" s="1">
        <f t="shared" ref="H60:H62" si="5">C60/F60</f>
        <v>180</v>
      </c>
    </row>
    <row r="61" spans="1:11" x14ac:dyDescent="0.25">
      <c r="A61" t="s">
        <v>80</v>
      </c>
      <c r="B61">
        <v>80</v>
      </c>
      <c r="C61">
        <v>13</v>
      </c>
      <c r="D61">
        <v>4</v>
      </c>
      <c r="E61">
        <v>19</v>
      </c>
      <c r="F61" s="4">
        <f t="shared" si="4"/>
        <v>0.30769230769230771</v>
      </c>
      <c r="G61">
        <v>0</v>
      </c>
      <c r="H61" s="1">
        <f t="shared" si="5"/>
        <v>42.25</v>
      </c>
    </row>
    <row r="62" spans="1:11" x14ac:dyDescent="0.25">
      <c r="A62" t="s">
        <v>80</v>
      </c>
      <c r="B62">
        <v>80</v>
      </c>
      <c r="C62">
        <v>13</v>
      </c>
      <c r="D62">
        <v>6</v>
      </c>
      <c r="E62">
        <v>23</v>
      </c>
      <c r="F62" s="3">
        <f t="shared" si="4"/>
        <v>0.46153846153846156</v>
      </c>
      <c r="G62">
        <v>1</v>
      </c>
      <c r="H62" s="1">
        <f t="shared" si="5"/>
        <v>28.166666666666664</v>
      </c>
    </row>
    <row r="63" spans="1:11" x14ac:dyDescent="0.25">
      <c r="A63" t="s">
        <v>78</v>
      </c>
      <c r="B63">
        <v>96</v>
      </c>
      <c r="D63">
        <v>1</v>
      </c>
      <c r="F63" s="3" t="e">
        <f>D63/C63</f>
        <v>#DIV/0!</v>
      </c>
      <c r="H63" s="1" t="e">
        <f>C63/F63</f>
        <v>#DIV/0!</v>
      </c>
      <c r="J63">
        <v>8</v>
      </c>
      <c r="K63">
        <v>1</v>
      </c>
    </row>
    <row r="64" spans="1:11" x14ac:dyDescent="0.25">
      <c r="A64" t="s">
        <v>78</v>
      </c>
      <c r="B64">
        <v>96</v>
      </c>
      <c r="D64">
        <v>6</v>
      </c>
      <c r="F64" s="3" t="e">
        <f>D64/C64</f>
        <v>#DIV/0!</v>
      </c>
      <c r="H64" s="1" t="e">
        <f>C64/F64</f>
        <v>#DIV/0!</v>
      </c>
      <c r="J64">
        <v>8</v>
      </c>
      <c r="K64">
        <v>38.119999999999997</v>
      </c>
    </row>
  </sheetData>
  <pageMargins left="0.7" right="0.7" top="0.75" bottom="0.75" header="0.3" footer="0.3"/>
  <pageSetup orientation="portrait" horizontalDpi="0" verticalDpi="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7B11-00B2-47B2-826C-EEAFB997F0CC}">
  <dimension ref="A1:E10"/>
  <sheetViews>
    <sheetView workbookViewId="0">
      <selection activeCell="E9" sqref="E9"/>
    </sheetView>
  </sheetViews>
  <sheetFormatPr defaultRowHeight="15" x14ac:dyDescent="0.25"/>
  <cols>
    <col min="1" max="1" width="9.7109375" customWidth="1"/>
    <col min="2" max="2" width="11.7109375" customWidth="1"/>
    <col min="3" max="3" width="12.7109375" customWidth="1"/>
    <col min="4" max="4" width="13.28515625" customWidth="1"/>
    <col min="5" max="5" width="71.7109375" bestFit="1" customWidth="1"/>
  </cols>
  <sheetData>
    <row r="1" spans="1:5" x14ac:dyDescent="0.25">
      <c r="A1" t="s">
        <v>26</v>
      </c>
      <c r="B1" t="s">
        <v>25</v>
      </c>
      <c r="C1" t="s">
        <v>27</v>
      </c>
      <c r="D1" t="s">
        <v>28</v>
      </c>
      <c r="E1" t="s">
        <v>31</v>
      </c>
    </row>
    <row r="2" spans="1:5" x14ac:dyDescent="0.25">
      <c r="A2">
        <v>19</v>
      </c>
      <c r="B2">
        <v>18</v>
      </c>
      <c r="C2" s="3">
        <v>0.5</v>
      </c>
      <c r="D2" s="3">
        <v>0.84</v>
      </c>
      <c r="E2" t="s">
        <v>29</v>
      </c>
    </row>
    <row r="3" spans="1:5" x14ac:dyDescent="0.25">
      <c r="A3">
        <v>19</v>
      </c>
      <c r="B3">
        <v>25</v>
      </c>
      <c r="C3" s="3">
        <v>0.5</v>
      </c>
      <c r="D3" s="3">
        <v>0.88</v>
      </c>
      <c r="E3" t="s">
        <v>30</v>
      </c>
    </row>
    <row r="4" spans="1:5" x14ac:dyDescent="0.25">
      <c r="A4">
        <v>19</v>
      </c>
      <c r="B4">
        <v>7</v>
      </c>
      <c r="C4" s="3">
        <v>0.52</v>
      </c>
      <c r="D4" s="3">
        <v>0.45</v>
      </c>
      <c r="E4" t="s">
        <v>32</v>
      </c>
    </row>
    <row r="5" spans="1:5" x14ac:dyDescent="0.25">
      <c r="A5">
        <v>30</v>
      </c>
      <c r="B5">
        <v>12</v>
      </c>
      <c r="C5" s="3">
        <v>0.4</v>
      </c>
      <c r="D5" s="3">
        <v>0.45</v>
      </c>
      <c r="E5" t="s">
        <v>33</v>
      </c>
    </row>
    <row r="6" spans="1:5" x14ac:dyDescent="0.25">
      <c r="A6">
        <v>30</v>
      </c>
      <c r="B6">
        <v>11</v>
      </c>
      <c r="C6" s="3">
        <v>0.5</v>
      </c>
      <c r="D6" s="3">
        <v>0.47</v>
      </c>
      <c r="E6" t="s">
        <v>34</v>
      </c>
    </row>
    <row r="8" spans="1:5" x14ac:dyDescent="0.25">
      <c r="E8" s="11" t="s">
        <v>63</v>
      </c>
    </row>
    <row r="9" spans="1:5" x14ac:dyDescent="0.25">
      <c r="E9" s="10" t="s">
        <v>69</v>
      </c>
    </row>
    <row r="10" spans="1:5" x14ac:dyDescent="0.25">
      <c r="E10" s="10" t="s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7A51-1C6B-4F50-8D3E-062F92F0A2B6}">
  <dimension ref="A1:K18"/>
  <sheetViews>
    <sheetView workbookViewId="0">
      <selection activeCell="K20" sqref="K20"/>
    </sheetView>
  </sheetViews>
  <sheetFormatPr defaultRowHeight="15" x14ac:dyDescent="0.25"/>
  <cols>
    <col min="1" max="1" width="11.85546875" bestFit="1" customWidth="1"/>
    <col min="3" max="3" width="14.28515625" customWidth="1"/>
    <col min="4" max="4" width="15.85546875" customWidth="1"/>
    <col min="5" max="5" width="7.28515625" customWidth="1"/>
    <col min="7" max="7" width="19.5703125" bestFit="1" customWidth="1"/>
    <col min="8" max="9" width="7.42578125" bestFit="1" customWidth="1"/>
  </cols>
  <sheetData>
    <row r="1" spans="1:11" x14ac:dyDescent="0.25">
      <c r="A1" t="s">
        <v>43</v>
      </c>
      <c r="B1" t="s">
        <v>39</v>
      </c>
      <c r="C1" t="s">
        <v>37</v>
      </c>
      <c r="D1" t="s">
        <v>42</v>
      </c>
      <c r="E1" t="s">
        <v>38</v>
      </c>
      <c r="F1" t="s">
        <v>44</v>
      </c>
      <c r="G1" t="s">
        <v>51</v>
      </c>
      <c r="H1" t="s">
        <v>47</v>
      </c>
      <c r="I1" t="s">
        <v>50</v>
      </c>
    </row>
    <row r="2" spans="1:11" x14ac:dyDescent="0.25">
      <c r="A2" t="s">
        <v>72</v>
      </c>
      <c r="B2" t="s">
        <v>40</v>
      </c>
      <c r="C2">
        <v>96</v>
      </c>
      <c r="D2" t="b">
        <v>1</v>
      </c>
      <c r="E2">
        <v>25</v>
      </c>
      <c r="F2" t="b">
        <v>0</v>
      </c>
      <c r="G2" t="s">
        <v>46</v>
      </c>
      <c r="H2">
        <v>16</v>
      </c>
      <c r="I2" t="s">
        <v>49</v>
      </c>
    </row>
    <row r="3" spans="1:11" x14ac:dyDescent="0.25">
      <c r="A3" t="s">
        <v>72</v>
      </c>
      <c r="B3" t="s">
        <v>41</v>
      </c>
      <c r="C3">
        <v>96</v>
      </c>
      <c r="D3" t="b">
        <v>1</v>
      </c>
      <c r="E3">
        <v>25</v>
      </c>
      <c r="F3" t="b">
        <v>0</v>
      </c>
      <c r="G3" t="s">
        <v>46</v>
      </c>
      <c r="H3">
        <v>16</v>
      </c>
      <c r="I3" t="s">
        <v>49</v>
      </c>
    </row>
    <row r="4" spans="1:11" x14ac:dyDescent="0.25">
      <c r="A4" t="s">
        <v>72</v>
      </c>
      <c r="B4" t="s">
        <v>41</v>
      </c>
      <c r="C4">
        <v>128</v>
      </c>
      <c r="D4" t="b">
        <v>1</v>
      </c>
      <c r="E4">
        <v>26</v>
      </c>
      <c r="F4" t="b">
        <v>0</v>
      </c>
      <c r="G4" t="s">
        <v>46</v>
      </c>
      <c r="H4">
        <v>16</v>
      </c>
      <c r="I4" t="s">
        <v>49</v>
      </c>
    </row>
    <row r="5" spans="1:11" x14ac:dyDescent="0.25">
      <c r="A5" t="s">
        <v>72</v>
      </c>
      <c r="B5" t="s">
        <v>40</v>
      </c>
      <c r="C5">
        <v>128</v>
      </c>
      <c r="D5" t="b">
        <v>1</v>
      </c>
      <c r="E5">
        <v>26</v>
      </c>
      <c r="F5" t="b">
        <v>0</v>
      </c>
      <c r="G5" t="s">
        <v>46</v>
      </c>
      <c r="H5">
        <v>16</v>
      </c>
      <c r="I5" t="s">
        <v>49</v>
      </c>
    </row>
    <row r="6" spans="1:11" x14ac:dyDescent="0.25">
      <c r="A6" t="s">
        <v>72</v>
      </c>
      <c r="B6" t="s">
        <v>40</v>
      </c>
      <c r="C6">
        <v>256</v>
      </c>
      <c r="D6" t="b">
        <v>1</v>
      </c>
      <c r="E6">
        <v>98</v>
      </c>
      <c r="F6" t="b">
        <v>0</v>
      </c>
      <c r="G6" t="s">
        <v>46</v>
      </c>
      <c r="H6">
        <v>16</v>
      </c>
      <c r="I6" t="s">
        <v>49</v>
      </c>
      <c r="K6" t="s">
        <v>29</v>
      </c>
    </row>
    <row r="7" spans="1:11" x14ac:dyDescent="0.25">
      <c r="A7" t="s">
        <v>72</v>
      </c>
      <c r="B7" t="s">
        <v>41</v>
      </c>
      <c r="C7">
        <v>256</v>
      </c>
      <c r="D7" t="b">
        <v>1</v>
      </c>
      <c r="E7">
        <v>30</v>
      </c>
      <c r="F7" t="b">
        <v>0</v>
      </c>
      <c r="G7" t="s">
        <v>46</v>
      </c>
      <c r="H7">
        <v>16</v>
      </c>
      <c r="I7" t="s">
        <v>49</v>
      </c>
      <c r="K7" t="s">
        <v>53</v>
      </c>
    </row>
    <row r="8" spans="1:11" x14ac:dyDescent="0.25">
      <c r="A8" t="s">
        <v>72</v>
      </c>
      <c r="B8" t="s">
        <v>41</v>
      </c>
      <c r="C8">
        <v>256</v>
      </c>
      <c r="D8" t="b">
        <v>0</v>
      </c>
      <c r="E8">
        <v>30</v>
      </c>
      <c r="F8" t="b">
        <v>0</v>
      </c>
      <c r="G8" t="s">
        <v>46</v>
      </c>
      <c r="H8">
        <v>16</v>
      </c>
      <c r="I8" t="s">
        <v>49</v>
      </c>
      <c r="K8" t="s">
        <v>52</v>
      </c>
    </row>
    <row r="9" spans="1:11" x14ac:dyDescent="0.25">
      <c r="A9" t="s">
        <v>73</v>
      </c>
      <c r="B9" t="s">
        <v>40</v>
      </c>
      <c r="C9">
        <v>96</v>
      </c>
      <c r="D9" t="b">
        <v>1</v>
      </c>
      <c r="E9">
        <v>20</v>
      </c>
      <c r="F9" t="b">
        <v>1</v>
      </c>
      <c r="G9" t="s">
        <v>45</v>
      </c>
      <c r="H9">
        <v>6</v>
      </c>
      <c r="I9" t="s">
        <v>48</v>
      </c>
      <c r="K9" t="s">
        <v>29</v>
      </c>
    </row>
    <row r="10" spans="1:11" x14ac:dyDescent="0.25">
      <c r="A10" t="s">
        <v>73</v>
      </c>
      <c r="B10" t="s">
        <v>41</v>
      </c>
      <c r="C10">
        <v>96</v>
      </c>
      <c r="D10" t="b">
        <v>1</v>
      </c>
      <c r="E10">
        <v>17</v>
      </c>
      <c r="F10" t="b">
        <v>1</v>
      </c>
      <c r="G10" t="s">
        <v>45</v>
      </c>
      <c r="H10">
        <v>6</v>
      </c>
      <c r="I10" t="s">
        <v>48</v>
      </c>
      <c r="K10" t="s">
        <v>54</v>
      </c>
    </row>
    <row r="11" spans="1:11" x14ac:dyDescent="0.25">
      <c r="A11" t="s">
        <v>73</v>
      </c>
      <c r="B11" t="s">
        <v>41</v>
      </c>
      <c r="C11">
        <v>96</v>
      </c>
      <c r="D11" t="b">
        <v>0</v>
      </c>
      <c r="E11">
        <v>15</v>
      </c>
      <c r="F11" t="b">
        <v>1</v>
      </c>
      <c r="G11" t="s">
        <v>45</v>
      </c>
      <c r="H11">
        <v>6</v>
      </c>
      <c r="I11" t="s">
        <v>48</v>
      </c>
      <c r="K11" t="s">
        <v>55</v>
      </c>
    </row>
    <row r="14" spans="1:11" x14ac:dyDescent="0.25">
      <c r="K14" s="11" t="s">
        <v>63</v>
      </c>
    </row>
    <row r="15" spans="1:11" x14ac:dyDescent="0.25">
      <c r="K15" s="10" t="s">
        <v>75</v>
      </c>
    </row>
    <row r="16" spans="1:11" x14ac:dyDescent="0.25">
      <c r="K16" s="10" t="s">
        <v>76</v>
      </c>
    </row>
    <row r="17" spans="11:11" x14ac:dyDescent="0.25">
      <c r="K17" s="10" t="s">
        <v>56</v>
      </c>
    </row>
    <row r="18" spans="11:11" x14ac:dyDescent="0.25">
      <c r="K18" s="10" t="s">
        <v>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1925-9CAE-4FDF-9514-0E783A9F5BE1}">
  <dimension ref="A1:G11"/>
  <sheetViews>
    <sheetView workbookViewId="0">
      <selection activeCell="C15" sqref="C15"/>
    </sheetView>
  </sheetViews>
  <sheetFormatPr defaultRowHeight="15" x14ac:dyDescent="0.25"/>
  <cols>
    <col min="1" max="1" width="15.140625" bestFit="1" customWidth="1"/>
    <col min="2" max="2" width="11.85546875" bestFit="1" customWidth="1"/>
    <col min="3" max="3" width="12.140625" customWidth="1"/>
    <col min="4" max="5" width="18.7109375" bestFit="1" customWidth="1"/>
    <col min="6" max="7" width="10.5703125" bestFit="1" customWidth="1"/>
  </cols>
  <sheetData>
    <row r="1" spans="1:7" x14ac:dyDescent="0.25">
      <c r="A1" t="s">
        <v>68</v>
      </c>
    </row>
    <row r="2" spans="1:7" x14ac:dyDescent="0.25">
      <c r="A2" t="s">
        <v>60</v>
      </c>
      <c r="B2" t="s">
        <v>59</v>
      </c>
      <c r="C2" t="s">
        <v>58</v>
      </c>
      <c r="D2" t="s">
        <v>59</v>
      </c>
      <c r="E2" t="s">
        <v>58</v>
      </c>
      <c r="F2" t="s">
        <v>59</v>
      </c>
      <c r="G2" t="s">
        <v>58</v>
      </c>
    </row>
    <row r="3" spans="1:7" x14ac:dyDescent="0.25">
      <c r="A3" t="s">
        <v>35</v>
      </c>
      <c r="B3" t="s">
        <v>72</v>
      </c>
      <c r="C3" t="s">
        <v>72</v>
      </c>
      <c r="D3" t="s">
        <v>74</v>
      </c>
      <c r="E3" t="s">
        <v>74</v>
      </c>
      <c r="F3" t="s">
        <v>73</v>
      </c>
      <c r="G3" t="s">
        <v>73</v>
      </c>
    </row>
    <row r="4" spans="1:7" x14ac:dyDescent="0.25">
      <c r="A4" t="s">
        <v>36</v>
      </c>
      <c r="B4">
        <v>7.42</v>
      </c>
      <c r="C4">
        <v>8.61</v>
      </c>
      <c r="D4">
        <v>39</v>
      </c>
      <c r="E4">
        <v>33.409999999999997</v>
      </c>
      <c r="F4">
        <v>12.99</v>
      </c>
    </row>
    <row r="6" spans="1:7" x14ac:dyDescent="0.25">
      <c r="C6" s="11" t="s">
        <v>63</v>
      </c>
    </row>
    <row r="7" spans="1:7" x14ac:dyDescent="0.25">
      <c r="C7" s="10" t="s">
        <v>64</v>
      </c>
    </row>
    <row r="8" spans="1:7" x14ac:dyDescent="0.25">
      <c r="C8" s="10" t="s">
        <v>61</v>
      </c>
    </row>
    <row r="9" spans="1:7" x14ac:dyDescent="0.25">
      <c r="C9" s="10" t="s">
        <v>62</v>
      </c>
    </row>
    <row r="11" spans="1:7" x14ac:dyDescent="0.25">
      <c r="C11" s="1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voxel load passes</vt:lpstr>
      <vt:lpstr>viewDist Optimization</vt:lpstr>
      <vt:lpstr>ldraw import effects</vt:lpstr>
      <vt:lpstr>Unlit Textures &amp; Mesh Col</vt:lpstr>
      <vt:lpstr>Mesh Draw &gt; Mesh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Hsu</dc:creator>
  <cp:lastModifiedBy>Samuel Hsu</cp:lastModifiedBy>
  <dcterms:created xsi:type="dcterms:W3CDTF">2021-08-10T00:37:47Z</dcterms:created>
  <dcterms:modified xsi:type="dcterms:W3CDTF">2022-08-19T20:23:17Z</dcterms:modified>
</cp:coreProperties>
</file>