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AMS_AUGUST_2023\"/>
    </mc:Choice>
  </mc:AlternateContent>
  <bookViews>
    <workbookView xWindow="0" yWindow="0" windowWidth="19200" windowHeight="6480"/>
  </bookViews>
  <sheets>
    <sheet name="Sheet1" sheetId="1" r:id="rId1"/>
  </sheets>
  <calcPr calcId="162913"/>
  <extLst>
    <ext uri="GoogleSheetsCustomDataVersion2">
      <go:sheetsCustomData xmlns:go="http://customooxmlschemas.google.com/" r:id="rId6" roundtripDataChecksum="IEXifKVFu/NoKEY4+LJFrEtHEElSgAe6n1GzF/OgPR0="/>
    </ext>
  </extLst>
</workbook>
</file>

<file path=xl/calcChain.xml><?xml version="1.0" encoding="utf-8"?>
<calcChain xmlns="http://schemas.openxmlformats.org/spreadsheetml/2006/main">
  <c r="R36" i="1" l="1"/>
  <c r="L36" i="1"/>
  <c r="L37" i="1"/>
  <c r="R82" i="1"/>
  <c r="R69" i="1"/>
  <c r="R65" i="1"/>
  <c r="V94" i="1"/>
  <c r="R119" i="1"/>
  <c r="L120" i="1"/>
  <c r="L121" i="1"/>
  <c r="L117" i="1"/>
  <c r="L118" i="1"/>
  <c r="K117" i="1"/>
  <c r="K118" i="1"/>
  <c r="R117" i="1"/>
  <c r="R118" i="1"/>
  <c r="G117" i="1"/>
  <c r="L82" i="1"/>
  <c r="K82" i="1"/>
  <c r="G82" i="1"/>
  <c r="L69" i="1"/>
  <c r="L65" i="1"/>
  <c r="K65" i="1"/>
  <c r="K69" i="1"/>
  <c r="G69" i="1"/>
  <c r="G65" i="1"/>
  <c r="R17" i="1" l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6" i="1"/>
  <c r="R67" i="1"/>
  <c r="R68" i="1"/>
  <c r="R70" i="1"/>
  <c r="R71" i="1"/>
  <c r="R72" i="1"/>
  <c r="R73" i="1"/>
  <c r="R74" i="1"/>
  <c r="R75" i="1"/>
  <c r="R76" i="1"/>
  <c r="R77" i="1"/>
  <c r="R78" i="1"/>
  <c r="R79" i="1"/>
  <c r="R80" i="1"/>
  <c r="R81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20" i="1"/>
  <c r="S120" i="1" s="1"/>
  <c r="R16" i="1"/>
  <c r="G16" i="1"/>
  <c r="G17" i="1"/>
  <c r="G18" i="1"/>
  <c r="G19" i="1"/>
  <c r="L19" i="1" s="1"/>
  <c r="G20" i="1"/>
  <c r="G21" i="1"/>
  <c r="G22" i="1"/>
  <c r="G23" i="1"/>
  <c r="L23" i="1" s="1"/>
  <c r="S23" i="1" s="1"/>
  <c r="G24" i="1"/>
  <c r="G25" i="1"/>
  <c r="G26" i="1"/>
  <c r="G27" i="1"/>
  <c r="L27" i="1" s="1"/>
  <c r="G28" i="1"/>
  <c r="G29" i="1"/>
  <c r="G30" i="1"/>
  <c r="G31" i="1"/>
  <c r="L31" i="1" s="1"/>
  <c r="S31" i="1" s="1"/>
  <c r="G32" i="1"/>
  <c r="G33" i="1"/>
  <c r="G34" i="1"/>
  <c r="G35" i="1"/>
  <c r="L35" i="1" s="1"/>
  <c r="S35" i="1" s="1"/>
  <c r="G36" i="1"/>
  <c r="G37" i="1"/>
  <c r="G38" i="1"/>
  <c r="G39" i="1"/>
  <c r="L39" i="1" s="1"/>
  <c r="G40" i="1"/>
  <c r="G41" i="1"/>
  <c r="G42" i="1"/>
  <c r="G43" i="1"/>
  <c r="L43" i="1" s="1"/>
  <c r="S43" i="1" s="1"/>
  <c r="G44" i="1"/>
  <c r="G45" i="1"/>
  <c r="G46" i="1"/>
  <c r="G47" i="1"/>
  <c r="L47" i="1" s="1"/>
  <c r="S47" i="1" s="1"/>
  <c r="G48" i="1"/>
  <c r="G49" i="1"/>
  <c r="G50" i="1"/>
  <c r="G51" i="1"/>
  <c r="L51" i="1" s="1"/>
  <c r="S51" i="1" s="1"/>
  <c r="G52" i="1"/>
  <c r="G53" i="1"/>
  <c r="G54" i="1"/>
  <c r="G55" i="1"/>
  <c r="L55" i="1" s="1"/>
  <c r="S55" i="1" s="1"/>
  <c r="G56" i="1"/>
  <c r="G57" i="1"/>
  <c r="G58" i="1"/>
  <c r="G59" i="1"/>
  <c r="L59" i="1" s="1"/>
  <c r="S59" i="1" s="1"/>
  <c r="G60" i="1"/>
  <c r="G61" i="1"/>
  <c r="G62" i="1"/>
  <c r="G63" i="1"/>
  <c r="L63" i="1" s="1"/>
  <c r="S63" i="1" s="1"/>
  <c r="G64" i="1"/>
  <c r="G66" i="1"/>
  <c r="G67" i="1"/>
  <c r="L67" i="1" s="1"/>
  <c r="G68" i="1"/>
  <c r="G70" i="1"/>
  <c r="G71" i="1"/>
  <c r="L71" i="1" s="1"/>
  <c r="S71" i="1" s="1"/>
  <c r="G72" i="1"/>
  <c r="G73" i="1"/>
  <c r="G74" i="1"/>
  <c r="G75" i="1"/>
  <c r="L75" i="1" s="1"/>
  <c r="S75" i="1" s="1"/>
  <c r="G76" i="1"/>
  <c r="G77" i="1"/>
  <c r="G78" i="1"/>
  <c r="G79" i="1"/>
  <c r="L79" i="1" s="1"/>
  <c r="S79" i="1" s="1"/>
  <c r="G80" i="1"/>
  <c r="G81" i="1"/>
  <c r="G83" i="1"/>
  <c r="L83" i="1" s="1"/>
  <c r="S83" i="1" s="1"/>
  <c r="G84" i="1"/>
  <c r="G85" i="1"/>
  <c r="G86" i="1"/>
  <c r="G87" i="1"/>
  <c r="L87" i="1" s="1"/>
  <c r="S87" i="1" s="1"/>
  <c r="G88" i="1"/>
  <c r="G89" i="1"/>
  <c r="G90" i="1"/>
  <c r="G91" i="1"/>
  <c r="L91" i="1" s="1"/>
  <c r="S91" i="1" s="1"/>
  <c r="G92" i="1"/>
  <c r="G93" i="1"/>
  <c r="G94" i="1"/>
  <c r="G95" i="1"/>
  <c r="L95" i="1" s="1"/>
  <c r="S95" i="1" s="1"/>
  <c r="G96" i="1"/>
  <c r="G97" i="1"/>
  <c r="G98" i="1"/>
  <c r="G99" i="1"/>
  <c r="L99" i="1" s="1"/>
  <c r="S99" i="1" s="1"/>
  <c r="G100" i="1"/>
  <c r="G101" i="1"/>
  <c r="G102" i="1"/>
  <c r="G103" i="1"/>
  <c r="L103" i="1" s="1"/>
  <c r="S103" i="1" s="1"/>
  <c r="G104" i="1"/>
  <c r="G105" i="1"/>
  <c r="G106" i="1"/>
  <c r="G107" i="1"/>
  <c r="L107" i="1" s="1"/>
  <c r="S107" i="1" s="1"/>
  <c r="G108" i="1"/>
  <c r="G109" i="1"/>
  <c r="G110" i="1"/>
  <c r="G111" i="1"/>
  <c r="L111" i="1" s="1"/>
  <c r="S111" i="1" s="1"/>
  <c r="G112" i="1"/>
  <c r="G113" i="1"/>
  <c r="G114" i="1"/>
  <c r="G115" i="1"/>
  <c r="L115" i="1" s="1"/>
  <c r="S115" i="1" s="1"/>
  <c r="G116" i="1"/>
  <c r="G118" i="1"/>
  <c r="G119" i="1"/>
  <c r="G120" i="1"/>
  <c r="G121" i="1"/>
  <c r="K121" i="1"/>
  <c r="K16" i="1"/>
  <c r="L16" i="1" s="1"/>
  <c r="K17" i="1"/>
  <c r="L17" i="1" s="1"/>
  <c r="K18" i="1"/>
  <c r="L18" i="1" s="1"/>
  <c r="K19" i="1"/>
  <c r="K20" i="1"/>
  <c r="L20" i="1" s="1"/>
  <c r="K21" i="1"/>
  <c r="L21" i="1" s="1"/>
  <c r="K22" i="1"/>
  <c r="L22" i="1" s="1"/>
  <c r="K23" i="1"/>
  <c r="K24" i="1"/>
  <c r="L24" i="1" s="1"/>
  <c r="K25" i="1"/>
  <c r="L25" i="1" s="1"/>
  <c r="S25" i="1" s="1"/>
  <c r="K26" i="1"/>
  <c r="L26" i="1" s="1"/>
  <c r="K27" i="1"/>
  <c r="K28" i="1"/>
  <c r="L28" i="1" s="1"/>
  <c r="K29" i="1"/>
  <c r="L29" i="1" s="1"/>
  <c r="K30" i="1"/>
  <c r="L30" i="1" s="1"/>
  <c r="S30" i="1" s="1"/>
  <c r="K31" i="1"/>
  <c r="K32" i="1"/>
  <c r="L32" i="1" s="1"/>
  <c r="K33" i="1"/>
  <c r="L33" i="1" s="1"/>
  <c r="S33" i="1" s="1"/>
  <c r="K34" i="1"/>
  <c r="L34" i="1" s="1"/>
  <c r="K35" i="1"/>
  <c r="K36" i="1"/>
  <c r="K37" i="1"/>
  <c r="S37" i="1" s="1"/>
  <c r="K38" i="1"/>
  <c r="L38" i="1" s="1"/>
  <c r="K39" i="1"/>
  <c r="K40" i="1"/>
  <c r="L40" i="1" s="1"/>
  <c r="K41" i="1"/>
  <c r="K42" i="1"/>
  <c r="L42" i="1" s="1"/>
  <c r="K43" i="1"/>
  <c r="K44" i="1"/>
  <c r="L44" i="1" s="1"/>
  <c r="K45" i="1"/>
  <c r="L45" i="1" s="1"/>
  <c r="S45" i="1" s="1"/>
  <c r="K46" i="1"/>
  <c r="L46" i="1" s="1"/>
  <c r="K47" i="1"/>
  <c r="K48" i="1"/>
  <c r="K49" i="1"/>
  <c r="K50" i="1"/>
  <c r="L50" i="1" s="1"/>
  <c r="K51" i="1"/>
  <c r="K52" i="1"/>
  <c r="L52" i="1" s="1"/>
  <c r="K53" i="1"/>
  <c r="L53" i="1" s="1"/>
  <c r="K54" i="1"/>
  <c r="L54" i="1" s="1"/>
  <c r="K55" i="1"/>
  <c r="K56" i="1"/>
  <c r="L56" i="1" s="1"/>
  <c r="K57" i="1"/>
  <c r="L57" i="1" s="1"/>
  <c r="K58" i="1"/>
  <c r="L58" i="1" s="1"/>
  <c r="K59" i="1"/>
  <c r="K60" i="1"/>
  <c r="L60" i="1" s="1"/>
  <c r="K61" i="1"/>
  <c r="L61" i="1" s="1"/>
  <c r="K62" i="1"/>
  <c r="L62" i="1" s="1"/>
  <c r="K63" i="1"/>
  <c r="K64" i="1"/>
  <c r="K66" i="1"/>
  <c r="L66" i="1" s="1"/>
  <c r="K67" i="1"/>
  <c r="K68" i="1"/>
  <c r="L68" i="1" s="1"/>
  <c r="K70" i="1"/>
  <c r="L70" i="1" s="1"/>
  <c r="K71" i="1"/>
  <c r="K72" i="1"/>
  <c r="L72" i="1" s="1"/>
  <c r="K73" i="1"/>
  <c r="L73" i="1" s="1"/>
  <c r="S73" i="1" s="1"/>
  <c r="K74" i="1"/>
  <c r="L74" i="1" s="1"/>
  <c r="S74" i="1" s="1"/>
  <c r="K75" i="1"/>
  <c r="K76" i="1"/>
  <c r="L76" i="1" s="1"/>
  <c r="K77" i="1"/>
  <c r="L77" i="1" s="1"/>
  <c r="S77" i="1" s="1"/>
  <c r="K78" i="1"/>
  <c r="L78" i="1" s="1"/>
  <c r="S78" i="1" s="1"/>
  <c r="K79" i="1"/>
  <c r="K80" i="1"/>
  <c r="L80" i="1" s="1"/>
  <c r="K81" i="1"/>
  <c r="L81" i="1" s="1"/>
  <c r="S82" i="1"/>
  <c r="K83" i="1"/>
  <c r="K84" i="1"/>
  <c r="L84" i="1" s="1"/>
  <c r="K85" i="1"/>
  <c r="L85" i="1" s="1"/>
  <c r="S85" i="1" s="1"/>
  <c r="K86" i="1"/>
  <c r="L86" i="1" s="1"/>
  <c r="K87" i="1"/>
  <c r="K88" i="1"/>
  <c r="L88" i="1" s="1"/>
  <c r="K89" i="1"/>
  <c r="L89" i="1" s="1"/>
  <c r="K90" i="1"/>
  <c r="L90" i="1" s="1"/>
  <c r="S90" i="1" s="1"/>
  <c r="K91" i="1"/>
  <c r="K92" i="1"/>
  <c r="L92" i="1" s="1"/>
  <c r="K93" i="1"/>
  <c r="L93" i="1" s="1"/>
  <c r="K94" i="1"/>
  <c r="L94" i="1" s="1"/>
  <c r="S94" i="1" s="1"/>
  <c r="K95" i="1"/>
  <c r="K96" i="1"/>
  <c r="L96" i="1" s="1"/>
  <c r="K97" i="1"/>
  <c r="L97" i="1" s="1"/>
  <c r="S97" i="1" s="1"/>
  <c r="K98" i="1"/>
  <c r="K99" i="1"/>
  <c r="K100" i="1"/>
  <c r="L100" i="1" s="1"/>
  <c r="K101" i="1"/>
  <c r="L101" i="1" s="1"/>
  <c r="K102" i="1"/>
  <c r="L102" i="1" s="1"/>
  <c r="K103" i="1"/>
  <c r="K104" i="1"/>
  <c r="L104" i="1" s="1"/>
  <c r="K105" i="1"/>
  <c r="L105" i="1" s="1"/>
  <c r="K106" i="1"/>
  <c r="K107" i="1"/>
  <c r="K108" i="1"/>
  <c r="L108" i="1" s="1"/>
  <c r="K109" i="1"/>
  <c r="L109" i="1" s="1"/>
  <c r="S109" i="1" s="1"/>
  <c r="K110" i="1"/>
  <c r="L110" i="1" s="1"/>
  <c r="K111" i="1"/>
  <c r="K112" i="1"/>
  <c r="K113" i="1"/>
  <c r="L113" i="1" s="1"/>
  <c r="S113" i="1" s="1"/>
  <c r="K114" i="1"/>
  <c r="K115" i="1"/>
  <c r="K116" i="1"/>
  <c r="L116" i="1" s="1"/>
  <c r="K119" i="1"/>
  <c r="K120" i="1"/>
  <c r="R15" i="1"/>
  <c r="R121" i="1"/>
  <c r="S121" i="1" s="1"/>
  <c r="L98" i="1" l="1"/>
  <c r="S98" i="1" s="1"/>
  <c r="L106" i="1"/>
  <c r="S106" i="1" s="1"/>
  <c r="L114" i="1"/>
  <c r="S114" i="1" s="1"/>
  <c r="V114" i="1" s="1"/>
  <c r="L112" i="1"/>
  <c r="S112" i="1" s="1"/>
  <c r="L119" i="1"/>
  <c r="S117" i="1"/>
  <c r="L48" i="1"/>
  <c r="L49" i="1"/>
  <c r="S49" i="1" s="1"/>
  <c r="S69" i="1"/>
  <c r="V69" i="1" s="1"/>
  <c r="S65" i="1"/>
  <c r="L64" i="1"/>
  <c r="S64" i="1" s="1"/>
  <c r="V64" i="1" s="1"/>
  <c r="L41" i="1"/>
  <c r="S102" i="1"/>
  <c r="S34" i="1"/>
  <c r="S26" i="1"/>
  <c r="S86" i="1"/>
  <c r="S93" i="1"/>
  <c r="V93" i="1" s="1"/>
  <c r="S27" i="1"/>
  <c r="S22" i="1"/>
  <c r="S39" i="1"/>
  <c r="S61" i="1"/>
  <c r="S62" i="1"/>
  <c r="S67" i="1"/>
  <c r="V120" i="1"/>
  <c r="S116" i="1"/>
  <c r="S100" i="1"/>
  <c r="S92" i="1"/>
  <c r="V92" i="1" s="1"/>
  <c r="S76" i="1"/>
  <c r="S60" i="1"/>
  <c r="S44" i="1"/>
  <c r="V44" i="1" s="1"/>
  <c r="S20" i="1"/>
  <c r="V20" i="1" s="1"/>
  <c r="S96" i="1"/>
  <c r="S84" i="1"/>
  <c r="S80" i="1"/>
  <c r="S52" i="1"/>
  <c r="S36" i="1"/>
  <c r="S32" i="1"/>
  <c r="S89" i="1"/>
  <c r="S118" i="1"/>
  <c r="V118" i="1" s="1"/>
  <c r="S108" i="1"/>
  <c r="S21" i="1"/>
  <c r="V21" i="1" s="1"/>
  <c r="S68" i="1"/>
  <c r="S57" i="1"/>
  <c r="S105" i="1"/>
  <c r="V105" i="1" s="1"/>
  <c r="S38" i="1"/>
  <c r="S46" i="1"/>
  <c r="S48" i="1"/>
  <c r="V48" i="1" s="1"/>
  <c r="S28" i="1"/>
  <c r="V28" i="1" s="1"/>
  <c r="S24" i="1"/>
  <c r="S42" i="1"/>
  <c r="S41" i="1"/>
  <c r="V41" i="1" s="1"/>
  <c r="S54" i="1"/>
  <c r="V54" i="1" s="1"/>
  <c r="S50" i="1"/>
  <c r="S66" i="1"/>
  <c r="S58" i="1"/>
  <c r="S56" i="1"/>
  <c r="V56" i="1" s="1"/>
  <c r="S70" i="1"/>
  <c r="S72" i="1"/>
  <c r="S81" i="1"/>
  <c r="V81" i="1" s="1"/>
  <c r="S88" i="1"/>
  <c r="V88" i="1" s="1"/>
  <c r="S104" i="1"/>
  <c r="V104" i="1" s="1"/>
  <c r="S110" i="1"/>
  <c r="S53" i="1"/>
  <c r="V53" i="1" s="1"/>
  <c r="S29" i="1"/>
  <c r="V29" i="1" s="1"/>
  <c r="S40" i="1"/>
  <c r="S101" i="1"/>
  <c r="V17" i="1"/>
  <c r="V18" i="1"/>
  <c r="V22" i="1"/>
  <c r="V23" i="1"/>
  <c r="V24" i="1"/>
  <c r="V25" i="1"/>
  <c r="V26" i="1"/>
  <c r="V27" i="1"/>
  <c r="V30" i="1"/>
  <c r="V31" i="1"/>
  <c r="V32" i="1"/>
  <c r="V33" i="1"/>
  <c r="V34" i="1"/>
  <c r="V35" i="1"/>
  <c r="V36" i="1"/>
  <c r="V37" i="1"/>
  <c r="V38" i="1"/>
  <c r="V39" i="1"/>
  <c r="V40" i="1"/>
  <c r="V42" i="1"/>
  <c r="V43" i="1"/>
  <c r="V45" i="1"/>
  <c r="V46" i="1"/>
  <c r="V47" i="1"/>
  <c r="V49" i="1"/>
  <c r="V50" i="1"/>
  <c r="V51" i="1"/>
  <c r="V52" i="1"/>
  <c r="V55" i="1"/>
  <c r="V57" i="1"/>
  <c r="V58" i="1"/>
  <c r="V59" i="1"/>
  <c r="V60" i="1"/>
  <c r="V61" i="1"/>
  <c r="V62" i="1"/>
  <c r="V63" i="1"/>
  <c r="V65" i="1"/>
  <c r="V66" i="1"/>
  <c r="V67" i="1"/>
  <c r="V68" i="1"/>
  <c r="V70" i="1"/>
  <c r="V71" i="1"/>
  <c r="V72" i="1"/>
  <c r="V73" i="1"/>
  <c r="V74" i="1"/>
  <c r="V75" i="1"/>
  <c r="V76" i="1"/>
  <c r="V77" i="1"/>
  <c r="V78" i="1"/>
  <c r="V79" i="1"/>
  <c r="V80" i="1"/>
  <c r="V82" i="1"/>
  <c r="V83" i="1"/>
  <c r="V84" i="1"/>
  <c r="V85" i="1"/>
  <c r="V86" i="1"/>
  <c r="V87" i="1"/>
  <c r="V89" i="1"/>
  <c r="V90" i="1"/>
  <c r="V91" i="1"/>
  <c r="V96" i="1"/>
  <c r="V97" i="1"/>
  <c r="V98" i="1"/>
  <c r="V99" i="1"/>
  <c r="V100" i="1"/>
  <c r="V101" i="1"/>
  <c r="V102" i="1"/>
  <c r="V103" i="1"/>
  <c r="V106" i="1"/>
  <c r="V107" i="1"/>
  <c r="V108" i="1"/>
  <c r="V109" i="1"/>
  <c r="V110" i="1"/>
  <c r="V111" i="1"/>
  <c r="V112" i="1"/>
  <c r="V113" i="1"/>
  <c r="V115" i="1"/>
  <c r="V116" i="1"/>
  <c r="V117" i="1"/>
  <c r="S19" i="1"/>
  <c r="V19" i="1" s="1"/>
  <c r="S18" i="1"/>
  <c r="K15" i="1"/>
  <c r="G15" i="1"/>
  <c r="R122" i="1"/>
  <c r="V119" i="1" l="1"/>
  <c r="S119" i="1"/>
  <c r="L15" i="1"/>
  <c r="L128" i="1" s="1"/>
  <c r="M128" i="1" s="1"/>
  <c r="N130" i="1"/>
  <c r="O130" i="1" s="1"/>
  <c r="N126" i="1"/>
  <c r="O126" i="1" s="1"/>
  <c r="N132" i="1"/>
  <c r="O132" i="1" s="1"/>
  <c r="N128" i="1"/>
  <c r="O128" i="1" s="1"/>
  <c r="S17" i="1"/>
  <c r="V15" i="1" l="1"/>
  <c r="J125" i="1" s="1"/>
  <c r="S15" i="1"/>
  <c r="L130" i="1"/>
  <c r="M130" i="1" s="1"/>
  <c r="L126" i="1"/>
  <c r="M126" i="1" s="1"/>
  <c r="S16" i="1"/>
  <c r="L132" i="1"/>
  <c r="M132" i="1" s="1"/>
  <c r="P132" i="1" l="1"/>
  <c r="P126" i="1"/>
  <c r="V16" i="1"/>
  <c r="F130" i="1" s="1"/>
  <c r="F129" i="1"/>
  <c r="P128" i="1"/>
  <c r="P130" i="1"/>
  <c r="F132" i="1" l="1"/>
  <c r="H125" i="1"/>
  <c r="F125" i="1"/>
  <c r="G125" i="1"/>
  <c r="I125" i="1"/>
  <c r="K125" i="1" l="1"/>
</calcChain>
</file>

<file path=xl/sharedStrings.xml><?xml version="1.0" encoding="utf-8"?>
<sst xmlns="http://schemas.openxmlformats.org/spreadsheetml/2006/main" count="271" uniqueCount="267">
  <si>
    <t>DEDAN KIMATHI UNIVERSITY OF TECHNOLOGY</t>
  </si>
  <si>
    <t>DEGREE: BACHELOR OF SCIENCE IN MECHATRONIC  ENGINEERING</t>
  </si>
  <si>
    <t>SECOND YEAR FIRST SEMESTER 2022/2023 ACADEMIC YEAR</t>
  </si>
  <si>
    <t xml:space="preserve">SCORESHEET </t>
  </si>
  <si>
    <t>UNIT CODE:</t>
  </si>
  <si>
    <t>EMT 2101</t>
  </si>
  <si>
    <t>CAD</t>
  </si>
  <si>
    <t>S/N</t>
  </si>
  <si>
    <t xml:space="preserve">REG. NO. </t>
  </si>
  <si>
    <t>NAME</t>
  </si>
  <si>
    <t>CONTINUOUS ASSESSMENT TESTS</t>
  </si>
  <si>
    <t>ASSIGNMENTS</t>
  </si>
  <si>
    <t>END OF SEMESTER EXAMINATION</t>
  </si>
  <si>
    <t>INTERNAL EXAMINER MARKS /100</t>
  </si>
  <si>
    <t>EXTERNAL EXAMINER MARKS /100</t>
  </si>
  <si>
    <t>AGREED MARKS /100</t>
  </si>
  <si>
    <t>GRADE</t>
  </si>
  <si>
    <t>CAT 1 Out of</t>
  </si>
  <si>
    <t>CAT 2 Out of</t>
  </si>
  <si>
    <t>CAT3 Out of</t>
  </si>
  <si>
    <t>TOTAL</t>
  </si>
  <si>
    <t>Assgnt 1 Out of</t>
  </si>
  <si>
    <t>Assgnt 2 Out of</t>
  </si>
  <si>
    <t>Q1 out of</t>
  </si>
  <si>
    <t>Q2 out of</t>
  </si>
  <si>
    <t>Q3 out of</t>
  </si>
  <si>
    <t>Q4 out Of</t>
  </si>
  <si>
    <t>Q5 out of</t>
  </si>
  <si>
    <t>TOTAL EXAM OUT OF</t>
  </si>
  <si>
    <t>E022-01-0899/2022</t>
  </si>
  <si>
    <t>Eric  Mumo MWANGI</t>
  </si>
  <si>
    <t>E022-01-1252/2022</t>
  </si>
  <si>
    <t>Saidi Kombe RAJABU</t>
  </si>
  <si>
    <t>E022-01-1253/2022</t>
  </si>
  <si>
    <t>Daniel WAKAYAMBA</t>
  </si>
  <si>
    <t>E022-01-1254/2022</t>
  </si>
  <si>
    <t>Eston  Njama MIRINGU</t>
  </si>
  <si>
    <t>E022-01-1255/2022</t>
  </si>
  <si>
    <t>Sarah Njeri MBURU</t>
  </si>
  <si>
    <t>E022-01-1256/2022</t>
  </si>
  <si>
    <t xml:space="preserve">Kennedy Karuri GITHAIGA </t>
  </si>
  <si>
    <t>E022-01-1257/2022</t>
  </si>
  <si>
    <t>Samuel  Ndicu WANJA</t>
  </si>
  <si>
    <t>E022-01-1258/2022</t>
  </si>
  <si>
    <t>Kelvin Kimingi NGANGA</t>
  </si>
  <si>
    <t>E022-01-1259/2022</t>
  </si>
  <si>
    <t>James NDUNGU</t>
  </si>
  <si>
    <t>E022-01-1260/2022</t>
  </si>
  <si>
    <t>Sylvia Wambui KINGA</t>
  </si>
  <si>
    <t>E022-01-1261/2022</t>
  </si>
  <si>
    <t>Benson Muchoki NDUNGU</t>
  </si>
  <si>
    <t>E022-01-1263/2022</t>
  </si>
  <si>
    <t>Brian Muchai KAGURI</t>
  </si>
  <si>
    <t>E022-01-1264/2022</t>
  </si>
  <si>
    <t>Alvis Patrick  KIMANI</t>
  </si>
  <si>
    <t>E022-01-1265/2022</t>
  </si>
  <si>
    <t xml:space="preserve">Edward  MUNENE </t>
  </si>
  <si>
    <t>E022-01-1266/2022</t>
  </si>
  <si>
    <t>Eliud   Gachau NJIHIA</t>
  </si>
  <si>
    <t>E022-01-1267/2022</t>
  </si>
  <si>
    <t>Victor  Mutiio KAARA</t>
  </si>
  <si>
    <t>E022-01-1269/2022</t>
  </si>
  <si>
    <t>Daniel Mutwiri MWENDA</t>
  </si>
  <si>
    <t>E022-01-1270/2022</t>
  </si>
  <si>
    <t>Emmanuel Wambua MAKAU</t>
  </si>
  <si>
    <t>E022-01-1271/2022</t>
  </si>
  <si>
    <t>Dennis Kamau MACHARIA</t>
  </si>
  <si>
    <t>E022-01-1272/2022</t>
  </si>
  <si>
    <t>James Njihia KARANJA</t>
  </si>
  <si>
    <t>E022-01-1273/2022</t>
  </si>
  <si>
    <t>Zachery Reinhard OTIENO</t>
  </si>
  <si>
    <t>E022-01-1274/2022</t>
  </si>
  <si>
    <t>Victor Mburu THARAO</t>
  </si>
  <si>
    <t>E022-01-1275/2022</t>
  </si>
  <si>
    <t>Johnpaul Kigochi MBOTE</t>
  </si>
  <si>
    <t>E022-01-1276/2022</t>
  </si>
  <si>
    <t>Lewis Muriuki WAMBUGU</t>
  </si>
  <si>
    <t>E022-01-1277/2022</t>
  </si>
  <si>
    <t>Vanessa Grace WARERA</t>
  </si>
  <si>
    <t>E022-01-1280/2022</t>
  </si>
  <si>
    <t xml:space="preserve">Mutai David  KIPYEGON </t>
  </si>
  <si>
    <t>E022-01-1281/2022</t>
  </si>
  <si>
    <t xml:space="preserve">Bradley  Chabaga  KIPROTICH </t>
  </si>
  <si>
    <t>E022-01-1282/2022</t>
  </si>
  <si>
    <t xml:space="preserve">Collins KAMAU </t>
  </si>
  <si>
    <t>E022-01-1283/2022</t>
  </si>
  <si>
    <t>Joan Mumbi THOITHI</t>
  </si>
  <si>
    <t>E022-01-1284/2022</t>
  </si>
  <si>
    <t>Happy Nyambura MATHENGE</t>
  </si>
  <si>
    <t>E022-01-1285/2022</t>
  </si>
  <si>
    <t>Ellis  Ikundo MUHORO</t>
  </si>
  <si>
    <t>E022-01-1286/2022</t>
  </si>
  <si>
    <t xml:space="preserve">Cassidy  Mbaire  WAWERU </t>
  </si>
  <si>
    <t>E022-01-1287/2022</t>
  </si>
  <si>
    <t>Ian Muthae WAMBUA</t>
  </si>
  <si>
    <t>E022-01-1288/2022</t>
  </si>
  <si>
    <t>Ronald  Mutua  MWAU</t>
  </si>
  <si>
    <t>E022-01-1289/2022</t>
  </si>
  <si>
    <t xml:space="preserve">Prince Baraka KIRIMI </t>
  </si>
  <si>
    <t>E022-01-1290/2022</t>
  </si>
  <si>
    <t xml:space="preserve">Blessing  Nafula  JUMA </t>
  </si>
  <si>
    <t>E022-01-1292/2022</t>
  </si>
  <si>
    <t>Duncan Muimi MULI</t>
  </si>
  <si>
    <t>E022-01-1293/2022</t>
  </si>
  <si>
    <t>Edger Ongany OKOTH</t>
  </si>
  <si>
    <t>E022-01-1294/2022</t>
  </si>
  <si>
    <t xml:space="preserve">Allan  Nganga  GACHERU </t>
  </si>
  <si>
    <t>E022-01-1296/2022</t>
  </si>
  <si>
    <t>Reinhard Kimutai BITOK</t>
  </si>
  <si>
    <t>E022-01-1297/2022</t>
  </si>
  <si>
    <t>Benson Nganga NJUGUNA</t>
  </si>
  <si>
    <t>E022-01-1298/2022</t>
  </si>
  <si>
    <t xml:space="preserve">Sam Harol Bahati  ONYANGO </t>
  </si>
  <si>
    <t>E022-01-1299/2022</t>
  </si>
  <si>
    <t>Vincent Lakilau KIPKALIS</t>
  </si>
  <si>
    <t>E022-01-1300/2022</t>
  </si>
  <si>
    <t>Joey Muthoni KANYI</t>
  </si>
  <si>
    <t>E022-01-1301/2022</t>
  </si>
  <si>
    <t>Joy Nyawira GICHURU</t>
  </si>
  <si>
    <t>E022-01-1302/2022</t>
  </si>
  <si>
    <t>Ann Jerono NGETICH</t>
  </si>
  <si>
    <t>E022-01-1303/2022</t>
  </si>
  <si>
    <t xml:space="preserve">Trevor  Muhavi MWANZI </t>
  </si>
  <si>
    <t>E022-01-1304/2022</t>
  </si>
  <si>
    <t>Witney Jemutai  KOECH</t>
  </si>
  <si>
    <t>E022-01-1305/2022</t>
  </si>
  <si>
    <t>Evan Kipkoech ROTICH</t>
  </si>
  <si>
    <t>E022-01-1307/2022</t>
  </si>
  <si>
    <t>Paul Mwangi THUO</t>
  </si>
  <si>
    <t>E022-01-1308/2022</t>
  </si>
  <si>
    <t>David  Mwangi NGARI</t>
  </si>
  <si>
    <t>E022-01-1309/2022</t>
  </si>
  <si>
    <t>Robert Anthony OYANGO</t>
  </si>
  <si>
    <t>E022-01-1310/2022</t>
  </si>
  <si>
    <t>Collins Cheruiyot KEMBOI</t>
  </si>
  <si>
    <t>E022-01-1311/2022</t>
  </si>
  <si>
    <t>Perisan NDUNGE</t>
  </si>
  <si>
    <t>E022-01-1313/2022</t>
  </si>
  <si>
    <t>Allan Kiptoo KIPRAISI</t>
  </si>
  <si>
    <t>E022-01-1314/2022</t>
  </si>
  <si>
    <t>Benard Akungu OGOLA</t>
  </si>
  <si>
    <t>E022-01-1315/2022</t>
  </si>
  <si>
    <t>Aron KIBET</t>
  </si>
  <si>
    <t>E022-01-1316/2022</t>
  </si>
  <si>
    <t>Romeo Kipruto  KEMBOI</t>
  </si>
  <si>
    <t>E022-01-1317/2022</t>
  </si>
  <si>
    <t>Emmanuel KIPTOO</t>
  </si>
  <si>
    <t>E022-01-1318/2022</t>
  </si>
  <si>
    <t>David BARONGO</t>
  </si>
  <si>
    <t>E022-01-1319/2022</t>
  </si>
  <si>
    <t>Spencer Kibii KIGEN</t>
  </si>
  <si>
    <t>E022-01-1320/2022</t>
  </si>
  <si>
    <t>Muthomi  KIONI</t>
  </si>
  <si>
    <t>E022-01-1321/2022</t>
  </si>
  <si>
    <t>Nathan  Simintei KAELO</t>
  </si>
  <si>
    <t>E022-01-1323/2022</t>
  </si>
  <si>
    <t>Kitur Mark KIMUTAI</t>
  </si>
  <si>
    <t>E022-01-1325/2022</t>
  </si>
  <si>
    <t>Prince  Waribu  GACHUHI</t>
  </si>
  <si>
    <t>E022-01-1327/2022</t>
  </si>
  <si>
    <t>Collins  Kibichii KIPLAGAT</t>
  </si>
  <si>
    <t>E022-01-1328/2022</t>
  </si>
  <si>
    <t xml:space="preserve">Mark Obungu ONYAMBU </t>
  </si>
  <si>
    <t>E022-01-1329/2022</t>
  </si>
  <si>
    <t>Michael Katana MVOO</t>
  </si>
  <si>
    <t>E022-01-1330/2022</t>
  </si>
  <si>
    <t>Nicholas Maxwell KIPRUTO</t>
  </si>
  <si>
    <t>E022-01-1331/2022</t>
  </si>
  <si>
    <t xml:space="preserve">Sydney  MURUKA </t>
  </si>
  <si>
    <t>E022-01-1332/2022</t>
  </si>
  <si>
    <t>Pharel MAKONA</t>
  </si>
  <si>
    <t>E022-01-1333/2022</t>
  </si>
  <si>
    <t>Joseph  Kariuki  KIMANI</t>
  </si>
  <si>
    <t>E022-01-1334/2022</t>
  </si>
  <si>
    <t>Solomon Wekesa WANYONYI</t>
  </si>
  <si>
    <t>E022-01-1335/2022</t>
  </si>
  <si>
    <t xml:space="preserve">Chris Ositu  OKONDO </t>
  </si>
  <si>
    <t>E022-01-1337/2022</t>
  </si>
  <si>
    <t>Biron Omondi ODIWUOR</t>
  </si>
  <si>
    <t>E022-01-1338/2022</t>
  </si>
  <si>
    <t xml:space="preserve">George Otieno  OTIENO </t>
  </si>
  <si>
    <t>E022-01-1339/2022</t>
  </si>
  <si>
    <t>James  Joachim  AUTE</t>
  </si>
  <si>
    <t>E022-01-1340/2022</t>
  </si>
  <si>
    <t>Isaac Simiyu WASIKE</t>
  </si>
  <si>
    <t>E022-01-1341/2022</t>
  </si>
  <si>
    <t>Maxwell NDEMO</t>
  </si>
  <si>
    <t>E022-01-1342/2022</t>
  </si>
  <si>
    <t xml:space="preserve">Derrick  Nyagudi  OSIAGO </t>
  </si>
  <si>
    <t>E022-01-1354/2022</t>
  </si>
  <si>
    <t>Rodney maina GATHARA</t>
  </si>
  <si>
    <t>E022-01-1379/2022</t>
  </si>
  <si>
    <t>Collins Kitungu MUKUA</t>
  </si>
  <si>
    <t>E022-01-1391/2022</t>
  </si>
  <si>
    <t xml:space="preserve">Mercy Mutheu MWINZI </t>
  </si>
  <si>
    <t>E022-01-1402/2022</t>
  </si>
  <si>
    <t>Victor Baraka WANYONYI</t>
  </si>
  <si>
    <t>E022-01-1497/2022</t>
  </si>
  <si>
    <t xml:space="preserve">Erick KIPKEMOI </t>
  </si>
  <si>
    <t>E022-01-2150/2022</t>
  </si>
  <si>
    <t>Janice Wanjiru WAWERU</t>
  </si>
  <si>
    <t>E022-01-2170/2022</t>
  </si>
  <si>
    <t xml:space="preserve">Nicole  Gesare  ONYIEGO </t>
  </si>
  <si>
    <t>E022-01-2189/2022</t>
  </si>
  <si>
    <t>Ian Muli WAMBUA</t>
  </si>
  <si>
    <t>E022-01-2192/2022</t>
  </si>
  <si>
    <t xml:space="preserve">Patty Mailu MUTINDA </t>
  </si>
  <si>
    <t>E022-01-2258/2022</t>
  </si>
  <si>
    <t>Brian Kipkemoi KOECH</t>
  </si>
  <si>
    <t>E022-01-2305/2022</t>
  </si>
  <si>
    <t>Jeff Mburu KAMAU</t>
  </si>
  <si>
    <t>E022-01-2379/2022</t>
  </si>
  <si>
    <t>Stanley  Nguna MWENDWA</t>
  </si>
  <si>
    <t>E022-01-2406/2022</t>
  </si>
  <si>
    <t>Desmond MONDO</t>
  </si>
  <si>
    <t>E022-01-2453/2022</t>
  </si>
  <si>
    <t>Ebby Rehema MATIKA</t>
  </si>
  <si>
    <t>E022-01-2459/2022</t>
  </si>
  <si>
    <t>Samuel  Yashua RUKUNYI</t>
  </si>
  <si>
    <t>E022-01-2531/2022</t>
  </si>
  <si>
    <t>Victor Gachigua  KARANJA</t>
  </si>
  <si>
    <t>E022-01-2574/2022</t>
  </si>
  <si>
    <t>Abdulrahman Hassan HUSSEIN</t>
  </si>
  <si>
    <t>E022-01-2968/2021</t>
  </si>
  <si>
    <t>Simon Kamangaru MUNYIRI</t>
  </si>
  <si>
    <t>E022-01-1382/2021</t>
  </si>
  <si>
    <t>Kelvin MUTEMBEI</t>
  </si>
  <si>
    <t>E022-01-1398/2021</t>
  </si>
  <si>
    <t>Dennis Kipruto SANG</t>
  </si>
  <si>
    <t>E022-01-1406/2021</t>
  </si>
  <si>
    <t>Edwin Ngure GATHUITA</t>
  </si>
  <si>
    <t>E022-01-1365/2021</t>
  </si>
  <si>
    <t>Simon MUKONZA</t>
  </si>
  <si>
    <t>E022-01-1507/2021</t>
  </si>
  <si>
    <t>Solomon Wanyungu AMBOKA</t>
  </si>
  <si>
    <t>E022-01-1356/2021</t>
  </si>
  <si>
    <t>Rachael Wanjiru</t>
  </si>
  <si>
    <t>E022-01-2138/2020</t>
  </si>
  <si>
    <t>Dennis Mungai</t>
  </si>
  <si>
    <t>E022-01-1395/2021</t>
  </si>
  <si>
    <t>Brian Kasili</t>
  </si>
  <si>
    <t>E022-01-1388/2021</t>
  </si>
  <si>
    <t>Hacket Ngetich</t>
  </si>
  <si>
    <t>SUMMARY OF RESULTS</t>
  </si>
  <si>
    <t>A</t>
  </si>
  <si>
    <t>B</t>
  </si>
  <si>
    <t>C</t>
  </si>
  <si>
    <t>D</t>
  </si>
  <si>
    <t>E</t>
  </si>
  <si>
    <t>CAT+ASS.+LAB</t>
  </si>
  <si>
    <t>EXAM</t>
  </si>
  <si>
    <t>OVERALL</t>
  </si>
  <si>
    <t>I.E.</t>
  </si>
  <si>
    <t>CAT /30</t>
  </si>
  <si>
    <t xml:space="preserve">% </t>
  </si>
  <si>
    <t>EXAM /70</t>
  </si>
  <si>
    <t>%</t>
  </si>
  <si>
    <t>/100</t>
  </si>
  <si>
    <t xml:space="preserve">E.E. </t>
  </si>
  <si>
    <t xml:space="preserve">I.E. </t>
  </si>
  <si>
    <t>E.E</t>
  </si>
  <si>
    <t>PASS</t>
  </si>
  <si>
    <t>FAIL</t>
  </si>
  <si>
    <t>ABSENT</t>
  </si>
  <si>
    <t>Assgnt 3 Out of</t>
  </si>
  <si>
    <t>CATs + LABS + ASSIGNMENTS GRAND TOTAL out of 50</t>
  </si>
  <si>
    <t>the student did not do cats, assignments and claims did the exam but did not submit any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</si>
</sst>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9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u/>
      <sz val="24"/>
      <color theme="1"/>
      <name val="Times New Roman"/>
      <family val="1"/>
    </font>
    <font>
      <sz val="11"/>
      <color theme="1"/>
      <name val="Times New Roman"/>
      <family val="1"/>
    </font>
    <font>
      <b/>
      <u/>
      <sz val="18"/>
      <color rgb="FFFF0000"/>
      <name val="Times New Roman"/>
      <family val="1"/>
    </font>
    <font>
      <sz val="12"/>
      <color theme="1"/>
      <name val="Arial"/>
      <family val="2"/>
    </font>
    <font>
      <b/>
      <u/>
      <sz val="18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b/>
      <sz val="14"/>
      <color theme="1"/>
      <name val="Arial"/>
      <family val="2"/>
    </font>
    <font>
      <b/>
      <sz val="11"/>
      <color rgb="FF993300"/>
      <name val="Arial"/>
      <family val="2"/>
    </font>
    <font>
      <sz val="10"/>
      <color theme="1"/>
      <name val="Times New Roman"/>
      <family val="1"/>
    </font>
    <font>
      <b/>
      <sz val="16"/>
      <color rgb="FFFF0000"/>
      <name val="Arial"/>
      <family val="2"/>
    </font>
    <font>
      <b/>
      <sz val="16"/>
      <color rgb="FF000000"/>
      <name val="Arial"/>
      <family val="2"/>
    </font>
    <font>
      <sz val="8"/>
      <color theme="1"/>
      <name val="Arial"/>
      <family val="2"/>
    </font>
    <font>
      <sz val="8"/>
      <color rgb="FF000080"/>
      <name val="Arial"/>
      <family val="2"/>
    </font>
    <font>
      <sz val="14"/>
      <color rgb="FF000000"/>
      <name val="Verdana"/>
      <family val="2"/>
    </font>
    <font>
      <sz val="20"/>
      <color rgb="FF000000"/>
      <name val="Calibri"/>
      <family val="2"/>
    </font>
    <font>
      <sz val="20"/>
      <color theme="1"/>
      <name val="Calibri"/>
      <family val="2"/>
    </font>
    <font>
      <b/>
      <sz val="20"/>
      <color rgb="FFFF0000"/>
      <name val="Calibri"/>
      <family val="2"/>
    </font>
    <font>
      <b/>
      <sz val="20"/>
      <color rgb="FF993300"/>
      <name val="Calibri"/>
      <family val="2"/>
    </font>
    <font>
      <b/>
      <sz val="20"/>
      <color rgb="FF000000"/>
      <name val="Calibri"/>
      <family val="2"/>
    </font>
    <font>
      <sz val="20"/>
      <color theme="1"/>
      <name val="Arial"/>
      <family val="2"/>
    </font>
    <font>
      <sz val="12"/>
      <color rgb="FF000080"/>
      <name val="Arial"/>
      <family val="2"/>
    </font>
    <font>
      <sz val="14"/>
      <color theme="1"/>
      <name val="Verdana"/>
      <family val="2"/>
    </font>
    <font>
      <sz val="12"/>
      <color theme="1"/>
      <name val="Calibri"/>
      <family val="2"/>
    </font>
    <font>
      <sz val="12"/>
      <color theme="1"/>
      <name val="Verdana"/>
      <family val="2"/>
    </font>
    <font>
      <b/>
      <sz val="22"/>
      <color theme="1"/>
      <name val="Calibri"/>
      <family val="2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4"/>
      <color theme="1"/>
      <name val="Calibri"/>
      <family val="2"/>
    </font>
    <font>
      <b/>
      <u/>
      <sz val="16"/>
      <color theme="1"/>
      <name val="Times New Roman"/>
      <family val="1"/>
    </font>
    <font>
      <b/>
      <sz val="16"/>
      <color theme="1"/>
      <name val="Arial"/>
      <family val="2"/>
    </font>
    <font>
      <sz val="16"/>
      <name val="Calibri"/>
      <family val="2"/>
    </font>
    <font>
      <sz val="16"/>
      <color rgb="FF000000"/>
      <name val="Verdana"/>
      <family val="2"/>
    </font>
    <font>
      <sz val="16"/>
      <color theme="1"/>
      <name val="Verdana"/>
      <family val="2"/>
    </font>
    <font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99FF"/>
        <bgColor rgb="FFCC99FF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0000"/>
      </patternFill>
    </fill>
    <fill>
      <patternFill patternType="solid">
        <fgColor rgb="FFFFFF00"/>
        <bgColor theme="0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CC99FF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002060"/>
      </patternFill>
    </fill>
  </fills>
  <borders count="30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/>
      <diagonal/>
    </border>
    <border>
      <left/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/>
      <right/>
      <top/>
      <bottom style="thin">
        <color rgb="FF333333"/>
      </bottom>
      <diagonal/>
    </border>
    <border>
      <left style="thin">
        <color rgb="FF333333"/>
      </left>
      <right style="thin">
        <color rgb="FF808080"/>
      </right>
      <top style="thin">
        <color rgb="FF808080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thin">
        <color rgb="FF808080"/>
      </right>
      <top style="thin">
        <color rgb="FF33333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33333"/>
      </left>
      <right style="thin">
        <color rgb="FF333333"/>
      </right>
      <top/>
      <bottom style="thin">
        <color indexed="64"/>
      </bottom>
      <diagonal/>
    </border>
    <border>
      <left style="thin">
        <color rgb="FF333333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164" fontId="12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textRotation="90" wrapText="1"/>
    </xf>
    <xf numFmtId="0" fontId="15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 textRotation="90" wrapText="1"/>
    </xf>
    <xf numFmtId="0" fontId="17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1" fontId="20" fillId="4" borderId="6" xfId="0" applyNumberFormat="1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3" fontId="24" fillId="0" borderId="7" xfId="0" applyNumberFormat="1" applyFont="1" applyBorder="1" applyAlignment="1">
      <alignment horizontal="left" vertical="center"/>
    </xf>
    <xf numFmtId="0" fontId="24" fillId="6" borderId="9" xfId="0" applyFont="1" applyFill="1" applyBorder="1" applyAlignment="1">
      <alignment vertical="center"/>
    </xf>
    <xf numFmtId="164" fontId="25" fillId="0" borderId="7" xfId="0" applyNumberFormat="1" applyFont="1" applyBorder="1"/>
    <xf numFmtId="2" fontId="27" fillId="4" borderId="10" xfId="0" applyNumberFormat="1" applyFont="1" applyFill="1" applyBorder="1"/>
    <xf numFmtId="164" fontId="28" fillId="3" borderId="10" xfId="0" applyNumberFormat="1" applyFont="1" applyFill="1" applyBorder="1"/>
    <xf numFmtId="164" fontId="29" fillId="5" borderId="10" xfId="0" applyNumberFormat="1" applyFont="1" applyFill="1" applyBorder="1"/>
    <xf numFmtId="1" fontId="25" fillId="0" borderId="7" xfId="0" applyNumberFormat="1" applyFont="1" applyBorder="1"/>
    <xf numFmtId="164" fontId="30" fillId="0" borderId="7" xfId="0" applyNumberFormat="1" applyFont="1" applyBorder="1" applyAlignment="1">
      <alignment vertical="center"/>
    </xf>
    <xf numFmtId="0" fontId="31" fillId="0" borderId="0" xfId="0" applyFont="1" applyAlignment="1">
      <alignment vertical="center"/>
    </xf>
    <xf numFmtId="0" fontId="24" fillId="6" borderId="12" xfId="0" applyFont="1" applyFill="1" applyBorder="1" applyAlignment="1">
      <alignment vertical="center"/>
    </xf>
    <xf numFmtId="0" fontId="32" fillId="6" borderId="12" xfId="0" applyFont="1" applyFill="1" applyBorder="1" applyAlignment="1">
      <alignment vertical="center"/>
    </xf>
    <xf numFmtId="0" fontId="32" fillId="6" borderId="12" xfId="0" applyFont="1" applyFill="1" applyBorder="1"/>
    <xf numFmtId="0" fontId="32" fillId="6" borderId="13" xfId="0" applyFont="1" applyFill="1" applyBorder="1" applyAlignment="1">
      <alignment vertical="center"/>
    </xf>
    <xf numFmtId="3" fontId="24" fillId="6" borderId="7" xfId="0" applyNumberFormat="1" applyFont="1" applyFill="1" applyBorder="1" applyAlignment="1">
      <alignment horizontal="left" vertical="center"/>
    </xf>
    <xf numFmtId="164" fontId="25" fillId="6" borderId="10" xfId="0" applyNumberFormat="1" applyFont="1" applyFill="1" applyBorder="1" applyAlignment="1"/>
    <xf numFmtId="164" fontId="25" fillId="6" borderId="10" xfId="0" applyNumberFormat="1" applyFont="1" applyFill="1" applyBorder="1"/>
    <xf numFmtId="1" fontId="25" fillId="6" borderId="10" xfId="0" applyNumberFormat="1" applyFont="1" applyFill="1" applyBorder="1"/>
    <xf numFmtId="0" fontId="1" fillId="6" borderId="0" xfId="0" applyFont="1" applyFill="1"/>
    <xf numFmtId="0" fontId="31" fillId="6" borderId="0" xfId="0" applyFont="1" applyFill="1" applyAlignment="1">
      <alignment vertical="center"/>
    </xf>
    <xf numFmtId="0" fontId="32" fillId="0" borderId="14" xfId="0" applyFont="1" applyBorder="1" applyAlignment="1">
      <alignment vertical="center"/>
    </xf>
    <xf numFmtId="3" fontId="24" fillId="0" borderId="0" xfId="0" applyNumberFormat="1" applyFont="1" applyAlignment="1">
      <alignment horizontal="left" vertical="center"/>
    </xf>
    <xf numFmtId="164" fontId="25" fillId="0" borderId="0" xfId="0" applyNumberFormat="1" applyFont="1"/>
    <xf numFmtId="2" fontId="27" fillId="4" borderId="15" xfId="0" applyNumberFormat="1" applyFont="1" applyFill="1" applyBorder="1"/>
    <xf numFmtId="164" fontId="28" fillId="3" borderId="15" xfId="0" applyNumberFormat="1" applyFont="1" applyFill="1" applyBorder="1"/>
    <xf numFmtId="0" fontId="32" fillId="6" borderId="15" xfId="0" applyFont="1" applyFill="1" applyBorder="1" applyAlignment="1">
      <alignment vertical="center"/>
    </xf>
    <xf numFmtId="0" fontId="33" fillId="2" borderId="15" xfId="0" applyFont="1" applyFill="1" applyBorder="1"/>
    <xf numFmtId="0" fontId="34" fillId="2" borderId="15" xfId="0" applyFont="1" applyFill="1" applyBorder="1" applyAlignment="1">
      <alignment vertical="center"/>
    </xf>
    <xf numFmtId="1" fontId="33" fillId="2" borderId="15" xfId="0" applyNumberFormat="1" applyFont="1" applyFill="1" applyBorder="1"/>
    <xf numFmtId="0" fontId="5" fillId="2" borderId="15" xfId="0" applyFont="1" applyFill="1" applyBorder="1"/>
    <xf numFmtId="0" fontId="36" fillId="2" borderId="16" xfId="0" applyFont="1" applyFill="1" applyBorder="1" applyAlignment="1">
      <alignment horizontal="center" vertical="center"/>
    </xf>
    <xf numFmtId="2" fontId="36" fillId="2" borderId="6" xfId="0" applyNumberFormat="1" applyFont="1" applyFill="1" applyBorder="1" applyAlignment="1">
      <alignment horizontal="center" vertical="center"/>
    </xf>
    <xf numFmtId="0" fontId="36" fillId="2" borderId="17" xfId="0" applyFont="1" applyFill="1" applyBorder="1" applyAlignment="1">
      <alignment horizontal="center" vertical="center"/>
    </xf>
    <xf numFmtId="2" fontId="37" fillId="2" borderId="6" xfId="0" applyNumberFormat="1" applyFont="1" applyFill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/>
    </xf>
    <xf numFmtId="0" fontId="7" fillId="2" borderId="15" xfId="0" applyFont="1" applyFill="1" applyBorder="1"/>
    <xf numFmtId="0" fontId="39" fillId="2" borderId="21" xfId="0" applyFont="1" applyFill="1" applyBorder="1" applyAlignment="1">
      <alignment horizontal="center" vertical="center"/>
    </xf>
    <xf numFmtId="0" fontId="39" fillId="2" borderId="22" xfId="0" applyFont="1" applyFill="1" applyBorder="1" applyAlignment="1">
      <alignment horizontal="center" vertical="center"/>
    </xf>
    <xf numFmtId="0" fontId="39" fillId="2" borderId="10" xfId="0" applyFont="1" applyFill="1" applyBorder="1" applyAlignment="1">
      <alignment horizontal="center" vertical="center"/>
    </xf>
    <xf numFmtId="2" fontId="36" fillId="2" borderId="6" xfId="0" applyNumberFormat="1" applyFont="1" applyFill="1" applyBorder="1" applyAlignment="1">
      <alignment horizontal="center" vertical="center" wrapText="1"/>
    </xf>
    <xf numFmtId="2" fontId="36" fillId="2" borderId="23" xfId="0" applyNumberFormat="1" applyFont="1" applyFill="1" applyBorder="1" applyAlignment="1">
      <alignment horizontal="center" vertical="center" wrapText="1"/>
    </xf>
    <xf numFmtId="164" fontId="36" fillId="2" borderId="6" xfId="0" applyNumberFormat="1" applyFont="1" applyFill="1" applyBorder="1" applyAlignment="1">
      <alignment horizontal="center" vertical="center"/>
    </xf>
    <xf numFmtId="2" fontId="40" fillId="2" borderId="6" xfId="0" applyNumberFormat="1" applyFont="1" applyFill="1" applyBorder="1" applyAlignment="1">
      <alignment horizontal="center" vertical="center"/>
    </xf>
    <xf numFmtId="164" fontId="40" fillId="2" borderId="6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33" fillId="2" borderId="15" xfId="0" applyFont="1" applyFill="1" applyBorder="1" applyAlignment="1">
      <alignment horizontal="center" vertical="center"/>
    </xf>
    <xf numFmtId="2" fontId="41" fillId="2" borderId="23" xfId="0" applyNumberFormat="1" applyFont="1" applyFill="1" applyBorder="1" applyAlignment="1">
      <alignment horizontal="center" vertical="center"/>
    </xf>
    <xf numFmtId="0" fontId="33" fillId="2" borderId="22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0" fontId="37" fillId="2" borderId="6" xfId="0" applyFont="1" applyFill="1" applyBorder="1" applyAlignment="1">
      <alignment horizontal="center" vertical="center"/>
    </xf>
    <xf numFmtId="2" fontId="40" fillId="2" borderId="24" xfId="0" applyNumberFormat="1" applyFont="1" applyFill="1" applyBorder="1" applyAlignment="1">
      <alignment horizontal="center" vertical="center"/>
    </xf>
    <xf numFmtId="2" fontId="41" fillId="2" borderId="25" xfId="0" applyNumberFormat="1" applyFont="1" applyFill="1" applyBorder="1" applyAlignment="1">
      <alignment horizontal="center" vertical="center"/>
    </xf>
    <xf numFmtId="0" fontId="39" fillId="2" borderId="6" xfId="0" applyFont="1" applyFill="1" applyBorder="1" applyAlignment="1">
      <alignment horizontal="center" vertical="center"/>
    </xf>
    <xf numFmtId="2" fontId="41" fillId="2" borderId="6" xfId="0" applyNumberFormat="1" applyFont="1" applyFill="1" applyBorder="1" applyAlignment="1">
      <alignment horizontal="center" vertical="center"/>
    </xf>
    <xf numFmtId="164" fontId="33" fillId="2" borderId="15" xfId="0" applyNumberFormat="1" applyFont="1" applyFill="1" applyBorder="1" applyAlignment="1">
      <alignment horizontal="center" vertical="center"/>
    </xf>
    <xf numFmtId="164" fontId="25" fillId="0" borderId="10" xfId="0" applyNumberFormat="1" applyFont="1" applyBorder="1" applyAlignment="1"/>
    <xf numFmtId="164" fontId="25" fillId="0" borderId="10" xfId="0" applyNumberFormat="1" applyFont="1" applyBorder="1"/>
    <xf numFmtId="3" fontId="24" fillId="0" borderId="5" xfId="0" applyNumberFormat="1" applyFont="1" applyBorder="1" applyAlignment="1">
      <alignment horizontal="left" vertical="center"/>
    </xf>
    <xf numFmtId="164" fontId="25" fillId="0" borderId="5" xfId="0" applyNumberFormat="1" applyFont="1" applyBorder="1" applyAlignment="1"/>
    <xf numFmtId="164" fontId="25" fillId="0" borderId="5" xfId="0" applyNumberFormat="1" applyFont="1" applyBorder="1"/>
    <xf numFmtId="1" fontId="25" fillId="0" borderId="5" xfId="0" applyNumberFormat="1" applyFont="1" applyBorder="1"/>
    <xf numFmtId="3" fontId="32" fillId="0" borderId="26" xfId="0" applyNumberFormat="1" applyFont="1" applyBorder="1" applyAlignment="1">
      <alignment horizontal="left" vertical="center"/>
    </xf>
    <xf numFmtId="164" fontId="42" fillId="0" borderId="26" xfId="0" applyNumberFormat="1" applyFont="1" applyBorder="1"/>
    <xf numFmtId="1" fontId="42" fillId="0" borderId="26" xfId="0" applyNumberFormat="1" applyFont="1" applyBorder="1"/>
    <xf numFmtId="0" fontId="32" fillId="0" borderId="26" xfId="0" applyFont="1" applyBorder="1"/>
    <xf numFmtId="164" fontId="30" fillId="8" borderId="7" xfId="0" applyNumberFormat="1" applyFont="1" applyFill="1" applyBorder="1" applyAlignment="1">
      <alignment vertical="center"/>
    </xf>
    <xf numFmtId="0" fontId="0" fillId="8" borderId="0" xfId="0" applyFont="1" applyFill="1" applyAlignment="1"/>
    <xf numFmtId="3" fontId="24" fillId="8" borderId="7" xfId="0" applyNumberFormat="1" applyFont="1" applyFill="1" applyBorder="1" applyAlignment="1">
      <alignment horizontal="left" vertical="center"/>
    </xf>
    <xf numFmtId="164" fontId="25" fillId="7" borderId="10" xfId="0" applyNumberFormat="1" applyFont="1" applyFill="1" applyBorder="1"/>
    <xf numFmtId="1" fontId="25" fillId="7" borderId="10" xfId="0" applyNumberFormat="1" applyFont="1" applyFill="1" applyBorder="1"/>
    <xf numFmtId="0" fontId="1" fillId="8" borderId="0" xfId="0" applyFont="1" applyFill="1"/>
    <xf numFmtId="0" fontId="31" fillId="8" borderId="0" xfId="0" applyFont="1" applyFill="1" applyAlignment="1">
      <alignment vertical="center"/>
    </xf>
    <xf numFmtId="0" fontId="32" fillId="9" borderId="12" xfId="0" applyFont="1" applyFill="1" applyBorder="1" applyAlignment="1">
      <alignment vertical="center"/>
    </xf>
    <xf numFmtId="164" fontId="25" fillId="9" borderId="10" xfId="0" applyNumberFormat="1" applyFont="1" applyFill="1" applyBorder="1"/>
    <xf numFmtId="1" fontId="25" fillId="9" borderId="10" xfId="0" applyNumberFormat="1" applyFont="1" applyFill="1" applyBorder="1"/>
    <xf numFmtId="0" fontId="32" fillId="7" borderId="12" xfId="0" applyFont="1" applyFill="1" applyBorder="1" applyAlignment="1">
      <alignment vertical="center"/>
    </xf>
    <xf numFmtId="3" fontId="24" fillId="9" borderId="10" xfId="0" applyNumberFormat="1" applyFont="1" applyFill="1" applyBorder="1" applyAlignment="1">
      <alignment horizontal="left" vertical="center"/>
    </xf>
    <xf numFmtId="0" fontId="1" fillId="9" borderId="15" xfId="0" applyFont="1" applyFill="1" applyBorder="1"/>
    <xf numFmtId="0" fontId="31" fillId="9" borderId="15" xfId="0" applyFont="1" applyFill="1" applyBorder="1" applyAlignment="1">
      <alignment vertical="center"/>
    </xf>
    <xf numFmtId="1" fontId="25" fillId="0" borderId="7" xfId="0" applyNumberFormat="1" applyFont="1" applyBorder="1" applyAlignment="1">
      <alignment horizontal="center"/>
    </xf>
    <xf numFmtId="1" fontId="26" fillId="0" borderId="6" xfId="0" applyNumberFormat="1" applyFont="1" applyBorder="1" applyAlignment="1">
      <alignment horizontal="center"/>
    </xf>
    <xf numFmtId="1" fontId="26" fillId="0" borderId="7" xfId="0" applyNumberFormat="1" applyFont="1" applyBorder="1" applyAlignment="1">
      <alignment horizontal="center"/>
    </xf>
    <xf numFmtId="1" fontId="25" fillId="9" borderId="10" xfId="0" applyNumberFormat="1" applyFont="1" applyFill="1" applyBorder="1" applyAlignment="1">
      <alignment horizontal="center"/>
    </xf>
    <xf numFmtId="1" fontId="1" fillId="9" borderId="7" xfId="0" applyNumberFormat="1" applyFont="1" applyFill="1" applyBorder="1" applyAlignment="1">
      <alignment horizontal="center"/>
    </xf>
    <xf numFmtId="1" fontId="25" fillId="7" borderId="10" xfId="0" applyNumberFormat="1" applyFont="1" applyFill="1" applyBorder="1" applyAlignment="1">
      <alignment horizontal="center"/>
    </xf>
    <xf numFmtId="1" fontId="1" fillId="7" borderId="7" xfId="0" applyNumberFormat="1" applyFont="1" applyFill="1" applyBorder="1" applyAlignment="1">
      <alignment horizontal="center"/>
    </xf>
    <xf numFmtId="1" fontId="25" fillId="6" borderId="10" xfId="0" applyNumberFormat="1" applyFont="1" applyFill="1" applyBorder="1" applyAlignment="1">
      <alignment horizontal="center"/>
    </xf>
    <xf numFmtId="1" fontId="26" fillId="7" borderId="7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25" fillId="0" borderId="5" xfId="0" applyNumberFormat="1" applyFont="1" applyBorder="1" applyAlignment="1">
      <alignment horizontal="center"/>
    </xf>
    <xf numFmtId="1" fontId="26" fillId="0" borderId="5" xfId="0" applyNumberFormat="1" applyFont="1" applyBorder="1" applyAlignment="1">
      <alignment horizontal="center"/>
    </xf>
    <xf numFmtId="1" fontId="42" fillId="0" borderId="26" xfId="0" applyNumberFormat="1" applyFont="1" applyBorder="1" applyAlignment="1">
      <alignment horizontal="center"/>
    </xf>
    <xf numFmtId="1" fontId="26" fillId="0" borderId="26" xfId="0" applyNumberFormat="1" applyFont="1" applyBorder="1" applyAlignment="1">
      <alignment horizontal="center"/>
    </xf>
    <xf numFmtId="1" fontId="25" fillId="0" borderId="15" xfId="0" applyNumberFormat="1" applyFont="1" applyBorder="1"/>
    <xf numFmtId="0" fontId="1" fillId="0" borderId="15" xfId="0" applyFont="1" applyBorder="1"/>
    <xf numFmtId="164" fontId="25" fillId="0" borderId="15" xfId="0" applyNumberFormat="1" applyFont="1" applyBorder="1"/>
    <xf numFmtId="164" fontId="29" fillId="5" borderId="15" xfId="0" applyNumberFormat="1" applyFont="1" applyFill="1" applyBorder="1"/>
    <xf numFmtId="164" fontId="30" fillId="0" borderId="15" xfId="0" applyNumberFormat="1" applyFont="1" applyBorder="1" applyAlignment="1">
      <alignment vertical="center"/>
    </xf>
    <xf numFmtId="0" fontId="41" fillId="0" borderId="0" xfId="0" applyFont="1"/>
    <xf numFmtId="0" fontId="43" fillId="0" borderId="0" xfId="0" applyFont="1" applyAlignment="1">
      <alignment horizontal="center"/>
    </xf>
    <xf numFmtId="0" fontId="47" fillId="6" borderId="11" xfId="0" applyFont="1" applyFill="1" applyBorder="1" applyAlignment="1">
      <alignment vertical="center"/>
    </xf>
    <xf numFmtId="0" fontId="47" fillId="9" borderId="11" xfId="0" applyFont="1" applyFill="1" applyBorder="1" applyAlignment="1">
      <alignment vertical="center"/>
    </xf>
    <xf numFmtId="0" fontId="47" fillId="7" borderId="11" xfId="0" applyFont="1" applyFill="1" applyBorder="1" applyAlignment="1">
      <alignment vertical="center"/>
    </xf>
    <xf numFmtId="0" fontId="47" fillId="9" borderId="12" xfId="0" applyFont="1" applyFill="1" applyBorder="1" applyAlignment="1">
      <alignment vertical="center"/>
    </xf>
    <xf numFmtId="0" fontId="47" fillId="6" borderId="15" xfId="0" applyFont="1" applyFill="1" applyBorder="1" applyAlignment="1">
      <alignment vertical="center"/>
    </xf>
    <xf numFmtId="0" fontId="47" fillId="2" borderId="15" xfId="0" applyFont="1" applyFill="1" applyBorder="1" applyAlignment="1">
      <alignment vertical="center"/>
    </xf>
    <xf numFmtId="0" fontId="44" fillId="2" borderId="15" xfId="0" applyFont="1" applyFill="1" applyBorder="1"/>
    <xf numFmtId="0" fontId="40" fillId="2" borderId="15" xfId="0" applyFont="1" applyFill="1" applyBorder="1"/>
    <xf numFmtId="0" fontId="41" fillId="2" borderId="15" xfId="0" applyFont="1" applyFill="1" applyBorder="1"/>
    <xf numFmtId="0" fontId="48" fillId="0" borderId="0" xfId="0" applyFont="1" applyAlignment="1"/>
    <xf numFmtId="0" fontId="46" fillId="10" borderId="11" xfId="0" applyFont="1" applyFill="1" applyBorder="1" applyAlignment="1">
      <alignment vertical="center"/>
    </xf>
    <xf numFmtId="0" fontId="47" fillId="11" borderId="11" xfId="0" applyFont="1" applyFill="1" applyBorder="1" applyAlignment="1">
      <alignment vertical="center"/>
    </xf>
    <xf numFmtId="0" fontId="46" fillId="11" borderId="11" xfId="0" applyFont="1" applyFill="1" applyBorder="1" applyAlignment="1">
      <alignment vertical="center"/>
    </xf>
    <xf numFmtId="0" fontId="47" fillId="12" borderId="11" xfId="0" applyFont="1" applyFill="1" applyBorder="1" applyAlignment="1">
      <alignment vertical="center"/>
    </xf>
    <xf numFmtId="0" fontId="47" fillId="12" borderId="26" xfId="0" applyFont="1" applyFill="1" applyBorder="1"/>
    <xf numFmtId="0" fontId="47" fillId="11" borderId="12" xfId="0" applyFont="1" applyFill="1" applyBorder="1" applyAlignment="1">
      <alignment vertical="center"/>
    </xf>
    <xf numFmtId="0" fontId="47" fillId="11" borderId="13" xfId="0" applyFont="1" applyFill="1" applyBorder="1" applyAlignment="1">
      <alignment vertical="center"/>
    </xf>
    <xf numFmtId="0" fontId="46" fillId="11" borderId="8" xfId="0" applyFont="1" applyFill="1" applyBorder="1" applyAlignment="1">
      <alignment vertical="center"/>
    </xf>
    <xf numFmtId="3" fontId="24" fillId="14" borderId="7" xfId="0" applyNumberFormat="1" applyFont="1" applyFill="1" applyBorder="1" applyAlignment="1">
      <alignment horizontal="left" vertical="center"/>
    </xf>
    <xf numFmtId="0" fontId="32" fillId="13" borderId="12" xfId="0" applyFont="1" applyFill="1" applyBorder="1" applyAlignment="1">
      <alignment vertical="center"/>
    </xf>
    <xf numFmtId="1" fontId="25" fillId="14" borderId="7" xfId="0" applyNumberFormat="1" applyFont="1" applyFill="1" applyBorder="1" applyAlignment="1">
      <alignment horizontal="center"/>
    </xf>
    <xf numFmtId="1" fontId="26" fillId="14" borderId="7" xfId="0" applyNumberFormat="1" applyFont="1" applyFill="1" applyBorder="1" applyAlignment="1">
      <alignment horizontal="center"/>
    </xf>
    <xf numFmtId="164" fontId="25" fillId="14" borderId="10" xfId="0" applyNumberFormat="1" applyFont="1" applyFill="1" applyBorder="1" applyAlignment="1"/>
    <xf numFmtId="164" fontId="25" fillId="14" borderId="7" xfId="0" applyNumberFormat="1" applyFont="1" applyFill="1" applyBorder="1"/>
    <xf numFmtId="1" fontId="25" fillId="14" borderId="7" xfId="0" applyNumberFormat="1" applyFont="1" applyFill="1" applyBorder="1"/>
    <xf numFmtId="164" fontId="30" fillId="14" borderId="7" xfId="0" applyNumberFormat="1" applyFont="1" applyFill="1" applyBorder="1" applyAlignment="1">
      <alignment vertical="center"/>
    </xf>
    <xf numFmtId="0" fontId="1" fillId="14" borderId="0" xfId="0" applyFont="1" applyFill="1"/>
    <xf numFmtId="0" fontId="31" fillId="14" borderId="0" xfId="0" applyFont="1" applyFill="1" applyAlignment="1">
      <alignment vertical="center"/>
    </xf>
    <xf numFmtId="0" fontId="0" fillId="14" borderId="0" xfId="0" applyFont="1" applyFill="1" applyAlignment="1"/>
    <xf numFmtId="2" fontId="36" fillId="2" borderId="2" xfId="0" applyNumberFormat="1" applyFont="1" applyFill="1" applyBorder="1" applyAlignment="1">
      <alignment horizontal="center" vertical="center"/>
    </xf>
    <xf numFmtId="0" fontId="16" fillId="0" borderId="4" xfId="0" applyFont="1" applyBorder="1"/>
    <xf numFmtId="1" fontId="40" fillId="2" borderId="20" xfId="0" applyNumberFormat="1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/>
    </xf>
    <xf numFmtId="0" fontId="16" fillId="0" borderId="3" xfId="0" applyFont="1" applyBorder="1"/>
    <xf numFmtId="0" fontId="36" fillId="2" borderId="20" xfId="0" applyFont="1" applyFill="1" applyBorder="1" applyAlignment="1">
      <alignment horizontal="center" vertical="center" wrapText="1"/>
    </xf>
    <xf numFmtId="0" fontId="36" fillId="2" borderId="2" xfId="0" applyFont="1" applyFill="1" applyBorder="1" applyAlignment="1">
      <alignment horizontal="center" vertical="center"/>
    </xf>
    <xf numFmtId="0" fontId="35" fillId="2" borderId="15" xfId="0" applyFont="1" applyFill="1" applyBorder="1" applyAlignment="1">
      <alignment horizontal="center"/>
    </xf>
    <xf numFmtId="0" fontId="16" fillId="0" borderId="15" xfId="0" applyFont="1" applyBorder="1"/>
    <xf numFmtId="2" fontId="38" fillId="2" borderId="2" xfId="0" applyNumberFormat="1" applyFont="1" applyFill="1" applyBorder="1" applyAlignment="1">
      <alignment horizontal="center" vertical="center"/>
    </xf>
    <xf numFmtId="2" fontId="36" fillId="2" borderId="18" xfId="0" applyNumberFormat="1" applyFont="1" applyFill="1" applyBorder="1" applyAlignment="1">
      <alignment horizontal="center" vertical="center"/>
    </xf>
    <xf numFmtId="0" fontId="16" fillId="0" borderId="19" xfId="0" applyFont="1" applyBorder="1"/>
    <xf numFmtId="0" fontId="36" fillId="2" borderId="20" xfId="0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 textRotation="90" wrapText="1"/>
    </xf>
    <xf numFmtId="0" fontId="16" fillId="0" borderId="5" xfId="0" applyFont="1" applyBorder="1"/>
    <xf numFmtId="0" fontId="16" fillId="0" borderId="7" xfId="0" applyFont="1" applyBorder="1"/>
    <xf numFmtId="0" fontId="14" fillId="2" borderId="1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5" fillId="0" borderId="5" xfId="0" applyFont="1" applyBorder="1"/>
    <xf numFmtId="0" fontId="45" fillId="0" borderId="7" xfId="0" applyFont="1" applyBorder="1"/>
    <xf numFmtId="0" fontId="15" fillId="2" borderId="2" xfId="0" applyFont="1" applyFill="1" applyBorder="1" applyAlignment="1">
      <alignment horizontal="center" vertical="center"/>
    </xf>
    <xf numFmtId="0" fontId="16" fillId="0" borderId="20" xfId="0" applyFont="1" applyBorder="1"/>
    <xf numFmtId="0" fontId="18" fillId="3" borderId="1" xfId="0" applyFont="1" applyFill="1" applyBorder="1" applyAlignment="1">
      <alignment horizontal="center" vertical="center" textRotation="90" wrapText="1"/>
    </xf>
    <xf numFmtId="1" fontId="25" fillId="8" borderId="7" xfId="0" applyNumberFormat="1" applyFont="1" applyFill="1" applyBorder="1" applyAlignment="1">
      <alignment horizontal="center"/>
    </xf>
    <xf numFmtId="1" fontId="26" fillId="8" borderId="7" xfId="0" applyNumberFormat="1" applyFont="1" applyFill="1" applyBorder="1" applyAlignment="1">
      <alignment horizontal="center"/>
    </xf>
    <xf numFmtId="2" fontId="27" fillId="15" borderId="10" xfId="0" applyNumberFormat="1" applyFont="1" applyFill="1" applyBorder="1"/>
    <xf numFmtId="164" fontId="25" fillId="8" borderId="10" xfId="0" applyNumberFormat="1" applyFont="1" applyFill="1" applyBorder="1" applyAlignment="1"/>
    <xf numFmtId="164" fontId="25" fillId="8" borderId="7" xfId="0" applyNumberFormat="1" applyFont="1" applyFill="1" applyBorder="1"/>
    <xf numFmtId="1" fontId="25" fillId="8" borderId="7" xfId="0" applyNumberFormat="1" applyFont="1" applyFill="1" applyBorder="1"/>
    <xf numFmtId="3" fontId="32" fillId="8" borderId="26" xfId="0" applyNumberFormat="1" applyFont="1" applyFill="1" applyBorder="1" applyAlignment="1">
      <alignment horizontal="left" vertical="center"/>
    </xf>
    <xf numFmtId="0" fontId="32" fillId="17" borderId="26" xfId="0" applyFont="1" applyFill="1" applyBorder="1"/>
    <xf numFmtId="1" fontId="42" fillId="8" borderId="26" xfId="0" applyNumberFormat="1" applyFont="1" applyFill="1" applyBorder="1" applyAlignment="1">
      <alignment horizontal="center"/>
    </xf>
    <xf numFmtId="164" fontId="42" fillId="8" borderId="26" xfId="0" applyNumberFormat="1" applyFont="1" applyFill="1" applyBorder="1"/>
    <xf numFmtId="2" fontId="27" fillId="15" borderId="27" xfId="0" applyNumberFormat="1" applyFont="1" applyFill="1" applyBorder="1"/>
    <xf numFmtId="164" fontId="29" fillId="16" borderId="27" xfId="0" applyNumberFormat="1" applyFont="1" applyFill="1" applyBorder="1"/>
    <xf numFmtId="1" fontId="42" fillId="8" borderId="26" xfId="0" applyNumberFormat="1" applyFont="1" applyFill="1" applyBorder="1"/>
    <xf numFmtId="164" fontId="30" fillId="8" borderId="5" xfId="0" applyNumberFormat="1" applyFont="1" applyFill="1" applyBorder="1" applyAlignment="1">
      <alignment vertical="center"/>
    </xf>
    <xf numFmtId="0" fontId="1" fillId="8" borderId="15" xfId="0" applyFont="1" applyFill="1" applyBorder="1"/>
    <xf numFmtId="0" fontId="47" fillId="18" borderId="26" xfId="0" applyFont="1" applyFill="1" applyBorder="1"/>
    <xf numFmtId="1" fontId="25" fillId="0" borderId="28" xfId="0" applyNumberFormat="1" applyFont="1" applyBorder="1"/>
    <xf numFmtId="1" fontId="42" fillId="0" borderId="29" xfId="0" applyNumberFormat="1" applyFont="1" applyBorder="1"/>
    <xf numFmtId="1" fontId="42" fillId="8" borderId="29" xfId="0" applyNumberFormat="1" applyFont="1" applyFill="1" applyBorder="1"/>
    <xf numFmtId="164" fontId="30" fillId="0" borderId="26" xfId="0" applyNumberFormat="1" applyFont="1" applyBorder="1" applyAlignment="1">
      <alignment vertical="center"/>
    </xf>
    <xf numFmtId="164" fontId="30" fillId="8" borderId="26" xfId="0" applyNumberFormat="1" applyFont="1" applyFill="1" applyBorder="1" applyAlignment="1">
      <alignment vertical="center"/>
    </xf>
    <xf numFmtId="0" fontId="32" fillId="7" borderId="9" xfId="0" applyFont="1" applyFill="1" applyBorder="1" applyAlignment="1">
      <alignment vertical="center"/>
    </xf>
    <xf numFmtId="0" fontId="47" fillId="19" borderId="8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CC99FF"/>
          <bgColor rgb="FFCC99FF"/>
        </patternFill>
      </fill>
    </dxf>
    <dxf>
      <font>
        <sz val="11"/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695325</xdr:colOff>
      <xdr:row>0</xdr:row>
      <xdr:rowOff>266700</xdr:rowOff>
    </xdr:from>
    <xdr:ext cx="6229350" cy="1743075"/>
    <xdr:pic>
      <xdr:nvPicPr>
        <xdr:cNvPr id="2" name="image1.png" descr="rId1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tabSelected="1" topLeftCell="B27" zoomScale="55" zoomScaleNormal="55" workbookViewId="0">
      <selection activeCell="U35" sqref="U35"/>
    </sheetView>
  </sheetViews>
  <sheetFormatPr defaultColWidth="0" defaultRowHeight="0" customHeight="1" zeroHeight="1" x14ac:dyDescent="0.35"/>
  <cols>
    <col min="1" max="1" width="8.42578125" customWidth="1"/>
    <col min="2" max="2" width="36.42578125" style="135" customWidth="1"/>
    <col min="3" max="3" width="50.5703125" customWidth="1"/>
    <col min="4" max="6" width="10.7109375" customWidth="1"/>
    <col min="7" max="7" width="15.42578125" customWidth="1"/>
    <col min="8" max="11" width="10.7109375" customWidth="1"/>
    <col min="12" max="12" width="14" customWidth="1"/>
    <col min="13" max="17" width="10.7109375" customWidth="1"/>
    <col min="18" max="18" width="15.140625" customWidth="1"/>
    <col min="19" max="19" width="12.5703125" customWidth="1"/>
    <col min="20" max="21" width="10.7109375" customWidth="1"/>
    <col min="22" max="22" width="21.140625" customWidth="1"/>
    <col min="23" max="23" width="16.5703125" customWidth="1"/>
    <col min="24" max="42" width="10.7109375" hidden="1" customWidth="1"/>
    <col min="43" max="16384" width="14.42578125" hidden="1"/>
  </cols>
  <sheetData>
    <row r="1" spans="1:42" ht="34.5" customHeight="1" x14ac:dyDescent="0.35">
      <c r="A1" s="1"/>
      <c r="B1" s="124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34.5" customHeight="1" x14ac:dyDescent="0.35">
      <c r="A2" s="1"/>
      <c r="B2" s="124"/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3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34.5" customHeight="1" x14ac:dyDescent="0.35">
      <c r="A3" s="1"/>
      <c r="B3" s="124"/>
      <c r="C3" s="1"/>
      <c r="D3" s="1"/>
      <c r="E3" s="1"/>
      <c r="F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3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34.5" customHeight="1" x14ac:dyDescent="0.35">
      <c r="A4" s="1"/>
      <c r="B4" s="124"/>
      <c r="C4" s="1"/>
      <c r="D4" s="1"/>
      <c r="E4" s="1"/>
      <c r="F4" s="1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3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34.5" customHeight="1" x14ac:dyDescent="0.35">
      <c r="A5" s="1"/>
      <c r="B5" s="124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3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34.5" customHeight="1" x14ac:dyDescent="0.4">
      <c r="A6" s="174" t="s">
        <v>0</v>
      </c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ht="34.5" customHeight="1" x14ac:dyDescent="0.3">
      <c r="A7" s="176" t="s">
        <v>1</v>
      </c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 ht="34.5" customHeight="1" x14ac:dyDescent="0.3">
      <c r="A8" s="176" t="s">
        <v>2</v>
      </c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5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42" ht="34.5" customHeight="1" x14ac:dyDescent="0.3">
      <c r="A9" s="177" t="s">
        <v>3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7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 ht="34.5" customHeight="1" x14ac:dyDescent="0.3">
      <c r="A10" s="8"/>
      <c r="B10" s="125"/>
      <c r="C10" s="8"/>
      <c r="D10" s="8"/>
      <c r="E10" s="178" t="s">
        <v>4</v>
      </c>
      <c r="F10" s="175"/>
      <c r="G10" s="179" t="s">
        <v>5</v>
      </c>
      <c r="H10" s="175"/>
      <c r="I10" s="9"/>
      <c r="J10" s="9"/>
      <c r="K10" s="6"/>
      <c r="M10" s="10" t="s">
        <v>6</v>
      </c>
      <c r="N10" s="10"/>
      <c r="O10" s="10"/>
      <c r="P10" s="10"/>
      <c r="Q10" s="6"/>
      <c r="R10" s="6"/>
      <c r="S10" s="6"/>
      <c r="T10" s="8"/>
      <c r="U10" s="8"/>
      <c r="V10" s="8"/>
      <c r="W10" s="7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2" ht="34.5" customHeight="1" x14ac:dyDescent="0.3">
      <c r="A11" s="8"/>
      <c r="B11" s="125"/>
      <c r="C11" s="8"/>
      <c r="D11" s="8"/>
      <c r="E11" s="8"/>
      <c r="F11" s="8"/>
      <c r="G11" s="11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12"/>
      <c r="T11" s="8"/>
      <c r="U11" s="8"/>
      <c r="V11" s="8"/>
      <c r="W11" s="7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 ht="35.25" customHeight="1" x14ac:dyDescent="0.25">
      <c r="A12" s="180" t="s">
        <v>7</v>
      </c>
      <c r="B12" s="181" t="s">
        <v>8</v>
      </c>
      <c r="C12" s="180" t="s">
        <v>9</v>
      </c>
      <c r="D12" s="184" t="s">
        <v>10</v>
      </c>
      <c r="E12" s="161"/>
      <c r="F12" s="161"/>
      <c r="G12" s="156"/>
      <c r="H12" s="160" t="s">
        <v>11</v>
      </c>
      <c r="I12" s="161"/>
      <c r="J12" s="185"/>
      <c r="K12" s="156"/>
      <c r="L12" s="186" t="s">
        <v>265</v>
      </c>
      <c r="M12" s="160" t="s">
        <v>12</v>
      </c>
      <c r="N12" s="161"/>
      <c r="O12" s="161"/>
      <c r="P12" s="161"/>
      <c r="Q12" s="161"/>
      <c r="R12" s="156"/>
      <c r="S12" s="170" t="s">
        <v>13</v>
      </c>
      <c r="T12" s="173" t="s">
        <v>14</v>
      </c>
      <c r="U12" s="173" t="s">
        <v>15</v>
      </c>
      <c r="V12" s="173" t="s">
        <v>16</v>
      </c>
      <c r="W12" s="13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spans="1:42" ht="75.75" customHeight="1" x14ac:dyDescent="0.25">
      <c r="A13" s="171"/>
      <c r="B13" s="182"/>
      <c r="C13" s="171"/>
      <c r="D13" s="15" t="s">
        <v>17</v>
      </c>
      <c r="E13" s="15" t="s">
        <v>18</v>
      </c>
      <c r="F13" s="15" t="s">
        <v>19</v>
      </c>
      <c r="G13" s="16" t="s">
        <v>20</v>
      </c>
      <c r="H13" s="17" t="s">
        <v>21</v>
      </c>
      <c r="I13" s="17" t="s">
        <v>22</v>
      </c>
      <c r="J13" s="17" t="s">
        <v>264</v>
      </c>
      <c r="K13" s="18" t="s">
        <v>20</v>
      </c>
      <c r="L13" s="171"/>
      <c r="M13" s="17" t="s">
        <v>23</v>
      </c>
      <c r="N13" s="17" t="s">
        <v>24</v>
      </c>
      <c r="O13" s="17" t="s">
        <v>25</v>
      </c>
      <c r="P13" s="17" t="s">
        <v>26</v>
      </c>
      <c r="Q13" s="17" t="s">
        <v>27</v>
      </c>
      <c r="R13" s="17" t="s">
        <v>28</v>
      </c>
      <c r="S13" s="171"/>
      <c r="T13" s="171"/>
      <c r="U13" s="171"/>
      <c r="V13" s="171"/>
      <c r="W13" s="13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42" ht="39.75" customHeight="1" x14ac:dyDescent="0.25">
      <c r="A14" s="172"/>
      <c r="B14" s="183"/>
      <c r="C14" s="172"/>
      <c r="D14" s="19">
        <v>20</v>
      </c>
      <c r="E14" s="20">
        <v>30</v>
      </c>
      <c r="F14" s="20">
        <v>30</v>
      </c>
      <c r="G14" s="21">
        <v>30</v>
      </c>
      <c r="H14" s="20">
        <v>10</v>
      </c>
      <c r="I14" s="20">
        <v>30</v>
      </c>
      <c r="J14" s="20">
        <v>10</v>
      </c>
      <c r="K14" s="22">
        <v>20</v>
      </c>
      <c r="L14" s="172"/>
      <c r="M14" s="23">
        <v>30</v>
      </c>
      <c r="N14" s="23">
        <v>20</v>
      </c>
      <c r="O14" s="23">
        <v>20</v>
      </c>
      <c r="P14" s="23">
        <v>20</v>
      </c>
      <c r="Q14" s="23">
        <v>20</v>
      </c>
      <c r="R14" s="24">
        <v>50</v>
      </c>
      <c r="S14" s="172"/>
      <c r="T14" s="172"/>
      <c r="U14" s="172"/>
      <c r="V14" s="172"/>
      <c r="W14" s="25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</row>
    <row r="15" spans="1:42" ht="34.5" customHeight="1" x14ac:dyDescent="0.4">
      <c r="A15" s="27">
        <v>1</v>
      </c>
      <c r="B15" s="143" t="s">
        <v>29</v>
      </c>
      <c r="C15" s="28" t="s">
        <v>30</v>
      </c>
      <c r="D15" s="105">
        <v>15</v>
      </c>
      <c r="E15" s="106">
        <v>21.8</v>
      </c>
      <c r="F15" s="105"/>
      <c r="G15" s="30">
        <f>IF(COUNTA($D15:$F15)&gt;0,SUM($D15/$D$14,$E15/$E$14,$F15/$F$14)*$G$14/COUNTA($D15:$F15),0)</f>
        <v>22.15</v>
      </c>
      <c r="H15" s="105">
        <v>10</v>
      </c>
      <c r="I15" s="105">
        <v>18</v>
      </c>
      <c r="J15" s="81"/>
      <c r="K15" s="30">
        <f>IF(COUNTA($H15:$J15)&gt;0,SUM($H15/$H$14,$I15/$I$14,$J15/$J$14)*$K$14/COUNTA($H15:$J15),0)</f>
        <v>16</v>
      </c>
      <c r="L15" s="31">
        <f>IF(ROUNDDOWN(SUM($G15,$K15,0.05),1)&gt;0,ROUNDDOWN(SUM($G15,$K15,0.05),1),"")</f>
        <v>38.200000000000003</v>
      </c>
      <c r="M15" s="29">
        <v>8</v>
      </c>
      <c r="N15" s="29">
        <v>13</v>
      </c>
      <c r="O15" s="29"/>
      <c r="P15" s="29"/>
      <c r="Q15" s="29">
        <v>5</v>
      </c>
      <c r="R15" s="32">
        <f>SUM(M15:Q15)*5/7</f>
        <v>18.571428571428573</v>
      </c>
      <c r="S15" s="33">
        <f>SUM(L15,R15)</f>
        <v>56.771428571428572</v>
      </c>
      <c r="T15" s="33"/>
      <c r="U15" s="33"/>
      <c r="V15" s="34" t="str">
        <f>IF(AND(COUNTIF($M15:$Q15,"&gt;0")&gt;0),IF(OR($R15=0,$R15=""),"",IF($S15&gt;=70,"A",IF($S15&gt;=60,"B",IF($S15&gt;=50,"C",IF($S15&gt;=40,"D","E"))))))</f>
        <v>C</v>
      </c>
      <c r="W15" s="1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</row>
    <row r="16" spans="1:42" ht="34.5" customHeight="1" x14ac:dyDescent="0.4">
      <c r="A16" s="27">
        <v>2</v>
      </c>
      <c r="B16" s="138" t="s">
        <v>31</v>
      </c>
      <c r="C16" s="36" t="s">
        <v>32</v>
      </c>
      <c r="D16" s="105">
        <v>18</v>
      </c>
      <c r="E16" s="107">
        <v>27</v>
      </c>
      <c r="F16" s="105"/>
      <c r="G16" s="30">
        <f t="shared" ref="G16:G79" si="0">IF(COUNTA($D16:$F16)&gt;0,SUM($D16/$D$14,$E16/$E$14,$F16/$F$14)*$G$14/COUNTA($D16:$F16),0)</f>
        <v>27</v>
      </c>
      <c r="H16" s="105">
        <v>10</v>
      </c>
      <c r="I16" s="105">
        <v>18</v>
      </c>
      <c r="J16" s="81"/>
      <c r="K16" s="30">
        <f t="shared" ref="K16:K79" si="1">IF(COUNTA($H16:$J16)&gt;0,SUM($H16/$H$14,$I16/$I$14,$J16/$J$14)*$K$14/COUNTA($H16:$J16),0)</f>
        <v>16</v>
      </c>
      <c r="L16" s="31">
        <f t="shared" ref="L16:L79" si="2">IF(ROUNDDOWN(SUM($G16,$K16,0.05),1)&gt;0,ROUNDDOWN(SUM($G16,$K16,0.05),1),"")</f>
        <v>43</v>
      </c>
      <c r="M16" s="29">
        <v>8</v>
      </c>
      <c r="N16" s="29"/>
      <c r="O16" s="29">
        <v>9</v>
      </c>
      <c r="P16" s="29"/>
      <c r="Q16" s="29"/>
      <c r="R16" s="32">
        <f>SUM(M16:Q16)*5/7</f>
        <v>12.142857142857142</v>
      </c>
      <c r="S16" s="33">
        <f t="shared" ref="S16:S79" si="3">SUM(L16,R16)</f>
        <v>55.142857142857139</v>
      </c>
      <c r="T16" s="33"/>
      <c r="U16" s="33"/>
      <c r="V16" s="34" t="str">
        <f t="shared" ref="V16:V79" si="4">IF(AND(COUNTIF($M16:$Q16,"&gt;0")&gt;0),IF(OR($R16=0,$R16=""),"",IF($S16&gt;=70,"A",IF($S16&gt;=60,"B",IF($S16&gt;=50,"C",IF($S16&gt;=40,"D","E"))))))</f>
        <v>C</v>
      </c>
      <c r="W16" s="1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</row>
    <row r="17" spans="1:42" ht="34.5" customHeight="1" x14ac:dyDescent="0.4">
      <c r="A17" s="27">
        <v>3</v>
      </c>
      <c r="B17" s="136" t="s">
        <v>33</v>
      </c>
      <c r="C17" s="36" t="s">
        <v>34</v>
      </c>
      <c r="D17" s="105">
        <v>16.5</v>
      </c>
      <c r="E17" s="107">
        <v>26.3</v>
      </c>
      <c r="F17" s="105"/>
      <c r="G17" s="30">
        <f t="shared" si="0"/>
        <v>25.524999999999999</v>
      </c>
      <c r="H17" s="105">
        <v>9.3000000000000007</v>
      </c>
      <c r="I17" s="105">
        <v>15</v>
      </c>
      <c r="J17" s="81"/>
      <c r="K17" s="30">
        <f t="shared" si="1"/>
        <v>14.3</v>
      </c>
      <c r="L17" s="31">
        <f t="shared" si="2"/>
        <v>39.799999999999997</v>
      </c>
      <c r="M17" s="29"/>
      <c r="N17" s="29"/>
      <c r="O17" s="29"/>
      <c r="P17" s="29"/>
      <c r="Q17" s="29"/>
      <c r="R17" s="32">
        <f t="shared" ref="R17:R80" si="5">SUM(M17:Q17)*5/7</f>
        <v>0</v>
      </c>
      <c r="S17" s="33">
        <f t="shared" si="3"/>
        <v>39.799999999999997</v>
      </c>
      <c r="T17" s="33"/>
      <c r="U17" s="33"/>
      <c r="V17" s="34" t="b">
        <f t="shared" si="4"/>
        <v>0</v>
      </c>
      <c r="W17" s="1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</row>
    <row r="18" spans="1:42" ht="34.5" customHeight="1" x14ac:dyDescent="0.4">
      <c r="A18" s="27">
        <v>4</v>
      </c>
      <c r="B18" s="138" t="s">
        <v>35</v>
      </c>
      <c r="C18" s="36" t="s">
        <v>36</v>
      </c>
      <c r="D18" s="105">
        <v>15.5</v>
      </c>
      <c r="E18" s="107">
        <v>24.8</v>
      </c>
      <c r="F18" s="105"/>
      <c r="G18" s="30">
        <f t="shared" si="0"/>
        <v>24.024999999999999</v>
      </c>
      <c r="H18" s="105">
        <v>10</v>
      </c>
      <c r="I18" s="105">
        <v>20</v>
      </c>
      <c r="J18" s="81"/>
      <c r="K18" s="30">
        <f t="shared" si="1"/>
        <v>16.666666666666664</v>
      </c>
      <c r="L18" s="31">
        <f t="shared" si="2"/>
        <v>40.700000000000003</v>
      </c>
      <c r="M18" s="29"/>
      <c r="N18" s="29"/>
      <c r="O18" s="29"/>
      <c r="P18" s="29"/>
      <c r="Q18" s="29">
        <v>13</v>
      </c>
      <c r="R18" s="32">
        <f t="shared" si="5"/>
        <v>9.2857142857142865</v>
      </c>
      <c r="S18" s="33">
        <f t="shared" si="3"/>
        <v>49.985714285714288</v>
      </c>
      <c r="T18" s="33"/>
      <c r="U18" s="33"/>
      <c r="V18" s="34" t="str">
        <f t="shared" si="4"/>
        <v>D</v>
      </c>
      <c r="W18" s="1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</row>
    <row r="19" spans="1:42" ht="34.5" customHeight="1" x14ac:dyDescent="0.4">
      <c r="A19" s="27">
        <v>5</v>
      </c>
      <c r="B19" s="138" t="s">
        <v>37</v>
      </c>
      <c r="C19" s="36" t="s">
        <v>38</v>
      </c>
      <c r="D19" s="105">
        <v>8</v>
      </c>
      <c r="E19" s="107">
        <v>21.8</v>
      </c>
      <c r="F19" s="105"/>
      <c r="G19" s="30">
        <f t="shared" si="0"/>
        <v>16.900000000000002</v>
      </c>
      <c r="H19" s="105">
        <v>9.3000000000000007</v>
      </c>
      <c r="I19" s="105">
        <v>23</v>
      </c>
      <c r="J19" s="81"/>
      <c r="K19" s="30">
        <f t="shared" si="1"/>
        <v>16.966666666666669</v>
      </c>
      <c r="L19" s="31">
        <f t="shared" si="2"/>
        <v>33.9</v>
      </c>
      <c r="M19" s="29">
        <v>5</v>
      </c>
      <c r="N19" s="29"/>
      <c r="O19" s="29"/>
      <c r="P19" s="29"/>
      <c r="Q19" s="29">
        <v>6</v>
      </c>
      <c r="R19" s="32">
        <f t="shared" si="5"/>
        <v>7.8571428571428568</v>
      </c>
      <c r="S19" s="33">
        <f t="shared" si="3"/>
        <v>41.757142857142853</v>
      </c>
      <c r="T19" s="33"/>
      <c r="U19" s="33"/>
      <c r="V19" s="34" t="str">
        <f t="shared" si="4"/>
        <v>D</v>
      </c>
      <c r="W19" s="1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</row>
    <row r="20" spans="1:42" ht="34.5" customHeight="1" x14ac:dyDescent="0.4">
      <c r="A20" s="27">
        <v>6</v>
      </c>
      <c r="B20" s="137" t="s">
        <v>39</v>
      </c>
      <c r="C20" s="37" t="s">
        <v>40</v>
      </c>
      <c r="D20" s="105">
        <v>14</v>
      </c>
      <c r="E20" s="107">
        <v>22.5</v>
      </c>
      <c r="F20" s="105"/>
      <c r="G20" s="30">
        <f t="shared" si="0"/>
        <v>21.75</v>
      </c>
      <c r="H20" s="105">
        <v>10</v>
      </c>
      <c r="I20" s="105">
        <v>15</v>
      </c>
      <c r="J20" s="81"/>
      <c r="K20" s="30">
        <f t="shared" si="1"/>
        <v>15</v>
      </c>
      <c r="L20" s="31">
        <f t="shared" si="2"/>
        <v>36.799999999999997</v>
      </c>
      <c r="M20" s="29">
        <v>8</v>
      </c>
      <c r="N20" s="29"/>
      <c r="O20" s="29">
        <v>16</v>
      </c>
      <c r="P20" s="29"/>
      <c r="Q20" s="29">
        <v>10</v>
      </c>
      <c r="R20" s="32">
        <f t="shared" si="5"/>
        <v>24.285714285714285</v>
      </c>
      <c r="S20" s="33">
        <f t="shared" si="3"/>
        <v>61.085714285714282</v>
      </c>
      <c r="T20" s="33"/>
      <c r="U20" s="33"/>
      <c r="V20" s="34" t="str">
        <f t="shared" si="4"/>
        <v>B</v>
      </c>
      <c r="W20" s="1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</row>
    <row r="21" spans="1:42" ht="34.5" customHeight="1" x14ac:dyDescent="0.4">
      <c r="A21" s="27">
        <v>7</v>
      </c>
      <c r="B21" s="137" t="s">
        <v>41</v>
      </c>
      <c r="C21" s="37" t="s">
        <v>42</v>
      </c>
      <c r="D21" s="105">
        <v>14</v>
      </c>
      <c r="E21" s="107">
        <v>23.3</v>
      </c>
      <c r="F21" s="105"/>
      <c r="G21" s="30">
        <f t="shared" si="0"/>
        <v>22.15</v>
      </c>
      <c r="H21" s="105">
        <v>10</v>
      </c>
      <c r="I21" s="105">
        <v>15</v>
      </c>
      <c r="J21" s="81"/>
      <c r="K21" s="30">
        <f t="shared" si="1"/>
        <v>15</v>
      </c>
      <c r="L21" s="31">
        <f t="shared" si="2"/>
        <v>37.200000000000003</v>
      </c>
      <c r="M21" s="29">
        <v>9</v>
      </c>
      <c r="N21" s="29"/>
      <c r="O21" s="29">
        <v>14</v>
      </c>
      <c r="P21" s="29"/>
      <c r="Q21" s="29"/>
      <c r="R21" s="32">
        <f t="shared" si="5"/>
        <v>16.428571428571427</v>
      </c>
      <c r="S21" s="33">
        <f t="shared" si="3"/>
        <v>53.628571428571433</v>
      </c>
      <c r="T21" s="33"/>
      <c r="U21" s="33"/>
      <c r="V21" s="34" t="str">
        <f t="shared" si="4"/>
        <v>C</v>
      </c>
      <c r="W21" s="1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</row>
    <row r="22" spans="1:42" ht="34.5" customHeight="1" x14ac:dyDescent="0.4">
      <c r="A22" s="27">
        <v>8</v>
      </c>
      <c r="B22" s="137" t="s">
        <v>43</v>
      </c>
      <c r="C22" s="37" t="s">
        <v>44</v>
      </c>
      <c r="D22" s="105">
        <v>6</v>
      </c>
      <c r="E22" s="107">
        <v>23.3</v>
      </c>
      <c r="F22" s="105"/>
      <c r="G22" s="30">
        <f t="shared" si="0"/>
        <v>16.149999999999999</v>
      </c>
      <c r="H22" s="105">
        <v>10</v>
      </c>
      <c r="I22" s="105">
        <v>23</v>
      </c>
      <c r="J22" s="81"/>
      <c r="K22" s="30">
        <f t="shared" si="1"/>
        <v>17.666666666666664</v>
      </c>
      <c r="L22" s="31">
        <f t="shared" si="2"/>
        <v>33.799999999999997</v>
      </c>
      <c r="M22" s="29">
        <v>9</v>
      </c>
      <c r="N22" s="29"/>
      <c r="O22" s="29">
        <v>14</v>
      </c>
      <c r="P22" s="29"/>
      <c r="Q22" s="29">
        <v>6</v>
      </c>
      <c r="R22" s="32">
        <f t="shared" si="5"/>
        <v>20.714285714285715</v>
      </c>
      <c r="S22" s="33">
        <f t="shared" si="3"/>
        <v>54.514285714285712</v>
      </c>
      <c r="T22" s="33"/>
      <c r="U22" s="33"/>
      <c r="V22" s="34" t="str">
        <f t="shared" si="4"/>
        <v>C</v>
      </c>
      <c r="W22" s="1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</row>
    <row r="23" spans="1:42" ht="34.5" customHeight="1" x14ac:dyDescent="0.4">
      <c r="A23" s="27">
        <v>9</v>
      </c>
      <c r="B23" s="137" t="s">
        <v>45</v>
      </c>
      <c r="C23" s="37" t="s">
        <v>46</v>
      </c>
      <c r="D23" s="105">
        <v>18</v>
      </c>
      <c r="E23" s="107">
        <v>26.3</v>
      </c>
      <c r="F23" s="105"/>
      <c r="G23" s="30">
        <f t="shared" si="0"/>
        <v>26.650000000000002</v>
      </c>
      <c r="H23" s="105">
        <v>10</v>
      </c>
      <c r="I23" s="105">
        <v>25</v>
      </c>
      <c r="J23" s="81"/>
      <c r="K23" s="30">
        <f t="shared" si="1"/>
        <v>18.333333333333336</v>
      </c>
      <c r="L23" s="31">
        <f t="shared" si="2"/>
        <v>45</v>
      </c>
      <c r="M23" s="29">
        <v>7</v>
      </c>
      <c r="N23" s="29"/>
      <c r="O23" s="29">
        <v>9</v>
      </c>
      <c r="P23" s="29"/>
      <c r="Q23" s="29">
        <v>3</v>
      </c>
      <c r="R23" s="32">
        <f t="shared" si="5"/>
        <v>13.571428571428571</v>
      </c>
      <c r="S23" s="33">
        <f t="shared" si="3"/>
        <v>58.571428571428569</v>
      </c>
      <c r="T23" s="33"/>
      <c r="U23" s="33"/>
      <c r="V23" s="34" t="str">
        <f t="shared" si="4"/>
        <v>C</v>
      </c>
      <c r="W23" s="1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</row>
    <row r="24" spans="1:42" ht="34.5" customHeight="1" x14ac:dyDescent="0.4">
      <c r="A24" s="27">
        <v>10</v>
      </c>
      <c r="B24" s="137" t="s">
        <v>47</v>
      </c>
      <c r="C24" s="37" t="s">
        <v>48</v>
      </c>
      <c r="D24" s="105">
        <v>15</v>
      </c>
      <c r="E24" s="107">
        <v>16.5</v>
      </c>
      <c r="F24" s="105"/>
      <c r="G24" s="30">
        <f t="shared" si="0"/>
        <v>19.5</v>
      </c>
      <c r="H24" s="105">
        <v>10</v>
      </c>
      <c r="I24" s="105">
        <v>16</v>
      </c>
      <c r="J24" s="81"/>
      <c r="K24" s="30">
        <f t="shared" si="1"/>
        <v>15.333333333333332</v>
      </c>
      <c r="L24" s="31">
        <f t="shared" si="2"/>
        <v>34.799999999999997</v>
      </c>
      <c r="M24" s="29">
        <v>10</v>
      </c>
      <c r="N24" s="29">
        <v>17</v>
      </c>
      <c r="O24" s="29"/>
      <c r="P24" s="29"/>
      <c r="Q24" s="29"/>
      <c r="R24" s="32">
        <f t="shared" si="5"/>
        <v>19.285714285714285</v>
      </c>
      <c r="S24" s="33">
        <f t="shared" si="3"/>
        <v>54.085714285714282</v>
      </c>
      <c r="T24" s="33"/>
      <c r="U24" s="33"/>
      <c r="V24" s="34" t="str">
        <f t="shared" si="4"/>
        <v>C</v>
      </c>
      <c r="W24" s="1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</row>
    <row r="25" spans="1:42" ht="34.5" customHeight="1" x14ac:dyDescent="0.4">
      <c r="A25" s="27">
        <v>11</v>
      </c>
      <c r="B25" s="137" t="s">
        <v>49</v>
      </c>
      <c r="C25" s="37" t="s">
        <v>50</v>
      </c>
      <c r="D25" s="105">
        <v>14.5</v>
      </c>
      <c r="E25" s="107">
        <v>24</v>
      </c>
      <c r="F25" s="105"/>
      <c r="G25" s="30">
        <f t="shared" si="0"/>
        <v>22.875</v>
      </c>
      <c r="H25" s="105">
        <v>10</v>
      </c>
      <c r="I25" s="105">
        <v>16</v>
      </c>
      <c r="J25" s="81"/>
      <c r="K25" s="30">
        <f t="shared" si="1"/>
        <v>15.333333333333332</v>
      </c>
      <c r="L25" s="31">
        <f t="shared" si="2"/>
        <v>38.200000000000003</v>
      </c>
      <c r="M25" s="29">
        <v>21</v>
      </c>
      <c r="N25" s="29"/>
      <c r="O25" s="29">
        <v>11</v>
      </c>
      <c r="P25" s="29"/>
      <c r="Q25" s="29"/>
      <c r="R25" s="32">
        <f t="shared" si="5"/>
        <v>22.857142857142858</v>
      </c>
      <c r="S25" s="33">
        <f t="shared" si="3"/>
        <v>61.057142857142864</v>
      </c>
      <c r="T25" s="33"/>
      <c r="U25" s="33"/>
      <c r="V25" s="34" t="str">
        <f t="shared" si="4"/>
        <v>B</v>
      </c>
      <c r="W25" s="1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</row>
    <row r="26" spans="1:42" ht="34.5" customHeight="1" x14ac:dyDescent="0.4">
      <c r="A26" s="27">
        <v>12</v>
      </c>
      <c r="B26" s="137" t="s">
        <v>51</v>
      </c>
      <c r="C26" s="37" t="s">
        <v>52</v>
      </c>
      <c r="D26" s="105">
        <v>17.5</v>
      </c>
      <c r="E26" s="107">
        <v>27.8</v>
      </c>
      <c r="F26" s="105"/>
      <c r="G26" s="30">
        <f t="shared" si="0"/>
        <v>27.025000000000002</v>
      </c>
      <c r="H26" s="105">
        <v>10</v>
      </c>
      <c r="I26" s="105">
        <v>18</v>
      </c>
      <c r="J26" s="81"/>
      <c r="K26" s="30">
        <f t="shared" si="1"/>
        <v>16</v>
      </c>
      <c r="L26" s="31">
        <f t="shared" si="2"/>
        <v>43</v>
      </c>
      <c r="M26" s="29">
        <v>10</v>
      </c>
      <c r="N26" s="29"/>
      <c r="O26" s="29"/>
      <c r="P26" s="29"/>
      <c r="Q26" s="29">
        <v>14</v>
      </c>
      <c r="R26" s="32">
        <f t="shared" si="5"/>
        <v>17.142857142857142</v>
      </c>
      <c r="S26" s="33">
        <f t="shared" si="3"/>
        <v>60.142857142857139</v>
      </c>
      <c r="T26" s="33"/>
      <c r="U26" s="33"/>
      <c r="V26" s="34" t="str">
        <f t="shared" si="4"/>
        <v>B</v>
      </c>
      <c r="W26" s="1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</row>
    <row r="27" spans="1:42" ht="34.5" customHeight="1" x14ac:dyDescent="0.4">
      <c r="A27" s="27">
        <v>13</v>
      </c>
      <c r="B27" s="137" t="s">
        <v>53</v>
      </c>
      <c r="C27" s="37" t="s">
        <v>54</v>
      </c>
      <c r="D27" s="105">
        <v>6</v>
      </c>
      <c r="E27" s="107">
        <v>9</v>
      </c>
      <c r="F27" s="105"/>
      <c r="G27" s="30">
        <f t="shared" si="0"/>
        <v>9</v>
      </c>
      <c r="H27" s="105">
        <v>10</v>
      </c>
      <c r="I27" s="105">
        <v>15</v>
      </c>
      <c r="J27" s="81"/>
      <c r="K27" s="30">
        <f t="shared" si="1"/>
        <v>15</v>
      </c>
      <c r="L27" s="31">
        <f t="shared" si="2"/>
        <v>24</v>
      </c>
      <c r="M27" s="29">
        <v>8</v>
      </c>
      <c r="N27" s="29"/>
      <c r="O27" s="29"/>
      <c r="P27" s="29"/>
      <c r="Q27" s="29">
        <v>15</v>
      </c>
      <c r="R27" s="32">
        <f t="shared" si="5"/>
        <v>16.428571428571427</v>
      </c>
      <c r="S27" s="33">
        <f t="shared" si="3"/>
        <v>40.428571428571431</v>
      </c>
      <c r="T27" s="33"/>
      <c r="U27" s="33"/>
      <c r="V27" s="34" t="str">
        <f t="shared" si="4"/>
        <v>D</v>
      </c>
      <c r="W27" s="1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</row>
    <row r="28" spans="1:42" ht="34.5" customHeight="1" x14ac:dyDescent="0.4">
      <c r="A28" s="27">
        <v>14</v>
      </c>
      <c r="B28" s="137" t="s">
        <v>55</v>
      </c>
      <c r="C28" s="37" t="s">
        <v>56</v>
      </c>
      <c r="D28" s="105">
        <v>16</v>
      </c>
      <c r="E28" s="107">
        <v>27</v>
      </c>
      <c r="F28" s="105"/>
      <c r="G28" s="30">
        <f t="shared" si="0"/>
        <v>25.500000000000004</v>
      </c>
      <c r="H28" s="105">
        <v>10</v>
      </c>
      <c r="I28" s="105">
        <v>15</v>
      </c>
      <c r="J28" s="81"/>
      <c r="K28" s="30">
        <f t="shared" si="1"/>
        <v>15</v>
      </c>
      <c r="L28" s="31">
        <f t="shared" si="2"/>
        <v>40.5</v>
      </c>
      <c r="M28" s="29">
        <v>10</v>
      </c>
      <c r="N28" s="29"/>
      <c r="O28" s="29">
        <v>18</v>
      </c>
      <c r="P28" s="29"/>
      <c r="Q28" s="29">
        <v>11</v>
      </c>
      <c r="R28" s="32">
        <f t="shared" si="5"/>
        <v>27.857142857142858</v>
      </c>
      <c r="S28" s="33">
        <f t="shared" si="3"/>
        <v>68.357142857142861</v>
      </c>
      <c r="T28" s="33"/>
      <c r="U28" s="33"/>
      <c r="V28" s="34" t="str">
        <f t="shared" si="4"/>
        <v>B</v>
      </c>
      <c r="W28" s="1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</row>
    <row r="29" spans="1:42" ht="34.5" customHeight="1" x14ac:dyDescent="0.4">
      <c r="A29" s="27">
        <v>15</v>
      </c>
      <c r="B29" s="137" t="s">
        <v>57</v>
      </c>
      <c r="C29" s="37" t="s">
        <v>58</v>
      </c>
      <c r="D29" s="105">
        <v>12.5</v>
      </c>
      <c r="E29" s="107">
        <v>21.8</v>
      </c>
      <c r="F29" s="105"/>
      <c r="G29" s="30">
        <f t="shared" si="0"/>
        <v>20.274999999999999</v>
      </c>
      <c r="H29" s="105">
        <v>9.3000000000000007</v>
      </c>
      <c r="I29" s="105">
        <v>20</v>
      </c>
      <c r="J29" s="81"/>
      <c r="K29" s="30">
        <f t="shared" si="1"/>
        <v>15.966666666666667</v>
      </c>
      <c r="L29" s="31">
        <f t="shared" si="2"/>
        <v>36.200000000000003</v>
      </c>
      <c r="M29" s="29">
        <v>8</v>
      </c>
      <c r="N29" s="29">
        <v>13</v>
      </c>
      <c r="O29" s="29"/>
      <c r="P29" s="29"/>
      <c r="Q29" s="29">
        <v>7</v>
      </c>
      <c r="R29" s="32">
        <f t="shared" si="5"/>
        <v>20</v>
      </c>
      <c r="S29" s="33">
        <f t="shared" si="3"/>
        <v>56.2</v>
      </c>
      <c r="T29" s="33"/>
      <c r="U29" s="33"/>
      <c r="V29" s="34" t="str">
        <f t="shared" si="4"/>
        <v>C</v>
      </c>
      <c r="W29" s="1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</row>
    <row r="30" spans="1:42" s="92" customFormat="1" ht="34.5" customHeight="1" x14ac:dyDescent="0.4">
      <c r="A30" s="93">
        <v>16</v>
      </c>
      <c r="B30" s="127" t="s">
        <v>59</v>
      </c>
      <c r="C30" s="98" t="s">
        <v>60</v>
      </c>
      <c r="D30" s="108"/>
      <c r="E30" s="109"/>
      <c r="F30" s="108"/>
      <c r="G30" s="30">
        <f t="shared" si="0"/>
        <v>0</v>
      </c>
      <c r="H30" s="108"/>
      <c r="I30" s="108"/>
      <c r="J30" s="99"/>
      <c r="K30" s="30">
        <f t="shared" si="1"/>
        <v>0</v>
      </c>
      <c r="L30" s="31" t="str">
        <f t="shared" si="2"/>
        <v/>
      </c>
      <c r="M30" s="29"/>
      <c r="N30" s="29"/>
      <c r="O30" s="29"/>
      <c r="P30" s="29"/>
      <c r="Q30" s="29"/>
      <c r="R30" s="32">
        <f t="shared" si="5"/>
        <v>0</v>
      </c>
      <c r="S30" s="33">
        <f t="shared" si="3"/>
        <v>0</v>
      </c>
      <c r="T30" s="100"/>
      <c r="U30" s="100"/>
      <c r="V30" s="91" t="b">
        <f t="shared" si="4"/>
        <v>0</v>
      </c>
      <c r="W30" s="96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</row>
    <row r="31" spans="1:42" ht="34.5" customHeight="1" x14ac:dyDescent="0.4">
      <c r="A31" s="27">
        <v>17</v>
      </c>
      <c r="B31" s="137" t="s">
        <v>61</v>
      </c>
      <c r="C31" s="37" t="s">
        <v>62</v>
      </c>
      <c r="D31" s="105">
        <v>16</v>
      </c>
      <c r="E31" s="107">
        <v>25.5</v>
      </c>
      <c r="F31" s="105"/>
      <c r="G31" s="30">
        <f t="shared" si="0"/>
        <v>24.75</v>
      </c>
      <c r="H31" s="105">
        <v>8</v>
      </c>
      <c r="I31" s="105">
        <v>20</v>
      </c>
      <c r="J31" s="81"/>
      <c r="K31" s="30">
        <f t="shared" si="1"/>
        <v>14.666666666666668</v>
      </c>
      <c r="L31" s="31">
        <f t="shared" si="2"/>
        <v>39.4</v>
      </c>
      <c r="M31" s="29">
        <v>7</v>
      </c>
      <c r="N31" s="29">
        <v>14</v>
      </c>
      <c r="O31" s="29"/>
      <c r="P31" s="29"/>
      <c r="Q31" s="29"/>
      <c r="R31" s="32">
        <f t="shared" si="5"/>
        <v>15</v>
      </c>
      <c r="S31" s="33">
        <f t="shared" si="3"/>
        <v>54.4</v>
      </c>
      <c r="T31" s="33"/>
      <c r="U31" s="33"/>
      <c r="V31" s="34" t="str">
        <f t="shared" si="4"/>
        <v>C</v>
      </c>
      <c r="W31" s="1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</row>
    <row r="32" spans="1:42" ht="34.5" customHeight="1" x14ac:dyDescent="0.4">
      <c r="A32" s="27">
        <v>18</v>
      </c>
      <c r="B32" s="137" t="s">
        <v>63</v>
      </c>
      <c r="C32" s="37" t="s">
        <v>64</v>
      </c>
      <c r="D32" s="105">
        <v>14</v>
      </c>
      <c r="E32" s="107">
        <v>23.3</v>
      </c>
      <c r="F32" s="105"/>
      <c r="G32" s="30">
        <f t="shared" si="0"/>
        <v>22.15</v>
      </c>
      <c r="H32" s="105">
        <v>10</v>
      </c>
      <c r="I32" s="105">
        <v>20</v>
      </c>
      <c r="J32" s="81"/>
      <c r="K32" s="30">
        <f t="shared" si="1"/>
        <v>16.666666666666664</v>
      </c>
      <c r="L32" s="31">
        <f t="shared" si="2"/>
        <v>38.799999999999997</v>
      </c>
      <c r="M32" s="29">
        <v>27</v>
      </c>
      <c r="N32" s="29">
        <v>10</v>
      </c>
      <c r="O32" s="29"/>
      <c r="P32" s="29"/>
      <c r="Q32" s="29"/>
      <c r="R32" s="32">
        <f t="shared" si="5"/>
        <v>26.428571428571427</v>
      </c>
      <c r="S32" s="33">
        <f t="shared" si="3"/>
        <v>65.228571428571428</v>
      </c>
      <c r="T32" s="33"/>
      <c r="U32" s="33"/>
      <c r="V32" s="34" t="str">
        <f t="shared" si="4"/>
        <v>B</v>
      </c>
      <c r="W32" s="1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</row>
    <row r="33" spans="1:42" ht="34.5" customHeight="1" x14ac:dyDescent="0.4">
      <c r="A33" s="27">
        <v>19</v>
      </c>
      <c r="B33" s="137" t="s">
        <v>65</v>
      </c>
      <c r="C33" s="37" t="s">
        <v>66</v>
      </c>
      <c r="D33" s="105">
        <v>16</v>
      </c>
      <c r="E33" s="107">
        <v>25.5</v>
      </c>
      <c r="F33" s="105"/>
      <c r="G33" s="30">
        <f t="shared" si="0"/>
        <v>24.75</v>
      </c>
      <c r="H33" s="105">
        <v>8</v>
      </c>
      <c r="I33" s="105">
        <v>19</v>
      </c>
      <c r="J33" s="81"/>
      <c r="K33" s="30">
        <f t="shared" si="1"/>
        <v>14.333333333333334</v>
      </c>
      <c r="L33" s="31">
        <f t="shared" si="2"/>
        <v>39.1</v>
      </c>
      <c r="M33" s="29">
        <v>27</v>
      </c>
      <c r="N33" s="29">
        <v>20</v>
      </c>
      <c r="O33" s="29"/>
      <c r="P33" s="29"/>
      <c r="Q33" s="29"/>
      <c r="R33" s="32">
        <f t="shared" si="5"/>
        <v>33.571428571428569</v>
      </c>
      <c r="S33" s="33">
        <f t="shared" si="3"/>
        <v>72.671428571428578</v>
      </c>
      <c r="T33" s="33"/>
      <c r="U33" s="33"/>
      <c r="V33" s="34" t="str">
        <f t="shared" si="4"/>
        <v>A</v>
      </c>
      <c r="W33" s="1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</row>
    <row r="34" spans="1:42" ht="34.5" customHeight="1" x14ac:dyDescent="0.4">
      <c r="A34" s="27">
        <v>20</v>
      </c>
      <c r="B34" s="137" t="s">
        <v>67</v>
      </c>
      <c r="C34" s="37" t="s">
        <v>68</v>
      </c>
      <c r="D34" s="105">
        <v>17.5</v>
      </c>
      <c r="E34" s="107">
        <v>27</v>
      </c>
      <c r="F34" s="105"/>
      <c r="G34" s="30">
        <f t="shared" si="0"/>
        <v>26.625</v>
      </c>
      <c r="H34" s="105">
        <v>8.6999999999999993</v>
      </c>
      <c r="I34" s="105">
        <v>24</v>
      </c>
      <c r="J34" s="81"/>
      <c r="K34" s="30">
        <f t="shared" si="1"/>
        <v>16.7</v>
      </c>
      <c r="L34" s="31">
        <f t="shared" si="2"/>
        <v>43.3</v>
      </c>
      <c r="M34" s="29">
        <v>26</v>
      </c>
      <c r="N34" s="29"/>
      <c r="O34" s="29">
        <v>16</v>
      </c>
      <c r="P34" s="29"/>
      <c r="Q34" s="29">
        <v>12</v>
      </c>
      <c r="R34" s="32">
        <f t="shared" si="5"/>
        <v>38.571428571428569</v>
      </c>
      <c r="S34" s="33">
        <f t="shared" si="3"/>
        <v>81.871428571428567</v>
      </c>
      <c r="T34" s="33"/>
      <c r="U34" s="33"/>
      <c r="V34" s="34" t="str">
        <f t="shared" si="4"/>
        <v>A</v>
      </c>
      <c r="W34" s="1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</row>
    <row r="35" spans="1:42" ht="34.5" customHeight="1" x14ac:dyDescent="0.4">
      <c r="A35" s="27">
        <v>21</v>
      </c>
      <c r="B35" s="137" t="s">
        <v>69</v>
      </c>
      <c r="C35" s="38" t="s">
        <v>70</v>
      </c>
      <c r="D35" s="105">
        <v>18</v>
      </c>
      <c r="E35" s="107">
        <v>27.8</v>
      </c>
      <c r="F35" s="105"/>
      <c r="G35" s="30">
        <f t="shared" si="0"/>
        <v>27.4</v>
      </c>
      <c r="H35" s="105">
        <v>10</v>
      </c>
      <c r="I35" s="105">
        <v>24</v>
      </c>
      <c r="J35" s="81"/>
      <c r="K35" s="30">
        <f t="shared" si="1"/>
        <v>18</v>
      </c>
      <c r="L35" s="31">
        <f t="shared" si="2"/>
        <v>45.4</v>
      </c>
      <c r="M35" s="29">
        <v>7</v>
      </c>
      <c r="N35" s="29"/>
      <c r="O35" s="29">
        <v>7</v>
      </c>
      <c r="P35" s="29"/>
      <c r="Q35" s="29">
        <v>10</v>
      </c>
      <c r="R35" s="32">
        <f t="shared" si="5"/>
        <v>17.142857142857142</v>
      </c>
      <c r="S35" s="33">
        <f t="shared" si="3"/>
        <v>62.542857142857144</v>
      </c>
      <c r="T35" s="33"/>
      <c r="U35" s="33"/>
      <c r="V35" s="34" t="str">
        <f t="shared" si="4"/>
        <v>B</v>
      </c>
      <c r="W35" s="1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</row>
    <row r="36" spans="1:42" s="92" customFormat="1" ht="34.5" customHeight="1" x14ac:dyDescent="0.4">
      <c r="A36" s="93">
        <v>22</v>
      </c>
      <c r="B36" s="209" t="s">
        <v>71</v>
      </c>
      <c r="C36" s="208" t="s">
        <v>72</v>
      </c>
      <c r="D36" s="110"/>
      <c r="E36" s="111"/>
      <c r="F36" s="110"/>
      <c r="G36" s="189">
        <f t="shared" si="0"/>
        <v>0</v>
      </c>
      <c r="H36" s="110"/>
      <c r="I36" s="110"/>
      <c r="J36" s="94"/>
      <c r="K36" s="189">
        <f t="shared" si="1"/>
        <v>0</v>
      </c>
      <c r="L36" s="31" t="str">
        <f t="shared" si="2"/>
        <v/>
      </c>
      <c r="M36" s="191">
        <v>15</v>
      </c>
      <c r="N36" s="191"/>
      <c r="O36" s="191">
        <v>5</v>
      </c>
      <c r="P36" s="191"/>
      <c r="Q36" s="191"/>
      <c r="R36" s="32">
        <f t="shared" si="5"/>
        <v>14.285714285714286</v>
      </c>
      <c r="S36" s="192">
        <f t="shared" si="3"/>
        <v>14.285714285714286</v>
      </c>
      <c r="T36" s="95"/>
      <c r="U36" s="95"/>
      <c r="V36" s="91" t="str">
        <f t="shared" si="4"/>
        <v>E</v>
      </c>
      <c r="W36" s="96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</row>
    <row r="37" spans="1:42" ht="34.5" customHeight="1" x14ac:dyDescent="0.4">
      <c r="A37" s="27">
        <v>23</v>
      </c>
      <c r="B37" s="137" t="s">
        <v>73</v>
      </c>
      <c r="C37" s="37" t="s">
        <v>74</v>
      </c>
      <c r="D37" s="105">
        <v>18</v>
      </c>
      <c r="E37" s="107">
        <v>27.8</v>
      </c>
      <c r="F37" s="105"/>
      <c r="G37" s="30">
        <f t="shared" si="0"/>
        <v>27.4</v>
      </c>
      <c r="H37" s="105">
        <v>10</v>
      </c>
      <c r="I37" s="105">
        <v>21</v>
      </c>
      <c r="J37" s="81"/>
      <c r="K37" s="30">
        <f t="shared" si="1"/>
        <v>17</v>
      </c>
      <c r="L37" s="31">
        <f t="shared" si="2"/>
        <v>44.4</v>
      </c>
      <c r="M37" s="29">
        <v>8</v>
      </c>
      <c r="N37" s="29"/>
      <c r="O37" s="29">
        <v>18</v>
      </c>
      <c r="P37" s="29"/>
      <c r="Q37" s="29">
        <v>7</v>
      </c>
      <c r="R37" s="32">
        <f t="shared" si="5"/>
        <v>23.571428571428573</v>
      </c>
      <c r="S37" s="33">
        <f t="shared" si="3"/>
        <v>67.971428571428575</v>
      </c>
      <c r="T37" s="33"/>
      <c r="U37" s="33"/>
      <c r="V37" s="34" t="str">
        <f t="shared" si="4"/>
        <v>B</v>
      </c>
      <c r="W37" s="1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</row>
    <row r="38" spans="1:42" ht="34.5" customHeight="1" x14ac:dyDescent="0.4">
      <c r="A38" s="27">
        <v>24</v>
      </c>
      <c r="B38" s="137" t="s">
        <v>75</v>
      </c>
      <c r="C38" s="37" t="s">
        <v>76</v>
      </c>
      <c r="D38" s="105">
        <v>16</v>
      </c>
      <c r="E38" s="107">
        <v>27</v>
      </c>
      <c r="F38" s="105"/>
      <c r="G38" s="30">
        <f t="shared" si="0"/>
        <v>25.500000000000004</v>
      </c>
      <c r="H38" s="105">
        <v>10</v>
      </c>
      <c r="I38" s="105">
        <v>22</v>
      </c>
      <c r="J38" s="81"/>
      <c r="K38" s="30">
        <f t="shared" si="1"/>
        <v>17.333333333333336</v>
      </c>
      <c r="L38" s="31">
        <f t="shared" si="2"/>
        <v>42.8</v>
      </c>
      <c r="M38" s="29">
        <v>29</v>
      </c>
      <c r="N38" s="29"/>
      <c r="O38" s="29">
        <v>15</v>
      </c>
      <c r="P38" s="29"/>
      <c r="Q38" s="29"/>
      <c r="R38" s="32">
        <f t="shared" si="5"/>
        <v>31.428571428571427</v>
      </c>
      <c r="S38" s="33">
        <f t="shared" si="3"/>
        <v>74.228571428571428</v>
      </c>
      <c r="T38" s="33"/>
      <c r="U38" s="33"/>
      <c r="V38" s="34" t="str">
        <f t="shared" si="4"/>
        <v>A</v>
      </c>
      <c r="W38" s="1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</row>
    <row r="39" spans="1:42" ht="34.5" customHeight="1" x14ac:dyDescent="0.4">
      <c r="A39" s="27">
        <v>25</v>
      </c>
      <c r="B39" s="137" t="s">
        <v>77</v>
      </c>
      <c r="C39" s="37" t="s">
        <v>78</v>
      </c>
      <c r="D39" s="105">
        <v>16.5</v>
      </c>
      <c r="E39" s="107">
        <v>24</v>
      </c>
      <c r="F39" s="105"/>
      <c r="G39" s="30">
        <f t="shared" si="0"/>
        <v>24.375</v>
      </c>
      <c r="H39" s="105">
        <v>10</v>
      </c>
      <c r="I39" s="105">
        <v>16</v>
      </c>
      <c r="J39" s="81"/>
      <c r="K39" s="30">
        <f t="shared" si="1"/>
        <v>15.333333333333332</v>
      </c>
      <c r="L39" s="31">
        <f t="shared" si="2"/>
        <v>39.700000000000003</v>
      </c>
      <c r="M39" s="29">
        <v>25</v>
      </c>
      <c r="N39" s="29">
        <v>14</v>
      </c>
      <c r="O39" s="29"/>
      <c r="P39" s="29"/>
      <c r="Q39" s="29"/>
      <c r="R39" s="32">
        <f t="shared" si="5"/>
        <v>27.857142857142858</v>
      </c>
      <c r="S39" s="33">
        <f t="shared" si="3"/>
        <v>67.557142857142864</v>
      </c>
      <c r="T39" s="33"/>
      <c r="U39" s="33"/>
      <c r="V39" s="34" t="str">
        <f t="shared" si="4"/>
        <v>B</v>
      </c>
      <c r="W39" s="1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</row>
    <row r="40" spans="1:42" ht="34.5" customHeight="1" x14ac:dyDescent="0.4">
      <c r="A40" s="27">
        <v>26</v>
      </c>
      <c r="B40" s="137" t="s">
        <v>79</v>
      </c>
      <c r="C40" s="37" t="s">
        <v>80</v>
      </c>
      <c r="D40" s="105">
        <v>6</v>
      </c>
      <c r="E40" s="107">
        <v>16.5</v>
      </c>
      <c r="F40" s="105"/>
      <c r="G40" s="30">
        <f t="shared" si="0"/>
        <v>12.750000000000002</v>
      </c>
      <c r="H40" s="105">
        <v>10</v>
      </c>
      <c r="I40" s="105">
        <v>15</v>
      </c>
      <c r="J40" s="81"/>
      <c r="K40" s="30">
        <f t="shared" si="1"/>
        <v>15</v>
      </c>
      <c r="L40" s="31">
        <f t="shared" si="2"/>
        <v>27.8</v>
      </c>
      <c r="M40" s="29">
        <v>7</v>
      </c>
      <c r="N40" s="29"/>
      <c r="O40" s="29">
        <v>13</v>
      </c>
      <c r="P40" s="29"/>
      <c r="Q40" s="29">
        <v>11</v>
      </c>
      <c r="R40" s="32">
        <f t="shared" si="5"/>
        <v>22.142857142857142</v>
      </c>
      <c r="S40" s="33">
        <f t="shared" si="3"/>
        <v>49.942857142857143</v>
      </c>
      <c r="T40" s="33"/>
      <c r="U40" s="33"/>
      <c r="V40" s="34" t="str">
        <f t="shared" si="4"/>
        <v>D</v>
      </c>
      <c r="W40" s="1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 ht="34.5" customHeight="1" x14ac:dyDescent="0.4">
      <c r="A41" s="27">
        <v>27</v>
      </c>
      <c r="B41" s="137" t="s">
        <v>81</v>
      </c>
      <c r="C41" s="37" t="s">
        <v>82</v>
      </c>
      <c r="D41" s="105">
        <v>9</v>
      </c>
      <c r="E41" s="107">
        <v>21.8</v>
      </c>
      <c r="F41" s="105"/>
      <c r="G41" s="30">
        <f t="shared" si="0"/>
        <v>17.650000000000002</v>
      </c>
      <c r="H41" s="105">
        <v>7</v>
      </c>
      <c r="I41" s="105">
        <v>26</v>
      </c>
      <c r="J41" s="81"/>
      <c r="K41" s="30">
        <f t="shared" si="1"/>
        <v>15.666666666666666</v>
      </c>
      <c r="L41" s="31">
        <f t="shared" si="2"/>
        <v>33.299999999999997</v>
      </c>
      <c r="M41" s="29">
        <v>2</v>
      </c>
      <c r="N41" s="29"/>
      <c r="O41" s="29">
        <v>3</v>
      </c>
      <c r="P41" s="29"/>
      <c r="Q41" s="29">
        <v>7</v>
      </c>
      <c r="R41" s="32">
        <f t="shared" si="5"/>
        <v>8.5714285714285712</v>
      </c>
      <c r="S41" s="33">
        <f t="shared" si="3"/>
        <v>41.871428571428567</v>
      </c>
      <c r="T41" s="33"/>
      <c r="U41" s="33"/>
      <c r="V41" s="34" t="str">
        <f t="shared" si="4"/>
        <v>D</v>
      </c>
      <c r="W41" s="1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</row>
    <row r="42" spans="1:42" ht="34.5" customHeight="1" x14ac:dyDescent="0.4">
      <c r="A42" s="27">
        <v>28</v>
      </c>
      <c r="B42" s="137" t="s">
        <v>83</v>
      </c>
      <c r="C42" s="37" t="s">
        <v>84</v>
      </c>
      <c r="D42" s="105">
        <v>15.5</v>
      </c>
      <c r="E42" s="107">
        <v>18.8</v>
      </c>
      <c r="F42" s="105"/>
      <c r="G42" s="30">
        <f t="shared" si="0"/>
        <v>21.025000000000002</v>
      </c>
      <c r="H42" s="105">
        <v>8.6999999999999993</v>
      </c>
      <c r="I42" s="105">
        <v>25</v>
      </c>
      <c r="J42" s="81"/>
      <c r="K42" s="30">
        <f t="shared" si="1"/>
        <v>17.033333333333331</v>
      </c>
      <c r="L42" s="31">
        <f t="shared" si="2"/>
        <v>38.1</v>
      </c>
      <c r="M42" s="29">
        <v>6</v>
      </c>
      <c r="N42" s="29"/>
      <c r="O42" s="29">
        <v>10</v>
      </c>
      <c r="P42" s="29"/>
      <c r="Q42" s="29">
        <v>8</v>
      </c>
      <c r="R42" s="32">
        <f t="shared" si="5"/>
        <v>17.142857142857142</v>
      </c>
      <c r="S42" s="33">
        <f t="shared" si="3"/>
        <v>55.242857142857147</v>
      </c>
      <c r="T42" s="33"/>
      <c r="U42" s="33"/>
      <c r="V42" s="34" t="str">
        <f t="shared" si="4"/>
        <v>C</v>
      </c>
      <c r="W42" s="1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</row>
    <row r="43" spans="1:42" ht="34.5" customHeight="1" x14ac:dyDescent="0.4">
      <c r="A43" s="27">
        <v>29</v>
      </c>
      <c r="B43" s="137" t="s">
        <v>85</v>
      </c>
      <c r="C43" s="37" t="s">
        <v>86</v>
      </c>
      <c r="D43" s="105">
        <v>16.5</v>
      </c>
      <c r="E43" s="107">
        <v>24.8</v>
      </c>
      <c r="F43" s="105"/>
      <c r="G43" s="30">
        <f t="shared" si="0"/>
        <v>24.774999999999999</v>
      </c>
      <c r="H43" s="105">
        <v>10</v>
      </c>
      <c r="I43" s="105">
        <v>25</v>
      </c>
      <c r="J43" s="81"/>
      <c r="K43" s="30">
        <f t="shared" si="1"/>
        <v>18.333333333333336</v>
      </c>
      <c r="L43" s="31">
        <f t="shared" si="2"/>
        <v>43.1</v>
      </c>
      <c r="M43" s="29">
        <v>9</v>
      </c>
      <c r="N43" s="29"/>
      <c r="O43" s="29"/>
      <c r="P43" s="29"/>
      <c r="Q43" s="29">
        <v>8</v>
      </c>
      <c r="R43" s="32">
        <f t="shared" si="5"/>
        <v>12.142857142857142</v>
      </c>
      <c r="S43" s="33">
        <f t="shared" si="3"/>
        <v>55.242857142857147</v>
      </c>
      <c r="T43" s="33"/>
      <c r="U43" s="33"/>
      <c r="V43" s="34" t="str">
        <f t="shared" si="4"/>
        <v>C</v>
      </c>
      <c r="W43" s="1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</row>
    <row r="44" spans="1:42" ht="34.5" customHeight="1" x14ac:dyDescent="0.4">
      <c r="A44" s="27">
        <v>30</v>
      </c>
      <c r="B44" s="137" t="s">
        <v>87</v>
      </c>
      <c r="C44" s="37" t="s">
        <v>88</v>
      </c>
      <c r="D44" s="105">
        <v>15.5</v>
      </c>
      <c r="E44" s="107">
        <v>18.8</v>
      </c>
      <c r="F44" s="105"/>
      <c r="G44" s="30">
        <f t="shared" si="0"/>
        <v>21.025000000000002</v>
      </c>
      <c r="H44" s="105">
        <v>8.6999999999999993</v>
      </c>
      <c r="I44" s="105">
        <v>25</v>
      </c>
      <c r="J44" s="81"/>
      <c r="K44" s="30">
        <f t="shared" si="1"/>
        <v>17.033333333333331</v>
      </c>
      <c r="L44" s="31">
        <f t="shared" si="2"/>
        <v>38.1</v>
      </c>
      <c r="M44" s="29">
        <v>8</v>
      </c>
      <c r="N44" s="29"/>
      <c r="O44" s="29">
        <v>18</v>
      </c>
      <c r="P44" s="29"/>
      <c r="Q44" s="29">
        <v>8</v>
      </c>
      <c r="R44" s="32">
        <f t="shared" si="5"/>
        <v>24.285714285714285</v>
      </c>
      <c r="S44" s="33">
        <f t="shared" si="3"/>
        <v>62.385714285714286</v>
      </c>
      <c r="T44" s="33"/>
      <c r="U44" s="33"/>
      <c r="V44" s="34" t="str">
        <f t="shared" si="4"/>
        <v>B</v>
      </c>
      <c r="W44" s="1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</row>
    <row r="45" spans="1:42" ht="34.5" customHeight="1" x14ac:dyDescent="0.4">
      <c r="A45" s="27">
        <v>31</v>
      </c>
      <c r="B45" s="137" t="s">
        <v>89</v>
      </c>
      <c r="C45" s="37" t="s">
        <v>90</v>
      </c>
      <c r="D45" s="105">
        <v>18</v>
      </c>
      <c r="E45" s="107">
        <v>27</v>
      </c>
      <c r="F45" s="105"/>
      <c r="G45" s="30">
        <f t="shared" si="0"/>
        <v>27</v>
      </c>
      <c r="H45" s="105">
        <v>10</v>
      </c>
      <c r="I45" s="105">
        <v>18</v>
      </c>
      <c r="J45" s="81"/>
      <c r="K45" s="30">
        <f t="shared" si="1"/>
        <v>16</v>
      </c>
      <c r="L45" s="31">
        <f t="shared" si="2"/>
        <v>43</v>
      </c>
      <c r="M45" s="29">
        <v>29</v>
      </c>
      <c r="N45" s="29">
        <v>20</v>
      </c>
      <c r="O45" s="29"/>
      <c r="P45" s="29"/>
      <c r="Q45" s="29"/>
      <c r="R45" s="32">
        <f t="shared" si="5"/>
        <v>35</v>
      </c>
      <c r="S45" s="33">
        <f t="shared" si="3"/>
        <v>78</v>
      </c>
      <c r="T45" s="33"/>
      <c r="U45" s="33"/>
      <c r="V45" s="34" t="str">
        <f t="shared" si="4"/>
        <v>A</v>
      </c>
      <c r="W45" s="1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</row>
    <row r="46" spans="1:42" ht="34.5" customHeight="1" x14ac:dyDescent="0.4">
      <c r="A46" s="27">
        <v>32</v>
      </c>
      <c r="B46" s="137" t="s">
        <v>91</v>
      </c>
      <c r="C46" s="37" t="s">
        <v>92</v>
      </c>
      <c r="D46" s="105">
        <v>13</v>
      </c>
      <c r="E46" s="107">
        <v>26.3</v>
      </c>
      <c r="F46" s="105"/>
      <c r="G46" s="30">
        <f t="shared" si="0"/>
        <v>22.900000000000002</v>
      </c>
      <c r="H46" s="105">
        <v>9.3000000000000007</v>
      </c>
      <c r="I46" s="105">
        <v>24</v>
      </c>
      <c r="J46" s="81"/>
      <c r="K46" s="30">
        <f t="shared" si="1"/>
        <v>17.3</v>
      </c>
      <c r="L46" s="31">
        <f t="shared" si="2"/>
        <v>40.200000000000003</v>
      </c>
      <c r="M46" s="29">
        <v>7</v>
      </c>
      <c r="N46" s="29"/>
      <c r="O46" s="29"/>
      <c r="P46" s="29"/>
      <c r="Q46" s="29">
        <v>8</v>
      </c>
      <c r="R46" s="32">
        <f t="shared" si="5"/>
        <v>10.714285714285714</v>
      </c>
      <c r="S46" s="33">
        <f t="shared" si="3"/>
        <v>50.914285714285718</v>
      </c>
      <c r="T46" s="33"/>
      <c r="U46" s="33"/>
      <c r="V46" s="34" t="str">
        <f t="shared" si="4"/>
        <v>C</v>
      </c>
      <c r="W46" s="1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</row>
    <row r="47" spans="1:42" ht="34.5" customHeight="1" x14ac:dyDescent="0.4">
      <c r="A47" s="27">
        <v>33</v>
      </c>
      <c r="B47" s="137" t="s">
        <v>93</v>
      </c>
      <c r="C47" s="37" t="s">
        <v>94</v>
      </c>
      <c r="D47" s="105">
        <v>13</v>
      </c>
      <c r="E47" s="107">
        <v>16.5</v>
      </c>
      <c r="F47" s="105"/>
      <c r="G47" s="30">
        <f t="shared" si="0"/>
        <v>18.000000000000004</v>
      </c>
      <c r="H47" s="105">
        <v>10</v>
      </c>
      <c r="I47" s="105">
        <v>15</v>
      </c>
      <c r="J47" s="81"/>
      <c r="K47" s="30">
        <f t="shared" si="1"/>
        <v>15</v>
      </c>
      <c r="L47" s="31">
        <f t="shared" si="2"/>
        <v>33</v>
      </c>
      <c r="M47" s="29">
        <v>6</v>
      </c>
      <c r="N47" s="29"/>
      <c r="O47" s="29">
        <v>11</v>
      </c>
      <c r="P47" s="29"/>
      <c r="Q47" s="29"/>
      <c r="R47" s="32">
        <f t="shared" si="5"/>
        <v>12.142857142857142</v>
      </c>
      <c r="S47" s="33">
        <f t="shared" si="3"/>
        <v>45.142857142857139</v>
      </c>
      <c r="T47" s="33"/>
      <c r="U47" s="33"/>
      <c r="V47" s="34" t="str">
        <f t="shared" si="4"/>
        <v>D</v>
      </c>
      <c r="W47" s="1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</row>
    <row r="48" spans="1:42" ht="34.5" customHeight="1" x14ac:dyDescent="0.4">
      <c r="A48" s="27">
        <v>34</v>
      </c>
      <c r="B48" s="137" t="s">
        <v>95</v>
      </c>
      <c r="C48" s="37" t="s">
        <v>96</v>
      </c>
      <c r="D48" s="105">
        <v>0</v>
      </c>
      <c r="E48" s="107">
        <v>26.3</v>
      </c>
      <c r="F48" s="105"/>
      <c r="G48" s="30">
        <f t="shared" si="0"/>
        <v>13.15</v>
      </c>
      <c r="H48" s="105">
        <v>6</v>
      </c>
      <c r="I48" s="105">
        <v>20</v>
      </c>
      <c r="J48" s="81"/>
      <c r="K48" s="30">
        <f t="shared" si="1"/>
        <v>12.666666666666666</v>
      </c>
      <c r="L48" s="31">
        <f t="shared" si="2"/>
        <v>25.8</v>
      </c>
      <c r="M48" s="29">
        <v>9</v>
      </c>
      <c r="N48" s="29"/>
      <c r="O48" s="29">
        <v>16</v>
      </c>
      <c r="P48" s="29"/>
      <c r="Q48" s="29">
        <v>6</v>
      </c>
      <c r="R48" s="32">
        <f t="shared" si="5"/>
        <v>22.142857142857142</v>
      </c>
      <c r="S48" s="33">
        <f t="shared" si="3"/>
        <v>47.942857142857143</v>
      </c>
      <c r="T48" s="33"/>
      <c r="U48" s="33"/>
      <c r="V48" s="34" t="str">
        <f t="shared" si="4"/>
        <v>D</v>
      </c>
      <c r="W48" s="1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</row>
    <row r="49" spans="1:42" ht="34.5" customHeight="1" x14ac:dyDescent="0.4">
      <c r="A49" s="27">
        <v>35</v>
      </c>
      <c r="B49" s="126" t="s">
        <v>97</v>
      </c>
      <c r="C49" s="37" t="s">
        <v>98</v>
      </c>
      <c r="D49" s="105">
        <v>0</v>
      </c>
      <c r="E49" s="107">
        <v>22.5</v>
      </c>
      <c r="F49" s="105"/>
      <c r="G49" s="30">
        <f t="shared" si="0"/>
        <v>11.25</v>
      </c>
      <c r="H49" s="105">
        <v>0</v>
      </c>
      <c r="I49" s="105">
        <v>16</v>
      </c>
      <c r="J49" s="82"/>
      <c r="K49" s="30">
        <f t="shared" si="1"/>
        <v>5.333333333333333</v>
      </c>
      <c r="L49" s="31">
        <f t="shared" si="2"/>
        <v>16.600000000000001</v>
      </c>
      <c r="M49" s="29"/>
      <c r="N49" s="29"/>
      <c r="O49" s="29"/>
      <c r="P49" s="29"/>
      <c r="Q49" s="29"/>
      <c r="R49" s="32">
        <f t="shared" si="5"/>
        <v>0</v>
      </c>
      <c r="S49" s="33">
        <f t="shared" si="3"/>
        <v>16.600000000000001</v>
      </c>
      <c r="T49" s="33"/>
      <c r="U49" s="33"/>
      <c r="V49" s="34" t="b">
        <f t="shared" si="4"/>
        <v>0</v>
      </c>
      <c r="W49" s="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ht="34.5" customHeight="1" x14ac:dyDescent="0.4">
      <c r="A50" s="27">
        <v>36</v>
      </c>
      <c r="B50" s="137" t="s">
        <v>99</v>
      </c>
      <c r="C50" s="39" t="s">
        <v>100</v>
      </c>
      <c r="D50" s="105">
        <v>13</v>
      </c>
      <c r="E50" s="107">
        <v>26.3</v>
      </c>
      <c r="F50" s="105"/>
      <c r="G50" s="30">
        <f t="shared" si="0"/>
        <v>22.900000000000002</v>
      </c>
      <c r="H50" s="105">
        <v>8.6999999999999993</v>
      </c>
      <c r="I50" s="105">
        <v>14</v>
      </c>
      <c r="J50" s="81"/>
      <c r="K50" s="30">
        <f t="shared" si="1"/>
        <v>13.366666666666664</v>
      </c>
      <c r="L50" s="31">
        <f t="shared" si="2"/>
        <v>36.299999999999997</v>
      </c>
      <c r="M50" s="29">
        <v>7</v>
      </c>
      <c r="N50" s="29"/>
      <c r="O50" s="29">
        <v>11</v>
      </c>
      <c r="P50" s="29"/>
      <c r="Q50" s="29"/>
      <c r="R50" s="32">
        <f t="shared" si="5"/>
        <v>12.857142857142858</v>
      </c>
      <c r="S50" s="33">
        <f t="shared" si="3"/>
        <v>49.157142857142858</v>
      </c>
      <c r="T50" s="33"/>
      <c r="U50" s="33"/>
      <c r="V50" s="34" t="str">
        <f t="shared" si="4"/>
        <v>D</v>
      </c>
      <c r="W50" s="1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</row>
    <row r="51" spans="1:42" ht="34.5" customHeight="1" x14ac:dyDescent="0.4">
      <c r="A51" s="27">
        <v>37</v>
      </c>
      <c r="B51" s="137" t="s">
        <v>101</v>
      </c>
      <c r="C51" s="39" t="s">
        <v>102</v>
      </c>
      <c r="D51" s="105">
        <v>17</v>
      </c>
      <c r="E51" s="107">
        <v>24</v>
      </c>
      <c r="F51" s="105"/>
      <c r="G51" s="30">
        <f t="shared" si="0"/>
        <v>24.75</v>
      </c>
      <c r="H51" s="105">
        <v>10</v>
      </c>
      <c r="I51" s="105">
        <v>14</v>
      </c>
      <c r="J51" s="81"/>
      <c r="K51" s="30">
        <f t="shared" si="1"/>
        <v>14.666666666666668</v>
      </c>
      <c r="L51" s="31">
        <f t="shared" si="2"/>
        <v>39.4</v>
      </c>
      <c r="M51" s="29">
        <v>5</v>
      </c>
      <c r="N51" s="29"/>
      <c r="O51" s="29">
        <v>10</v>
      </c>
      <c r="P51" s="29"/>
      <c r="Q51" s="29"/>
      <c r="R51" s="32">
        <f t="shared" si="5"/>
        <v>10.714285714285714</v>
      </c>
      <c r="S51" s="33">
        <f t="shared" si="3"/>
        <v>50.114285714285714</v>
      </c>
      <c r="T51" s="33"/>
      <c r="U51" s="33"/>
      <c r="V51" s="34" t="str">
        <f t="shared" si="4"/>
        <v>C</v>
      </c>
      <c r="W51" s="1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 s="92" customFormat="1" ht="34.5" customHeight="1" x14ac:dyDescent="0.4">
      <c r="A52" s="40">
        <v>38</v>
      </c>
      <c r="B52" s="137" t="s">
        <v>103</v>
      </c>
      <c r="C52" s="39" t="s">
        <v>104</v>
      </c>
      <c r="D52" s="112">
        <v>13</v>
      </c>
      <c r="E52" s="113">
        <v>18.8</v>
      </c>
      <c r="F52" s="112"/>
      <c r="G52" s="30">
        <f t="shared" si="0"/>
        <v>19.150000000000002</v>
      </c>
      <c r="H52" s="112">
        <v>10</v>
      </c>
      <c r="I52" s="112">
        <v>14</v>
      </c>
      <c r="J52" s="41"/>
      <c r="K52" s="30">
        <f t="shared" si="1"/>
        <v>14.666666666666668</v>
      </c>
      <c r="L52" s="31">
        <f t="shared" si="2"/>
        <v>33.799999999999997</v>
      </c>
      <c r="M52" s="29">
        <v>10</v>
      </c>
      <c r="N52" s="29"/>
      <c r="O52" s="29">
        <v>11</v>
      </c>
      <c r="P52" s="29"/>
      <c r="Q52" s="29">
        <v>11</v>
      </c>
      <c r="R52" s="32">
        <f t="shared" si="5"/>
        <v>22.857142857142858</v>
      </c>
      <c r="S52" s="33">
        <f t="shared" si="3"/>
        <v>56.657142857142858</v>
      </c>
      <c r="T52" s="43"/>
      <c r="U52" s="43"/>
      <c r="V52" s="91" t="str">
        <f t="shared" si="4"/>
        <v>C</v>
      </c>
      <c r="W52" s="44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</row>
    <row r="53" spans="1:42" ht="34.5" customHeight="1" x14ac:dyDescent="0.4">
      <c r="A53" s="27">
        <v>39</v>
      </c>
      <c r="B53" s="137" t="s">
        <v>105</v>
      </c>
      <c r="C53" s="39" t="s">
        <v>106</v>
      </c>
      <c r="D53" s="105">
        <v>14</v>
      </c>
      <c r="E53" s="107">
        <v>22.5</v>
      </c>
      <c r="F53" s="105"/>
      <c r="G53" s="30">
        <f t="shared" si="0"/>
        <v>21.75</v>
      </c>
      <c r="H53" s="105">
        <v>8</v>
      </c>
      <c r="I53" s="105">
        <v>17</v>
      </c>
      <c r="J53" s="81"/>
      <c r="K53" s="30">
        <f t="shared" si="1"/>
        <v>13.666666666666668</v>
      </c>
      <c r="L53" s="31">
        <f t="shared" si="2"/>
        <v>35.4</v>
      </c>
      <c r="M53" s="29">
        <v>9</v>
      </c>
      <c r="N53" s="29">
        <v>10</v>
      </c>
      <c r="O53" s="29"/>
      <c r="P53" s="29"/>
      <c r="Q53" s="29">
        <v>3</v>
      </c>
      <c r="R53" s="32">
        <f t="shared" si="5"/>
        <v>15.714285714285714</v>
      </c>
      <c r="S53" s="33">
        <f t="shared" si="3"/>
        <v>51.114285714285714</v>
      </c>
      <c r="T53" s="33"/>
      <c r="U53" s="33"/>
      <c r="V53" s="34" t="str">
        <f t="shared" si="4"/>
        <v>C</v>
      </c>
      <c r="W53" s="1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</row>
    <row r="54" spans="1:42" ht="34.5" customHeight="1" x14ac:dyDescent="0.4">
      <c r="A54" s="27">
        <v>40</v>
      </c>
      <c r="B54" s="137" t="s">
        <v>107</v>
      </c>
      <c r="C54" s="39" t="s">
        <v>108</v>
      </c>
      <c r="D54" s="105">
        <v>15</v>
      </c>
      <c r="E54" s="107">
        <v>23.3</v>
      </c>
      <c r="F54" s="105"/>
      <c r="G54" s="30">
        <f t="shared" si="0"/>
        <v>22.900000000000002</v>
      </c>
      <c r="H54" s="105">
        <v>10</v>
      </c>
      <c r="I54" s="105">
        <v>20</v>
      </c>
      <c r="J54" s="81"/>
      <c r="K54" s="30">
        <f t="shared" si="1"/>
        <v>16.666666666666664</v>
      </c>
      <c r="L54" s="31">
        <f t="shared" si="2"/>
        <v>39.6</v>
      </c>
      <c r="M54" s="29">
        <v>6</v>
      </c>
      <c r="N54" s="29"/>
      <c r="O54" s="29">
        <v>10</v>
      </c>
      <c r="P54" s="29"/>
      <c r="Q54" s="29">
        <v>5</v>
      </c>
      <c r="R54" s="32">
        <f t="shared" si="5"/>
        <v>15</v>
      </c>
      <c r="S54" s="33">
        <f t="shared" si="3"/>
        <v>54.6</v>
      </c>
      <c r="T54" s="33"/>
      <c r="U54" s="33"/>
      <c r="V54" s="34" t="str">
        <f t="shared" si="4"/>
        <v>C</v>
      </c>
      <c r="W54" s="1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</row>
    <row r="55" spans="1:42" ht="34.5" customHeight="1" x14ac:dyDescent="0.4">
      <c r="A55" s="27">
        <v>41</v>
      </c>
      <c r="B55" s="137" t="s">
        <v>109</v>
      </c>
      <c r="C55" s="39" t="s">
        <v>110</v>
      </c>
      <c r="D55" s="105">
        <v>14</v>
      </c>
      <c r="E55" s="107">
        <v>23.3</v>
      </c>
      <c r="F55" s="105"/>
      <c r="G55" s="30">
        <f t="shared" si="0"/>
        <v>22.15</v>
      </c>
      <c r="H55" s="105">
        <v>9.3000000000000007</v>
      </c>
      <c r="I55" s="105">
        <v>15</v>
      </c>
      <c r="J55" s="81"/>
      <c r="K55" s="30">
        <f t="shared" si="1"/>
        <v>14.3</v>
      </c>
      <c r="L55" s="31">
        <f t="shared" si="2"/>
        <v>36.5</v>
      </c>
      <c r="M55" s="29">
        <v>9</v>
      </c>
      <c r="N55" s="29"/>
      <c r="O55" s="29">
        <v>13</v>
      </c>
      <c r="P55" s="29"/>
      <c r="Q55" s="29"/>
      <c r="R55" s="32">
        <f t="shared" si="5"/>
        <v>15.714285714285714</v>
      </c>
      <c r="S55" s="33">
        <f t="shared" si="3"/>
        <v>52.214285714285715</v>
      </c>
      <c r="T55" s="33"/>
      <c r="U55" s="33"/>
      <c r="V55" s="34" t="str">
        <f t="shared" si="4"/>
        <v>C</v>
      </c>
      <c r="W55" s="1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</row>
    <row r="56" spans="1:42" ht="34.5" customHeight="1" x14ac:dyDescent="0.4">
      <c r="A56" s="27">
        <v>42</v>
      </c>
      <c r="B56" s="137" t="s">
        <v>111</v>
      </c>
      <c r="C56" s="39" t="s">
        <v>112</v>
      </c>
      <c r="D56" s="105">
        <v>18</v>
      </c>
      <c r="E56" s="107">
        <v>27</v>
      </c>
      <c r="F56" s="105"/>
      <c r="G56" s="30">
        <f t="shared" si="0"/>
        <v>27</v>
      </c>
      <c r="H56" s="105">
        <v>10</v>
      </c>
      <c r="I56" s="105">
        <v>24</v>
      </c>
      <c r="J56" s="81"/>
      <c r="K56" s="30">
        <f t="shared" si="1"/>
        <v>18</v>
      </c>
      <c r="L56" s="31">
        <f t="shared" si="2"/>
        <v>45</v>
      </c>
      <c r="M56" s="29">
        <v>14</v>
      </c>
      <c r="N56" s="29"/>
      <c r="O56" s="29">
        <v>15</v>
      </c>
      <c r="P56" s="29"/>
      <c r="Q56" s="29"/>
      <c r="R56" s="32">
        <f t="shared" si="5"/>
        <v>20.714285714285715</v>
      </c>
      <c r="S56" s="33">
        <f t="shared" si="3"/>
        <v>65.714285714285722</v>
      </c>
      <c r="T56" s="33"/>
      <c r="U56" s="33"/>
      <c r="V56" s="34" t="str">
        <f t="shared" si="4"/>
        <v>B</v>
      </c>
      <c r="W56" s="1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</row>
    <row r="57" spans="1:42" ht="34.5" customHeight="1" x14ac:dyDescent="0.4">
      <c r="A57" s="27">
        <v>43</v>
      </c>
      <c r="B57" s="137" t="s">
        <v>113</v>
      </c>
      <c r="C57" s="39" t="s">
        <v>114</v>
      </c>
      <c r="D57" s="105">
        <v>17.5</v>
      </c>
      <c r="E57" s="107">
        <v>21</v>
      </c>
      <c r="F57" s="105"/>
      <c r="G57" s="30">
        <f t="shared" si="0"/>
        <v>23.625</v>
      </c>
      <c r="H57" s="105">
        <v>9.3000000000000007</v>
      </c>
      <c r="I57" s="105">
        <v>24</v>
      </c>
      <c r="J57" s="81"/>
      <c r="K57" s="30">
        <f t="shared" si="1"/>
        <v>17.3</v>
      </c>
      <c r="L57" s="31">
        <f t="shared" si="2"/>
        <v>40.9</v>
      </c>
      <c r="M57" s="29">
        <v>10</v>
      </c>
      <c r="N57" s="29">
        <v>17</v>
      </c>
      <c r="O57" s="29"/>
      <c r="P57" s="29"/>
      <c r="Q57" s="29">
        <v>10</v>
      </c>
      <c r="R57" s="32">
        <f t="shared" si="5"/>
        <v>26.428571428571427</v>
      </c>
      <c r="S57" s="33">
        <f t="shared" si="3"/>
        <v>67.328571428571422</v>
      </c>
      <c r="T57" s="33"/>
      <c r="U57" s="33"/>
      <c r="V57" s="34" t="str">
        <f t="shared" si="4"/>
        <v>B</v>
      </c>
      <c r="W57" s="1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</row>
    <row r="58" spans="1:42" ht="34.5" customHeight="1" x14ac:dyDescent="0.4">
      <c r="A58" s="27">
        <v>44</v>
      </c>
      <c r="B58" s="137" t="s">
        <v>115</v>
      </c>
      <c r="C58" s="39" t="s">
        <v>116</v>
      </c>
      <c r="D58" s="105">
        <v>11</v>
      </c>
      <c r="E58" s="107">
        <v>27</v>
      </c>
      <c r="F58" s="105"/>
      <c r="G58" s="30">
        <f t="shared" si="0"/>
        <v>21.750000000000004</v>
      </c>
      <c r="H58" s="105">
        <v>10</v>
      </c>
      <c r="I58" s="105">
        <v>21</v>
      </c>
      <c r="J58" s="81"/>
      <c r="K58" s="30">
        <f t="shared" si="1"/>
        <v>17</v>
      </c>
      <c r="L58" s="31">
        <f t="shared" si="2"/>
        <v>38.799999999999997</v>
      </c>
      <c r="M58" s="29"/>
      <c r="N58" s="29"/>
      <c r="O58" s="29">
        <v>9</v>
      </c>
      <c r="P58" s="29"/>
      <c r="Q58" s="29">
        <v>8</v>
      </c>
      <c r="R58" s="32">
        <f t="shared" si="5"/>
        <v>12.142857142857142</v>
      </c>
      <c r="S58" s="33">
        <f t="shared" si="3"/>
        <v>50.942857142857136</v>
      </c>
      <c r="T58" s="33"/>
      <c r="U58" s="33"/>
      <c r="V58" s="34" t="str">
        <f t="shared" si="4"/>
        <v>C</v>
      </c>
      <c r="W58" s="1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</row>
    <row r="59" spans="1:42" ht="34.5" customHeight="1" x14ac:dyDescent="0.4">
      <c r="A59" s="27">
        <v>45</v>
      </c>
      <c r="B59" s="137" t="s">
        <v>117</v>
      </c>
      <c r="C59" s="39" t="s">
        <v>118</v>
      </c>
      <c r="D59" s="105">
        <v>11.5</v>
      </c>
      <c r="E59" s="107">
        <v>23.3</v>
      </c>
      <c r="F59" s="105"/>
      <c r="G59" s="30">
        <f t="shared" si="0"/>
        <v>20.274999999999999</v>
      </c>
      <c r="H59" s="105">
        <v>10</v>
      </c>
      <c r="I59" s="105">
        <v>20</v>
      </c>
      <c r="J59" s="81"/>
      <c r="K59" s="30">
        <f t="shared" si="1"/>
        <v>16.666666666666664</v>
      </c>
      <c r="L59" s="31">
        <f t="shared" si="2"/>
        <v>36.9</v>
      </c>
      <c r="M59" s="29">
        <v>28</v>
      </c>
      <c r="N59" s="29">
        <v>18</v>
      </c>
      <c r="O59" s="29"/>
      <c r="P59" s="29"/>
      <c r="Q59" s="29"/>
      <c r="R59" s="32">
        <f t="shared" si="5"/>
        <v>32.857142857142854</v>
      </c>
      <c r="S59" s="33">
        <f t="shared" si="3"/>
        <v>69.757142857142853</v>
      </c>
      <c r="T59" s="33"/>
      <c r="U59" s="33"/>
      <c r="V59" s="34" t="str">
        <f t="shared" si="4"/>
        <v>B</v>
      </c>
      <c r="W59" s="1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34.5" customHeight="1" x14ac:dyDescent="0.4">
      <c r="A60" s="27">
        <v>46</v>
      </c>
      <c r="B60" s="137" t="s">
        <v>119</v>
      </c>
      <c r="C60" s="39" t="s">
        <v>120</v>
      </c>
      <c r="D60" s="105">
        <v>13.5</v>
      </c>
      <c r="E60" s="107">
        <v>24</v>
      </c>
      <c r="F60" s="105"/>
      <c r="G60" s="30">
        <f t="shared" si="0"/>
        <v>22.125</v>
      </c>
      <c r="H60" s="105">
        <v>10</v>
      </c>
      <c r="I60" s="105">
        <v>15</v>
      </c>
      <c r="J60" s="81"/>
      <c r="K60" s="30">
        <f t="shared" si="1"/>
        <v>15</v>
      </c>
      <c r="L60" s="31">
        <f t="shared" si="2"/>
        <v>37.1</v>
      </c>
      <c r="M60" s="29">
        <v>8</v>
      </c>
      <c r="N60" s="29"/>
      <c r="O60" s="29">
        <v>9</v>
      </c>
      <c r="P60" s="29"/>
      <c r="Q60" s="29">
        <v>10</v>
      </c>
      <c r="R60" s="32">
        <f t="shared" si="5"/>
        <v>19.285714285714285</v>
      </c>
      <c r="S60" s="33">
        <f t="shared" si="3"/>
        <v>56.385714285714286</v>
      </c>
      <c r="T60" s="33"/>
      <c r="U60" s="33"/>
      <c r="V60" s="34" t="str">
        <f t="shared" si="4"/>
        <v>C</v>
      </c>
      <c r="W60" s="1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34.5" customHeight="1" x14ac:dyDescent="0.4">
      <c r="A61" s="27">
        <v>47</v>
      </c>
      <c r="B61" s="137" t="s">
        <v>121</v>
      </c>
      <c r="C61" s="37" t="s">
        <v>122</v>
      </c>
      <c r="D61" s="105">
        <v>16.5</v>
      </c>
      <c r="E61" s="107">
        <v>28.5</v>
      </c>
      <c r="F61" s="105"/>
      <c r="G61" s="30">
        <f t="shared" si="0"/>
        <v>26.625</v>
      </c>
      <c r="H61" s="105">
        <v>8</v>
      </c>
      <c r="I61" s="105">
        <v>18</v>
      </c>
      <c r="J61" s="81"/>
      <c r="K61" s="30">
        <f t="shared" si="1"/>
        <v>14</v>
      </c>
      <c r="L61" s="31">
        <f t="shared" si="2"/>
        <v>40.6</v>
      </c>
      <c r="M61" s="29">
        <v>27</v>
      </c>
      <c r="N61" s="29"/>
      <c r="O61" s="29">
        <v>17</v>
      </c>
      <c r="P61" s="29"/>
      <c r="Q61" s="29">
        <v>13</v>
      </c>
      <c r="R61" s="32">
        <f t="shared" si="5"/>
        <v>40.714285714285715</v>
      </c>
      <c r="S61" s="33">
        <f t="shared" si="3"/>
        <v>81.314285714285717</v>
      </c>
      <c r="T61" s="33"/>
      <c r="U61" s="33"/>
      <c r="V61" s="34" t="str">
        <f t="shared" si="4"/>
        <v>A</v>
      </c>
      <c r="W61" s="1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34.5" customHeight="1" x14ac:dyDescent="0.4">
      <c r="A62" s="27">
        <v>48</v>
      </c>
      <c r="B62" s="137" t="s">
        <v>123</v>
      </c>
      <c r="C62" s="37" t="s">
        <v>124</v>
      </c>
      <c r="D62" s="105">
        <v>16</v>
      </c>
      <c r="E62" s="107">
        <v>18.8</v>
      </c>
      <c r="F62" s="105"/>
      <c r="G62" s="30">
        <f t="shared" si="0"/>
        <v>21.400000000000002</v>
      </c>
      <c r="H62" s="105">
        <v>6.7</v>
      </c>
      <c r="I62" s="105">
        <v>18</v>
      </c>
      <c r="J62" s="81"/>
      <c r="K62" s="30">
        <f t="shared" si="1"/>
        <v>12.7</v>
      </c>
      <c r="L62" s="31">
        <f t="shared" si="2"/>
        <v>34.1</v>
      </c>
      <c r="M62" s="29">
        <v>20</v>
      </c>
      <c r="N62" s="29"/>
      <c r="O62" s="29">
        <v>12</v>
      </c>
      <c r="P62" s="29"/>
      <c r="Q62" s="29"/>
      <c r="R62" s="32">
        <f t="shared" si="5"/>
        <v>22.857142857142858</v>
      </c>
      <c r="S62" s="33">
        <f t="shared" si="3"/>
        <v>56.957142857142856</v>
      </c>
      <c r="T62" s="33"/>
      <c r="U62" s="33"/>
      <c r="V62" s="34" t="str">
        <f t="shared" si="4"/>
        <v>C</v>
      </c>
      <c r="W62" s="1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34.5" customHeight="1" x14ac:dyDescent="0.4">
      <c r="A63" s="27">
        <v>49</v>
      </c>
      <c r="B63" s="126" t="s">
        <v>125</v>
      </c>
      <c r="C63" s="37" t="s">
        <v>126</v>
      </c>
      <c r="D63" s="105">
        <v>15.5</v>
      </c>
      <c r="E63" s="107">
        <v>24</v>
      </c>
      <c r="F63" s="105"/>
      <c r="G63" s="30">
        <f t="shared" si="0"/>
        <v>23.625000000000004</v>
      </c>
      <c r="H63" s="105">
        <v>10</v>
      </c>
      <c r="I63" s="105">
        <v>16</v>
      </c>
      <c r="J63" s="81"/>
      <c r="K63" s="30">
        <f t="shared" si="1"/>
        <v>15.333333333333332</v>
      </c>
      <c r="L63" s="31">
        <f t="shared" si="2"/>
        <v>39</v>
      </c>
      <c r="M63" s="29"/>
      <c r="N63" s="29"/>
      <c r="O63" s="29"/>
      <c r="P63" s="29"/>
      <c r="Q63" s="29"/>
      <c r="R63" s="32">
        <f t="shared" si="5"/>
        <v>0</v>
      </c>
      <c r="S63" s="33">
        <f t="shared" si="3"/>
        <v>39</v>
      </c>
      <c r="T63" s="33"/>
      <c r="U63" s="33"/>
      <c r="V63" s="34" t="b">
        <f t="shared" si="4"/>
        <v>0</v>
      </c>
      <c r="W63" s="1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34.5" customHeight="1" x14ac:dyDescent="0.4">
      <c r="A64" s="27">
        <v>50</v>
      </c>
      <c r="B64" s="137" t="s">
        <v>127</v>
      </c>
      <c r="C64" s="37" t="s">
        <v>128</v>
      </c>
      <c r="D64" s="105">
        <v>10</v>
      </c>
      <c r="E64" s="107">
        <v>6.8</v>
      </c>
      <c r="F64" s="105"/>
      <c r="G64" s="30">
        <f t="shared" si="0"/>
        <v>10.9</v>
      </c>
      <c r="H64" s="105">
        <v>6</v>
      </c>
      <c r="I64" s="105">
        <v>18</v>
      </c>
      <c r="J64" s="81"/>
      <c r="K64" s="30">
        <f t="shared" si="1"/>
        <v>12</v>
      </c>
      <c r="L64" s="31">
        <f t="shared" si="2"/>
        <v>22.9</v>
      </c>
      <c r="M64" s="29">
        <v>8</v>
      </c>
      <c r="N64" s="29"/>
      <c r="O64" s="29">
        <v>11</v>
      </c>
      <c r="P64" s="29"/>
      <c r="Q64" s="29">
        <v>6</v>
      </c>
      <c r="R64" s="32">
        <f t="shared" si="5"/>
        <v>17.857142857142858</v>
      </c>
      <c r="S64" s="33">
        <f t="shared" si="3"/>
        <v>40.757142857142853</v>
      </c>
      <c r="T64" s="33"/>
      <c r="U64" s="33"/>
      <c r="V64" s="34" t="str">
        <f t="shared" si="4"/>
        <v>D</v>
      </c>
      <c r="W64" s="1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:42" s="154" customFormat="1" ht="34.5" customHeight="1" x14ac:dyDescent="0.4">
      <c r="A65" s="144">
        <v>51</v>
      </c>
      <c r="B65" s="137" t="s">
        <v>129</v>
      </c>
      <c r="C65" s="37" t="s">
        <v>130</v>
      </c>
      <c r="D65" s="187">
        <v>16.5</v>
      </c>
      <c r="E65" s="188">
        <v>24.8</v>
      </c>
      <c r="F65" s="146"/>
      <c r="G65" s="30">
        <f t="shared" si="0"/>
        <v>24.774999999999999</v>
      </c>
      <c r="H65" s="187">
        <v>10</v>
      </c>
      <c r="I65" s="187">
        <v>16</v>
      </c>
      <c r="J65" s="148"/>
      <c r="K65" s="30">
        <f t="shared" si="1"/>
        <v>15.333333333333332</v>
      </c>
      <c r="L65" s="31">
        <f t="shared" si="2"/>
        <v>40.1</v>
      </c>
      <c r="M65" s="191">
        <v>10</v>
      </c>
      <c r="N65" s="191"/>
      <c r="O65" s="191">
        <v>14</v>
      </c>
      <c r="P65" s="191"/>
      <c r="Q65" s="191">
        <v>11</v>
      </c>
      <c r="R65" s="32">
        <f t="shared" si="5"/>
        <v>25</v>
      </c>
      <c r="S65" s="150">
        <f t="shared" si="3"/>
        <v>65.099999999999994</v>
      </c>
      <c r="T65" s="150"/>
      <c r="U65" s="150"/>
      <c r="V65" s="151" t="str">
        <f t="shared" si="4"/>
        <v>B</v>
      </c>
      <c r="W65" s="152"/>
      <c r="X65" s="153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</row>
    <row r="66" spans="1:42" ht="34.5" customHeight="1" x14ac:dyDescent="0.4">
      <c r="A66" s="27">
        <v>52</v>
      </c>
      <c r="B66" s="137" t="s">
        <v>131</v>
      </c>
      <c r="C66" s="37" t="s">
        <v>132</v>
      </c>
      <c r="D66" s="105">
        <v>18</v>
      </c>
      <c r="E66" s="107">
        <v>27</v>
      </c>
      <c r="F66" s="105"/>
      <c r="G66" s="30">
        <f t="shared" si="0"/>
        <v>27</v>
      </c>
      <c r="H66" s="105">
        <v>9.3000000000000007</v>
      </c>
      <c r="I66" s="105">
        <v>26</v>
      </c>
      <c r="J66" s="81"/>
      <c r="K66" s="30">
        <f t="shared" si="1"/>
        <v>17.966666666666669</v>
      </c>
      <c r="L66" s="31">
        <f t="shared" si="2"/>
        <v>45</v>
      </c>
      <c r="M66" s="29">
        <v>10</v>
      </c>
      <c r="N66" s="29"/>
      <c r="O66" s="29">
        <v>9</v>
      </c>
      <c r="P66" s="29">
        <v>12</v>
      </c>
      <c r="Q66" s="29"/>
      <c r="R66" s="32">
        <f t="shared" si="5"/>
        <v>22.142857142857142</v>
      </c>
      <c r="S66" s="33">
        <f t="shared" si="3"/>
        <v>67.142857142857139</v>
      </c>
      <c r="T66" s="33"/>
      <c r="U66" s="33"/>
      <c r="V66" s="34" t="str">
        <f t="shared" si="4"/>
        <v>B</v>
      </c>
      <c r="W66" s="1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:42" ht="34.5" customHeight="1" x14ac:dyDescent="0.4">
      <c r="A67" s="27">
        <v>53</v>
      </c>
      <c r="B67" s="137" t="s">
        <v>133</v>
      </c>
      <c r="C67" s="37" t="s">
        <v>134</v>
      </c>
      <c r="D67" s="105">
        <v>13.5</v>
      </c>
      <c r="E67" s="107">
        <v>25.5</v>
      </c>
      <c r="F67" s="105"/>
      <c r="G67" s="30">
        <f t="shared" si="0"/>
        <v>22.875</v>
      </c>
      <c r="H67" s="105">
        <v>6.7</v>
      </c>
      <c r="I67" s="105">
        <v>22</v>
      </c>
      <c r="J67" s="81"/>
      <c r="K67" s="30">
        <f t="shared" si="1"/>
        <v>14.033333333333333</v>
      </c>
      <c r="L67" s="31">
        <f t="shared" si="2"/>
        <v>36.9</v>
      </c>
      <c r="M67" s="29">
        <v>24</v>
      </c>
      <c r="N67" s="29"/>
      <c r="O67" s="29">
        <v>16</v>
      </c>
      <c r="P67" s="29"/>
      <c r="Q67" s="29">
        <v>11</v>
      </c>
      <c r="R67" s="32">
        <f t="shared" si="5"/>
        <v>36.428571428571431</v>
      </c>
      <c r="S67" s="33">
        <f t="shared" si="3"/>
        <v>73.328571428571422</v>
      </c>
      <c r="T67" s="33"/>
      <c r="U67" s="33"/>
      <c r="V67" s="34" t="str">
        <f t="shared" si="4"/>
        <v>A</v>
      </c>
      <c r="W67" s="1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:42" ht="34.5" customHeight="1" x14ac:dyDescent="0.4">
      <c r="A68" s="27">
        <v>54</v>
      </c>
      <c r="B68" s="137" t="s">
        <v>135</v>
      </c>
      <c r="C68" s="37" t="s">
        <v>136</v>
      </c>
      <c r="D68" s="105">
        <v>11.5</v>
      </c>
      <c r="E68" s="107">
        <v>23.3</v>
      </c>
      <c r="F68" s="105"/>
      <c r="G68" s="30">
        <f t="shared" si="0"/>
        <v>20.274999999999999</v>
      </c>
      <c r="H68" s="105">
        <v>10</v>
      </c>
      <c r="I68" s="105">
        <v>17</v>
      </c>
      <c r="J68" s="81"/>
      <c r="K68" s="30">
        <f t="shared" si="1"/>
        <v>15.666666666666666</v>
      </c>
      <c r="L68" s="31">
        <f t="shared" si="2"/>
        <v>35.9</v>
      </c>
      <c r="M68" s="29">
        <v>5</v>
      </c>
      <c r="N68" s="29"/>
      <c r="O68" s="29"/>
      <c r="P68" s="29">
        <v>5</v>
      </c>
      <c r="Q68" s="29"/>
      <c r="R68" s="32">
        <f t="shared" si="5"/>
        <v>7.1428571428571432</v>
      </c>
      <c r="S68" s="33">
        <f t="shared" si="3"/>
        <v>43.042857142857144</v>
      </c>
      <c r="T68" s="33"/>
      <c r="U68" s="33"/>
      <c r="V68" s="34" t="str">
        <f t="shared" si="4"/>
        <v>D</v>
      </c>
      <c r="W68" s="1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:42" s="154" customFormat="1" ht="34.5" customHeight="1" x14ac:dyDescent="0.4">
      <c r="A69" s="144">
        <v>55</v>
      </c>
      <c r="B69" s="137" t="s">
        <v>137</v>
      </c>
      <c r="C69" s="145" t="s">
        <v>138</v>
      </c>
      <c r="D69" s="146">
        <v>13</v>
      </c>
      <c r="E69" s="147">
        <v>25.5</v>
      </c>
      <c r="F69" s="146"/>
      <c r="G69" s="30">
        <f t="shared" si="0"/>
        <v>22.5</v>
      </c>
      <c r="H69" s="146">
        <v>10</v>
      </c>
      <c r="I69" s="146">
        <v>25</v>
      </c>
      <c r="J69" s="148"/>
      <c r="K69" s="30">
        <f t="shared" si="1"/>
        <v>18.333333333333336</v>
      </c>
      <c r="L69" s="31">
        <f t="shared" si="2"/>
        <v>40.799999999999997</v>
      </c>
      <c r="M69" s="149">
        <v>7</v>
      </c>
      <c r="N69" s="149"/>
      <c r="O69" s="149"/>
      <c r="P69" s="149"/>
      <c r="Q69" s="149">
        <v>9</v>
      </c>
      <c r="R69" s="32">
        <f t="shared" si="5"/>
        <v>11.428571428571429</v>
      </c>
      <c r="S69" s="150">
        <f t="shared" si="3"/>
        <v>52.228571428571428</v>
      </c>
      <c r="T69" s="150"/>
      <c r="U69" s="150"/>
      <c r="V69" s="151" t="str">
        <f t="shared" si="4"/>
        <v>C</v>
      </c>
      <c r="W69" s="152"/>
      <c r="X69" s="153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</row>
    <row r="70" spans="1:42" ht="34.5" customHeight="1" x14ac:dyDescent="0.4">
      <c r="A70" s="27">
        <v>56</v>
      </c>
      <c r="B70" s="137" t="s">
        <v>139</v>
      </c>
      <c r="C70" s="37" t="s">
        <v>140</v>
      </c>
      <c r="D70" s="105">
        <v>16</v>
      </c>
      <c r="E70" s="107">
        <v>24.8</v>
      </c>
      <c r="F70" s="105"/>
      <c r="G70" s="30">
        <f t="shared" si="0"/>
        <v>24.400000000000002</v>
      </c>
      <c r="H70" s="105">
        <v>10</v>
      </c>
      <c r="I70" s="105">
        <v>16</v>
      </c>
      <c r="J70" s="81"/>
      <c r="K70" s="30">
        <f t="shared" si="1"/>
        <v>15.333333333333332</v>
      </c>
      <c r="L70" s="31">
        <f t="shared" si="2"/>
        <v>39.700000000000003</v>
      </c>
      <c r="M70" s="29">
        <v>10</v>
      </c>
      <c r="N70" s="29"/>
      <c r="O70" s="29">
        <v>10</v>
      </c>
      <c r="P70" s="29"/>
      <c r="Q70" s="29">
        <v>6</v>
      </c>
      <c r="R70" s="32">
        <f t="shared" si="5"/>
        <v>18.571428571428573</v>
      </c>
      <c r="S70" s="33">
        <f t="shared" si="3"/>
        <v>58.271428571428572</v>
      </c>
      <c r="T70" s="33"/>
      <c r="U70" s="33"/>
      <c r="V70" s="34" t="str">
        <f t="shared" si="4"/>
        <v>C</v>
      </c>
      <c r="W70" s="1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:42" ht="34.5" customHeight="1" x14ac:dyDescent="0.4">
      <c r="A71" s="27">
        <v>57</v>
      </c>
      <c r="B71" s="139" t="s">
        <v>141</v>
      </c>
      <c r="C71" s="46" t="s">
        <v>142</v>
      </c>
      <c r="D71" s="105"/>
      <c r="E71" s="114"/>
      <c r="F71" s="105"/>
      <c r="G71" s="30">
        <f t="shared" si="0"/>
        <v>0</v>
      </c>
      <c r="H71" s="105">
        <v>10</v>
      </c>
      <c r="I71" s="105">
        <v>15</v>
      </c>
      <c r="J71" s="81"/>
      <c r="K71" s="30">
        <f t="shared" si="1"/>
        <v>15</v>
      </c>
      <c r="L71" s="31">
        <f t="shared" si="2"/>
        <v>15</v>
      </c>
      <c r="M71" s="29">
        <v>6</v>
      </c>
      <c r="N71" s="29">
        <v>5</v>
      </c>
      <c r="O71" s="29"/>
      <c r="P71" s="29"/>
      <c r="Q71" s="29"/>
      <c r="R71" s="32">
        <f t="shared" si="5"/>
        <v>7.8571428571428568</v>
      </c>
      <c r="S71" s="33">
        <f t="shared" si="3"/>
        <v>22.857142857142858</v>
      </c>
      <c r="T71" s="33"/>
      <c r="U71" s="33"/>
      <c r="V71" s="34" t="str">
        <f t="shared" si="4"/>
        <v>E</v>
      </c>
      <c r="W71" s="1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:42" ht="34.5" customHeight="1" x14ac:dyDescent="0.4">
      <c r="A72" s="27">
        <v>58</v>
      </c>
      <c r="B72" s="137" t="s">
        <v>143</v>
      </c>
      <c r="C72" s="37" t="s">
        <v>144</v>
      </c>
      <c r="D72" s="105">
        <v>6</v>
      </c>
      <c r="E72" s="107">
        <v>23.3</v>
      </c>
      <c r="F72" s="105"/>
      <c r="G72" s="30">
        <f t="shared" si="0"/>
        <v>16.149999999999999</v>
      </c>
      <c r="H72" s="105">
        <v>9.3000000000000007</v>
      </c>
      <c r="I72" s="105">
        <v>21</v>
      </c>
      <c r="J72" s="81"/>
      <c r="K72" s="30">
        <f t="shared" si="1"/>
        <v>16.299999999999997</v>
      </c>
      <c r="L72" s="31">
        <f t="shared" si="2"/>
        <v>32.5</v>
      </c>
      <c r="M72" s="29">
        <v>10</v>
      </c>
      <c r="N72" s="29">
        <v>18</v>
      </c>
      <c r="O72" s="29"/>
      <c r="P72" s="29"/>
      <c r="Q72" s="29">
        <v>6</v>
      </c>
      <c r="R72" s="32">
        <f t="shared" si="5"/>
        <v>24.285714285714285</v>
      </c>
      <c r="S72" s="33">
        <f t="shared" si="3"/>
        <v>56.785714285714285</v>
      </c>
      <c r="T72" s="33"/>
      <c r="U72" s="33"/>
      <c r="V72" s="34" t="str">
        <f t="shared" si="4"/>
        <v>C</v>
      </c>
      <c r="W72" s="1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:42" ht="34.5" customHeight="1" x14ac:dyDescent="0.4">
      <c r="A73" s="27">
        <v>59</v>
      </c>
      <c r="B73" s="137" t="s">
        <v>145</v>
      </c>
      <c r="C73" s="37" t="s">
        <v>146</v>
      </c>
      <c r="D73" s="105">
        <v>18</v>
      </c>
      <c r="E73" s="107">
        <v>21.8</v>
      </c>
      <c r="F73" s="105"/>
      <c r="G73" s="30">
        <f t="shared" si="0"/>
        <v>24.400000000000002</v>
      </c>
      <c r="H73" s="105">
        <v>10</v>
      </c>
      <c r="I73" s="105">
        <v>14</v>
      </c>
      <c r="J73" s="81"/>
      <c r="K73" s="30">
        <f t="shared" si="1"/>
        <v>14.666666666666668</v>
      </c>
      <c r="L73" s="31">
        <f t="shared" si="2"/>
        <v>39.1</v>
      </c>
      <c r="M73" s="29">
        <v>9</v>
      </c>
      <c r="N73" s="29"/>
      <c r="O73" s="29">
        <v>12</v>
      </c>
      <c r="P73" s="29"/>
      <c r="Q73" s="29">
        <v>9</v>
      </c>
      <c r="R73" s="32">
        <f t="shared" si="5"/>
        <v>21.428571428571427</v>
      </c>
      <c r="S73" s="33">
        <f t="shared" si="3"/>
        <v>60.528571428571425</v>
      </c>
      <c r="T73" s="33"/>
      <c r="U73" s="33"/>
      <c r="V73" s="34" t="str">
        <f t="shared" si="4"/>
        <v>B</v>
      </c>
      <c r="W73" s="1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:42" ht="34.5" customHeight="1" x14ac:dyDescent="0.4">
      <c r="A74" s="27">
        <v>60</v>
      </c>
      <c r="B74" s="126" t="s">
        <v>147</v>
      </c>
      <c r="C74" s="37" t="s">
        <v>148</v>
      </c>
      <c r="D74" s="105">
        <v>8</v>
      </c>
      <c r="E74" s="107">
        <v>21.8</v>
      </c>
      <c r="F74" s="105"/>
      <c r="G74" s="30">
        <f t="shared" si="0"/>
        <v>16.900000000000002</v>
      </c>
      <c r="H74" s="105">
        <v>9.3000000000000007</v>
      </c>
      <c r="I74" s="105">
        <v>19</v>
      </c>
      <c r="J74" s="81"/>
      <c r="K74" s="30">
        <f t="shared" si="1"/>
        <v>15.633333333333335</v>
      </c>
      <c r="L74" s="31">
        <f t="shared" si="2"/>
        <v>32.5</v>
      </c>
      <c r="M74" s="29"/>
      <c r="N74" s="29"/>
      <c r="O74" s="29"/>
      <c r="P74" s="29"/>
      <c r="Q74" s="29"/>
      <c r="R74" s="32">
        <f t="shared" si="5"/>
        <v>0</v>
      </c>
      <c r="S74" s="33">
        <f t="shared" si="3"/>
        <v>32.5</v>
      </c>
      <c r="T74" s="33"/>
      <c r="U74" s="33"/>
      <c r="V74" s="34" t="b">
        <f t="shared" si="4"/>
        <v>0</v>
      </c>
      <c r="W74" s="1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:42" ht="34.5" customHeight="1" x14ac:dyDescent="0.4">
      <c r="A75" s="27">
        <v>61</v>
      </c>
      <c r="B75" s="137" t="s">
        <v>149</v>
      </c>
      <c r="C75" s="37" t="s">
        <v>150</v>
      </c>
      <c r="D75" s="105">
        <v>5</v>
      </c>
      <c r="E75" s="107">
        <v>21.8</v>
      </c>
      <c r="F75" s="105"/>
      <c r="G75" s="30">
        <f t="shared" si="0"/>
        <v>14.65</v>
      </c>
      <c r="H75" s="105">
        <v>7</v>
      </c>
      <c r="I75" s="105">
        <v>16</v>
      </c>
      <c r="J75" s="81"/>
      <c r="K75" s="30">
        <f t="shared" si="1"/>
        <v>12.333333333333334</v>
      </c>
      <c r="L75" s="31">
        <f t="shared" si="2"/>
        <v>27</v>
      </c>
      <c r="M75" s="29">
        <v>6</v>
      </c>
      <c r="N75" s="29"/>
      <c r="O75" s="29">
        <v>5</v>
      </c>
      <c r="P75" s="29"/>
      <c r="Q75" s="29"/>
      <c r="R75" s="32">
        <f t="shared" si="5"/>
        <v>7.8571428571428568</v>
      </c>
      <c r="S75" s="33">
        <f t="shared" si="3"/>
        <v>34.857142857142854</v>
      </c>
      <c r="T75" s="33"/>
      <c r="U75" s="33"/>
      <c r="V75" s="34" t="str">
        <f t="shared" si="4"/>
        <v>E</v>
      </c>
      <c r="W75" s="1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:42" ht="34.5" customHeight="1" x14ac:dyDescent="0.4">
      <c r="A76" s="27">
        <v>62</v>
      </c>
      <c r="B76" s="137" t="s">
        <v>151</v>
      </c>
      <c r="C76" s="37" t="s">
        <v>152</v>
      </c>
      <c r="D76" s="105">
        <v>17</v>
      </c>
      <c r="E76" s="107">
        <v>19.5</v>
      </c>
      <c r="F76" s="105"/>
      <c r="G76" s="30">
        <f t="shared" si="0"/>
        <v>22.5</v>
      </c>
      <c r="H76" s="105">
        <v>10</v>
      </c>
      <c r="I76" s="105">
        <v>25</v>
      </c>
      <c r="J76" s="81"/>
      <c r="K76" s="30">
        <f t="shared" si="1"/>
        <v>18.333333333333336</v>
      </c>
      <c r="L76" s="31">
        <f t="shared" si="2"/>
        <v>40.799999999999997</v>
      </c>
      <c r="M76" s="29">
        <v>7</v>
      </c>
      <c r="N76" s="29"/>
      <c r="O76" s="29"/>
      <c r="P76" s="29"/>
      <c r="Q76" s="29">
        <v>5</v>
      </c>
      <c r="R76" s="32">
        <f t="shared" si="5"/>
        <v>8.5714285714285712</v>
      </c>
      <c r="S76" s="33">
        <f t="shared" si="3"/>
        <v>49.371428571428567</v>
      </c>
      <c r="T76" s="33"/>
      <c r="U76" s="33"/>
      <c r="V76" s="34" t="str">
        <f t="shared" si="4"/>
        <v>D</v>
      </c>
      <c r="W76" s="1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 ht="34.5" customHeight="1" x14ac:dyDescent="0.4">
      <c r="A77" s="27">
        <v>63</v>
      </c>
      <c r="B77" s="137" t="s">
        <v>153</v>
      </c>
      <c r="C77" s="37" t="s">
        <v>154</v>
      </c>
      <c r="D77" s="105">
        <v>17</v>
      </c>
      <c r="E77" s="107">
        <v>19.5</v>
      </c>
      <c r="F77" s="105"/>
      <c r="G77" s="30">
        <f t="shared" si="0"/>
        <v>22.5</v>
      </c>
      <c r="H77" s="105">
        <v>10</v>
      </c>
      <c r="I77" s="105">
        <v>19</v>
      </c>
      <c r="J77" s="81"/>
      <c r="K77" s="30">
        <f t="shared" si="1"/>
        <v>16.333333333333332</v>
      </c>
      <c r="L77" s="31">
        <f t="shared" si="2"/>
        <v>38.799999999999997</v>
      </c>
      <c r="M77" s="29">
        <v>10</v>
      </c>
      <c r="N77" s="29">
        <v>18</v>
      </c>
      <c r="O77" s="29"/>
      <c r="P77" s="29"/>
      <c r="Q77" s="29"/>
      <c r="R77" s="32">
        <f t="shared" si="5"/>
        <v>20</v>
      </c>
      <c r="S77" s="33">
        <f t="shared" si="3"/>
        <v>58.8</v>
      </c>
      <c r="T77" s="33"/>
      <c r="U77" s="33"/>
      <c r="V77" s="34" t="str">
        <f t="shared" si="4"/>
        <v>C</v>
      </c>
      <c r="W77" s="1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:42" ht="34.5" customHeight="1" x14ac:dyDescent="0.4">
      <c r="A78" s="27">
        <v>64</v>
      </c>
      <c r="B78" s="137" t="s">
        <v>155</v>
      </c>
      <c r="C78" s="37" t="s">
        <v>156</v>
      </c>
      <c r="D78" s="105">
        <v>19</v>
      </c>
      <c r="E78" s="107">
        <v>25.5</v>
      </c>
      <c r="F78" s="105"/>
      <c r="G78" s="30">
        <f t="shared" si="0"/>
        <v>26.999999999999996</v>
      </c>
      <c r="H78" s="105">
        <v>10</v>
      </c>
      <c r="I78" s="105">
        <v>26</v>
      </c>
      <c r="J78" s="81"/>
      <c r="K78" s="30">
        <f t="shared" si="1"/>
        <v>18.666666666666668</v>
      </c>
      <c r="L78" s="31">
        <f t="shared" si="2"/>
        <v>45.7</v>
      </c>
      <c r="M78" s="29">
        <v>22</v>
      </c>
      <c r="N78" s="29"/>
      <c r="O78" s="29"/>
      <c r="P78" s="29"/>
      <c r="Q78" s="29"/>
      <c r="R78" s="32">
        <f t="shared" si="5"/>
        <v>15.714285714285714</v>
      </c>
      <c r="S78" s="33">
        <f t="shared" si="3"/>
        <v>61.414285714285718</v>
      </c>
      <c r="T78" s="33"/>
      <c r="U78" s="33"/>
      <c r="V78" s="34" t="str">
        <f t="shared" si="4"/>
        <v>B</v>
      </c>
      <c r="W78" s="1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:42" ht="34.5" customHeight="1" x14ac:dyDescent="0.4">
      <c r="A79" s="27">
        <v>65</v>
      </c>
      <c r="B79" s="137" t="s">
        <v>157</v>
      </c>
      <c r="C79" s="37" t="s">
        <v>158</v>
      </c>
      <c r="D79" s="105">
        <v>15</v>
      </c>
      <c r="E79" s="107">
        <v>21</v>
      </c>
      <c r="F79" s="105"/>
      <c r="G79" s="30">
        <f t="shared" si="0"/>
        <v>21.75</v>
      </c>
      <c r="H79" s="105">
        <v>8.6999999999999993</v>
      </c>
      <c r="I79" s="105">
        <v>24</v>
      </c>
      <c r="J79" s="81"/>
      <c r="K79" s="30">
        <f t="shared" si="1"/>
        <v>16.7</v>
      </c>
      <c r="L79" s="31">
        <f t="shared" si="2"/>
        <v>38.5</v>
      </c>
      <c r="M79" s="29">
        <v>9</v>
      </c>
      <c r="N79" s="29"/>
      <c r="O79" s="29">
        <v>17</v>
      </c>
      <c r="P79" s="29"/>
      <c r="Q79" s="29">
        <v>3</v>
      </c>
      <c r="R79" s="32">
        <f t="shared" si="5"/>
        <v>20.714285714285715</v>
      </c>
      <c r="S79" s="33">
        <f t="shared" si="3"/>
        <v>59.214285714285715</v>
      </c>
      <c r="T79" s="33"/>
      <c r="U79" s="33"/>
      <c r="V79" s="34" t="str">
        <f t="shared" si="4"/>
        <v>C</v>
      </c>
      <c r="W79" s="1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:42" ht="34.5" customHeight="1" x14ac:dyDescent="0.4">
      <c r="A80" s="27">
        <v>66</v>
      </c>
      <c r="B80" s="137" t="s">
        <v>159</v>
      </c>
      <c r="C80" s="37" t="s">
        <v>160</v>
      </c>
      <c r="D80" s="105">
        <v>14</v>
      </c>
      <c r="E80" s="107">
        <v>27.8</v>
      </c>
      <c r="F80" s="105"/>
      <c r="G80" s="30">
        <f t="shared" ref="G80:G121" si="6">IF(COUNTA($D80:$F80)&gt;0,SUM($D80/$D$14,$E80/$E$14,$F80/$F$14)*$G$14/COUNTA($D80:$F80),0)</f>
        <v>24.4</v>
      </c>
      <c r="H80" s="105">
        <v>10</v>
      </c>
      <c r="I80" s="105">
        <v>20</v>
      </c>
      <c r="J80" s="81"/>
      <c r="K80" s="30">
        <f t="shared" ref="K80:K120" si="7">IF(COUNTA($H80:$J80)&gt;0,SUM($H80/$H$14,$I80/$I$14,$J80/$J$14)*$K$14/COUNTA($H80:$J80),0)</f>
        <v>16.666666666666664</v>
      </c>
      <c r="L80" s="31">
        <f t="shared" ref="L80:L121" si="8">IF(ROUNDDOWN(SUM($G80,$K80,0.05),1)&gt;0,ROUNDDOWN(SUM($G80,$K80,0.05),1),"")</f>
        <v>41.1</v>
      </c>
      <c r="M80" s="29">
        <v>7</v>
      </c>
      <c r="N80" s="29"/>
      <c r="O80" s="29">
        <v>12</v>
      </c>
      <c r="P80" s="29"/>
      <c r="Q80" s="29">
        <v>17</v>
      </c>
      <c r="R80" s="32">
        <f t="shared" si="5"/>
        <v>25.714285714285715</v>
      </c>
      <c r="S80" s="33">
        <f t="shared" ref="S80:S121" si="9">SUM(L80,R80)</f>
        <v>66.814285714285717</v>
      </c>
      <c r="T80" s="33"/>
      <c r="U80" s="33"/>
      <c r="V80" s="34" t="str">
        <f t="shared" ref="V80:V121" si="10">IF(AND(COUNTIF($M80:$Q80,"&gt;0")&gt;0),IF(OR($R80=0,$R80=""),"",IF($S80&gt;=70,"A",IF($S80&gt;=60,"B",IF($S80&gt;=50,"C",IF($S80&gt;=40,"D","E"))))))</f>
        <v>B</v>
      </c>
      <c r="W80" s="1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:42" ht="34.5" customHeight="1" x14ac:dyDescent="0.4">
      <c r="A81" s="27">
        <v>67</v>
      </c>
      <c r="B81" s="137" t="s">
        <v>161</v>
      </c>
      <c r="C81" s="37" t="s">
        <v>162</v>
      </c>
      <c r="D81" s="105">
        <v>13.5</v>
      </c>
      <c r="E81" s="107">
        <v>25.5</v>
      </c>
      <c r="F81" s="105"/>
      <c r="G81" s="30">
        <f t="shared" si="6"/>
        <v>22.875</v>
      </c>
      <c r="H81" s="105">
        <v>8.6999999999999993</v>
      </c>
      <c r="I81" s="105">
        <v>25</v>
      </c>
      <c r="J81" s="81"/>
      <c r="K81" s="30">
        <f t="shared" si="7"/>
        <v>17.033333333333331</v>
      </c>
      <c r="L81" s="31">
        <f t="shared" si="8"/>
        <v>39.9</v>
      </c>
      <c r="M81" s="29">
        <v>10</v>
      </c>
      <c r="N81" s="29"/>
      <c r="O81" s="29">
        <v>17</v>
      </c>
      <c r="P81" s="29"/>
      <c r="Q81" s="29">
        <v>6</v>
      </c>
      <c r="R81" s="32">
        <f t="shared" ref="R81:R120" si="11">SUM(M81:Q81)*5/7</f>
        <v>23.571428571428573</v>
      </c>
      <c r="S81" s="33">
        <f t="shared" si="9"/>
        <v>63.471428571428575</v>
      </c>
      <c r="T81" s="33"/>
      <c r="U81" s="33"/>
      <c r="V81" s="34" t="str">
        <f t="shared" si="10"/>
        <v>B</v>
      </c>
      <c r="W81" s="1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:42" s="154" customFormat="1" ht="34.5" customHeight="1" x14ac:dyDescent="0.4">
      <c r="A82" s="144">
        <v>68</v>
      </c>
      <c r="B82" s="137" t="s">
        <v>163</v>
      </c>
      <c r="C82" s="37" t="s">
        <v>164</v>
      </c>
      <c r="D82" s="187">
        <v>17.5</v>
      </c>
      <c r="E82" s="188">
        <v>27</v>
      </c>
      <c r="F82" s="146"/>
      <c r="G82" s="30">
        <f t="shared" si="6"/>
        <v>26.625</v>
      </c>
      <c r="H82" s="187">
        <v>8.6999999999999993</v>
      </c>
      <c r="I82" s="187">
        <v>25</v>
      </c>
      <c r="J82" s="148"/>
      <c r="K82" s="30">
        <f t="shared" si="7"/>
        <v>17.033333333333331</v>
      </c>
      <c r="L82" s="31">
        <f t="shared" si="8"/>
        <v>43.7</v>
      </c>
      <c r="M82" s="191">
        <v>7</v>
      </c>
      <c r="N82" s="191">
        <v>8</v>
      </c>
      <c r="O82" s="191"/>
      <c r="P82" s="191"/>
      <c r="Q82" s="191">
        <v>5</v>
      </c>
      <c r="R82" s="32">
        <f t="shared" si="11"/>
        <v>14.285714285714286</v>
      </c>
      <c r="S82" s="192">
        <f t="shared" si="9"/>
        <v>57.985714285714288</v>
      </c>
      <c r="T82" s="192"/>
      <c r="U82" s="192"/>
      <c r="V82" s="91" t="str">
        <f t="shared" si="10"/>
        <v>C</v>
      </c>
      <c r="W82" s="152"/>
      <c r="X82" s="153"/>
      <c r="Y82" s="153"/>
      <c r="Z82" s="153"/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</row>
    <row r="83" spans="1:42" ht="34.5" customHeight="1" x14ac:dyDescent="0.4">
      <c r="A83" s="27">
        <v>69</v>
      </c>
      <c r="B83" s="137" t="s">
        <v>165</v>
      </c>
      <c r="C83" s="37" t="s">
        <v>166</v>
      </c>
      <c r="D83" s="105">
        <v>13.5</v>
      </c>
      <c r="E83" s="107">
        <v>24</v>
      </c>
      <c r="F83" s="105"/>
      <c r="G83" s="30">
        <f t="shared" si="6"/>
        <v>22.125</v>
      </c>
      <c r="H83" s="105">
        <v>10</v>
      </c>
      <c r="I83" s="105">
        <v>25</v>
      </c>
      <c r="J83" s="81"/>
      <c r="K83" s="30">
        <f t="shared" si="7"/>
        <v>18.333333333333336</v>
      </c>
      <c r="L83" s="31">
        <f t="shared" si="8"/>
        <v>40.5</v>
      </c>
      <c r="M83" s="29">
        <v>8</v>
      </c>
      <c r="N83" s="29">
        <v>16</v>
      </c>
      <c r="O83" s="29"/>
      <c r="P83" s="29"/>
      <c r="Q83" s="29">
        <v>7</v>
      </c>
      <c r="R83" s="32">
        <f t="shared" si="11"/>
        <v>22.142857142857142</v>
      </c>
      <c r="S83" s="33">
        <f t="shared" si="9"/>
        <v>62.642857142857139</v>
      </c>
      <c r="T83" s="33"/>
      <c r="U83" s="33"/>
      <c r="V83" s="34" t="str">
        <f t="shared" si="10"/>
        <v>B</v>
      </c>
      <c r="W83" s="1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:42" ht="34.5" customHeight="1" x14ac:dyDescent="0.4">
      <c r="A84" s="27">
        <v>70</v>
      </c>
      <c r="B84" s="126" t="s">
        <v>167</v>
      </c>
      <c r="C84" s="37" t="s">
        <v>168</v>
      </c>
      <c r="D84" s="105">
        <v>14</v>
      </c>
      <c r="E84" s="107">
        <v>25.5</v>
      </c>
      <c r="F84" s="105"/>
      <c r="G84" s="30">
        <f t="shared" si="6"/>
        <v>23.249999999999996</v>
      </c>
      <c r="H84" s="105">
        <v>10</v>
      </c>
      <c r="I84" s="105">
        <v>22</v>
      </c>
      <c r="J84" s="82"/>
      <c r="K84" s="30">
        <f t="shared" si="7"/>
        <v>17.333333333333336</v>
      </c>
      <c r="L84" s="31">
        <f t="shared" si="8"/>
        <v>40.6</v>
      </c>
      <c r="M84" s="29"/>
      <c r="N84" s="29"/>
      <c r="O84" s="29"/>
      <c r="P84" s="29"/>
      <c r="Q84" s="29"/>
      <c r="R84" s="32">
        <f t="shared" si="11"/>
        <v>0</v>
      </c>
      <c r="S84" s="33">
        <f t="shared" si="9"/>
        <v>40.6</v>
      </c>
      <c r="T84" s="33"/>
      <c r="U84" s="33"/>
      <c r="V84" s="34" t="b">
        <f t="shared" si="10"/>
        <v>0</v>
      </c>
      <c r="W84" s="1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:42" ht="34.5" customHeight="1" x14ac:dyDescent="0.4">
      <c r="A85" s="27">
        <v>71</v>
      </c>
      <c r="B85" s="137" t="s">
        <v>169</v>
      </c>
      <c r="C85" s="37" t="s">
        <v>170</v>
      </c>
      <c r="D85" s="105">
        <v>8</v>
      </c>
      <c r="E85" s="107">
        <v>21.8</v>
      </c>
      <c r="F85" s="105"/>
      <c r="G85" s="30">
        <f t="shared" si="6"/>
        <v>16.900000000000002</v>
      </c>
      <c r="H85" s="105">
        <v>9.3000000000000007</v>
      </c>
      <c r="I85" s="105">
        <v>24</v>
      </c>
      <c r="J85" s="81"/>
      <c r="K85" s="30">
        <f t="shared" si="7"/>
        <v>17.3</v>
      </c>
      <c r="L85" s="31">
        <f t="shared" si="8"/>
        <v>34.200000000000003</v>
      </c>
      <c r="M85" s="29">
        <v>8</v>
      </c>
      <c r="N85" s="29">
        <v>11</v>
      </c>
      <c r="O85" s="29"/>
      <c r="P85" s="29"/>
      <c r="Q85" s="29">
        <v>6</v>
      </c>
      <c r="R85" s="32">
        <f t="shared" si="11"/>
        <v>17.857142857142858</v>
      </c>
      <c r="S85" s="33">
        <f t="shared" si="9"/>
        <v>52.057142857142864</v>
      </c>
      <c r="T85" s="33"/>
      <c r="U85" s="33"/>
      <c r="V85" s="34" t="str">
        <f t="shared" si="10"/>
        <v>C</v>
      </c>
      <c r="W85" s="1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:42" ht="34.5" customHeight="1" x14ac:dyDescent="0.4">
      <c r="A86" s="27">
        <v>72</v>
      </c>
      <c r="B86" s="137" t="s">
        <v>171</v>
      </c>
      <c r="C86" s="37" t="s">
        <v>172</v>
      </c>
      <c r="D86" s="105">
        <v>16</v>
      </c>
      <c r="E86" s="107">
        <v>25.5</v>
      </c>
      <c r="F86" s="105"/>
      <c r="G86" s="30">
        <f t="shared" si="6"/>
        <v>24.75</v>
      </c>
      <c r="H86" s="105">
        <v>10</v>
      </c>
      <c r="I86" s="105">
        <v>14</v>
      </c>
      <c r="J86" s="81"/>
      <c r="K86" s="30">
        <f t="shared" si="7"/>
        <v>14.666666666666668</v>
      </c>
      <c r="L86" s="31">
        <f t="shared" si="8"/>
        <v>39.4</v>
      </c>
      <c r="M86" s="29">
        <v>9</v>
      </c>
      <c r="N86" s="29"/>
      <c r="O86" s="29">
        <v>18</v>
      </c>
      <c r="P86" s="29">
        <v>9</v>
      </c>
      <c r="Q86" s="29"/>
      <c r="R86" s="32">
        <f t="shared" si="11"/>
        <v>25.714285714285715</v>
      </c>
      <c r="S86" s="33">
        <f t="shared" si="9"/>
        <v>65.114285714285714</v>
      </c>
      <c r="T86" s="33"/>
      <c r="U86" s="33"/>
      <c r="V86" s="34" t="str">
        <f t="shared" si="10"/>
        <v>B</v>
      </c>
      <c r="W86" s="1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:42" ht="34.5" customHeight="1" x14ac:dyDescent="0.4">
      <c r="A87" s="27">
        <v>73</v>
      </c>
      <c r="B87" s="137" t="s">
        <v>173</v>
      </c>
      <c r="C87" s="37" t="s">
        <v>174</v>
      </c>
      <c r="D87" s="105">
        <v>16</v>
      </c>
      <c r="E87" s="107">
        <v>25.5</v>
      </c>
      <c r="F87" s="105"/>
      <c r="G87" s="30">
        <f t="shared" si="6"/>
        <v>24.75</v>
      </c>
      <c r="H87" s="105">
        <v>10</v>
      </c>
      <c r="I87" s="105">
        <v>15</v>
      </c>
      <c r="J87" s="81"/>
      <c r="K87" s="30">
        <f t="shared" si="7"/>
        <v>15</v>
      </c>
      <c r="L87" s="31">
        <f t="shared" si="8"/>
        <v>39.799999999999997</v>
      </c>
      <c r="M87" s="29">
        <v>8</v>
      </c>
      <c r="N87" s="29"/>
      <c r="O87" s="29"/>
      <c r="P87" s="29"/>
      <c r="Q87" s="29"/>
      <c r="R87" s="32">
        <f t="shared" si="11"/>
        <v>5.7142857142857144</v>
      </c>
      <c r="S87" s="33">
        <f t="shared" si="9"/>
        <v>45.514285714285712</v>
      </c>
      <c r="T87" s="33"/>
      <c r="U87" s="33"/>
      <c r="V87" s="34" t="str">
        <f t="shared" si="10"/>
        <v>D</v>
      </c>
      <c r="W87" s="1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 ht="34.5" customHeight="1" x14ac:dyDescent="0.4">
      <c r="A88" s="27">
        <v>74</v>
      </c>
      <c r="B88" s="137" t="s">
        <v>175</v>
      </c>
      <c r="C88" s="37" t="s">
        <v>176</v>
      </c>
      <c r="D88" s="105">
        <v>17</v>
      </c>
      <c r="E88" s="107">
        <v>24</v>
      </c>
      <c r="F88" s="105"/>
      <c r="G88" s="30">
        <f t="shared" si="6"/>
        <v>24.75</v>
      </c>
      <c r="H88" s="105">
        <v>10</v>
      </c>
      <c r="I88" s="105">
        <v>14</v>
      </c>
      <c r="J88" s="81"/>
      <c r="K88" s="30">
        <f t="shared" si="7"/>
        <v>14.666666666666668</v>
      </c>
      <c r="L88" s="31">
        <f t="shared" si="8"/>
        <v>39.4</v>
      </c>
      <c r="M88" s="29">
        <v>10</v>
      </c>
      <c r="N88" s="29"/>
      <c r="O88" s="29">
        <v>19</v>
      </c>
      <c r="P88" s="29"/>
      <c r="Q88" s="29"/>
      <c r="R88" s="32">
        <f t="shared" si="11"/>
        <v>20.714285714285715</v>
      </c>
      <c r="S88" s="33">
        <f t="shared" si="9"/>
        <v>60.114285714285714</v>
      </c>
      <c r="T88" s="33"/>
      <c r="U88" s="33"/>
      <c r="V88" s="34" t="str">
        <f t="shared" si="10"/>
        <v>B</v>
      </c>
      <c r="W88" s="1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:42" ht="34.5" customHeight="1" x14ac:dyDescent="0.4">
      <c r="A89" s="27">
        <v>75</v>
      </c>
      <c r="B89" s="137" t="s">
        <v>177</v>
      </c>
      <c r="C89" s="37" t="s">
        <v>178</v>
      </c>
      <c r="D89" s="105">
        <v>15.5</v>
      </c>
      <c r="E89" s="107">
        <v>24.8</v>
      </c>
      <c r="F89" s="105"/>
      <c r="G89" s="30">
        <f t="shared" si="6"/>
        <v>24.024999999999999</v>
      </c>
      <c r="H89" s="105">
        <v>10</v>
      </c>
      <c r="I89" s="105">
        <v>26</v>
      </c>
      <c r="J89" s="81"/>
      <c r="K89" s="30">
        <f t="shared" si="7"/>
        <v>18.666666666666668</v>
      </c>
      <c r="L89" s="31">
        <f t="shared" si="8"/>
        <v>42.7</v>
      </c>
      <c r="M89" s="29">
        <v>25</v>
      </c>
      <c r="N89" s="29"/>
      <c r="O89" s="29">
        <v>16</v>
      </c>
      <c r="P89" s="29"/>
      <c r="Q89" s="29">
        <v>13</v>
      </c>
      <c r="R89" s="32">
        <f t="shared" si="11"/>
        <v>38.571428571428569</v>
      </c>
      <c r="S89" s="33">
        <f t="shared" si="9"/>
        <v>81.271428571428572</v>
      </c>
      <c r="T89" s="33"/>
      <c r="U89" s="33"/>
      <c r="V89" s="34" t="str">
        <f t="shared" si="10"/>
        <v>A</v>
      </c>
      <c r="W89" s="1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:42" ht="34.5" customHeight="1" x14ac:dyDescent="0.4">
      <c r="A90" s="27">
        <v>76</v>
      </c>
      <c r="B90" s="137" t="s">
        <v>179</v>
      </c>
      <c r="C90" s="37" t="s">
        <v>180</v>
      </c>
      <c r="D90" s="105">
        <v>15.5</v>
      </c>
      <c r="E90" s="107">
        <v>24</v>
      </c>
      <c r="F90" s="105"/>
      <c r="G90" s="30">
        <f t="shared" si="6"/>
        <v>23.625000000000004</v>
      </c>
      <c r="H90" s="105">
        <v>10</v>
      </c>
      <c r="I90" s="105">
        <v>16</v>
      </c>
      <c r="J90" s="81"/>
      <c r="K90" s="30">
        <f t="shared" si="7"/>
        <v>15.333333333333332</v>
      </c>
      <c r="L90" s="31">
        <f t="shared" si="8"/>
        <v>39</v>
      </c>
      <c r="M90" s="29"/>
      <c r="N90" s="29"/>
      <c r="O90" s="29"/>
      <c r="P90" s="29"/>
      <c r="Q90" s="29">
        <v>7</v>
      </c>
      <c r="R90" s="32">
        <f t="shared" si="11"/>
        <v>5</v>
      </c>
      <c r="S90" s="33">
        <f t="shared" si="9"/>
        <v>44</v>
      </c>
      <c r="T90" s="33"/>
      <c r="U90" s="33"/>
      <c r="V90" s="34" t="str">
        <f t="shared" si="10"/>
        <v>D</v>
      </c>
      <c r="W90" s="1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:42" ht="34.5" customHeight="1" x14ac:dyDescent="0.4">
      <c r="A91" s="27">
        <v>77</v>
      </c>
      <c r="B91" s="137" t="s">
        <v>181</v>
      </c>
      <c r="C91" s="37" t="s">
        <v>182</v>
      </c>
      <c r="D91" s="105">
        <v>17.5</v>
      </c>
      <c r="E91" s="107">
        <v>27.8</v>
      </c>
      <c r="F91" s="105"/>
      <c r="G91" s="30">
        <f t="shared" si="6"/>
        <v>27.025000000000002</v>
      </c>
      <c r="H91" s="105">
        <v>10</v>
      </c>
      <c r="I91" s="105">
        <v>24</v>
      </c>
      <c r="J91" s="81"/>
      <c r="K91" s="30">
        <f t="shared" si="7"/>
        <v>18</v>
      </c>
      <c r="L91" s="31">
        <f t="shared" si="8"/>
        <v>45</v>
      </c>
      <c r="M91" s="29">
        <v>8</v>
      </c>
      <c r="N91" s="29">
        <v>16</v>
      </c>
      <c r="O91" s="29"/>
      <c r="P91" s="29"/>
      <c r="Q91" s="29"/>
      <c r="R91" s="32">
        <f t="shared" si="11"/>
        <v>17.142857142857142</v>
      </c>
      <c r="S91" s="33">
        <f t="shared" si="9"/>
        <v>62.142857142857139</v>
      </c>
      <c r="T91" s="33"/>
      <c r="U91" s="33"/>
      <c r="V91" s="34" t="str">
        <f t="shared" si="10"/>
        <v>B</v>
      </c>
      <c r="W91" s="1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:42" ht="34.5" customHeight="1" x14ac:dyDescent="0.4">
      <c r="A92" s="27">
        <v>78</v>
      </c>
      <c r="B92" s="137" t="s">
        <v>183</v>
      </c>
      <c r="C92" s="37" t="s">
        <v>184</v>
      </c>
      <c r="D92" s="105">
        <v>15</v>
      </c>
      <c r="E92" s="107">
        <v>27.75</v>
      </c>
      <c r="F92" s="105"/>
      <c r="G92" s="30">
        <f t="shared" si="6"/>
        <v>25.125</v>
      </c>
      <c r="H92" s="105">
        <v>10</v>
      </c>
      <c r="I92" s="105">
        <v>18</v>
      </c>
      <c r="J92" s="81"/>
      <c r="K92" s="30">
        <f t="shared" si="7"/>
        <v>16</v>
      </c>
      <c r="L92" s="31">
        <f t="shared" si="8"/>
        <v>41.1</v>
      </c>
      <c r="M92" s="29">
        <v>10</v>
      </c>
      <c r="N92" s="29"/>
      <c r="O92" s="29">
        <v>11</v>
      </c>
      <c r="P92" s="29"/>
      <c r="Q92" s="29">
        <v>11</v>
      </c>
      <c r="R92" s="32">
        <f t="shared" si="11"/>
        <v>22.857142857142858</v>
      </c>
      <c r="S92" s="33">
        <f t="shared" si="9"/>
        <v>63.957142857142856</v>
      </c>
      <c r="T92" s="33"/>
      <c r="U92" s="33"/>
      <c r="V92" s="34" t="str">
        <f t="shared" si="10"/>
        <v>B</v>
      </c>
      <c r="W92" s="1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:42" ht="34.5" customHeight="1" x14ac:dyDescent="0.4">
      <c r="A93" s="27">
        <v>79</v>
      </c>
      <c r="B93" s="141" t="s">
        <v>185</v>
      </c>
      <c r="C93" s="37" t="s">
        <v>186</v>
      </c>
      <c r="D93" s="105">
        <v>18</v>
      </c>
      <c r="E93" s="107">
        <v>26.3</v>
      </c>
      <c r="F93" s="105"/>
      <c r="G93" s="30">
        <f t="shared" si="6"/>
        <v>26.650000000000002</v>
      </c>
      <c r="H93" s="105">
        <v>10</v>
      </c>
      <c r="I93" s="105">
        <v>19</v>
      </c>
      <c r="J93" s="81"/>
      <c r="K93" s="30">
        <f t="shared" si="7"/>
        <v>16.333333333333332</v>
      </c>
      <c r="L93" s="31">
        <f t="shared" si="8"/>
        <v>43</v>
      </c>
      <c r="M93" s="29">
        <v>9</v>
      </c>
      <c r="N93" s="29"/>
      <c r="O93" s="29">
        <v>17</v>
      </c>
      <c r="P93" s="29"/>
      <c r="Q93" s="29">
        <v>16</v>
      </c>
      <c r="R93" s="32">
        <f t="shared" si="11"/>
        <v>30</v>
      </c>
      <c r="S93" s="33">
        <f t="shared" si="9"/>
        <v>73</v>
      </c>
      <c r="T93" s="33"/>
      <c r="U93" s="33"/>
      <c r="V93" s="34" t="str">
        <f t="shared" si="10"/>
        <v>A</v>
      </c>
      <c r="W93" s="1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:42" s="92" customFormat="1" ht="34.5" customHeight="1" x14ac:dyDescent="0.4">
      <c r="A94" s="93">
        <v>80</v>
      </c>
      <c r="B94" s="127" t="s">
        <v>187</v>
      </c>
      <c r="C94" s="98" t="s">
        <v>188</v>
      </c>
      <c r="D94" s="108"/>
      <c r="E94" s="109"/>
      <c r="F94" s="108"/>
      <c r="G94" s="30">
        <f t="shared" si="6"/>
        <v>0</v>
      </c>
      <c r="H94" s="108"/>
      <c r="I94" s="108"/>
      <c r="J94" s="99"/>
      <c r="K94" s="30">
        <f t="shared" si="7"/>
        <v>0</v>
      </c>
      <c r="L94" s="31" t="str">
        <f t="shared" si="8"/>
        <v/>
      </c>
      <c r="M94" s="29"/>
      <c r="N94" s="29"/>
      <c r="O94" s="29"/>
      <c r="P94" s="29"/>
      <c r="Q94" s="29"/>
      <c r="R94" s="32">
        <f t="shared" si="11"/>
        <v>0</v>
      </c>
      <c r="S94" s="33">
        <f t="shared" si="9"/>
        <v>0</v>
      </c>
      <c r="T94" s="100"/>
      <c r="U94" s="100"/>
      <c r="V94" s="34" t="b">
        <f t="shared" si="10"/>
        <v>0</v>
      </c>
      <c r="W94" s="96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</row>
    <row r="95" spans="1:42" ht="34.5" customHeight="1" x14ac:dyDescent="0.4">
      <c r="A95" s="27">
        <v>81</v>
      </c>
      <c r="B95" s="137" t="s">
        <v>189</v>
      </c>
      <c r="C95" s="37" t="s">
        <v>190</v>
      </c>
      <c r="D95" s="105">
        <v>6</v>
      </c>
      <c r="E95" s="107">
        <v>12</v>
      </c>
      <c r="F95" s="105"/>
      <c r="G95" s="30">
        <f t="shared" si="6"/>
        <v>10.5</v>
      </c>
      <c r="H95" s="105">
        <v>10</v>
      </c>
      <c r="I95" s="105">
        <v>22</v>
      </c>
      <c r="J95" s="81"/>
      <c r="K95" s="30">
        <f t="shared" si="7"/>
        <v>17.333333333333336</v>
      </c>
      <c r="L95" s="31">
        <f t="shared" si="8"/>
        <v>27.8</v>
      </c>
      <c r="M95" s="29">
        <v>9</v>
      </c>
      <c r="N95" s="29"/>
      <c r="O95" s="29"/>
      <c r="P95" s="29"/>
      <c r="Q95" s="29">
        <v>8</v>
      </c>
      <c r="R95" s="32">
        <f t="shared" si="11"/>
        <v>12.142857142857142</v>
      </c>
      <c r="S95" s="33">
        <f t="shared" si="9"/>
        <v>39.942857142857143</v>
      </c>
      <c r="T95" s="33"/>
      <c r="U95" s="33"/>
      <c r="V95" s="34" t="s">
        <v>247</v>
      </c>
      <c r="W95" s="1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:42" ht="34.5" customHeight="1" x14ac:dyDescent="0.4">
      <c r="A96" s="27">
        <v>82</v>
      </c>
      <c r="B96" s="126" t="s">
        <v>191</v>
      </c>
      <c r="C96" s="37" t="s">
        <v>192</v>
      </c>
      <c r="D96" s="105"/>
      <c r="E96" s="114"/>
      <c r="F96" s="105"/>
      <c r="G96" s="30">
        <f t="shared" si="6"/>
        <v>0</v>
      </c>
      <c r="H96" s="105"/>
      <c r="I96" s="105"/>
      <c r="J96" s="82"/>
      <c r="K96" s="30">
        <f t="shared" si="7"/>
        <v>0</v>
      </c>
      <c r="L96" s="31" t="str">
        <f t="shared" si="8"/>
        <v/>
      </c>
      <c r="M96" s="29"/>
      <c r="N96" s="29"/>
      <c r="O96" s="29"/>
      <c r="P96" s="29"/>
      <c r="Q96" s="29"/>
      <c r="R96" s="32">
        <f t="shared" si="11"/>
        <v>0</v>
      </c>
      <c r="S96" s="33">
        <f t="shared" si="9"/>
        <v>0</v>
      </c>
      <c r="T96" s="33"/>
      <c r="U96" s="33"/>
      <c r="V96" s="34" t="b">
        <f t="shared" si="10"/>
        <v>0</v>
      </c>
      <c r="W96" s="1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:42" ht="34.5" customHeight="1" x14ac:dyDescent="0.4">
      <c r="A97" s="27">
        <v>83</v>
      </c>
      <c r="B97" s="137" t="s">
        <v>193</v>
      </c>
      <c r="C97" s="145" t="s">
        <v>194</v>
      </c>
      <c r="D97" s="105">
        <v>16.5</v>
      </c>
      <c r="E97" s="107">
        <v>28.5</v>
      </c>
      <c r="F97" s="105"/>
      <c r="G97" s="30">
        <f t="shared" si="6"/>
        <v>26.625</v>
      </c>
      <c r="H97" s="105">
        <v>8</v>
      </c>
      <c r="I97" s="105">
        <v>21</v>
      </c>
      <c r="J97" s="81"/>
      <c r="K97" s="30">
        <f t="shared" si="7"/>
        <v>15</v>
      </c>
      <c r="L97" s="31">
        <f t="shared" si="8"/>
        <v>41.6</v>
      </c>
      <c r="M97" s="29">
        <v>17</v>
      </c>
      <c r="N97" s="29">
        <v>16</v>
      </c>
      <c r="O97" s="29"/>
      <c r="P97" s="29"/>
      <c r="Q97" s="29"/>
      <c r="R97" s="32">
        <f t="shared" si="11"/>
        <v>23.571428571428573</v>
      </c>
      <c r="S97" s="33">
        <f t="shared" si="9"/>
        <v>65.171428571428578</v>
      </c>
      <c r="T97" s="33"/>
      <c r="U97" s="33"/>
      <c r="V97" s="34" t="str">
        <f t="shared" si="10"/>
        <v>B</v>
      </c>
      <c r="W97" s="1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:42" ht="34.5" customHeight="1" x14ac:dyDescent="0.4">
      <c r="A98" s="27">
        <v>84</v>
      </c>
      <c r="B98" s="137" t="s">
        <v>195</v>
      </c>
      <c r="C98" s="37" t="s">
        <v>196</v>
      </c>
      <c r="D98" s="105">
        <v>0</v>
      </c>
      <c r="E98" s="107">
        <v>12</v>
      </c>
      <c r="F98" s="105"/>
      <c r="G98" s="30">
        <f t="shared" si="6"/>
        <v>6</v>
      </c>
      <c r="H98" s="105">
        <v>10</v>
      </c>
      <c r="I98" s="105">
        <v>23</v>
      </c>
      <c r="J98" s="81"/>
      <c r="K98" s="30">
        <f t="shared" si="7"/>
        <v>17.666666666666664</v>
      </c>
      <c r="L98" s="31">
        <f t="shared" si="8"/>
        <v>23.7</v>
      </c>
      <c r="M98" s="29">
        <v>7</v>
      </c>
      <c r="N98" s="29"/>
      <c r="O98" s="29"/>
      <c r="P98" s="29"/>
      <c r="Q98" s="29"/>
      <c r="R98" s="32">
        <f t="shared" si="11"/>
        <v>5</v>
      </c>
      <c r="S98" s="33">
        <f t="shared" si="9"/>
        <v>28.7</v>
      </c>
      <c r="T98" s="33"/>
      <c r="U98" s="33"/>
      <c r="V98" s="34" t="str">
        <f t="shared" si="10"/>
        <v>E</v>
      </c>
      <c r="W98" s="1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:42" ht="34.5" customHeight="1" x14ac:dyDescent="0.4">
      <c r="A99" s="27">
        <v>85</v>
      </c>
      <c r="B99" s="137" t="s">
        <v>197</v>
      </c>
      <c r="C99" s="37" t="s">
        <v>198</v>
      </c>
      <c r="D99" s="105">
        <v>18</v>
      </c>
      <c r="E99" s="107">
        <v>21.8</v>
      </c>
      <c r="F99" s="105"/>
      <c r="G99" s="30">
        <f t="shared" si="6"/>
        <v>24.400000000000002</v>
      </c>
      <c r="H99" s="105">
        <v>10</v>
      </c>
      <c r="I99" s="105">
        <v>25</v>
      </c>
      <c r="J99" s="81"/>
      <c r="K99" s="30">
        <f t="shared" si="7"/>
        <v>18.333333333333336</v>
      </c>
      <c r="L99" s="31">
        <f t="shared" si="8"/>
        <v>42.7</v>
      </c>
      <c r="M99" s="29">
        <v>20</v>
      </c>
      <c r="N99" s="29"/>
      <c r="O99" s="29">
        <v>17</v>
      </c>
      <c r="P99" s="29"/>
      <c r="Q99" s="29">
        <v>13</v>
      </c>
      <c r="R99" s="32">
        <f t="shared" si="11"/>
        <v>35.714285714285715</v>
      </c>
      <c r="S99" s="33">
        <f t="shared" si="9"/>
        <v>78.414285714285711</v>
      </c>
      <c r="T99" s="33"/>
      <c r="U99" s="33"/>
      <c r="V99" s="34" t="str">
        <f t="shared" si="10"/>
        <v>A</v>
      </c>
      <c r="W99" s="1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:42" ht="34.5" customHeight="1" x14ac:dyDescent="0.4">
      <c r="A100" s="27">
        <v>86</v>
      </c>
      <c r="B100" s="126" t="s">
        <v>199</v>
      </c>
      <c r="C100" s="37" t="s">
        <v>200</v>
      </c>
      <c r="D100" s="105">
        <v>9</v>
      </c>
      <c r="E100" s="107">
        <v>10.5</v>
      </c>
      <c r="F100" s="105"/>
      <c r="G100" s="30">
        <f t="shared" si="6"/>
        <v>12</v>
      </c>
      <c r="H100" s="105">
        <v>8.6999999999999993</v>
      </c>
      <c r="I100" s="105">
        <v>16</v>
      </c>
      <c r="J100" s="81"/>
      <c r="K100" s="30">
        <f t="shared" si="7"/>
        <v>14.033333333333333</v>
      </c>
      <c r="L100" s="31">
        <f t="shared" si="8"/>
        <v>26</v>
      </c>
      <c r="M100" s="29"/>
      <c r="N100" s="29"/>
      <c r="O100" s="29"/>
      <c r="P100" s="29"/>
      <c r="Q100" s="29"/>
      <c r="R100" s="32">
        <f t="shared" si="11"/>
        <v>0</v>
      </c>
      <c r="S100" s="33">
        <f t="shared" si="9"/>
        <v>26</v>
      </c>
      <c r="T100" s="33"/>
      <c r="U100" s="33"/>
      <c r="V100" s="34" t="b">
        <f t="shared" si="10"/>
        <v>0</v>
      </c>
      <c r="W100" s="1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:42" ht="34.5" customHeight="1" x14ac:dyDescent="0.4">
      <c r="A101" s="27">
        <v>87</v>
      </c>
      <c r="B101" s="137" t="s">
        <v>201</v>
      </c>
      <c r="C101" s="37" t="s">
        <v>202</v>
      </c>
      <c r="D101" s="105">
        <v>17</v>
      </c>
      <c r="E101" s="107">
        <v>27</v>
      </c>
      <c r="F101" s="105"/>
      <c r="G101" s="30">
        <f t="shared" si="6"/>
        <v>26.25</v>
      </c>
      <c r="H101" s="105">
        <v>10</v>
      </c>
      <c r="I101" s="105">
        <v>24</v>
      </c>
      <c r="J101" s="81"/>
      <c r="K101" s="30">
        <f t="shared" si="7"/>
        <v>18</v>
      </c>
      <c r="L101" s="31">
        <f t="shared" si="8"/>
        <v>44.3</v>
      </c>
      <c r="M101" s="29">
        <v>10</v>
      </c>
      <c r="N101" s="29"/>
      <c r="O101" s="29">
        <v>14</v>
      </c>
      <c r="P101" s="29"/>
      <c r="Q101" s="29"/>
      <c r="R101" s="32">
        <f t="shared" si="11"/>
        <v>17.142857142857142</v>
      </c>
      <c r="S101" s="33">
        <f t="shared" si="9"/>
        <v>61.442857142857136</v>
      </c>
      <c r="T101" s="33"/>
      <c r="U101" s="33"/>
      <c r="V101" s="34" t="str">
        <f t="shared" si="10"/>
        <v>B</v>
      </c>
      <c r="W101" s="1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:42" ht="34.5" customHeight="1" x14ac:dyDescent="0.4">
      <c r="A102" s="27">
        <v>88</v>
      </c>
      <c r="B102" s="137" t="s">
        <v>203</v>
      </c>
      <c r="C102" s="37" t="s">
        <v>204</v>
      </c>
      <c r="D102" s="105">
        <v>15</v>
      </c>
      <c r="E102" s="107">
        <v>27.75</v>
      </c>
      <c r="F102" s="105"/>
      <c r="G102" s="30">
        <f t="shared" si="6"/>
        <v>25.125</v>
      </c>
      <c r="H102" s="105">
        <v>6</v>
      </c>
      <c r="I102" s="105">
        <v>23</v>
      </c>
      <c r="J102" s="81"/>
      <c r="K102" s="30">
        <f t="shared" si="7"/>
        <v>13.666666666666668</v>
      </c>
      <c r="L102" s="31">
        <f t="shared" si="8"/>
        <v>38.799999999999997</v>
      </c>
      <c r="M102" s="29">
        <v>23</v>
      </c>
      <c r="N102" s="29">
        <v>18</v>
      </c>
      <c r="O102" s="29"/>
      <c r="P102" s="29"/>
      <c r="Q102" s="29"/>
      <c r="R102" s="32">
        <f t="shared" si="11"/>
        <v>29.285714285714285</v>
      </c>
      <c r="S102" s="33">
        <f t="shared" si="9"/>
        <v>68.085714285714289</v>
      </c>
      <c r="T102" s="33"/>
      <c r="U102" s="33"/>
      <c r="V102" s="34" t="str">
        <f t="shared" si="10"/>
        <v>B</v>
      </c>
      <c r="W102" s="1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:42" ht="34.5" customHeight="1" x14ac:dyDescent="0.4">
      <c r="A103" s="27">
        <v>89</v>
      </c>
      <c r="B103" s="137" t="s">
        <v>205</v>
      </c>
      <c r="C103" s="37" t="s">
        <v>206</v>
      </c>
      <c r="D103" s="105">
        <v>15</v>
      </c>
      <c r="E103" s="107">
        <v>23.3</v>
      </c>
      <c r="F103" s="105"/>
      <c r="G103" s="30">
        <f t="shared" si="6"/>
        <v>22.900000000000002</v>
      </c>
      <c r="H103" s="105">
        <v>10</v>
      </c>
      <c r="I103" s="105">
        <v>20</v>
      </c>
      <c r="J103" s="81"/>
      <c r="K103" s="30">
        <f t="shared" si="7"/>
        <v>16.666666666666664</v>
      </c>
      <c r="L103" s="31">
        <f t="shared" si="8"/>
        <v>39.6</v>
      </c>
      <c r="M103" s="29">
        <v>8</v>
      </c>
      <c r="N103" s="29">
        <v>10</v>
      </c>
      <c r="O103" s="29"/>
      <c r="P103" s="29"/>
      <c r="Q103" s="29"/>
      <c r="R103" s="32">
        <f t="shared" si="11"/>
        <v>12.857142857142858</v>
      </c>
      <c r="S103" s="33">
        <f t="shared" si="9"/>
        <v>52.457142857142856</v>
      </c>
      <c r="T103" s="33"/>
      <c r="U103" s="33"/>
      <c r="V103" s="34" t="str">
        <f t="shared" si="10"/>
        <v>C</v>
      </c>
      <c r="W103" s="1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:42" ht="34.5" customHeight="1" x14ac:dyDescent="0.4">
      <c r="A104" s="27">
        <v>90</v>
      </c>
      <c r="B104" s="137" t="s">
        <v>207</v>
      </c>
      <c r="C104" s="37" t="s">
        <v>208</v>
      </c>
      <c r="D104" s="105">
        <v>14</v>
      </c>
      <c r="E104" s="107">
        <v>23.3</v>
      </c>
      <c r="F104" s="105"/>
      <c r="G104" s="30">
        <f t="shared" si="6"/>
        <v>22.15</v>
      </c>
      <c r="H104" s="105">
        <v>9.3000000000000007</v>
      </c>
      <c r="I104" s="105">
        <v>17</v>
      </c>
      <c r="J104" s="81"/>
      <c r="K104" s="30">
        <f t="shared" si="7"/>
        <v>14.966666666666665</v>
      </c>
      <c r="L104" s="31">
        <f t="shared" si="8"/>
        <v>37.1</v>
      </c>
      <c r="M104" s="29">
        <v>7</v>
      </c>
      <c r="N104" s="29"/>
      <c r="O104" s="29">
        <v>10</v>
      </c>
      <c r="P104" s="29"/>
      <c r="Q104" s="29"/>
      <c r="R104" s="32">
        <f t="shared" si="11"/>
        <v>12.142857142857142</v>
      </c>
      <c r="S104" s="33">
        <f t="shared" si="9"/>
        <v>49.242857142857147</v>
      </c>
      <c r="T104" s="33"/>
      <c r="U104" s="33"/>
      <c r="V104" s="34" t="str">
        <f t="shared" si="10"/>
        <v>D</v>
      </c>
      <c r="W104" s="1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:42" ht="34.5" customHeight="1" x14ac:dyDescent="0.4">
      <c r="A105" s="27">
        <v>91</v>
      </c>
      <c r="B105" s="137" t="s">
        <v>209</v>
      </c>
      <c r="C105" s="37" t="s">
        <v>210</v>
      </c>
      <c r="D105" s="105">
        <v>15.5</v>
      </c>
      <c r="E105" s="107">
        <v>24.8</v>
      </c>
      <c r="F105" s="105"/>
      <c r="G105" s="30">
        <f t="shared" si="6"/>
        <v>24.024999999999999</v>
      </c>
      <c r="H105" s="105">
        <v>10</v>
      </c>
      <c r="I105" s="105">
        <v>16</v>
      </c>
      <c r="J105" s="81"/>
      <c r="K105" s="30">
        <f t="shared" si="7"/>
        <v>15.333333333333332</v>
      </c>
      <c r="L105" s="31">
        <f t="shared" si="8"/>
        <v>39.4</v>
      </c>
      <c r="M105" s="29">
        <v>7</v>
      </c>
      <c r="N105" s="29"/>
      <c r="O105" s="29">
        <v>16</v>
      </c>
      <c r="P105" s="29"/>
      <c r="Q105" s="29"/>
      <c r="R105" s="32">
        <f t="shared" si="11"/>
        <v>16.428571428571427</v>
      </c>
      <c r="S105" s="33">
        <f t="shared" si="9"/>
        <v>55.828571428571422</v>
      </c>
      <c r="T105" s="33"/>
      <c r="U105" s="33"/>
      <c r="V105" s="34" t="str">
        <f t="shared" si="10"/>
        <v>C</v>
      </c>
      <c r="W105" s="1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:42" ht="34.5" customHeight="1" x14ac:dyDescent="0.4">
      <c r="A106" s="27">
        <v>92</v>
      </c>
      <c r="B106" s="126" t="s">
        <v>211</v>
      </c>
      <c r="C106" s="37" t="s">
        <v>212</v>
      </c>
      <c r="D106" s="105">
        <v>0</v>
      </c>
      <c r="E106" s="107">
        <v>26.3</v>
      </c>
      <c r="F106" s="105"/>
      <c r="G106" s="30">
        <f t="shared" si="6"/>
        <v>13.15</v>
      </c>
      <c r="H106" s="105">
        <v>10</v>
      </c>
      <c r="I106" s="105">
        <v>22</v>
      </c>
      <c r="J106" s="81"/>
      <c r="K106" s="30">
        <f t="shared" si="7"/>
        <v>17.333333333333336</v>
      </c>
      <c r="L106" s="31">
        <f t="shared" si="8"/>
        <v>30.5</v>
      </c>
      <c r="M106" s="29"/>
      <c r="N106" s="29"/>
      <c r="O106" s="29"/>
      <c r="P106" s="29"/>
      <c r="Q106" s="29"/>
      <c r="R106" s="32">
        <f t="shared" si="11"/>
        <v>0</v>
      </c>
      <c r="S106" s="33">
        <f t="shared" si="9"/>
        <v>30.5</v>
      </c>
      <c r="T106" s="33"/>
      <c r="U106" s="33"/>
      <c r="V106" s="34" t="b">
        <f t="shared" si="10"/>
        <v>0</v>
      </c>
      <c r="W106" s="1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:42" ht="34.5" customHeight="1" x14ac:dyDescent="0.4">
      <c r="A107" s="40">
        <v>93</v>
      </c>
      <c r="B107" s="137" t="s">
        <v>213</v>
      </c>
      <c r="C107" s="37" t="s">
        <v>214</v>
      </c>
      <c r="D107" s="112">
        <v>13</v>
      </c>
      <c r="E107" s="113">
        <v>16.5</v>
      </c>
      <c r="F107" s="112"/>
      <c r="G107" s="30">
        <f t="shared" si="6"/>
        <v>18.000000000000004</v>
      </c>
      <c r="H107" s="112">
        <v>10</v>
      </c>
      <c r="I107" s="112">
        <v>20</v>
      </c>
      <c r="J107" s="41"/>
      <c r="K107" s="30">
        <f t="shared" si="7"/>
        <v>16.666666666666664</v>
      </c>
      <c r="L107" s="31">
        <f t="shared" si="8"/>
        <v>34.700000000000003</v>
      </c>
      <c r="M107" s="42">
        <v>8</v>
      </c>
      <c r="N107" s="42"/>
      <c r="O107" s="42"/>
      <c r="P107" s="42"/>
      <c r="Q107" s="42">
        <v>10</v>
      </c>
      <c r="R107" s="32">
        <f t="shared" si="11"/>
        <v>12.857142857142858</v>
      </c>
      <c r="S107" s="33">
        <f t="shared" si="9"/>
        <v>47.557142857142864</v>
      </c>
      <c r="T107" s="43"/>
      <c r="U107" s="43"/>
      <c r="V107" s="34" t="str">
        <f t="shared" si="10"/>
        <v>D</v>
      </c>
      <c r="W107" s="44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</row>
    <row r="108" spans="1:42" ht="34.5" customHeight="1" x14ac:dyDescent="0.4">
      <c r="A108" s="27">
        <v>94</v>
      </c>
      <c r="B108" s="137" t="s">
        <v>215</v>
      </c>
      <c r="C108" s="37" t="s">
        <v>216</v>
      </c>
      <c r="D108" s="105">
        <v>16.5</v>
      </c>
      <c r="E108" s="107">
        <v>26.3</v>
      </c>
      <c r="F108" s="105"/>
      <c r="G108" s="30">
        <f t="shared" si="6"/>
        <v>25.524999999999999</v>
      </c>
      <c r="H108" s="105">
        <v>9.3000000000000007</v>
      </c>
      <c r="I108" s="105">
        <v>23</v>
      </c>
      <c r="J108" s="81"/>
      <c r="K108" s="30">
        <f t="shared" si="7"/>
        <v>16.966666666666669</v>
      </c>
      <c r="L108" s="31">
        <f t="shared" si="8"/>
        <v>42.5</v>
      </c>
      <c r="M108" s="29">
        <v>21</v>
      </c>
      <c r="N108" s="29"/>
      <c r="O108" s="29">
        <v>11</v>
      </c>
      <c r="P108" s="29"/>
      <c r="Q108" s="29"/>
      <c r="R108" s="32">
        <f t="shared" si="11"/>
        <v>22.857142857142858</v>
      </c>
      <c r="S108" s="33">
        <f t="shared" si="9"/>
        <v>65.357142857142861</v>
      </c>
      <c r="T108" s="33"/>
      <c r="U108" s="33"/>
      <c r="V108" s="34" t="str">
        <f t="shared" si="10"/>
        <v>B</v>
      </c>
      <c r="W108" s="1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</row>
    <row r="109" spans="1:42" ht="34.5" customHeight="1" x14ac:dyDescent="0.4">
      <c r="A109" s="27">
        <v>95</v>
      </c>
      <c r="B109" s="137" t="s">
        <v>217</v>
      </c>
      <c r="C109" s="37" t="s">
        <v>218</v>
      </c>
      <c r="D109" s="105">
        <v>14</v>
      </c>
      <c r="E109" s="107">
        <v>24.8</v>
      </c>
      <c r="F109" s="105"/>
      <c r="G109" s="30">
        <f t="shared" si="6"/>
        <v>22.9</v>
      </c>
      <c r="H109" s="105">
        <v>10</v>
      </c>
      <c r="I109" s="105">
        <v>26</v>
      </c>
      <c r="J109" s="81"/>
      <c r="K109" s="30">
        <f t="shared" si="7"/>
        <v>18.666666666666668</v>
      </c>
      <c r="L109" s="31">
        <f t="shared" si="8"/>
        <v>41.6</v>
      </c>
      <c r="M109" s="29"/>
      <c r="N109" s="29"/>
      <c r="O109" s="29"/>
      <c r="P109" s="29"/>
      <c r="Q109" s="29">
        <v>9</v>
      </c>
      <c r="R109" s="32">
        <f t="shared" si="11"/>
        <v>6.4285714285714288</v>
      </c>
      <c r="S109" s="33">
        <f t="shared" si="9"/>
        <v>48.028571428571432</v>
      </c>
      <c r="T109" s="33"/>
      <c r="U109" s="33"/>
      <c r="V109" s="34" t="str">
        <f t="shared" si="10"/>
        <v>D</v>
      </c>
      <c r="W109" s="1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</row>
    <row r="110" spans="1:42" ht="34.5" customHeight="1" x14ac:dyDescent="0.4">
      <c r="A110" s="27">
        <v>96</v>
      </c>
      <c r="B110" s="137" t="s">
        <v>219</v>
      </c>
      <c r="C110" s="37" t="s">
        <v>220</v>
      </c>
      <c r="D110" s="105">
        <v>13</v>
      </c>
      <c r="E110" s="107">
        <v>24</v>
      </c>
      <c r="F110" s="105"/>
      <c r="G110" s="30">
        <f t="shared" si="6"/>
        <v>21.750000000000004</v>
      </c>
      <c r="H110" s="105">
        <v>10</v>
      </c>
      <c r="I110" s="105">
        <v>22</v>
      </c>
      <c r="J110" s="81"/>
      <c r="K110" s="30">
        <f t="shared" si="7"/>
        <v>17.333333333333336</v>
      </c>
      <c r="L110" s="31">
        <f t="shared" si="8"/>
        <v>39.1</v>
      </c>
      <c r="M110" s="29">
        <v>9</v>
      </c>
      <c r="N110" s="29">
        <v>17</v>
      </c>
      <c r="O110" s="29"/>
      <c r="P110" s="29">
        <v>12</v>
      </c>
      <c r="Q110" s="29"/>
      <c r="R110" s="32">
        <f t="shared" si="11"/>
        <v>27.142857142857142</v>
      </c>
      <c r="S110" s="33">
        <f t="shared" si="9"/>
        <v>66.242857142857147</v>
      </c>
      <c r="T110" s="33"/>
      <c r="U110" s="33"/>
      <c r="V110" s="34" t="str">
        <f t="shared" si="10"/>
        <v>B</v>
      </c>
      <c r="W110" s="1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</row>
    <row r="111" spans="1:42" ht="34.5" customHeight="1" x14ac:dyDescent="0.4">
      <c r="A111" s="27">
        <v>97</v>
      </c>
      <c r="B111" s="137" t="s">
        <v>221</v>
      </c>
      <c r="C111" s="37" t="s">
        <v>222</v>
      </c>
      <c r="D111" s="105"/>
      <c r="E111" s="107">
        <v>25.5</v>
      </c>
      <c r="F111" s="105"/>
      <c r="G111" s="30">
        <f t="shared" si="6"/>
        <v>25.5</v>
      </c>
      <c r="H111" s="105">
        <v>10</v>
      </c>
      <c r="I111" s="105">
        <v>18</v>
      </c>
      <c r="J111" s="81"/>
      <c r="K111" s="30">
        <f t="shared" si="7"/>
        <v>16</v>
      </c>
      <c r="L111" s="31">
        <f t="shared" si="8"/>
        <v>41.5</v>
      </c>
      <c r="M111" s="29">
        <v>7</v>
      </c>
      <c r="N111" s="29"/>
      <c r="O111" s="29"/>
      <c r="P111" s="29"/>
      <c r="Q111" s="29">
        <v>9</v>
      </c>
      <c r="R111" s="32">
        <f t="shared" si="11"/>
        <v>11.428571428571429</v>
      </c>
      <c r="S111" s="33">
        <f t="shared" si="9"/>
        <v>52.928571428571431</v>
      </c>
      <c r="T111" s="33"/>
      <c r="U111" s="33"/>
      <c r="V111" s="34" t="str">
        <f t="shared" si="10"/>
        <v>C</v>
      </c>
      <c r="W111" s="1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</row>
    <row r="112" spans="1:42" ht="34.5" customHeight="1" x14ac:dyDescent="0.4">
      <c r="A112" s="27">
        <v>98</v>
      </c>
      <c r="B112" s="126" t="s">
        <v>223</v>
      </c>
      <c r="C112" s="37" t="s">
        <v>224</v>
      </c>
      <c r="D112" s="105">
        <v>0</v>
      </c>
      <c r="E112" s="107">
        <v>20.3</v>
      </c>
      <c r="F112" s="105"/>
      <c r="G112" s="30">
        <f t="shared" si="6"/>
        <v>10.15</v>
      </c>
      <c r="H112" s="105">
        <v>0</v>
      </c>
      <c r="I112" s="105">
        <v>14</v>
      </c>
      <c r="J112" s="81"/>
      <c r="K112" s="30">
        <f t="shared" si="7"/>
        <v>4.666666666666667</v>
      </c>
      <c r="L112" s="31">
        <f t="shared" si="8"/>
        <v>14.8</v>
      </c>
      <c r="M112" s="29"/>
      <c r="N112" s="29"/>
      <c r="O112" s="29"/>
      <c r="P112" s="29"/>
      <c r="Q112" s="29"/>
      <c r="R112" s="32">
        <f t="shared" si="11"/>
        <v>0</v>
      </c>
      <c r="S112" s="33">
        <f t="shared" si="9"/>
        <v>14.8</v>
      </c>
      <c r="T112" s="33"/>
      <c r="U112" s="33"/>
      <c r="V112" s="34" t="b">
        <f t="shared" si="10"/>
        <v>0</v>
      </c>
      <c r="W112" s="1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</row>
    <row r="113" spans="1:42" s="92" customFormat="1" ht="34.5" customHeight="1" x14ac:dyDescent="0.4">
      <c r="A113" s="93">
        <v>99</v>
      </c>
      <c r="B113" s="128" t="s">
        <v>225</v>
      </c>
      <c r="C113" s="101" t="s">
        <v>226</v>
      </c>
      <c r="D113" s="110"/>
      <c r="E113" s="111"/>
      <c r="F113" s="110"/>
      <c r="G113" s="30">
        <f t="shared" si="6"/>
        <v>0</v>
      </c>
      <c r="H113" s="110"/>
      <c r="I113" s="110"/>
      <c r="J113" s="94"/>
      <c r="K113" s="30">
        <f t="shared" si="7"/>
        <v>0</v>
      </c>
      <c r="L113" s="31" t="str">
        <f t="shared" si="8"/>
        <v/>
      </c>
      <c r="M113" s="29"/>
      <c r="N113" s="29"/>
      <c r="O113" s="29"/>
      <c r="P113" s="29"/>
      <c r="Q113" s="29"/>
      <c r="R113" s="32">
        <f t="shared" si="11"/>
        <v>0</v>
      </c>
      <c r="S113" s="33">
        <f t="shared" si="9"/>
        <v>0</v>
      </c>
      <c r="T113" s="95"/>
      <c r="U113" s="95"/>
      <c r="V113" s="91" t="b">
        <f t="shared" si="10"/>
        <v>0</v>
      </c>
      <c r="W113" s="96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</row>
    <row r="114" spans="1:42" ht="34.5" customHeight="1" x14ac:dyDescent="0.4">
      <c r="A114" s="27">
        <v>100</v>
      </c>
      <c r="B114" s="137" t="s">
        <v>227</v>
      </c>
      <c r="C114" s="37" t="s">
        <v>228</v>
      </c>
      <c r="D114" s="105">
        <v>7</v>
      </c>
      <c r="E114" s="107">
        <v>20.3</v>
      </c>
      <c r="F114" s="105">
        <v>0</v>
      </c>
      <c r="G114" s="30">
        <f t="shared" si="6"/>
        <v>10.266666666666666</v>
      </c>
      <c r="H114" s="105">
        <v>10</v>
      </c>
      <c r="I114" s="105">
        <v>24</v>
      </c>
      <c r="J114" s="81"/>
      <c r="K114" s="30">
        <f t="shared" si="7"/>
        <v>18</v>
      </c>
      <c r="L114" s="31">
        <f t="shared" si="8"/>
        <v>28.3</v>
      </c>
      <c r="M114" s="29">
        <v>7</v>
      </c>
      <c r="N114" s="29"/>
      <c r="O114" s="29"/>
      <c r="P114" s="29"/>
      <c r="Q114" s="29">
        <v>10</v>
      </c>
      <c r="R114" s="32">
        <f t="shared" si="11"/>
        <v>12.142857142857142</v>
      </c>
      <c r="S114" s="33">
        <f t="shared" si="9"/>
        <v>40.442857142857143</v>
      </c>
      <c r="T114" s="33"/>
      <c r="U114" s="33"/>
      <c r="V114" s="34" t="str">
        <f t="shared" si="10"/>
        <v>D</v>
      </c>
      <c r="W114" s="1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</row>
    <row r="115" spans="1:42" s="92" customFormat="1" ht="34.5" customHeight="1" x14ac:dyDescent="0.4">
      <c r="A115" s="93">
        <v>101</v>
      </c>
      <c r="B115" s="128" t="s">
        <v>229</v>
      </c>
      <c r="C115" s="101" t="s">
        <v>230</v>
      </c>
      <c r="D115" s="110"/>
      <c r="E115" s="111"/>
      <c r="F115" s="110"/>
      <c r="G115" s="30">
        <f t="shared" si="6"/>
        <v>0</v>
      </c>
      <c r="H115" s="110"/>
      <c r="I115" s="110"/>
      <c r="J115" s="94"/>
      <c r="K115" s="30">
        <f t="shared" si="7"/>
        <v>0</v>
      </c>
      <c r="L115" s="31" t="str">
        <f t="shared" si="8"/>
        <v/>
      </c>
      <c r="M115" s="29"/>
      <c r="N115" s="29"/>
      <c r="O115" s="29"/>
      <c r="P115" s="29"/>
      <c r="Q115" s="29"/>
      <c r="R115" s="32">
        <f t="shared" si="11"/>
        <v>0</v>
      </c>
      <c r="S115" s="33">
        <f t="shared" si="9"/>
        <v>0</v>
      </c>
      <c r="T115" s="95"/>
      <c r="U115" s="95"/>
      <c r="V115" s="91" t="b">
        <f t="shared" si="10"/>
        <v>0</v>
      </c>
      <c r="W115" s="96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</row>
    <row r="116" spans="1:42" s="92" customFormat="1" ht="34.5" customHeight="1" x14ac:dyDescent="0.4">
      <c r="A116" s="102">
        <v>102</v>
      </c>
      <c r="B116" s="129" t="s">
        <v>231</v>
      </c>
      <c r="C116" s="98" t="s">
        <v>232</v>
      </c>
      <c r="D116" s="108"/>
      <c r="E116" s="109"/>
      <c r="F116" s="108"/>
      <c r="G116" s="30">
        <f t="shared" si="6"/>
        <v>0</v>
      </c>
      <c r="H116" s="108"/>
      <c r="I116" s="108"/>
      <c r="J116" s="99"/>
      <c r="K116" s="30">
        <f t="shared" si="7"/>
        <v>0</v>
      </c>
      <c r="L116" s="31" t="str">
        <f t="shared" si="8"/>
        <v/>
      </c>
      <c r="M116" s="29"/>
      <c r="N116" s="29"/>
      <c r="O116" s="29"/>
      <c r="P116" s="29"/>
      <c r="Q116" s="29"/>
      <c r="R116" s="32">
        <f t="shared" si="11"/>
        <v>0</v>
      </c>
      <c r="S116" s="33">
        <f t="shared" si="9"/>
        <v>0</v>
      </c>
      <c r="T116" s="100"/>
      <c r="U116" s="100"/>
      <c r="V116" s="91" t="b">
        <f t="shared" si="10"/>
        <v>0</v>
      </c>
      <c r="W116" s="103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</row>
    <row r="117" spans="1:42" s="92" customFormat="1" ht="34.5" customHeight="1" x14ac:dyDescent="0.4">
      <c r="A117" s="93">
        <v>103</v>
      </c>
      <c r="B117" s="141" t="s">
        <v>233</v>
      </c>
      <c r="C117" s="37" t="s">
        <v>234</v>
      </c>
      <c r="D117" s="187">
        <v>0</v>
      </c>
      <c r="E117" s="188">
        <v>24</v>
      </c>
      <c r="F117" s="187">
        <v>0</v>
      </c>
      <c r="G117" s="30">
        <f t="shared" si="6"/>
        <v>8</v>
      </c>
      <c r="H117" s="187">
        <v>8.6999999999999993</v>
      </c>
      <c r="I117" s="187">
        <v>19</v>
      </c>
      <c r="J117" s="190"/>
      <c r="K117" s="30">
        <f t="shared" si="7"/>
        <v>15.033333333333331</v>
      </c>
      <c r="L117" s="31">
        <f t="shared" si="8"/>
        <v>23</v>
      </c>
      <c r="M117" s="191">
        <v>13</v>
      </c>
      <c r="N117" s="191"/>
      <c r="O117" s="191">
        <v>11</v>
      </c>
      <c r="P117" s="191"/>
      <c r="Q117" s="191">
        <v>5</v>
      </c>
      <c r="R117" s="32">
        <f t="shared" si="11"/>
        <v>20.714285714285715</v>
      </c>
      <c r="S117" s="192">
        <f t="shared" si="9"/>
        <v>43.714285714285715</v>
      </c>
      <c r="T117" s="192"/>
      <c r="U117" s="192"/>
      <c r="V117" s="200" t="str">
        <f t="shared" si="10"/>
        <v>D</v>
      </c>
      <c r="W117" s="96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  <c r="AL117" s="97"/>
      <c r="AM117" s="97"/>
      <c r="AN117" s="97"/>
      <c r="AO117" s="97"/>
      <c r="AP117" s="97"/>
    </row>
    <row r="118" spans="1:42" ht="34.5" customHeight="1" x14ac:dyDescent="0.4">
      <c r="A118" s="83">
        <v>104</v>
      </c>
      <c r="B118" s="142" t="s">
        <v>235</v>
      </c>
      <c r="C118" s="39" t="s">
        <v>236</v>
      </c>
      <c r="D118" s="115">
        <v>16</v>
      </c>
      <c r="E118" s="116">
        <v>24.8</v>
      </c>
      <c r="F118" s="115"/>
      <c r="G118" s="30">
        <f t="shared" si="6"/>
        <v>24.400000000000002</v>
      </c>
      <c r="H118" s="115">
        <v>10</v>
      </c>
      <c r="I118" s="115">
        <v>19</v>
      </c>
      <c r="J118" s="84"/>
      <c r="K118" s="30">
        <f t="shared" si="7"/>
        <v>16.333333333333332</v>
      </c>
      <c r="L118" s="31">
        <f t="shared" si="8"/>
        <v>40.700000000000003</v>
      </c>
      <c r="M118" s="85">
        <v>8</v>
      </c>
      <c r="N118" s="85"/>
      <c r="O118" s="85">
        <v>15</v>
      </c>
      <c r="P118" s="85"/>
      <c r="Q118" s="85"/>
      <c r="R118" s="32">
        <f t="shared" si="11"/>
        <v>16.428571428571427</v>
      </c>
      <c r="S118" s="33">
        <f t="shared" si="9"/>
        <v>57.128571428571433</v>
      </c>
      <c r="T118" s="86"/>
      <c r="U118" s="203"/>
      <c r="V118" s="206" t="str">
        <f t="shared" si="10"/>
        <v>C</v>
      </c>
      <c r="W118" s="1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</row>
    <row r="119" spans="1:42" ht="34.5" customHeight="1" x14ac:dyDescent="0.4">
      <c r="A119" s="87">
        <v>105</v>
      </c>
      <c r="B119" s="140" t="s">
        <v>237</v>
      </c>
      <c r="C119" s="90" t="s">
        <v>238</v>
      </c>
      <c r="D119" s="118">
        <v>12</v>
      </c>
      <c r="E119" s="118">
        <v>21.8</v>
      </c>
      <c r="F119" s="118"/>
      <c r="G119" s="30">
        <f t="shared" si="6"/>
        <v>19.899999999999999</v>
      </c>
      <c r="H119" s="117">
        <v>5</v>
      </c>
      <c r="I119" s="117">
        <v>15</v>
      </c>
      <c r="J119" s="88"/>
      <c r="K119" s="30">
        <f t="shared" si="7"/>
        <v>10</v>
      </c>
      <c r="L119" s="31">
        <f t="shared" si="8"/>
        <v>29.9</v>
      </c>
      <c r="M119" s="88">
        <v>8</v>
      </c>
      <c r="N119" s="88">
        <v>10</v>
      </c>
      <c r="O119" s="88"/>
      <c r="P119" s="88"/>
      <c r="Q119" s="88"/>
      <c r="R119" s="32">
        <f t="shared" si="11"/>
        <v>12.857142857142858</v>
      </c>
      <c r="S119" s="33">
        <f t="shared" si="9"/>
        <v>42.757142857142853</v>
      </c>
      <c r="T119" s="89"/>
      <c r="U119" s="204"/>
      <c r="V119" s="206" t="str">
        <f t="shared" si="10"/>
        <v>D</v>
      </c>
      <c r="W119" s="1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</row>
    <row r="120" spans="1:42" ht="34.5" customHeight="1" x14ac:dyDescent="0.4">
      <c r="A120" s="87">
        <v>106</v>
      </c>
      <c r="B120" s="140" t="s">
        <v>239</v>
      </c>
      <c r="C120" s="90" t="s">
        <v>240</v>
      </c>
      <c r="D120" s="117"/>
      <c r="E120" s="117"/>
      <c r="F120" s="88"/>
      <c r="G120" s="30">
        <f t="shared" si="6"/>
        <v>0</v>
      </c>
      <c r="H120" s="88"/>
      <c r="I120" s="117"/>
      <c r="J120" s="88"/>
      <c r="K120" s="30">
        <f t="shared" si="7"/>
        <v>0</v>
      </c>
      <c r="L120" s="31" t="str">
        <f t="shared" si="8"/>
        <v/>
      </c>
      <c r="M120" s="88">
        <v>8</v>
      </c>
      <c r="N120" s="88"/>
      <c r="O120" s="88"/>
      <c r="P120" s="88"/>
      <c r="Q120" s="88">
        <v>2</v>
      </c>
      <c r="R120" s="32">
        <f t="shared" si="11"/>
        <v>7.1428571428571432</v>
      </c>
      <c r="S120" s="33">
        <f t="shared" si="9"/>
        <v>7.1428571428571432</v>
      </c>
      <c r="T120" s="89"/>
      <c r="U120" s="204"/>
      <c r="V120" s="206" t="str">
        <f t="shared" si="10"/>
        <v>E</v>
      </c>
      <c r="W120" s="1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</row>
    <row r="121" spans="1:42" s="92" customFormat="1" ht="34.5" customHeight="1" x14ac:dyDescent="0.4">
      <c r="A121" s="193">
        <v>107</v>
      </c>
      <c r="B121" s="202" t="s">
        <v>241</v>
      </c>
      <c r="C121" s="194" t="s">
        <v>242</v>
      </c>
      <c r="D121" s="195"/>
      <c r="E121" s="195"/>
      <c r="F121" s="196"/>
      <c r="G121" s="197">
        <f t="shared" si="6"/>
        <v>0</v>
      </c>
      <c r="H121" s="196"/>
      <c r="I121" s="196"/>
      <c r="J121" s="196"/>
      <c r="K121" s="197">
        <f>IF(COUNTA($H121:$J121)&gt;0,SUM($H121/$H$14,$I121/$I$14,$J121/$J$14)*$K$14/COUNTA($H121:$J121),0)</f>
        <v>0</v>
      </c>
      <c r="L121" s="31" t="str">
        <f t="shared" si="8"/>
        <v/>
      </c>
      <c r="M121" s="196">
        <v>0</v>
      </c>
      <c r="N121" s="196"/>
      <c r="O121" s="196">
        <v>0</v>
      </c>
      <c r="P121" s="196"/>
      <c r="Q121" s="196"/>
      <c r="R121" s="198">
        <f t="shared" ref="R121" si="12">SUM(M121:Q121)</f>
        <v>0</v>
      </c>
      <c r="S121" s="192">
        <f t="shared" si="9"/>
        <v>0</v>
      </c>
      <c r="T121" s="199"/>
      <c r="U121" s="205"/>
      <c r="V121" s="207" t="s">
        <v>266</v>
      </c>
      <c r="W121" s="201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  <c r="AH121" s="97"/>
      <c r="AI121" s="97"/>
      <c r="AJ121" s="97"/>
      <c r="AK121" s="97"/>
      <c r="AL121" s="97"/>
      <c r="AM121" s="97"/>
      <c r="AN121" s="97"/>
      <c r="AO121" s="97"/>
      <c r="AP121" s="97"/>
    </row>
    <row r="122" spans="1:42" ht="34.5" customHeight="1" x14ac:dyDescent="0.4">
      <c r="A122" s="47"/>
      <c r="B122" s="130"/>
      <c r="C122" s="51"/>
      <c r="D122" s="48"/>
      <c r="E122" s="121"/>
      <c r="F122" s="121"/>
      <c r="G122" s="49"/>
      <c r="H122" s="121"/>
      <c r="I122" s="121"/>
      <c r="J122" s="121"/>
      <c r="K122" s="49"/>
      <c r="L122" s="50"/>
      <c r="M122" s="121"/>
      <c r="N122" s="121"/>
      <c r="O122" s="121"/>
      <c r="P122" s="121"/>
      <c r="Q122" s="121"/>
      <c r="R122" s="122" t="str">
        <f t="shared" ref="R122" si="13">IF(OR(COUNTIF($M122:$Q122,"&gt;0")=0,COUNTA($M$14)=0),"",(IF(COUNTA($N122:$Q122)&lt;=2,SUM($M122:$Q122),IF(COUNTA($N122:$Q122)=3,SUM($M122:$Q122)-MIN($N122:$Q122),SUM($M122:$Q122)-MIN($N122:$Q122)-SMALL($N122:$Q122,2))))*7/(SUM($M$14:$O$14)/10))</f>
        <v/>
      </c>
      <c r="S122" s="33"/>
      <c r="T122" s="119"/>
      <c r="U122" s="119"/>
      <c r="V122" s="123"/>
      <c r="W122" s="120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</row>
    <row r="123" spans="1:42" ht="34.5" customHeight="1" x14ac:dyDescent="0.45">
      <c r="A123" s="52"/>
      <c r="B123" s="131"/>
      <c r="C123" s="53"/>
      <c r="D123" s="52"/>
      <c r="E123" s="164" t="s">
        <v>243</v>
      </c>
      <c r="F123" s="165"/>
      <c r="G123" s="165"/>
      <c r="H123" s="165"/>
      <c r="I123" s="165"/>
      <c r="J123" s="165"/>
      <c r="K123" s="165"/>
      <c r="L123" s="165"/>
      <c r="M123" s="165"/>
      <c r="N123" s="165"/>
      <c r="O123" s="165"/>
      <c r="P123" s="165"/>
      <c r="Q123" s="165"/>
      <c r="R123" s="52"/>
      <c r="S123" s="119"/>
      <c r="T123" s="52"/>
      <c r="U123" s="52"/>
      <c r="V123" s="52"/>
      <c r="W123" s="120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ht="34.5" customHeight="1" x14ac:dyDescent="0.4">
      <c r="A124" s="52"/>
      <c r="B124" s="132"/>
      <c r="C124" s="55"/>
      <c r="D124" s="163" t="s">
        <v>16</v>
      </c>
      <c r="E124" s="156"/>
      <c r="F124" s="56" t="s">
        <v>244</v>
      </c>
      <c r="G124" s="57" t="s">
        <v>245</v>
      </c>
      <c r="H124" s="58" t="s">
        <v>246</v>
      </c>
      <c r="I124" s="59" t="s">
        <v>247</v>
      </c>
      <c r="J124" s="59" t="s">
        <v>248</v>
      </c>
      <c r="K124" s="59"/>
      <c r="L124" s="166" t="s">
        <v>249</v>
      </c>
      <c r="M124" s="156"/>
      <c r="N124" s="167" t="s">
        <v>250</v>
      </c>
      <c r="O124" s="168"/>
      <c r="P124" s="169" t="s">
        <v>251</v>
      </c>
      <c r="Q124" s="156"/>
      <c r="R124" s="52"/>
      <c r="S124" s="119"/>
      <c r="T124" s="52"/>
      <c r="U124" s="52"/>
      <c r="V124" s="52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ht="34.5" customHeight="1" x14ac:dyDescent="0.4">
      <c r="A125" s="52"/>
      <c r="B125" s="133"/>
      <c r="C125" s="52"/>
      <c r="D125" s="159" t="s">
        <v>252</v>
      </c>
      <c r="E125" s="156"/>
      <c r="F125" s="62">
        <f>COUNTIF($V$15:$V120,F$124)</f>
        <v>9</v>
      </c>
      <c r="G125" s="62">
        <f>COUNTIF($V$15:$V120,G$124)</f>
        <v>28</v>
      </c>
      <c r="H125" s="63">
        <f>COUNTIF($V$15:$V120,H$124)</f>
        <v>30</v>
      </c>
      <c r="I125" s="64">
        <f>COUNTIF($V$15:$V120,I$124)</f>
        <v>20</v>
      </c>
      <c r="J125" s="64">
        <f>COUNTIF($V$15:$V120,J$124)</f>
        <v>5</v>
      </c>
      <c r="K125" s="64">
        <f>SUM(F125:J125)</f>
        <v>92</v>
      </c>
      <c r="L125" s="65" t="s">
        <v>253</v>
      </c>
      <c r="M125" s="57" t="s">
        <v>254</v>
      </c>
      <c r="N125" s="66" t="s">
        <v>255</v>
      </c>
      <c r="O125" s="67" t="s">
        <v>256</v>
      </c>
      <c r="P125" s="162" t="s">
        <v>257</v>
      </c>
      <c r="Q125" s="156"/>
      <c r="R125" s="52"/>
      <c r="S125" s="119"/>
      <c r="T125" s="52"/>
      <c r="U125" s="52"/>
      <c r="V125" s="52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ht="34.5" customHeight="1" x14ac:dyDescent="0.3">
      <c r="A126" s="52"/>
      <c r="B126" s="133"/>
      <c r="C126" s="52"/>
      <c r="D126" s="159" t="s">
        <v>258</v>
      </c>
      <c r="E126" s="156"/>
      <c r="F126" s="62"/>
      <c r="G126" s="62"/>
      <c r="H126" s="63"/>
      <c r="I126" s="64"/>
      <c r="J126" s="64"/>
      <c r="K126" s="64"/>
      <c r="L126" s="68">
        <f>IF(SUM($L$15:$L120)&gt;0,AVERAGE($L$15:$L120),0)</f>
        <v>37.128571428571426</v>
      </c>
      <c r="M126" s="68">
        <f>$L126/30*100</f>
        <v>123.76190476190476</v>
      </c>
      <c r="N126" s="68">
        <f>IF(SUM($R$15:$R120)&gt;0,AVERAGE($R$15:$R120),0)</f>
        <v>16.556603773584907</v>
      </c>
      <c r="O126" s="69">
        <f>$N126/70*100</f>
        <v>23.652291105121297</v>
      </c>
      <c r="P126" s="157">
        <f>IF(SUM($S$15:$S120)&gt;0,AVERAGE($S$15:$S120),0)</f>
        <v>50.883018867924513</v>
      </c>
      <c r="Q126" s="156"/>
      <c r="R126" s="52"/>
      <c r="S126" s="54"/>
      <c r="T126" s="52"/>
      <c r="U126" s="52"/>
      <c r="V126" s="52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34.5" customHeight="1" x14ac:dyDescent="0.3">
      <c r="A127" s="52"/>
      <c r="B127" s="133"/>
      <c r="C127" s="61"/>
      <c r="D127" s="70"/>
      <c r="E127" s="71"/>
      <c r="F127" s="71"/>
      <c r="G127" s="71"/>
      <c r="H127" s="60"/>
      <c r="I127" s="60"/>
      <c r="J127" s="60"/>
      <c r="K127" s="60"/>
      <c r="L127" s="68"/>
      <c r="M127" s="68"/>
      <c r="N127" s="72"/>
      <c r="O127" s="69"/>
      <c r="P127" s="157"/>
      <c r="Q127" s="156"/>
      <c r="R127" s="52"/>
      <c r="S127" s="54"/>
      <c r="T127" s="52"/>
      <c r="U127" s="52"/>
      <c r="V127" s="52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34.5" customHeight="1" x14ac:dyDescent="0.3">
      <c r="A128" s="52"/>
      <c r="B128" s="133"/>
      <c r="C128" s="52"/>
      <c r="D128" s="73"/>
      <c r="E128" s="74"/>
      <c r="F128" s="75" t="s">
        <v>259</v>
      </c>
      <c r="G128" s="75" t="s">
        <v>260</v>
      </c>
      <c r="H128" s="71"/>
      <c r="I128" s="71"/>
      <c r="J128" s="71"/>
      <c r="K128" s="60"/>
      <c r="L128" s="76">
        <f>MIN($L$15:$L120)</f>
        <v>14.8</v>
      </c>
      <c r="M128" s="68">
        <f>$L128/30*100</f>
        <v>49.333333333333336</v>
      </c>
      <c r="N128" s="77">
        <f>MIN($R$15:$R120)</f>
        <v>0</v>
      </c>
      <c r="O128" s="69">
        <f>$N128/70*100</f>
        <v>0</v>
      </c>
      <c r="P128" s="157">
        <f>MIN($S$15:$S120)</f>
        <v>0</v>
      </c>
      <c r="Q128" s="156"/>
      <c r="R128" s="52"/>
      <c r="S128" s="54"/>
      <c r="T128" s="52"/>
      <c r="U128" s="52"/>
      <c r="V128" s="52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34.5" customHeight="1" x14ac:dyDescent="0.3">
      <c r="A129" s="52"/>
      <c r="B129" s="133"/>
      <c r="C129" s="52"/>
      <c r="D129" s="163" t="s">
        <v>261</v>
      </c>
      <c r="E129" s="156"/>
      <c r="F129" s="78">
        <f>COUNTIF($S$15:$S$120,"&gt;=40")</f>
        <v>87</v>
      </c>
      <c r="G129" s="78"/>
      <c r="H129" s="71"/>
      <c r="I129" s="71"/>
      <c r="J129" s="71"/>
      <c r="K129" s="60"/>
      <c r="L129" s="68"/>
      <c r="M129" s="68"/>
      <c r="N129" s="79"/>
      <c r="O129" s="79"/>
      <c r="P129" s="158"/>
      <c r="Q129" s="156"/>
      <c r="R129" s="52"/>
      <c r="S129" s="54"/>
      <c r="T129" s="52"/>
      <c r="U129" s="52"/>
      <c r="V129" s="52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ht="34.5" customHeight="1" x14ac:dyDescent="0.3">
      <c r="A130" s="52"/>
      <c r="B130" s="133"/>
      <c r="C130" s="52"/>
      <c r="D130" s="163" t="s">
        <v>262</v>
      </c>
      <c r="E130" s="156"/>
      <c r="F130" s="78">
        <f>COUNTIF($V$15:$V120,"E")</f>
        <v>5</v>
      </c>
      <c r="G130" s="78"/>
      <c r="H130" s="71"/>
      <c r="I130" s="71"/>
      <c r="J130" s="71"/>
      <c r="K130" s="60"/>
      <c r="L130" s="68">
        <f>MAX($L$15:$L120)</f>
        <v>45.7</v>
      </c>
      <c r="M130" s="68">
        <f>$L130/30*100</f>
        <v>152.33333333333334</v>
      </c>
      <c r="N130" s="68">
        <f>MAX($R$15:$R120)</f>
        <v>40.714285714285715</v>
      </c>
      <c r="O130" s="69">
        <f>$N130/70*100</f>
        <v>58.163265306122447</v>
      </c>
      <c r="P130" s="157">
        <f>MAX($S$15:$S120)</f>
        <v>81.871428571428567</v>
      </c>
      <c r="Q130" s="156"/>
      <c r="R130" s="52"/>
      <c r="S130" s="54"/>
      <c r="T130" s="52"/>
      <c r="U130" s="52"/>
      <c r="V130" s="52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ht="34.5" customHeight="1" x14ac:dyDescent="0.35">
      <c r="A131" s="52"/>
      <c r="B131" s="134"/>
      <c r="C131" s="55"/>
      <c r="D131" s="159" t="s">
        <v>263</v>
      </c>
      <c r="E131" s="156"/>
      <c r="F131" s="78"/>
      <c r="G131" s="78"/>
      <c r="H131" s="71"/>
      <c r="I131" s="71"/>
      <c r="J131" s="71"/>
      <c r="K131" s="71"/>
      <c r="L131" s="68"/>
      <c r="M131" s="68"/>
      <c r="N131" s="72"/>
      <c r="O131" s="69"/>
      <c r="P131" s="157"/>
      <c r="Q131" s="156"/>
      <c r="R131" s="52"/>
      <c r="S131" s="54"/>
      <c r="T131" s="52"/>
      <c r="U131" s="52"/>
      <c r="V131" s="52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ht="34.5" customHeight="1" x14ac:dyDescent="0.35">
      <c r="A132" s="52"/>
      <c r="B132" s="134"/>
      <c r="C132" s="55"/>
      <c r="D132" s="155" t="s">
        <v>20</v>
      </c>
      <c r="E132" s="156"/>
      <c r="F132" s="78">
        <f>SUM($F129:$F131)</f>
        <v>92</v>
      </c>
      <c r="G132" s="78"/>
      <c r="H132" s="71"/>
      <c r="I132" s="71"/>
      <c r="J132" s="71"/>
      <c r="K132" s="71"/>
      <c r="L132" s="76">
        <f>IF(SUM($L$15:$L120)&gt;0,STDEV($L$15:$L120),0)</f>
        <v>6.5909184629737103</v>
      </c>
      <c r="M132" s="68">
        <f>$L132/30*100</f>
        <v>21.969728209912368</v>
      </c>
      <c r="N132" s="77">
        <f>IF(SUM($R$15:$R120),STDEV($R$15:$R120),0)</f>
        <v>10.064320437463362</v>
      </c>
      <c r="O132" s="69">
        <f>$N132/70*100</f>
        <v>14.377600624947659</v>
      </c>
      <c r="P132" s="157">
        <f>IF(SUM($S$15:$S120)&gt;0,STDEV($S$15:$S120),0)</f>
        <v>18.979685330651954</v>
      </c>
      <c r="Q132" s="156"/>
      <c r="R132" s="52"/>
      <c r="S132" s="54"/>
      <c r="T132" s="52"/>
      <c r="U132" s="52"/>
      <c r="V132" s="52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ht="34.5" customHeight="1" x14ac:dyDescent="0.35">
      <c r="A133" s="52"/>
      <c r="B133" s="134"/>
      <c r="C133" s="55"/>
      <c r="D133" s="71"/>
      <c r="E133" s="71"/>
      <c r="F133" s="71"/>
      <c r="G133" s="80"/>
      <c r="H133" s="71"/>
      <c r="I133" s="71"/>
      <c r="J133" s="71"/>
      <c r="K133" s="71"/>
      <c r="L133" s="68"/>
      <c r="M133" s="68"/>
      <c r="N133" s="79"/>
      <c r="O133" s="79"/>
      <c r="P133" s="158"/>
      <c r="Q133" s="156"/>
      <c r="R133" s="52"/>
      <c r="S133" s="54"/>
      <c r="T133" s="52"/>
      <c r="U133" s="52"/>
      <c r="V133" s="52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ht="34.5" customHeight="1" x14ac:dyDescent="0.35">
      <c r="A134" s="1"/>
      <c r="B134" s="124"/>
      <c r="C134" s="1"/>
      <c r="D134" s="1"/>
      <c r="E134" s="1"/>
      <c r="F134" s="1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3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ht="34.5" hidden="1" customHeight="1" x14ac:dyDescent="0.35">
      <c r="A135" s="1"/>
      <c r="B135" s="124"/>
      <c r="C135" s="1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3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ht="34.5" hidden="1" customHeight="1" x14ac:dyDescent="0.35">
      <c r="A136" s="1"/>
      <c r="B136" s="124"/>
      <c r="C136" s="1"/>
      <c r="D136" s="1"/>
      <c r="E136" s="1"/>
      <c r="F136" s="1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3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34.5" hidden="1" customHeight="1" x14ac:dyDescent="0.35">
      <c r="A137" s="1"/>
      <c r="B137" s="124"/>
      <c r="C137" s="1"/>
      <c r="D137" s="1"/>
      <c r="E137" s="1"/>
      <c r="F137" s="1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3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ht="34.5" hidden="1" customHeight="1" x14ac:dyDescent="0.35">
      <c r="A138" s="1"/>
      <c r="B138" s="124"/>
      <c r="C138" s="1"/>
      <c r="D138" s="1"/>
      <c r="E138" s="1"/>
      <c r="F138" s="1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3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ht="34.5" hidden="1" customHeight="1" x14ac:dyDescent="0.35">
      <c r="A139" s="1"/>
      <c r="B139" s="124"/>
      <c r="C139" s="1"/>
      <c r="D139" s="1"/>
      <c r="E139" s="1"/>
      <c r="F139" s="1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3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34.5" hidden="1" customHeight="1" x14ac:dyDescent="0.35">
      <c r="A140" s="1"/>
      <c r="B140" s="124"/>
      <c r="C140" s="1"/>
      <c r="D140" s="1"/>
      <c r="E140" s="1"/>
      <c r="F140" s="1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3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ht="34.5" hidden="1" customHeight="1" x14ac:dyDescent="0.35">
      <c r="A141" s="1"/>
      <c r="B141" s="124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3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ht="34.5" hidden="1" customHeight="1" x14ac:dyDescent="0.35">
      <c r="A142" s="1"/>
      <c r="B142" s="124"/>
      <c r="C142" s="1"/>
      <c r="D142" s="1"/>
      <c r="E142" s="1"/>
      <c r="F142" s="1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3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ht="34.5" hidden="1" customHeight="1" x14ac:dyDescent="0.35">
      <c r="A143" s="1"/>
      <c r="B143" s="124"/>
      <c r="C143" s="1"/>
      <c r="D143" s="1"/>
      <c r="E143" s="1"/>
      <c r="F143" s="1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3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ht="34.5" hidden="1" customHeight="1" x14ac:dyDescent="0.35">
      <c r="A144" s="1"/>
      <c r="B144" s="124"/>
      <c r="C144" s="1"/>
      <c r="D144" s="1"/>
      <c r="E144" s="1"/>
      <c r="F144" s="1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3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ht="34.5" hidden="1" customHeight="1" x14ac:dyDescent="0.35">
      <c r="A145" s="1"/>
      <c r="B145" s="124"/>
      <c r="C145" s="1"/>
      <c r="D145" s="1"/>
      <c r="E145" s="1"/>
      <c r="F145" s="1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3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ht="34.5" hidden="1" customHeight="1" x14ac:dyDescent="0.35">
      <c r="A146" s="1"/>
      <c r="B146" s="124"/>
      <c r="C146" s="1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3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ht="34.5" hidden="1" customHeight="1" x14ac:dyDescent="0.35">
      <c r="A147" s="1"/>
      <c r="B147" s="124"/>
      <c r="C147" s="1"/>
      <c r="D147" s="1"/>
      <c r="E147" s="1"/>
      <c r="F147" s="1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3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34.5" hidden="1" customHeight="1" x14ac:dyDescent="0.35">
      <c r="A148" s="1"/>
      <c r="B148" s="124"/>
      <c r="C148" s="1"/>
      <c r="D148" s="1"/>
      <c r="E148" s="1"/>
      <c r="F148" s="1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3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34.5" hidden="1" customHeight="1" x14ac:dyDescent="0.35">
      <c r="A149" s="1"/>
      <c r="B149" s="124"/>
      <c r="C149" s="1"/>
      <c r="D149" s="1"/>
      <c r="E149" s="1"/>
      <c r="F149" s="1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3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ht="34.5" hidden="1" customHeight="1" x14ac:dyDescent="0.35">
      <c r="A150" s="1"/>
      <c r="B150" s="124"/>
      <c r="C150" s="1"/>
      <c r="D150" s="1"/>
      <c r="E150" s="1"/>
      <c r="F150" s="1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3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34.5" hidden="1" customHeight="1" x14ac:dyDescent="0.35">
      <c r="A151" s="1"/>
      <c r="B151" s="124"/>
      <c r="C151" s="1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3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ht="34.5" hidden="1" customHeight="1" x14ac:dyDescent="0.35">
      <c r="A152" s="1"/>
      <c r="B152" s="124"/>
      <c r="C152" s="1"/>
      <c r="D152" s="1"/>
      <c r="E152" s="1"/>
      <c r="F152" s="1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3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ht="34.5" hidden="1" customHeight="1" x14ac:dyDescent="0.35">
      <c r="A153" s="1"/>
      <c r="B153" s="124"/>
      <c r="C153" s="1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3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ht="34.5" hidden="1" customHeight="1" x14ac:dyDescent="0.35">
      <c r="A154" s="1"/>
      <c r="B154" s="124"/>
      <c r="C154" s="1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3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ht="34.5" hidden="1" customHeight="1" x14ac:dyDescent="0.35">
      <c r="A155" s="1"/>
      <c r="B155" s="124"/>
      <c r="C155" s="1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3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ht="34.5" hidden="1" customHeight="1" x14ac:dyDescent="0.35">
      <c r="A156" s="1"/>
      <c r="B156" s="124"/>
      <c r="C156" s="1"/>
      <c r="D156" s="1"/>
      <c r="E156" s="1"/>
      <c r="F156" s="1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3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ht="34.5" hidden="1" customHeight="1" x14ac:dyDescent="0.35">
      <c r="A157" s="1"/>
      <c r="B157" s="124"/>
      <c r="C157" s="1"/>
      <c r="D157" s="1"/>
      <c r="E157" s="1"/>
      <c r="F157" s="1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3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ht="34.5" hidden="1" customHeight="1" x14ac:dyDescent="0.35">
      <c r="A158" s="1"/>
      <c r="B158" s="124"/>
      <c r="C158" s="1"/>
      <c r="D158" s="1"/>
      <c r="E158" s="1"/>
      <c r="F158" s="1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3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ht="34.5" hidden="1" customHeight="1" x14ac:dyDescent="0.35">
      <c r="A159" s="1"/>
      <c r="B159" s="124"/>
      <c r="C159" s="1"/>
      <c r="D159" s="1"/>
      <c r="E159" s="1"/>
      <c r="F159" s="1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3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34.5" hidden="1" customHeight="1" x14ac:dyDescent="0.35">
      <c r="A160" s="1"/>
      <c r="B160" s="124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3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34.5" hidden="1" customHeight="1" x14ac:dyDescent="0.35">
      <c r="A161" s="1"/>
      <c r="B161" s="124"/>
      <c r="C161" s="1"/>
      <c r="D161" s="1"/>
      <c r="E161" s="1"/>
      <c r="F161" s="1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3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34.5" hidden="1" customHeight="1" x14ac:dyDescent="0.35">
      <c r="A162" s="1"/>
      <c r="B162" s="124"/>
      <c r="C162" s="1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3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ht="34.5" hidden="1" customHeight="1" x14ac:dyDescent="0.35">
      <c r="A163" s="1"/>
      <c r="B163" s="124"/>
      <c r="C163" s="1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3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34.5" hidden="1" customHeight="1" x14ac:dyDescent="0.35">
      <c r="A164" s="1"/>
      <c r="B164" s="124"/>
      <c r="C164" s="1"/>
      <c r="D164" s="1"/>
      <c r="E164" s="1"/>
      <c r="F164" s="1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3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34.5" hidden="1" customHeight="1" x14ac:dyDescent="0.35">
      <c r="A165" s="1"/>
      <c r="B165" s="124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3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34.5" hidden="1" customHeight="1" x14ac:dyDescent="0.35">
      <c r="A166" s="1"/>
      <c r="B166" s="124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3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ht="34.5" hidden="1" customHeight="1" x14ac:dyDescent="0.35">
      <c r="A167" s="1"/>
      <c r="B167" s="124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3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34.5" hidden="1" customHeight="1" x14ac:dyDescent="0.35">
      <c r="A168" s="1"/>
      <c r="B168" s="124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3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ht="34.5" hidden="1" customHeight="1" x14ac:dyDescent="0.35">
      <c r="A169" s="1"/>
      <c r="B169" s="124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3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34.5" hidden="1" customHeight="1" x14ac:dyDescent="0.35">
      <c r="A170" s="1"/>
      <c r="B170" s="124"/>
      <c r="C170" s="1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3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34.5" hidden="1" customHeight="1" x14ac:dyDescent="0.35">
      <c r="A171" s="1"/>
      <c r="B171" s="124"/>
      <c r="C171" s="1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3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34.5" hidden="1" customHeight="1" x14ac:dyDescent="0.35">
      <c r="A172" s="1"/>
      <c r="B172" s="124"/>
      <c r="C172" s="1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3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34.5" hidden="1" customHeight="1" x14ac:dyDescent="0.35">
      <c r="A173" s="1"/>
      <c r="B173" s="124"/>
      <c r="C173" s="1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3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ht="34.5" hidden="1" customHeight="1" x14ac:dyDescent="0.35">
      <c r="A174" s="1"/>
      <c r="B174" s="124"/>
      <c r="C174" s="1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3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34.5" hidden="1" customHeight="1" x14ac:dyDescent="0.35">
      <c r="A175" s="1"/>
      <c r="B175" s="124"/>
      <c r="C175" s="1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3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ht="34.5" hidden="1" customHeight="1" x14ac:dyDescent="0.35">
      <c r="A176" s="1"/>
      <c r="B176" s="124"/>
      <c r="C176" s="1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3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34.5" hidden="1" customHeight="1" x14ac:dyDescent="0.35">
      <c r="A177" s="1"/>
      <c r="B177" s="124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3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ht="34.5" hidden="1" customHeight="1" x14ac:dyDescent="0.35">
      <c r="A178" s="1"/>
      <c r="B178" s="124"/>
      <c r="C178" s="1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3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34.5" hidden="1" customHeight="1" x14ac:dyDescent="0.35">
      <c r="A179" s="1"/>
      <c r="B179" s="124"/>
      <c r="C179" s="1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3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34.5" hidden="1" customHeight="1" x14ac:dyDescent="0.35">
      <c r="A180" s="1"/>
      <c r="B180" s="124"/>
      <c r="C180" s="1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3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34.5" hidden="1" customHeight="1" x14ac:dyDescent="0.35">
      <c r="A181" s="1"/>
      <c r="B181" s="124"/>
      <c r="C181" s="1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3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34.5" hidden="1" customHeight="1" x14ac:dyDescent="0.35">
      <c r="A182" s="1"/>
      <c r="B182" s="124"/>
      <c r="C182" s="1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3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34.5" hidden="1" customHeight="1" x14ac:dyDescent="0.35">
      <c r="A183" s="1"/>
      <c r="B183" s="124"/>
      <c r="C183" s="1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3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34.5" hidden="1" customHeight="1" x14ac:dyDescent="0.35">
      <c r="A184" s="1"/>
      <c r="B184" s="124"/>
      <c r="C184" s="1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3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34.5" hidden="1" customHeight="1" x14ac:dyDescent="0.35">
      <c r="A185" s="1"/>
      <c r="B185" s="124"/>
      <c r="C185" s="1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3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34.5" hidden="1" customHeight="1" x14ac:dyDescent="0.35">
      <c r="A186" s="1"/>
      <c r="B186" s="124"/>
      <c r="C186" s="1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3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ht="34.5" hidden="1" customHeight="1" x14ac:dyDescent="0.35">
      <c r="A187" s="1"/>
      <c r="B187" s="124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3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34.5" hidden="1" customHeight="1" x14ac:dyDescent="0.35">
      <c r="A188" s="1"/>
      <c r="B188" s="124"/>
      <c r="C188" s="1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3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34.5" hidden="1" customHeight="1" x14ac:dyDescent="0.35">
      <c r="A189" s="1"/>
      <c r="B189" s="124"/>
      <c r="C189" s="1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3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ht="34.5" hidden="1" customHeight="1" x14ac:dyDescent="0.35">
      <c r="A190" s="1"/>
      <c r="B190" s="124"/>
      <c r="C190" s="1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3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ht="34.5" hidden="1" customHeight="1" x14ac:dyDescent="0.35">
      <c r="A191" s="1"/>
      <c r="B191" s="124"/>
      <c r="C191" s="1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3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ht="34.5" hidden="1" customHeight="1" x14ac:dyDescent="0.35">
      <c r="A192" s="1"/>
      <c r="B192" s="124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3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ht="34.5" hidden="1" customHeight="1" x14ac:dyDescent="0.35">
      <c r="A193" s="1"/>
      <c r="B193" s="124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3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ht="34.5" hidden="1" customHeight="1" x14ac:dyDescent="0.35">
      <c r="A194" s="1"/>
      <c r="B194" s="124"/>
      <c r="C194" s="1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3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34.5" hidden="1" customHeight="1" x14ac:dyDescent="0.35">
      <c r="A195" s="1"/>
      <c r="B195" s="124"/>
      <c r="C195" s="1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3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ht="34.5" hidden="1" customHeight="1" x14ac:dyDescent="0.35">
      <c r="A196" s="1"/>
      <c r="B196" s="124"/>
      <c r="C196" s="1"/>
      <c r="D196" s="1"/>
      <c r="E196" s="1"/>
      <c r="F196" s="1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3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ht="34.5" hidden="1" customHeight="1" x14ac:dyDescent="0.35">
      <c r="A197" s="1"/>
      <c r="B197" s="124"/>
      <c r="C197" s="1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3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ht="34.5" hidden="1" customHeight="1" x14ac:dyDescent="0.35">
      <c r="A198" s="1"/>
      <c r="B198" s="124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3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ht="34.5" hidden="1" customHeight="1" x14ac:dyDescent="0.35">
      <c r="A199" s="1"/>
      <c r="B199" s="124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3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ht="34.5" hidden="1" customHeight="1" x14ac:dyDescent="0.35">
      <c r="A200" s="1"/>
      <c r="B200" s="124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3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ht="34.5" hidden="1" customHeight="1" x14ac:dyDescent="0.35">
      <c r="A201" s="1"/>
      <c r="B201" s="124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3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ht="34.5" hidden="1" customHeight="1" x14ac:dyDescent="0.35">
      <c r="A202" s="1"/>
      <c r="B202" s="124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3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ht="34.5" hidden="1" customHeight="1" x14ac:dyDescent="0.35">
      <c r="A203" s="1"/>
      <c r="B203" s="124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3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ht="34.5" hidden="1" customHeight="1" x14ac:dyDescent="0.35">
      <c r="A204" s="1"/>
      <c r="B204" s="124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3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ht="34.5" hidden="1" customHeight="1" x14ac:dyDescent="0.35">
      <c r="A205" s="1"/>
      <c r="B205" s="124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3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ht="34.5" hidden="1" customHeight="1" x14ac:dyDescent="0.35">
      <c r="A206" s="1"/>
      <c r="B206" s="124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3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ht="34.5" hidden="1" customHeight="1" x14ac:dyDescent="0.35">
      <c r="A207" s="1"/>
      <c r="B207" s="124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3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34.5" hidden="1" customHeight="1" x14ac:dyDescent="0.35">
      <c r="A208" s="1"/>
      <c r="B208" s="124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3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34.5" hidden="1" customHeight="1" x14ac:dyDescent="0.35">
      <c r="A209" s="1"/>
      <c r="B209" s="124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3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34.5" hidden="1" customHeight="1" x14ac:dyDescent="0.35">
      <c r="A210" s="1"/>
      <c r="B210" s="124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3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34.5" hidden="1" customHeight="1" x14ac:dyDescent="0.35">
      <c r="A211" s="1"/>
      <c r="B211" s="124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3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34.5" hidden="1" customHeight="1" x14ac:dyDescent="0.35">
      <c r="A212" s="1"/>
      <c r="B212" s="124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3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34.5" hidden="1" customHeight="1" x14ac:dyDescent="0.35">
      <c r="A213" s="1"/>
      <c r="B213" s="124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3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34.5" hidden="1" customHeight="1" x14ac:dyDescent="0.35">
      <c r="A214" s="1"/>
      <c r="B214" s="124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3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34.5" hidden="1" customHeight="1" x14ac:dyDescent="0.35">
      <c r="A215" s="1"/>
      <c r="B215" s="124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3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34.5" hidden="1" customHeight="1" x14ac:dyDescent="0.35">
      <c r="A216" s="1"/>
      <c r="B216" s="124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3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34.5" hidden="1" customHeight="1" x14ac:dyDescent="0.35">
      <c r="A217" s="1"/>
      <c r="B217" s="124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3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34.5" hidden="1" customHeight="1" x14ac:dyDescent="0.35">
      <c r="A218" s="1"/>
      <c r="B218" s="124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3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34.5" hidden="1" customHeight="1" x14ac:dyDescent="0.35">
      <c r="A219" s="1"/>
      <c r="B219" s="124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3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34.5" hidden="1" customHeight="1" x14ac:dyDescent="0.35">
      <c r="A220" s="1"/>
      <c r="B220" s="124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3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34.5" hidden="1" customHeight="1" x14ac:dyDescent="0.35">
      <c r="A221" s="1"/>
      <c r="B221" s="124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3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34.5" hidden="1" customHeight="1" x14ac:dyDescent="0.35">
      <c r="A222" s="1"/>
      <c r="B222" s="124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3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34.5" hidden="1" customHeight="1" x14ac:dyDescent="0.35">
      <c r="A223" s="1"/>
      <c r="B223" s="124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3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34.5" hidden="1" customHeight="1" x14ac:dyDescent="0.35">
      <c r="A224" s="1"/>
      <c r="B224" s="124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3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34.5" hidden="1" customHeight="1" x14ac:dyDescent="0.35">
      <c r="A225" s="1"/>
      <c r="B225" s="124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3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34.5" hidden="1" customHeight="1" x14ac:dyDescent="0.35">
      <c r="A226" s="1"/>
      <c r="B226" s="124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3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34.5" hidden="1" customHeight="1" x14ac:dyDescent="0.35">
      <c r="A227" s="1"/>
      <c r="B227" s="124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3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34.5" hidden="1" customHeight="1" x14ac:dyDescent="0.35">
      <c r="A228" s="1"/>
      <c r="B228" s="124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3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34.5" hidden="1" customHeight="1" x14ac:dyDescent="0.35">
      <c r="A229" s="1"/>
      <c r="B229" s="124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3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34.5" hidden="1" customHeight="1" x14ac:dyDescent="0.35">
      <c r="A230" s="1"/>
      <c r="B230" s="124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3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34.5" hidden="1" customHeight="1" x14ac:dyDescent="0.35">
      <c r="A231" s="1"/>
      <c r="B231" s="124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3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34.5" hidden="1" customHeight="1" x14ac:dyDescent="0.35">
      <c r="A232" s="1"/>
      <c r="B232" s="124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3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34.5" hidden="1" customHeight="1" x14ac:dyDescent="0.35">
      <c r="A233" s="1"/>
      <c r="B233" s="124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3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34.5" hidden="1" customHeight="1" x14ac:dyDescent="0.35">
      <c r="A234" s="1"/>
      <c r="B234" s="124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3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34.5" hidden="1" customHeight="1" x14ac:dyDescent="0.35">
      <c r="A235" s="1"/>
      <c r="B235" s="124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3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34.5" hidden="1" customHeight="1" x14ac:dyDescent="0.35">
      <c r="A236" s="1"/>
      <c r="B236" s="124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3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34.5" hidden="1" customHeight="1" x14ac:dyDescent="0.35">
      <c r="A237" s="1"/>
      <c r="B237" s="124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3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ht="34.5" hidden="1" customHeight="1" x14ac:dyDescent="0.35">
      <c r="A238" s="1"/>
      <c r="B238" s="124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3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ht="34.5" hidden="1" customHeight="1" x14ac:dyDescent="0.35">
      <c r="A239" s="1"/>
      <c r="B239" s="124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3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ht="34.5" hidden="1" customHeight="1" x14ac:dyDescent="0.35">
      <c r="A240" s="1"/>
      <c r="B240" s="124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3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ht="34.5" hidden="1" customHeight="1" x14ac:dyDescent="0.35">
      <c r="A241" s="1"/>
      <c r="B241" s="124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3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ht="34.5" hidden="1" customHeight="1" x14ac:dyDescent="0.35">
      <c r="A242" s="1"/>
      <c r="B242" s="124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3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ht="34.5" hidden="1" customHeight="1" x14ac:dyDescent="0.35">
      <c r="A243" s="1"/>
      <c r="B243" s="124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3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ht="34.5" hidden="1" customHeight="1" x14ac:dyDescent="0.35">
      <c r="A244" s="1"/>
      <c r="B244" s="124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3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ht="34.5" hidden="1" customHeight="1" x14ac:dyDescent="0.35">
      <c r="A245" s="1"/>
      <c r="B245" s="124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3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ht="34.5" hidden="1" customHeight="1" x14ac:dyDescent="0.35">
      <c r="A246" s="1"/>
      <c r="B246" s="124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3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ht="34.5" hidden="1" customHeight="1" x14ac:dyDescent="0.35">
      <c r="A247" s="1"/>
      <c r="B247" s="124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3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ht="34.5" hidden="1" customHeight="1" x14ac:dyDescent="0.35">
      <c r="A248" s="1"/>
      <c r="B248" s="124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3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ht="34.5" hidden="1" customHeight="1" x14ac:dyDescent="0.35">
      <c r="A249" s="1"/>
      <c r="B249" s="124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3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ht="34.5" hidden="1" customHeight="1" x14ac:dyDescent="0.35">
      <c r="A250" s="1"/>
      <c r="B250" s="124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3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ht="34.5" hidden="1" customHeight="1" x14ac:dyDescent="0.35">
      <c r="A251" s="1"/>
      <c r="B251" s="124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3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ht="34.5" hidden="1" customHeight="1" x14ac:dyDescent="0.35">
      <c r="A252" s="1"/>
      <c r="B252" s="124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3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ht="34.5" hidden="1" customHeight="1" x14ac:dyDescent="0.35">
      <c r="A253" s="1"/>
      <c r="B253" s="124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3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ht="34.5" hidden="1" customHeight="1" x14ac:dyDescent="0.35">
      <c r="A254" s="1"/>
      <c r="B254" s="124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3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ht="34.5" hidden="1" customHeight="1" x14ac:dyDescent="0.35">
      <c r="A255" s="1"/>
      <c r="B255" s="124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3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ht="34.5" hidden="1" customHeight="1" x14ac:dyDescent="0.35">
      <c r="A256" s="1"/>
      <c r="B256" s="124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3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ht="34.5" hidden="1" customHeight="1" x14ac:dyDescent="0.35">
      <c r="A257" s="1"/>
      <c r="B257" s="124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3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ht="34.5" hidden="1" customHeight="1" x14ac:dyDescent="0.35">
      <c r="A258" s="1"/>
      <c r="B258" s="124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3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ht="34.5" hidden="1" customHeight="1" x14ac:dyDescent="0.35">
      <c r="A259" s="1"/>
      <c r="B259" s="124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3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ht="34.5" hidden="1" customHeight="1" x14ac:dyDescent="0.35">
      <c r="A260" s="1"/>
      <c r="B260" s="124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3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ht="34.5" hidden="1" customHeight="1" x14ac:dyDescent="0.35">
      <c r="A261" s="1"/>
      <c r="B261" s="124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3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ht="34.5" hidden="1" customHeight="1" x14ac:dyDescent="0.35">
      <c r="A262" s="1"/>
      <c r="B262" s="124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3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ht="34.5" hidden="1" customHeight="1" x14ac:dyDescent="0.35">
      <c r="A263" s="1"/>
      <c r="B263" s="124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3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ht="34.5" hidden="1" customHeight="1" x14ac:dyDescent="0.35">
      <c r="A264" s="1"/>
      <c r="B264" s="124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3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ht="34.5" hidden="1" customHeight="1" x14ac:dyDescent="0.35">
      <c r="A265" s="1"/>
      <c r="B265" s="124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3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ht="34.5" hidden="1" customHeight="1" x14ac:dyDescent="0.35">
      <c r="A266" s="1"/>
      <c r="B266" s="124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3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ht="34.5" hidden="1" customHeight="1" x14ac:dyDescent="0.35">
      <c r="A267" s="1"/>
      <c r="B267" s="124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3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ht="34.5" hidden="1" customHeight="1" x14ac:dyDescent="0.35">
      <c r="A268" s="1"/>
      <c r="B268" s="124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3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ht="34.5" hidden="1" customHeight="1" x14ac:dyDescent="0.35">
      <c r="A269" s="1"/>
      <c r="B269" s="124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3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ht="34.5" hidden="1" customHeight="1" x14ac:dyDescent="0.35">
      <c r="A270" s="1"/>
      <c r="B270" s="124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3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ht="34.5" hidden="1" customHeight="1" x14ac:dyDescent="0.35">
      <c r="A271" s="1"/>
      <c r="B271" s="124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3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ht="34.5" hidden="1" customHeight="1" x14ac:dyDescent="0.35">
      <c r="A272" s="1"/>
      <c r="B272" s="124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3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ht="34.5" hidden="1" customHeight="1" x14ac:dyDescent="0.35">
      <c r="A273" s="1"/>
      <c r="B273" s="124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3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ht="34.5" hidden="1" customHeight="1" x14ac:dyDescent="0.35">
      <c r="A274" s="1"/>
      <c r="B274" s="124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3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ht="34.5" hidden="1" customHeight="1" x14ac:dyDescent="0.35">
      <c r="A275" s="1"/>
      <c r="B275" s="124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3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ht="34.5" hidden="1" customHeight="1" x14ac:dyDescent="0.35">
      <c r="A276" s="1"/>
      <c r="B276" s="124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3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ht="34.5" hidden="1" customHeight="1" x14ac:dyDescent="0.35">
      <c r="A277" s="1"/>
      <c r="B277" s="124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3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ht="34.5" hidden="1" customHeight="1" x14ac:dyDescent="0.35">
      <c r="A278" s="1"/>
      <c r="B278" s="124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3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ht="34.5" hidden="1" customHeight="1" x14ac:dyDescent="0.35">
      <c r="A279" s="1"/>
      <c r="B279" s="124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3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ht="34.5" hidden="1" customHeight="1" x14ac:dyDescent="0.35">
      <c r="A280" s="1"/>
      <c r="B280" s="124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3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ht="34.5" hidden="1" customHeight="1" x14ac:dyDescent="0.35">
      <c r="A281" s="1"/>
      <c r="B281" s="124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3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ht="34.5" hidden="1" customHeight="1" x14ac:dyDescent="0.35">
      <c r="A282" s="1"/>
      <c r="B282" s="124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3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ht="34.5" hidden="1" customHeight="1" x14ac:dyDescent="0.35">
      <c r="A283" s="1"/>
      <c r="B283" s="124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3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ht="34.5" hidden="1" customHeight="1" x14ac:dyDescent="0.35">
      <c r="A284" s="1"/>
      <c r="B284" s="124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3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ht="34.5" hidden="1" customHeight="1" x14ac:dyDescent="0.35">
      <c r="A285" s="1"/>
      <c r="B285" s="124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3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ht="34.5" hidden="1" customHeight="1" x14ac:dyDescent="0.35">
      <c r="A286" s="1"/>
      <c r="B286" s="124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3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ht="34.5" hidden="1" customHeight="1" x14ac:dyDescent="0.35">
      <c r="A287" s="1"/>
      <c r="B287" s="124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3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ht="34.5" hidden="1" customHeight="1" x14ac:dyDescent="0.35">
      <c r="A288" s="1"/>
      <c r="B288" s="124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3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ht="34.5" hidden="1" customHeight="1" x14ac:dyDescent="0.35">
      <c r="A289" s="1"/>
      <c r="B289" s="124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3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ht="34.5" hidden="1" customHeight="1" x14ac:dyDescent="0.35">
      <c r="A290" s="1"/>
      <c r="B290" s="124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3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ht="34.5" hidden="1" customHeight="1" x14ac:dyDescent="0.35">
      <c r="A291" s="1"/>
      <c r="B291" s="124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3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ht="34.5" hidden="1" customHeight="1" x14ac:dyDescent="0.35">
      <c r="A292" s="1"/>
      <c r="B292" s="124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3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ht="34.5" hidden="1" customHeight="1" x14ac:dyDescent="0.35">
      <c r="A293" s="1"/>
      <c r="B293" s="124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3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ht="34.5" hidden="1" customHeight="1" x14ac:dyDescent="0.35">
      <c r="A294" s="1"/>
      <c r="B294" s="124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3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ht="34.5" hidden="1" customHeight="1" x14ac:dyDescent="0.35">
      <c r="A295" s="1"/>
      <c r="B295" s="124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3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ht="34.5" hidden="1" customHeight="1" x14ac:dyDescent="0.35">
      <c r="A296" s="1"/>
      <c r="B296" s="124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3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ht="34.5" hidden="1" customHeight="1" x14ac:dyDescent="0.35">
      <c r="A297" s="1"/>
      <c r="B297" s="124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3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ht="34.5" hidden="1" customHeight="1" x14ac:dyDescent="0.35">
      <c r="A298" s="1"/>
      <c r="B298" s="124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3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ht="34.5" hidden="1" customHeight="1" x14ac:dyDescent="0.35">
      <c r="A299" s="1"/>
      <c r="B299" s="124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3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ht="34.5" hidden="1" customHeight="1" x14ac:dyDescent="0.35">
      <c r="A300" s="1"/>
      <c r="B300" s="124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3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ht="34.5" hidden="1" customHeight="1" x14ac:dyDescent="0.35">
      <c r="A301" s="1"/>
      <c r="B301" s="124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3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ht="34.5" hidden="1" customHeight="1" x14ac:dyDescent="0.35">
      <c r="A302" s="1"/>
      <c r="B302" s="124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3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ht="34.5" hidden="1" customHeight="1" x14ac:dyDescent="0.35">
      <c r="A303" s="1"/>
      <c r="B303" s="124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3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ht="34.5" hidden="1" customHeight="1" x14ac:dyDescent="0.35">
      <c r="A304" s="1"/>
      <c r="B304" s="124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3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ht="34.5" hidden="1" customHeight="1" x14ac:dyDescent="0.35">
      <c r="A305" s="1"/>
      <c r="B305" s="124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3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ht="34.5" hidden="1" customHeight="1" x14ac:dyDescent="0.35">
      <c r="A306" s="1"/>
      <c r="B306" s="124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3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ht="34.5" hidden="1" customHeight="1" x14ac:dyDescent="0.35">
      <c r="A307" s="1"/>
      <c r="B307" s="124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3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ht="34.5" hidden="1" customHeight="1" x14ac:dyDescent="0.35">
      <c r="A308" s="1"/>
      <c r="B308" s="124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3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ht="34.5" hidden="1" customHeight="1" x14ac:dyDescent="0.35">
      <c r="A309" s="1"/>
      <c r="B309" s="124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3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ht="34.5" hidden="1" customHeight="1" x14ac:dyDescent="0.35">
      <c r="A310" s="1"/>
      <c r="B310" s="124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3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ht="34.5" hidden="1" customHeight="1" x14ac:dyDescent="0.35">
      <c r="A311" s="1"/>
      <c r="B311" s="124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3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 ht="34.5" hidden="1" customHeight="1" x14ac:dyDescent="0.35">
      <c r="A312" s="1"/>
      <c r="B312" s="124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3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 ht="34.5" hidden="1" customHeight="1" x14ac:dyDescent="0.35">
      <c r="A313" s="1"/>
      <c r="B313" s="124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3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 ht="34.5" hidden="1" customHeight="1" x14ac:dyDescent="0.35">
      <c r="A314" s="1"/>
      <c r="B314" s="124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3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 ht="34.5" hidden="1" customHeight="1" x14ac:dyDescent="0.35">
      <c r="A315" s="1"/>
      <c r="B315" s="124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3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 ht="34.5" hidden="1" customHeight="1" x14ac:dyDescent="0.35">
      <c r="A316" s="1"/>
      <c r="B316" s="124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3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 ht="34.5" hidden="1" customHeight="1" x14ac:dyDescent="0.35">
      <c r="A317" s="1"/>
      <c r="B317" s="124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3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 ht="34.5" hidden="1" customHeight="1" x14ac:dyDescent="0.35">
      <c r="A318" s="1"/>
      <c r="B318" s="124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3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 ht="34.5" hidden="1" customHeight="1" x14ac:dyDescent="0.35">
      <c r="A319" s="1"/>
      <c r="B319" s="124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3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 ht="34.5" hidden="1" customHeight="1" x14ac:dyDescent="0.35">
      <c r="A320" s="1"/>
      <c r="B320" s="124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3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 ht="34.5" hidden="1" customHeight="1" x14ac:dyDescent="0.35">
      <c r="A321" s="1"/>
      <c r="B321" s="124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3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 ht="34.5" hidden="1" customHeight="1" x14ac:dyDescent="0.35">
      <c r="A322" s="1"/>
      <c r="B322" s="124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3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 ht="34.5" hidden="1" customHeight="1" x14ac:dyDescent="0.35">
      <c r="A323" s="1"/>
      <c r="B323" s="124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3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 ht="34.5" hidden="1" customHeight="1" x14ac:dyDescent="0.35">
      <c r="A324" s="1"/>
      <c r="B324" s="124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3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 ht="34.5" hidden="1" customHeight="1" x14ac:dyDescent="0.35">
      <c r="A325" s="1"/>
      <c r="B325" s="124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3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 ht="34.5" hidden="1" customHeight="1" x14ac:dyDescent="0.35">
      <c r="A326" s="1"/>
      <c r="B326" s="124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3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 ht="34.5" hidden="1" customHeight="1" x14ac:dyDescent="0.35">
      <c r="A327" s="1"/>
      <c r="B327" s="124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3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 ht="34.5" hidden="1" customHeight="1" x14ac:dyDescent="0.35">
      <c r="A328" s="1"/>
      <c r="B328" s="124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3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 ht="34.5" hidden="1" customHeight="1" x14ac:dyDescent="0.35">
      <c r="A329" s="1"/>
      <c r="B329" s="124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3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 ht="34.5" hidden="1" customHeight="1" x14ac:dyDescent="0.35">
      <c r="A330" s="1"/>
      <c r="B330" s="124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3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 ht="34.5" hidden="1" customHeight="1" x14ac:dyDescent="0.35">
      <c r="A331" s="1"/>
      <c r="B331" s="124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3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 ht="34.5" hidden="1" customHeight="1" x14ac:dyDescent="0.35">
      <c r="A332" s="1"/>
      <c r="B332" s="124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3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 ht="34.5" hidden="1" customHeight="1" x14ac:dyDescent="0.35">
      <c r="A333" s="1"/>
      <c r="B333" s="124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3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 ht="34.5" hidden="1" customHeight="1" x14ac:dyDescent="0.35">
      <c r="A334" s="1"/>
      <c r="B334" s="124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3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 ht="34.5" hidden="1" customHeight="1" x14ac:dyDescent="0.35">
      <c r="A335" s="1"/>
      <c r="B335" s="124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3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 ht="34.5" hidden="1" customHeight="1" x14ac:dyDescent="0.35">
      <c r="A336" s="1"/>
      <c r="B336" s="124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3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 ht="34.5" hidden="1" customHeight="1" x14ac:dyDescent="0.35">
      <c r="A337" s="1"/>
      <c r="B337" s="124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3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 ht="34.5" hidden="1" customHeight="1" x14ac:dyDescent="0.35">
      <c r="A338" s="1"/>
      <c r="B338" s="124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3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 ht="34.5" hidden="1" customHeight="1" x14ac:dyDescent="0.35">
      <c r="A339" s="1"/>
      <c r="B339" s="124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3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 ht="34.5" hidden="1" customHeight="1" x14ac:dyDescent="0.35">
      <c r="A340" s="1"/>
      <c r="B340" s="124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3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 ht="34.5" hidden="1" customHeight="1" x14ac:dyDescent="0.35">
      <c r="A341" s="1"/>
      <c r="B341" s="124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3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 ht="34.5" hidden="1" customHeight="1" x14ac:dyDescent="0.35">
      <c r="A342" s="1"/>
      <c r="B342" s="124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3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 ht="34.5" hidden="1" customHeight="1" x14ac:dyDescent="0.35">
      <c r="A343" s="1"/>
      <c r="B343" s="124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3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 ht="34.5" hidden="1" customHeight="1" x14ac:dyDescent="0.35">
      <c r="A344" s="1"/>
      <c r="B344" s="124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3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 ht="34.5" hidden="1" customHeight="1" x14ac:dyDescent="0.35">
      <c r="A345" s="1"/>
      <c r="B345" s="124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3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 ht="34.5" hidden="1" customHeight="1" x14ac:dyDescent="0.35">
      <c r="A346" s="1"/>
      <c r="B346" s="124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3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 ht="34.5" hidden="1" customHeight="1" x14ac:dyDescent="0.35">
      <c r="A347" s="1"/>
      <c r="B347" s="124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3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 ht="34.5" hidden="1" customHeight="1" x14ac:dyDescent="0.35">
      <c r="A348" s="1"/>
      <c r="B348" s="124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3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 ht="34.5" hidden="1" customHeight="1" x14ac:dyDescent="0.35">
      <c r="A349" s="1"/>
      <c r="B349" s="124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3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 ht="34.5" hidden="1" customHeight="1" x14ac:dyDescent="0.35">
      <c r="A350" s="1"/>
      <c r="B350" s="124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3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 ht="34.5" hidden="1" customHeight="1" x14ac:dyDescent="0.35">
      <c r="A351" s="1"/>
      <c r="B351" s="124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3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 ht="34.5" hidden="1" customHeight="1" x14ac:dyDescent="0.35">
      <c r="A352" s="1"/>
      <c r="B352" s="124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3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 ht="34.5" hidden="1" customHeight="1" x14ac:dyDescent="0.35">
      <c r="A353" s="1"/>
      <c r="B353" s="124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3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 ht="34.5" hidden="1" customHeight="1" x14ac:dyDescent="0.35">
      <c r="A354" s="1"/>
      <c r="B354" s="124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3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 ht="34.5" hidden="1" customHeight="1" x14ac:dyDescent="0.35">
      <c r="A355" s="1"/>
      <c r="B355" s="124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3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 ht="34.5" hidden="1" customHeight="1" x14ac:dyDescent="0.35">
      <c r="A356" s="1"/>
      <c r="B356" s="124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3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 ht="34.5" hidden="1" customHeight="1" x14ac:dyDescent="0.35">
      <c r="A357" s="1"/>
      <c r="B357" s="124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3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 ht="34.5" hidden="1" customHeight="1" x14ac:dyDescent="0.35">
      <c r="A358" s="1"/>
      <c r="B358" s="124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3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 ht="34.5" hidden="1" customHeight="1" x14ac:dyDescent="0.35">
      <c r="A359" s="1"/>
      <c r="B359" s="124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3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 ht="34.5" hidden="1" customHeight="1" x14ac:dyDescent="0.35">
      <c r="A360" s="1"/>
      <c r="B360" s="124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3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 ht="34.5" hidden="1" customHeight="1" x14ac:dyDescent="0.35">
      <c r="A361" s="1"/>
      <c r="B361" s="124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3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 ht="34.5" hidden="1" customHeight="1" x14ac:dyDescent="0.35">
      <c r="A362" s="1"/>
      <c r="B362" s="124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3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 ht="34.5" hidden="1" customHeight="1" x14ac:dyDescent="0.35">
      <c r="A363" s="1"/>
      <c r="B363" s="124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3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 ht="34.5" hidden="1" customHeight="1" x14ac:dyDescent="0.35">
      <c r="A364" s="1"/>
      <c r="B364" s="124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3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 ht="34.5" hidden="1" customHeight="1" x14ac:dyDescent="0.35">
      <c r="A365" s="1"/>
      <c r="B365" s="124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3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 ht="34.5" hidden="1" customHeight="1" x14ac:dyDescent="0.35">
      <c r="A366" s="1"/>
      <c r="B366" s="124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3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 ht="34.5" hidden="1" customHeight="1" x14ac:dyDescent="0.35">
      <c r="A367" s="1"/>
      <c r="B367" s="124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3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 ht="34.5" hidden="1" customHeight="1" x14ac:dyDescent="0.35">
      <c r="A368" s="1"/>
      <c r="B368" s="124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3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 ht="34.5" hidden="1" customHeight="1" x14ac:dyDescent="0.35">
      <c r="A369" s="1"/>
      <c r="B369" s="124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3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 ht="34.5" hidden="1" customHeight="1" x14ac:dyDescent="0.35">
      <c r="A370" s="1"/>
      <c r="B370" s="124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3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 ht="34.5" hidden="1" customHeight="1" x14ac:dyDescent="0.35">
      <c r="A371" s="1"/>
      <c r="B371" s="124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3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 ht="34.5" hidden="1" customHeight="1" x14ac:dyDescent="0.35">
      <c r="A372" s="1"/>
      <c r="B372" s="124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3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 ht="34.5" hidden="1" customHeight="1" x14ac:dyDescent="0.35">
      <c r="A373" s="1"/>
      <c r="B373" s="124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3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 ht="34.5" hidden="1" customHeight="1" x14ac:dyDescent="0.35">
      <c r="A374" s="1"/>
      <c r="B374" s="124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3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 ht="34.5" hidden="1" customHeight="1" x14ac:dyDescent="0.35">
      <c r="A375" s="1"/>
      <c r="B375" s="124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3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 ht="34.5" hidden="1" customHeight="1" x14ac:dyDescent="0.35">
      <c r="A376" s="1"/>
      <c r="B376" s="124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3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 ht="34.5" hidden="1" customHeight="1" x14ac:dyDescent="0.35">
      <c r="A377" s="1"/>
      <c r="B377" s="124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3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 ht="34.5" hidden="1" customHeight="1" x14ac:dyDescent="0.35">
      <c r="A378" s="1"/>
      <c r="B378" s="124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3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 ht="34.5" hidden="1" customHeight="1" x14ac:dyDescent="0.35">
      <c r="A379" s="1"/>
      <c r="B379" s="124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3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 ht="34.5" hidden="1" customHeight="1" x14ac:dyDescent="0.35">
      <c r="A380" s="1"/>
      <c r="B380" s="124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3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 ht="34.5" hidden="1" customHeight="1" x14ac:dyDescent="0.35">
      <c r="A381" s="1"/>
      <c r="B381" s="124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3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 ht="34.5" hidden="1" customHeight="1" x14ac:dyDescent="0.35">
      <c r="A382" s="1"/>
      <c r="B382" s="124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3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 ht="34.5" hidden="1" customHeight="1" x14ac:dyDescent="0.35">
      <c r="A383" s="1"/>
      <c r="B383" s="124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3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 ht="34.5" hidden="1" customHeight="1" x14ac:dyDescent="0.35">
      <c r="A384" s="1"/>
      <c r="B384" s="124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3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 ht="34.5" hidden="1" customHeight="1" x14ac:dyDescent="0.35">
      <c r="A385" s="1"/>
      <c r="B385" s="124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3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 ht="34.5" hidden="1" customHeight="1" x14ac:dyDescent="0.35">
      <c r="A386" s="1"/>
      <c r="B386" s="124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3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 ht="34.5" hidden="1" customHeight="1" x14ac:dyDescent="0.35">
      <c r="A387" s="1"/>
      <c r="B387" s="124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3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 ht="34.5" hidden="1" customHeight="1" x14ac:dyDescent="0.35">
      <c r="A388" s="1"/>
      <c r="B388" s="124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3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 ht="34.5" hidden="1" customHeight="1" x14ac:dyDescent="0.35">
      <c r="A389" s="1"/>
      <c r="B389" s="124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3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 ht="34.5" hidden="1" customHeight="1" x14ac:dyDescent="0.35">
      <c r="A390" s="1"/>
      <c r="B390" s="124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3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 ht="34.5" hidden="1" customHeight="1" x14ac:dyDescent="0.35">
      <c r="A391" s="1"/>
      <c r="B391" s="124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3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 ht="34.5" hidden="1" customHeight="1" x14ac:dyDescent="0.35">
      <c r="A392" s="1"/>
      <c r="B392" s="124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3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 ht="34.5" hidden="1" customHeight="1" x14ac:dyDescent="0.35">
      <c r="A393" s="1"/>
      <c r="B393" s="124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3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 ht="34.5" hidden="1" customHeight="1" x14ac:dyDescent="0.35">
      <c r="A394" s="1"/>
      <c r="B394" s="124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3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 ht="34.5" hidden="1" customHeight="1" x14ac:dyDescent="0.35">
      <c r="A395" s="1"/>
      <c r="B395" s="124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3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 ht="34.5" hidden="1" customHeight="1" x14ac:dyDescent="0.35">
      <c r="A396" s="1"/>
      <c r="B396" s="124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3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 ht="34.5" hidden="1" customHeight="1" x14ac:dyDescent="0.35">
      <c r="A397" s="1"/>
      <c r="B397" s="124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3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 ht="34.5" hidden="1" customHeight="1" x14ac:dyDescent="0.35">
      <c r="A398" s="1"/>
      <c r="B398" s="124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3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 ht="34.5" hidden="1" customHeight="1" x14ac:dyDescent="0.35">
      <c r="A399" s="1"/>
      <c r="B399" s="124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3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 ht="34.5" hidden="1" customHeight="1" x14ac:dyDescent="0.35">
      <c r="A400" s="1"/>
      <c r="B400" s="124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3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 ht="34.5" hidden="1" customHeight="1" x14ac:dyDescent="0.35">
      <c r="A401" s="1"/>
      <c r="B401" s="124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3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 ht="34.5" hidden="1" customHeight="1" x14ac:dyDescent="0.35">
      <c r="A402" s="1"/>
      <c r="B402" s="124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3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 ht="34.5" hidden="1" customHeight="1" x14ac:dyDescent="0.35">
      <c r="A403" s="1"/>
      <c r="B403" s="124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3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 ht="34.5" hidden="1" customHeight="1" x14ac:dyDescent="0.35">
      <c r="A404" s="1"/>
      <c r="B404" s="124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3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 ht="34.5" hidden="1" customHeight="1" x14ac:dyDescent="0.35">
      <c r="A405" s="1"/>
      <c r="B405" s="124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3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ht="34.5" hidden="1" customHeight="1" x14ac:dyDescent="0.35">
      <c r="A406" s="1"/>
      <c r="B406" s="124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3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ht="34.5" hidden="1" customHeight="1" x14ac:dyDescent="0.35">
      <c r="A407" s="1"/>
      <c r="B407" s="124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3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ht="34.5" hidden="1" customHeight="1" x14ac:dyDescent="0.35">
      <c r="A408" s="1"/>
      <c r="B408" s="124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3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ht="34.5" hidden="1" customHeight="1" x14ac:dyDescent="0.35">
      <c r="A409" s="1"/>
      <c r="B409" s="124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3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ht="34.5" hidden="1" customHeight="1" x14ac:dyDescent="0.35">
      <c r="A410" s="1"/>
      <c r="B410" s="124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3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ht="34.5" hidden="1" customHeight="1" x14ac:dyDescent="0.35">
      <c r="A411" s="1"/>
      <c r="B411" s="124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3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ht="34.5" hidden="1" customHeight="1" x14ac:dyDescent="0.35">
      <c r="A412" s="1"/>
      <c r="B412" s="124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3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 ht="34.5" hidden="1" customHeight="1" x14ac:dyDescent="0.35">
      <c r="A413" s="1"/>
      <c r="B413" s="124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3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 ht="34.5" hidden="1" customHeight="1" x14ac:dyDescent="0.35">
      <c r="A414" s="1"/>
      <c r="B414" s="124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3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 ht="34.5" hidden="1" customHeight="1" x14ac:dyDescent="0.35">
      <c r="A415" s="1"/>
      <c r="B415" s="124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3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 ht="34.5" hidden="1" customHeight="1" x14ac:dyDescent="0.35">
      <c r="A416" s="1"/>
      <c r="B416" s="124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3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 ht="34.5" hidden="1" customHeight="1" x14ac:dyDescent="0.35">
      <c r="A417" s="1"/>
      <c r="B417" s="124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3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 ht="34.5" hidden="1" customHeight="1" x14ac:dyDescent="0.35">
      <c r="A418" s="1"/>
      <c r="B418" s="124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3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 ht="34.5" hidden="1" customHeight="1" x14ac:dyDescent="0.35">
      <c r="A419" s="1"/>
      <c r="B419" s="124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3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 ht="34.5" hidden="1" customHeight="1" x14ac:dyDescent="0.35">
      <c r="A420" s="1"/>
      <c r="B420" s="124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3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 ht="34.5" hidden="1" customHeight="1" x14ac:dyDescent="0.35">
      <c r="A421" s="1"/>
      <c r="B421" s="124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3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 ht="34.5" hidden="1" customHeight="1" x14ac:dyDescent="0.35">
      <c r="A422" s="1"/>
      <c r="B422" s="124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3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 ht="34.5" hidden="1" customHeight="1" x14ac:dyDescent="0.35">
      <c r="A423" s="1"/>
      <c r="B423" s="124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3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 ht="34.5" hidden="1" customHeight="1" x14ac:dyDescent="0.35">
      <c r="A424" s="1"/>
      <c r="B424" s="124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3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 ht="34.5" hidden="1" customHeight="1" x14ac:dyDescent="0.35">
      <c r="A425" s="1"/>
      <c r="B425" s="124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3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 ht="34.5" hidden="1" customHeight="1" x14ac:dyDescent="0.35">
      <c r="A426" s="1"/>
      <c r="B426" s="124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3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 ht="34.5" hidden="1" customHeight="1" x14ac:dyDescent="0.35">
      <c r="A427" s="1"/>
      <c r="B427" s="124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3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 ht="34.5" hidden="1" customHeight="1" x14ac:dyDescent="0.35">
      <c r="A428" s="1"/>
      <c r="B428" s="124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3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 ht="34.5" hidden="1" customHeight="1" x14ac:dyDescent="0.35">
      <c r="A429" s="1"/>
      <c r="B429" s="124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3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 ht="34.5" hidden="1" customHeight="1" x14ac:dyDescent="0.35">
      <c r="A430" s="1"/>
      <c r="B430" s="124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3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 ht="34.5" hidden="1" customHeight="1" x14ac:dyDescent="0.35">
      <c r="A431" s="1"/>
      <c r="B431" s="124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3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 ht="34.5" hidden="1" customHeight="1" x14ac:dyDescent="0.35">
      <c r="A432" s="1"/>
      <c r="B432" s="124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3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 ht="34.5" hidden="1" customHeight="1" x14ac:dyDescent="0.35">
      <c r="A433" s="1"/>
      <c r="B433" s="124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3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ht="34.5" hidden="1" customHeight="1" x14ac:dyDescent="0.35">
      <c r="A434" s="1"/>
      <c r="B434" s="124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3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ht="34.5" hidden="1" customHeight="1" x14ac:dyDescent="0.35">
      <c r="A435" s="1"/>
      <c r="B435" s="124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3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ht="34.5" hidden="1" customHeight="1" x14ac:dyDescent="0.35">
      <c r="A436" s="1"/>
      <c r="B436" s="124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3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ht="34.5" hidden="1" customHeight="1" x14ac:dyDescent="0.35">
      <c r="A437" s="1"/>
      <c r="B437" s="124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3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ht="34.5" hidden="1" customHeight="1" x14ac:dyDescent="0.35">
      <c r="A438" s="1"/>
      <c r="B438" s="124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3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ht="34.5" hidden="1" customHeight="1" x14ac:dyDescent="0.35">
      <c r="A439" s="1"/>
      <c r="B439" s="124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3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ht="34.5" hidden="1" customHeight="1" x14ac:dyDescent="0.35">
      <c r="A440" s="1"/>
      <c r="B440" s="124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3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ht="34.5" hidden="1" customHeight="1" x14ac:dyDescent="0.35">
      <c r="A441" s="1"/>
      <c r="B441" s="124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3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ht="34.5" hidden="1" customHeight="1" x14ac:dyDescent="0.35">
      <c r="A442" s="1"/>
      <c r="B442" s="124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3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ht="34.5" hidden="1" customHeight="1" x14ac:dyDescent="0.35">
      <c r="A443" s="1"/>
      <c r="B443" s="124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3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 ht="34.5" hidden="1" customHeight="1" x14ac:dyDescent="0.35">
      <c r="A444" s="1"/>
      <c r="B444" s="124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3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ht="34.5" hidden="1" customHeight="1" x14ac:dyDescent="0.35">
      <c r="A445" s="1"/>
      <c r="B445" s="124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3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ht="34.5" hidden="1" customHeight="1" x14ac:dyDescent="0.35">
      <c r="A446" s="1"/>
      <c r="B446" s="124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3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 ht="34.5" hidden="1" customHeight="1" x14ac:dyDescent="0.35">
      <c r="A447" s="1"/>
      <c r="B447" s="124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3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ht="34.5" hidden="1" customHeight="1" x14ac:dyDescent="0.35">
      <c r="A448" s="1"/>
      <c r="B448" s="124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3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ht="34.5" hidden="1" customHeight="1" x14ac:dyDescent="0.35">
      <c r="A449" s="1"/>
      <c r="B449" s="124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3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ht="34.5" hidden="1" customHeight="1" x14ac:dyDescent="0.35">
      <c r="A450" s="1"/>
      <c r="B450" s="124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3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ht="34.5" hidden="1" customHeight="1" x14ac:dyDescent="0.35">
      <c r="A451" s="1"/>
      <c r="B451" s="124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3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ht="34.5" hidden="1" customHeight="1" x14ac:dyDescent="0.35">
      <c r="A452" s="1"/>
      <c r="B452" s="124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3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ht="34.5" hidden="1" customHeight="1" x14ac:dyDescent="0.35">
      <c r="A453" s="1"/>
      <c r="B453" s="124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3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ht="34.5" hidden="1" customHeight="1" x14ac:dyDescent="0.35">
      <c r="A454" s="1"/>
      <c r="B454" s="124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3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ht="34.5" hidden="1" customHeight="1" x14ac:dyDescent="0.35">
      <c r="A455" s="1"/>
      <c r="B455" s="124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3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ht="34.5" hidden="1" customHeight="1" x14ac:dyDescent="0.35">
      <c r="A456" s="1"/>
      <c r="B456" s="124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3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ht="34.5" hidden="1" customHeight="1" x14ac:dyDescent="0.35">
      <c r="A457" s="1"/>
      <c r="B457" s="124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3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ht="34.5" hidden="1" customHeight="1" x14ac:dyDescent="0.35">
      <c r="A458" s="1"/>
      <c r="B458" s="124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3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 ht="34.5" hidden="1" customHeight="1" x14ac:dyDescent="0.35">
      <c r="A459" s="1"/>
      <c r="B459" s="124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3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ht="34.5" hidden="1" customHeight="1" x14ac:dyDescent="0.35">
      <c r="A460" s="1"/>
      <c r="B460" s="124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3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ht="34.5" hidden="1" customHeight="1" x14ac:dyDescent="0.35">
      <c r="A461" s="1"/>
      <c r="B461" s="124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3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ht="34.5" hidden="1" customHeight="1" x14ac:dyDescent="0.35">
      <c r="A462" s="1"/>
      <c r="B462" s="124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3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ht="34.5" hidden="1" customHeight="1" x14ac:dyDescent="0.35">
      <c r="A463" s="1"/>
      <c r="B463" s="124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3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ht="34.5" hidden="1" customHeight="1" x14ac:dyDescent="0.35">
      <c r="A464" s="1"/>
      <c r="B464" s="124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3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ht="34.5" hidden="1" customHeight="1" x14ac:dyDescent="0.35">
      <c r="A465" s="1"/>
      <c r="B465" s="124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3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ht="34.5" hidden="1" customHeight="1" x14ac:dyDescent="0.35">
      <c r="A466" s="1"/>
      <c r="B466" s="124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3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ht="34.5" hidden="1" customHeight="1" x14ac:dyDescent="0.35">
      <c r="A467" s="1"/>
      <c r="B467" s="124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3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ht="34.5" hidden="1" customHeight="1" x14ac:dyDescent="0.35">
      <c r="A468" s="1"/>
      <c r="B468" s="124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3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ht="34.5" hidden="1" customHeight="1" x14ac:dyDescent="0.35">
      <c r="A469" s="1"/>
      <c r="B469" s="124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3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ht="34.5" hidden="1" customHeight="1" x14ac:dyDescent="0.35">
      <c r="A470" s="1"/>
      <c r="B470" s="124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3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ht="34.5" hidden="1" customHeight="1" x14ac:dyDescent="0.35">
      <c r="A471" s="1"/>
      <c r="B471" s="124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3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ht="34.5" hidden="1" customHeight="1" x14ac:dyDescent="0.35">
      <c r="A472" s="1"/>
      <c r="B472" s="124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3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ht="34.5" hidden="1" customHeight="1" x14ac:dyDescent="0.35">
      <c r="A473" s="1"/>
      <c r="B473" s="124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3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 ht="34.5" hidden="1" customHeight="1" x14ac:dyDescent="0.35">
      <c r="A474" s="1"/>
      <c r="B474" s="124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3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ht="34.5" hidden="1" customHeight="1" x14ac:dyDescent="0.35">
      <c r="A475" s="1"/>
      <c r="B475" s="124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3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ht="34.5" hidden="1" customHeight="1" x14ac:dyDescent="0.35">
      <c r="A476" s="1"/>
      <c r="B476" s="124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3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 ht="34.5" hidden="1" customHeight="1" x14ac:dyDescent="0.35">
      <c r="A477" s="1"/>
      <c r="B477" s="124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3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 ht="34.5" hidden="1" customHeight="1" x14ac:dyDescent="0.35">
      <c r="A478" s="1"/>
      <c r="B478" s="124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3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ht="34.5" hidden="1" customHeight="1" x14ac:dyDescent="0.35">
      <c r="A479" s="1"/>
      <c r="B479" s="124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3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ht="34.5" hidden="1" customHeight="1" x14ac:dyDescent="0.35">
      <c r="A480" s="1"/>
      <c r="B480" s="124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3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ht="34.5" hidden="1" customHeight="1" x14ac:dyDescent="0.35">
      <c r="A481" s="1"/>
      <c r="B481" s="124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3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ht="34.5" hidden="1" customHeight="1" x14ac:dyDescent="0.35">
      <c r="A482" s="1"/>
      <c r="B482" s="124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3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ht="34.5" hidden="1" customHeight="1" x14ac:dyDescent="0.35">
      <c r="A483" s="1"/>
      <c r="B483" s="124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3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ht="34.5" hidden="1" customHeight="1" x14ac:dyDescent="0.35">
      <c r="A484" s="1"/>
      <c r="B484" s="124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3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ht="34.5" hidden="1" customHeight="1" x14ac:dyDescent="0.35">
      <c r="A485" s="1"/>
      <c r="B485" s="124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3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ht="34.5" hidden="1" customHeight="1" x14ac:dyDescent="0.35">
      <c r="A486" s="1"/>
      <c r="B486" s="124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3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ht="34.5" hidden="1" customHeight="1" x14ac:dyDescent="0.35">
      <c r="A487" s="1"/>
      <c r="B487" s="124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3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ht="34.5" hidden="1" customHeight="1" x14ac:dyDescent="0.35">
      <c r="A488" s="1"/>
      <c r="B488" s="124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3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ht="34.5" hidden="1" customHeight="1" x14ac:dyDescent="0.35">
      <c r="A489" s="1"/>
      <c r="B489" s="124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3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ht="34.5" hidden="1" customHeight="1" x14ac:dyDescent="0.35">
      <c r="A490" s="1"/>
      <c r="B490" s="124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3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ht="34.5" hidden="1" customHeight="1" x14ac:dyDescent="0.35">
      <c r="A491" s="1"/>
      <c r="B491" s="124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3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ht="34.5" hidden="1" customHeight="1" x14ac:dyDescent="0.35">
      <c r="A492" s="1"/>
      <c r="B492" s="124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3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ht="34.5" hidden="1" customHeight="1" x14ac:dyDescent="0.35">
      <c r="A493" s="1"/>
      <c r="B493" s="124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3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ht="34.5" hidden="1" customHeight="1" x14ac:dyDescent="0.35">
      <c r="A494" s="1"/>
      <c r="B494" s="124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3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ht="34.5" hidden="1" customHeight="1" x14ac:dyDescent="0.35">
      <c r="A495" s="1"/>
      <c r="B495" s="124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3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ht="34.5" hidden="1" customHeight="1" x14ac:dyDescent="0.35">
      <c r="A496" s="1"/>
      <c r="B496" s="124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3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ht="34.5" hidden="1" customHeight="1" x14ac:dyDescent="0.35">
      <c r="A497" s="1"/>
      <c r="B497" s="124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3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ht="34.5" hidden="1" customHeight="1" x14ac:dyDescent="0.35">
      <c r="A498" s="1"/>
      <c r="B498" s="124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3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ht="34.5" hidden="1" customHeight="1" x14ac:dyDescent="0.35">
      <c r="A499" s="1"/>
      <c r="B499" s="124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3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ht="34.5" hidden="1" customHeight="1" x14ac:dyDescent="0.35">
      <c r="A500" s="1"/>
      <c r="B500" s="124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3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ht="34.5" hidden="1" customHeight="1" x14ac:dyDescent="0.35">
      <c r="A501" s="1"/>
      <c r="B501" s="124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3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ht="34.5" hidden="1" customHeight="1" x14ac:dyDescent="0.35">
      <c r="A502" s="1"/>
      <c r="B502" s="124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3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ht="34.5" hidden="1" customHeight="1" x14ac:dyDescent="0.35">
      <c r="A503" s="1"/>
      <c r="B503" s="124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3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 ht="34.5" hidden="1" customHeight="1" x14ac:dyDescent="0.35">
      <c r="A504" s="1"/>
      <c r="B504" s="124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3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 ht="34.5" hidden="1" customHeight="1" x14ac:dyDescent="0.35">
      <c r="A505" s="1"/>
      <c r="B505" s="124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3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 ht="34.5" hidden="1" customHeight="1" x14ac:dyDescent="0.35">
      <c r="A506" s="1"/>
      <c r="B506" s="124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3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 ht="34.5" hidden="1" customHeight="1" x14ac:dyDescent="0.35">
      <c r="A507" s="1"/>
      <c r="B507" s="124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3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 ht="34.5" hidden="1" customHeight="1" x14ac:dyDescent="0.35">
      <c r="A508" s="1"/>
      <c r="B508" s="124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3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 ht="34.5" hidden="1" customHeight="1" x14ac:dyDescent="0.35">
      <c r="A509" s="1"/>
      <c r="B509" s="124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3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 ht="34.5" hidden="1" customHeight="1" x14ac:dyDescent="0.35">
      <c r="A510" s="1"/>
      <c r="B510" s="124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3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 ht="34.5" hidden="1" customHeight="1" x14ac:dyDescent="0.35">
      <c r="A511" s="1"/>
      <c r="B511" s="124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3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 ht="34.5" hidden="1" customHeight="1" x14ac:dyDescent="0.35">
      <c r="A512" s="1"/>
      <c r="B512" s="124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3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 ht="34.5" hidden="1" customHeight="1" x14ac:dyDescent="0.35">
      <c r="A513" s="1"/>
      <c r="B513" s="124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3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 ht="34.5" hidden="1" customHeight="1" x14ac:dyDescent="0.35">
      <c r="A514" s="1"/>
      <c r="B514" s="124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3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 ht="34.5" hidden="1" customHeight="1" x14ac:dyDescent="0.35">
      <c r="A515" s="1"/>
      <c r="B515" s="124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3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 ht="34.5" hidden="1" customHeight="1" x14ac:dyDescent="0.35">
      <c r="A516" s="1"/>
      <c r="B516" s="124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3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 ht="34.5" hidden="1" customHeight="1" x14ac:dyDescent="0.35">
      <c r="A517" s="1"/>
      <c r="B517" s="124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3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 ht="34.5" hidden="1" customHeight="1" x14ac:dyDescent="0.35">
      <c r="A518" s="1"/>
      <c r="B518" s="124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3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 ht="34.5" hidden="1" customHeight="1" x14ac:dyDescent="0.35">
      <c r="A519" s="1"/>
      <c r="B519" s="124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3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 ht="34.5" hidden="1" customHeight="1" x14ac:dyDescent="0.35">
      <c r="A520" s="1"/>
      <c r="B520" s="124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3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 ht="34.5" hidden="1" customHeight="1" x14ac:dyDescent="0.35">
      <c r="A521" s="1"/>
      <c r="B521" s="124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3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 ht="34.5" hidden="1" customHeight="1" x14ac:dyDescent="0.35">
      <c r="A522" s="1"/>
      <c r="B522" s="124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3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 ht="34.5" hidden="1" customHeight="1" x14ac:dyDescent="0.35">
      <c r="A523" s="1"/>
      <c r="B523" s="124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3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 ht="34.5" hidden="1" customHeight="1" x14ac:dyDescent="0.35">
      <c r="A524" s="1"/>
      <c r="B524" s="124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3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 ht="34.5" hidden="1" customHeight="1" x14ac:dyDescent="0.35">
      <c r="A525" s="1"/>
      <c r="B525" s="124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3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 ht="34.5" hidden="1" customHeight="1" x14ac:dyDescent="0.35">
      <c r="A526" s="1"/>
      <c r="B526" s="124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3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 ht="34.5" hidden="1" customHeight="1" x14ac:dyDescent="0.35">
      <c r="A527" s="1"/>
      <c r="B527" s="124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3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 ht="34.5" hidden="1" customHeight="1" x14ac:dyDescent="0.35">
      <c r="A528" s="1"/>
      <c r="B528" s="124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3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 ht="34.5" hidden="1" customHeight="1" x14ac:dyDescent="0.35">
      <c r="A529" s="1"/>
      <c r="B529" s="124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3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 ht="34.5" hidden="1" customHeight="1" x14ac:dyDescent="0.35">
      <c r="A530" s="1"/>
      <c r="B530" s="124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3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 ht="34.5" hidden="1" customHeight="1" x14ac:dyDescent="0.35">
      <c r="A531" s="1"/>
      <c r="B531" s="124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3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 ht="34.5" hidden="1" customHeight="1" x14ac:dyDescent="0.35">
      <c r="A532" s="1"/>
      <c r="B532" s="124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3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 ht="34.5" hidden="1" customHeight="1" x14ac:dyDescent="0.35">
      <c r="A533" s="1"/>
      <c r="B533" s="124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3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 ht="34.5" hidden="1" customHeight="1" x14ac:dyDescent="0.35">
      <c r="A534" s="1"/>
      <c r="B534" s="124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3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 ht="34.5" hidden="1" customHeight="1" x14ac:dyDescent="0.35">
      <c r="A535" s="1"/>
      <c r="B535" s="124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3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 ht="34.5" hidden="1" customHeight="1" x14ac:dyDescent="0.35">
      <c r="A536" s="1"/>
      <c r="B536" s="124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3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 ht="34.5" hidden="1" customHeight="1" x14ac:dyDescent="0.35">
      <c r="A537" s="1"/>
      <c r="B537" s="124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3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 ht="34.5" hidden="1" customHeight="1" x14ac:dyDescent="0.35">
      <c r="A538" s="1"/>
      <c r="B538" s="124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3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 ht="34.5" hidden="1" customHeight="1" x14ac:dyDescent="0.35">
      <c r="A539" s="1"/>
      <c r="B539" s="124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3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 ht="34.5" hidden="1" customHeight="1" x14ac:dyDescent="0.35">
      <c r="A540" s="1"/>
      <c r="B540" s="124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3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 ht="34.5" hidden="1" customHeight="1" x14ac:dyDescent="0.35">
      <c r="A541" s="1"/>
      <c r="B541" s="124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3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 ht="34.5" hidden="1" customHeight="1" x14ac:dyDescent="0.35">
      <c r="A542" s="1"/>
      <c r="B542" s="124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3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 ht="34.5" hidden="1" customHeight="1" x14ac:dyDescent="0.35">
      <c r="A543" s="1"/>
      <c r="B543" s="124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3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 ht="34.5" hidden="1" customHeight="1" x14ac:dyDescent="0.35">
      <c r="A544" s="1"/>
      <c r="B544" s="124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3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 ht="34.5" hidden="1" customHeight="1" x14ac:dyDescent="0.35">
      <c r="A545" s="1"/>
      <c r="B545" s="124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3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 ht="34.5" hidden="1" customHeight="1" x14ac:dyDescent="0.35">
      <c r="A546" s="1"/>
      <c r="B546" s="124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3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 ht="34.5" hidden="1" customHeight="1" x14ac:dyDescent="0.35">
      <c r="A547" s="1"/>
      <c r="B547" s="124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3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 ht="34.5" hidden="1" customHeight="1" x14ac:dyDescent="0.35">
      <c r="A548" s="1"/>
      <c r="B548" s="124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3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 ht="34.5" hidden="1" customHeight="1" x14ac:dyDescent="0.35">
      <c r="A549" s="1"/>
      <c r="B549" s="124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3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 ht="34.5" hidden="1" customHeight="1" x14ac:dyDescent="0.35">
      <c r="A550" s="1"/>
      <c r="B550" s="124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3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 ht="34.5" hidden="1" customHeight="1" x14ac:dyDescent="0.35">
      <c r="A551" s="1"/>
      <c r="B551" s="124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3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 ht="34.5" hidden="1" customHeight="1" x14ac:dyDescent="0.35">
      <c r="A552" s="1"/>
      <c r="B552" s="124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3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 ht="34.5" hidden="1" customHeight="1" x14ac:dyDescent="0.35">
      <c r="A553" s="1"/>
      <c r="B553" s="124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3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 ht="34.5" hidden="1" customHeight="1" x14ac:dyDescent="0.35">
      <c r="A554" s="1"/>
      <c r="B554" s="124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3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 ht="34.5" hidden="1" customHeight="1" x14ac:dyDescent="0.35">
      <c r="A555" s="1"/>
      <c r="B555" s="124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3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 ht="34.5" hidden="1" customHeight="1" x14ac:dyDescent="0.35">
      <c r="A556" s="1"/>
      <c r="B556" s="124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3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 ht="34.5" hidden="1" customHeight="1" x14ac:dyDescent="0.35">
      <c r="A557" s="1"/>
      <c r="B557" s="124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3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 ht="34.5" hidden="1" customHeight="1" x14ac:dyDescent="0.35">
      <c r="A558" s="1"/>
      <c r="B558" s="124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3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 ht="34.5" hidden="1" customHeight="1" x14ac:dyDescent="0.35">
      <c r="A559" s="1"/>
      <c r="B559" s="124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3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 ht="34.5" hidden="1" customHeight="1" x14ac:dyDescent="0.35">
      <c r="A560" s="1"/>
      <c r="B560" s="124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3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 ht="34.5" hidden="1" customHeight="1" x14ac:dyDescent="0.35">
      <c r="A561" s="1"/>
      <c r="B561" s="124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3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 ht="34.5" hidden="1" customHeight="1" x14ac:dyDescent="0.35">
      <c r="A562" s="1"/>
      <c r="B562" s="124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3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 ht="34.5" hidden="1" customHeight="1" x14ac:dyDescent="0.35">
      <c r="A563" s="1"/>
      <c r="B563" s="124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3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 ht="34.5" hidden="1" customHeight="1" x14ac:dyDescent="0.35">
      <c r="A564" s="1"/>
      <c r="B564" s="124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3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 ht="34.5" hidden="1" customHeight="1" x14ac:dyDescent="0.35">
      <c r="A565" s="1"/>
      <c r="B565" s="124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3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 ht="34.5" hidden="1" customHeight="1" x14ac:dyDescent="0.35">
      <c r="A566" s="1"/>
      <c r="B566" s="124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3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 ht="34.5" hidden="1" customHeight="1" x14ac:dyDescent="0.35">
      <c r="A567" s="1"/>
      <c r="B567" s="124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3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 ht="34.5" hidden="1" customHeight="1" x14ac:dyDescent="0.35">
      <c r="A568" s="1"/>
      <c r="B568" s="124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3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 ht="34.5" hidden="1" customHeight="1" x14ac:dyDescent="0.35">
      <c r="A569" s="1"/>
      <c r="B569" s="124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3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 ht="34.5" hidden="1" customHeight="1" x14ac:dyDescent="0.35">
      <c r="A570" s="1"/>
      <c r="B570" s="124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3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 ht="34.5" hidden="1" customHeight="1" x14ac:dyDescent="0.35">
      <c r="A571" s="1"/>
      <c r="B571" s="124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3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 ht="34.5" hidden="1" customHeight="1" x14ac:dyDescent="0.35">
      <c r="A572" s="1"/>
      <c r="B572" s="124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3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 ht="34.5" hidden="1" customHeight="1" x14ac:dyDescent="0.35">
      <c r="A573" s="1"/>
      <c r="B573" s="124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3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 ht="34.5" hidden="1" customHeight="1" x14ac:dyDescent="0.35">
      <c r="A574" s="1"/>
      <c r="B574" s="124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3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 ht="34.5" hidden="1" customHeight="1" x14ac:dyDescent="0.35">
      <c r="A575" s="1"/>
      <c r="B575" s="124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3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 ht="34.5" hidden="1" customHeight="1" x14ac:dyDescent="0.35">
      <c r="A576" s="1"/>
      <c r="B576" s="124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3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 ht="34.5" hidden="1" customHeight="1" x14ac:dyDescent="0.35">
      <c r="A577" s="1"/>
      <c r="B577" s="124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3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 ht="34.5" hidden="1" customHeight="1" x14ac:dyDescent="0.35">
      <c r="A578" s="1"/>
      <c r="B578" s="124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3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 ht="34.5" hidden="1" customHeight="1" x14ac:dyDescent="0.35">
      <c r="A579" s="1"/>
      <c r="B579" s="124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3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 ht="34.5" hidden="1" customHeight="1" x14ac:dyDescent="0.35">
      <c r="A580" s="1"/>
      <c r="B580" s="124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3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 ht="34.5" hidden="1" customHeight="1" x14ac:dyDescent="0.35">
      <c r="A581" s="1"/>
      <c r="B581" s="124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3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 ht="34.5" hidden="1" customHeight="1" x14ac:dyDescent="0.35">
      <c r="A582" s="1"/>
      <c r="B582" s="124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3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 ht="34.5" hidden="1" customHeight="1" x14ac:dyDescent="0.35">
      <c r="A583" s="1"/>
      <c r="B583" s="124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3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 ht="34.5" hidden="1" customHeight="1" x14ac:dyDescent="0.35">
      <c r="A584" s="1"/>
      <c r="B584" s="124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3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 ht="34.5" hidden="1" customHeight="1" x14ac:dyDescent="0.35">
      <c r="A585" s="1"/>
      <c r="B585" s="124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3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 ht="34.5" hidden="1" customHeight="1" x14ac:dyDescent="0.35">
      <c r="A586" s="1"/>
      <c r="B586" s="124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3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 ht="34.5" hidden="1" customHeight="1" x14ac:dyDescent="0.35">
      <c r="A587" s="1"/>
      <c r="B587" s="124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3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 ht="34.5" hidden="1" customHeight="1" x14ac:dyDescent="0.35">
      <c r="A588" s="1"/>
      <c r="B588" s="124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3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 ht="34.5" hidden="1" customHeight="1" x14ac:dyDescent="0.35">
      <c r="A589" s="1"/>
      <c r="B589" s="124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3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 ht="34.5" hidden="1" customHeight="1" x14ac:dyDescent="0.35">
      <c r="A590" s="1"/>
      <c r="B590" s="124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3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 ht="34.5" hidden="1" customHeight="1" x14ac:dyDescent="0.35">
      <c r="A591" s="1"/>
      <c r="B591" s="124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3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 ht="34.5" hidden="1" customHeight="1" x14ac:dyDescent="0.35">
      <c r="A592" s="1"/>
      <c r="B592" s="124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3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 ht="34.5" hidden="1" customHeight="1" x14ac:dyDescent="0.35">
      <c r="A593" s="1"/>
      <c r="B593" s="124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3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 ht="34.5" hidden="1" customHeight="1" x14ac:dyDescent="0.35">
      <c r="A594" s="1"/>
      <c r="B594" s="124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3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 ht="34.5" hidden="1" customHeight="1" x14ac:dyDescent="0.35">
      <c r="A595" s="1"/>
      <c r="B595" s="124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3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 ht="34.5" hidden="1" customHeight="1" x14ac:dyDescent="0.35">
      <c r="A596" s="1"/>
      <c r="B596" s="124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3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 ht="34.5" hidden="1" customHeight="1" x14ac:dyDescent="0.35">
      <c r="A597" s="1"/>
      <c r="B597" s="124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3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 ht="34.5" hidden="1" customHeight="1" x14ac:dyDescent="0.35">
      <c r="A598" s="1"/>
      <c r="B598" s="124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3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 ht="34.5" hidden="1" customHeight="1" x14ac:dyDescent="0.35">
      <c r="A599" s="1"/>
      <c r="B599" s="124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3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 ht="34.5" hidden="1" customHeight="1" x14ac:dyDescent="0.35">
      <c r="A600" s="1"/>
      <c r="B600" s="124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3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 ht="34.5" hidden="1" customHeight="1" x14ac:dyDescent="0.35">
      <c r="A601" s="1"/>
      <c r="B601" s="124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3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 ht="34.5" hidden="1" customHeight="1" x14ac:dyDescent="0.35">
      <c r="A602" s="1"/>
      <c r="B602" s="124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3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 ht="34.5" hidden="1" customHeight="1" x14ac:dyDescent="0.35">
      <c r="A603" s="1"/>
      <c r="B603" s="124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3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 ht="34.5" hidden="1" customHeight="1" x14ac:dyDescent="0.35">
      <c r="A604" s="1"/>
      <c r="B604" s="124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3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 ht="34.5" hidden="1" customHeight="1" x14ac:dyDescent="0.35">
      <c r="A605" s="1"/>
      <c r="B605" s="124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3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 ht="34.5" hidden="1" customHeight="1" x14ac:dyDescent="0.35">
      <c r="A606" s="1"/>
      <c r="B606" s="124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3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 ht="34.5" hidden="1" customHeight="1" x14ac:dyDescent="0.35">
      <c r="A607" s="1"/>
      <c r="B607" s="124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3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 ht="34.5" hidden="1" customHeight="1" x14ac:dyDescent="0.35">
      <c r="A608" s="1"/>
      <c r="B608" s="124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3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 ht="34.5" hidden="1" customHeight="1" x14ac:dyDescent="0.35">
      <c r="A609" s="1"/>
      <c r="B609" s="124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3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 ht="34.5" hidden="1" customHeight="1" x14ac:dyDescent="0.35">
      <c r="A610" s="1"/>
      <c r="B610" s="124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3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 ht="34.5" hidden="1" customHeight="1" x14ac:dyDescent="0.35">
      <c r="A611" s="1"/>
      <c r="B611" s="124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3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 ht="34.5" hidden="1" customHeight="1" x14ac:dyDescent="0.35">
      <c r="A612" s="1"/>
      <c r="B612" s="124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3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 ht="34.5" hidden="1" customHeight="1" x14ac:dyDescent="0.35">
      <c r="A613" s="1"/>
      <c r="B613" s="124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3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 ht="34.5" hidden="1" customHeight="1" x14ac:dyDescent="0.35">
      <c r="A614" s="1"/>
      <c r="B614" s="124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3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 ht="34.5" hidden="1" customHeight="1" x14ac:dyDescent="0.35">
      <c r="A615" s="1"/>
      <c r="B615" s="124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3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 ht="34.5" hidden="1" customHeight="1" x14ac:dyDescent="0.35">
      <c r="A616" s="1"/>
      <c r="B616" s="124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3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 ht="34.5" hidden="1" customHeight="1" x14ac:dyDescent="0.35">
      <c r="A617" s="1"/>
      <c r="B617" s="124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3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 ht="34.5" hidden="1" customHeight="1" x14ac:dyDescent="0.35">
      <c r="A618" s="1"/>
      <c r="B618" s="124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3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 ht="34.5" hidden="1" customHeight="1" x14ac:dyDescent="0.35">
      <c r="A619" s="1"/>
      <c r="B619" s="124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3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 ht="34.5" hidden="1" customHeight="1" x14ac:dyDescent="0.35">
      <c r="A620" s="1"/>
      <c r="B620" s="124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3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 ht="34.5" hidden="1" customHeight="1" x14ac:dyDescent="0.35">
      <c r="A621" s="1"/>
      <c r="B621" s="124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3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 ht="34.5" hidden="1" customHeight="1" x14ac:dyDescent="0.35">
      <c r="A622" s="1"/>
      <c r="B622" s="124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3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 ht="34.5" hidden="1" customHeight="1" x14ac:dyDescent="0.35">
      <c r="A623" s="1"/>
      <c r="B623" s="124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3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 ht="34.5" hidden="1" customHeight="1" x14ac:dyDescent="0.35">
      <c r="A624" s="1"/>
      <c r="B624" s="124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3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 ht="34.5" hidden="1" customHeight="1" x14ac:dyDescent="0.35">
      <c r="A625" s="1"/>
      <c r="B625" s="124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3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 ht="34.5" hidden="1" customHeight="1" x14ac:dyDescent="0.35">
      <c r="A626" s="1"/>
      <c r="B626" s="124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3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 ht="34.5" hidden="1" customHeight="1" x14ac:dyDescent="0.35">
      <c r="A627" s="1"/>
      <c r="B627" s="124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3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 ht="34.5" hidden="1" customHeight="1" x14ac:dyDescent="0.35">
      <c r="A628" s="1"/>
      <c r="B628" s="124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3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 ht="34.5" hidden="1" customHeight="1" x14ac:dyDescent="0.35">
      <c r="A629" s="1"/>
      <c r="B629" s="124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3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 ht="34.5" hidden="1" customHeight="1" x14ac:dyDescent="0.35">
      <c r="A630" s="1"/>
      <c r="B630" s="124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3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 ht="34.5" hidden="1" customHeight="1" x14ac:dyDescent="0.35">
      <c r="A631" s="1"/>
      <c r="B631" s="124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3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 ht="34.5" hidden="1" customHeight="1" x14ac:dyDescent="0.35">
      <c r="A632" s="1"/>
      <c r="B632" s="124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3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1:42" ht="34.5" hidden="1" customHeight="1" x14ac:dyDescent="0.35">
      <c r="A633" s="1"/>
      <c r="B633" s="124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3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1:42" ht="34.5" hidden="1" customHeight="1" x14ac:dyDescent="0.35">
      <c r="A634" s="1"/>
      <c r="B634" s="124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3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1:42" ht="34.5" hidden="1" customHeight="1" x14ac:dyDescent="0.35">
      <c r="A635" s="1"/>
      <c r="B635" s="124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3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1:42" ht="34.5" hidden="1" customHeight="1" x14ac:dyDescent="0.35">
      <c r="A636" s="1"/>
      <c r="B636" s="124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3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1:42" ht="34.5" hidden="1" customHeight="1" x14ac:dyDescent="0.35">
      <c r="A637" s="1"/>
      <c r="B637" s="124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3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1:42" ht="34.5" hidden="1" customHeight="1" x14ac:dyDescent="0.35">
      <c r="A638" s="1"/>
      <c r="B638" s="124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3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1:42" ht="34.5" hidden="1" customHeight="1" x14ac:dyDescent="0.35">
      <c r="A639" s="1"/>
      <c r="B639" s="124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3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1:42" ht="34.5" hidden="1" customHeight="1" x14ac:dyDescent="0.35">
      <c r="A640" s="1"/>
      <c r="B640" s="124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3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1:42" ht="34.5" hidden="1" customHeight="1" x14ac:dyDescent="0.35">
      <c r="A641" s="1"/>
      <c r="B641" s="124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3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1:42" ht="34.5" hidden="1" customHeight="1" x14ac:dyDescent="0.35">
      <c r="A642" s="1"/>
      <c r="B642" s="124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3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1:42" ht="34.5" hidden="1" customHeight="1" x14ac:dyDescent="0.35">
      <c r="A643" s="1"/>
      <c r="B643" s="124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3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1:42" ht="34.5" hidden="1" customHeight="1" x14ac:dyDescent="0.35">
      <c r="A644" s="1"/>
      <c r="B644" s="124"/>
      <c r="C644" s="1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3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1:42" ht="34.5" hidden="1" customHeight="1" x14ac:dyDescent="0.35">
      <c r="A645" s="1"/>
      <c r="B645" s="124"/>
      <c r="C645" s="1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3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1:42" ht="34.5" hidden="1" customHeight="1" x14ac:dyDescent="0.35">
      <c r="A646" s="1"/>
      <c r="B646" s="124"/>
      <c r="C646" s="1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3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1:42" ht="34.5" hidden="1" customHeight="1" x14ac:dyDescent="0.35">
      <c r="A647" s="1"/>
      <c r="B647" s="124"/>
      <c r="C647" s="1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3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1:42" ht="34.5" hidden="1" customHeight="1" x14ac:dyDescent="0.35">
      <c r="A648" s="1"/>
      <c r="B648" s="124"/>
      <c r="C648" s="1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3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1:42" ht="34.5" hidden="1" customHeight="1" x14ac:dyDescent="0.35">
      <c r="A649" s="1"/>
      <c r="B649" s="124"/>
      <c r="C649" s="1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3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1:42" ht="34.5" hidden="1" customHeight="1" x14ac:dyDescent="0.35">
      <c r="A650" s="1"/>
      <c r="B650" s="124"/>
      <c r="C650" s="1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3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1:42" ht="34.5" hidden="1" customHeight="1" x14ac:dyDescent="0.35">
      <c r="A651" s="1"/>
      <c r="B651" s="124"/>
      <c r="C651" s="1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3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1:42" ht="34.5" hidden="1" customHeight="1" x14ac:dyDescent="0.35">
      <c r="A652" s="1"/>
      <c r="B652" s="124"/>
      <c r="C652" s="1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3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1:42" ht="34.5" hidden="1" customHeight="1" x14ac:dyDescent="0.35">
      <c r="A653" s="1"/>
      <c r="B653" s="124"/>
      <c r="C653" s="1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3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1:42" ht="34.5" hidden="1" customHeight="1" x14ac:dyDescent="0.35">
      <c r="A654" s="1"/>
      <c r="B654" s="124"/>
      <c r="C654" s="1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3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1:42" ht="34.5" hidden="1" customHeight="1" x14ac:dyDescent="0.35">
      <c r="A655" s="1"/>
      <c r="B655" s="124"/>
      <c r="C655" s="1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3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1:42" ht="34.5" hidden="1" customHeight="1" x14ac:dyDescent="0.35">
      <c r="A656" s="1"/>
      <c r="B656" s="124"/>
      <c r="C656" s="1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3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1:42" ht="34.5" hidden="1" customHeight="1" x14ac:dyDescent="0.35">
      <c r="A657" s="1"/>
      <c r="B657" s="124"/>
      <c r="C657" s="1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3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1:42" ht="34.5" hidden="1" customHeight="1" x14ac:dyDescent="0.35">
      <c r="A658" s="1"/>
      <c r="B658" s="124"/>
      <c r="C658" s="1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3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1:42" ht="34.5" hidden="1" customHeight="1" x14ac:dyDescent="0.35">
      <c r="A659" s="1"/>
      <c r="B659" s="124"/>
      <c r="C659" s="1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3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1:42" ht="34.5" hidden="1" customHeight="1" x14ac:dyDescent="0.35">
      <c r="A660" s="1"/>
      <c r="B660" s="124"/>
      <c r="C660" s="1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3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1:42" ht="34.5" hidden="1" customHeight="1" x14ac:dyDescent="0.35">
      <c r="A661" s="1"/>
      <c r="B661" s="124"/>
      <c r="C661" s="1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3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1:42" ht="34.5" hidden="1" customHeight="1" x14ac:dyDescent="0.35">
      <c r="A662" s="1"/>
      <c r="B662" s="124"/>
      <c r="C662" s="1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3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1:42" ht="34.5" hidden="1" customHeight="1" x14ac:dyDescent="0.35">
      <c r="A663" s="1"/>
      <c r="B663" s="124"/>
      <c r="C663" s="1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3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1:42" ht="34.5" hidden="1" customHeight="1" x14ac:dyDescent="0.35">
      <c r="A664" s="1"/>
      <c r="B664" s="124"/>
      <c r="C664" s="1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3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1:42" ht="34.5" hidden="1" customHeight="1" x14ac:dyDescent="0.35">
      <c r="A665" s="1"/>
      <c r="B665" s="124"/>
      <c r="C665" s="1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3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1:42" ht="34.5" hidden="1" customHeight="1" x14ac:dyDescent="0.35">
      <c r="A666" s="1"/>
      <c r="B666" s="124"/>
      <c r="C666" s="1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3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1:42" ht="34.5" hidden="1" customHeight="1" x14ac:dyDescent="0.35">
      <c r="A667" s="1"/>
      <c r="B667" s="124"/>
      <c r="C667" s="1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3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1:42" ht="34.5" hidden="1" customHeight="1" x14ac:dyDescent="0.35">
      <c r="A668" s="1"/>
      <c r="B668" s="124"/>
      <c r="C668" s="1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3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1:42" ht="34.5" hidden="1" customHeight="1" x14ac:dyDescent="0.35">
      <c r="A669" s="1"/>
      <c r="B669" s="124"/>
      <c r="C669" s="1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3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1:42" ht="34.5" hidden="1" customHeight="1" x14ac:dyDescent="0.35">
      <c r="A670" s="1"/>
      <c r="B670" s="124"/>
      <c r="C670" s="1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3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1:42" ht="34.5" hidden="1" customHeight="1" x14ac:dyDescent="0.35">
      <c r="A671" s="1"/>
      <c r="B671" s="124"/>
      <c r="C671" s="1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3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1:42" ht="34.5" hidden="1" customHeight="1" x14ac:dyDescent="0.35">
      <c r="A672" s="1"/>
      <c r="B672" s="124"/>
      <c r="C672" s="1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3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1:42" ht="34.5" hidden="1" customHeight="1" x14ac:dyDescent="0.35">
      <c r="A673" s="1"/>
      <c r="B673" s="124"/>
      <c r="C673" s="1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3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1:42" ht="34.5" hidden="1" customHeight="1" x14ac:dyDescent="0.35">
      <c r="A674" s="1"/>
      <c r="B674" s="124"/>
      <c r="C674" s="1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3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1:42" ht="34.5" hidden="1" customHeight="1" x14ac:dyDescent="0.35">
      <c r="A675" s="1"/>
      <c r="B675" s="124"/>
      <c r="C675" s="1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3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1:42" ht="34.5" hidden="1" customHeight="1" x14ac:dyDescent="0.35">
      <c r="A676" s="1"/>
      <c r="B676" s="124"/>
      <c r="C676" s="1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3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1:42" ht="34.5" hidden="1" customHeight="1" x14ac:dyDescent="0.35">
      <c r="A677" s="1"/>
      <c r="B677" s="124"/>
      <c r="C677" s="1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3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1:42" ht="34.5" hidden="1" customHeight="1" x14ac:dyDescent="0.35">
      <c r="A678" s="1"/>
      <c r="B678" s="124"/>
      <c r="C678" s="1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3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1:42" ht="34.5" hidden="1" customHeight="1" x14ac:dyDescent="0.35">
      <c r="A679" s="1"/>
      <c r="B679" s="124"/>
      <c r="C679" s="1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3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1:42" ht="34.5" hidden="1" customHeight="1" x14ac:dyDescent="0.35">
      <c r="A680" s="1"/>
      <c r="B680" s="124"/>
      <c r="C680" s="1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3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1:42" ht="34.5" hidden="1" customHeight="1" x14ac:dyDescent="0.35">
      <c r="A681" s="1"/>
      <c r="B681" s="124"/>
      <c r="C681" s="1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3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1:42" ht="34.5" hidden="1" customHeight="1" x14ac:dyDescent="0.35">
      <c r="A682" s="1"/>
      <c r="B682" s="124"/>
      <c r="C682" s="1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3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1:42" ht="34.5" hidden="1" customHeight="1" x14ac:dyDescent="0.35">
      <c r="A683" s="1"/>
      <c r="B683" s="124"/>
      <c r="C683" s="1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3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1:42" ht="34.5" hidden="1" customHeight="1" x14ac:dyDescent="0.35">
      <c r="A684" s="1"/>
      <c r="B684" s="124"/>
      <c r="C684" s="1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3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1:42" ht="34.5" hidden="1" customHeight="1" x14ac:dyDescent="0.35">
      <c r="A685" s="1"/>
      <c r="B685" s="124"/>
      <c r="C685" s="1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3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1:42" ht="34.5" hidden="1" customHeight="1" x14ac:dyDescent="0.35">
      <c r="A686" s="1"/>
      <c r="B686" s="124"/>
      <c r="C686" s="1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3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1:42" ht="34.5" hidden="1" customHeight="1" x14ac:dyDescent="0.35">
      <c r="A687" s="1"/>
      <c r="B687" s="124"/>
      <c r="C687" s="1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3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1:42" ht="34.5" hidden="1" customHeight="1" x14ac:dyDescent="0.35">
      <c r="A688" s="1"/>
      <c r="B688" s="124"/>
      <c r="C688" s="1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3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spans="1:42" ht="34.5" hidden="1" customHeight="1" x14ac:dyDescent="0.35">
      <c r="A689" s="1"/>
      <c r="B689" s="124"/>
      <c r="C689" s="1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3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spans="1:42" ht="34.5" hidden="1" customHeight="1" x14ac:dyDescent="0.35">
      <c r="A690" s="1"/>
      <c r="B690" s="124"/>
      <c r="C690" s="1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3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spans="1:42" ht="34.5" hidden="1" customHeight="1" x14ac:dyDescent="0.35">
      <c r="A691" s="1"/>
      <c r="B691" s="124"/>
      <c r="C691" s="1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3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spans="1:42" ht="34.5" hidden="1" customHeight="1" x14ac:dyDescent="0.35">
      <c r="A692" s="1"/>
      <c r="B692" s="124"/>
      <c r="C692" s="1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3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spans="1:42" ht="34.5" hidden="1" customHeight="1" x14ac:dyDescent="0.35">
      <c r="A693" s="1"/>
      <c r="B693" s="124"/>
      <c r="C693" s="1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3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spans="1:42" ht="34.5" hidden="1" customHeight="1" x14ac:dyDescent="0.35">
      <c r="A694" s="1"/>
      <c r="B694" s="124"/>
      <c r="C694" s="1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3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spans="1:42" ht="34.5" hidden="1" customHeight="1" x14ac:dyDescent="0.35">
      <c r="A695" s="1"/>
      <c r="B695" s="124"/>
      <c r="C695" s="1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3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spans="1:42" ht="34.5" hidden="1" customHeight="1" x14ac:dyDescent="0.35">
      <c r="A696" s="1"/>
      <c r="B696" s="124"/>
      <c r="C696" s="1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3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spans="1:42" ht="34.5" hidden="1" customHeight="1" x14ac:dyDescent="0.35">
      <c r="A697" s="1"/>
      <c r="B697" s="124"/>
      <c r="C697" s="1"/>
      <c r="D697" s="1"/>
      <c r="E697" s="1"/>
      <c r="F697" s="1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3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spans="1:42" ht="34.5" hidden="1" customHeight="1" x14ac:dyDescent="0.35">
      <c r="A698" s="1"/>
      <c r="B698" s="124"/>
      <c r="C698" s="1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3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spans="1:42" ht="34.5" hidden="1" customHeight="1" x14ac:dyDescent="0.35">
      <c r="A699" s="1"/>
      <c r="B699" s="124"/>
      <c r="C699" s="1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3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spans="1:42" ht="34.5" hidden="1" customHeight="1" x14ac:dyDescent="0.35">
      <c r="A700" s="1"/>
      <c r="B700" s="124"/>
      <c r="C700" s="1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3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spans="1:42" ht="34.5" hidden="1" customHeight="1" x14ac:dyDescent="0.35">
      <c r="A701" s="1"/>
      <c r="B701" s="124"/>
      <c r="C701" s="1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3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spans="1:42" ht="34.5" hidden="1" customHeight="1" x14ac:dyDescent="0.35">
      <c r="A702" s="1"/>
      <c r="B702" s="124"/>
      <c r="C702" s="1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3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spans="1:42" ht="34.5" hidden="1" customHeight="1" x14ac:dyDescent="0.35">
      <c r="A703" s="1"/>
      <c r="B703" s="124"/>
      <c r="C703" s="1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3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spans="1:42" ht="34.5" hidden="1" customHeight="1" x14ac:dyDescent="0.35">
      <c r="A704" s="1"/>
      <c r="B704" s="124"/>
      <c r="C704" s="1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3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spans="1:42" ht="34.5" hidden="1" customHeight="1" x14ac:dyDescent="0.35">
      <c r="A705" s="1"/>
      <c r="B705" s="124"/>
      <c r="C705" s="1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3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spans="1:42" ht="34.5" hidden="1" customHeight="1" x14ac:dyDescent="0.35">
      <c r="A706" s="1"/>
      <c r="B706" s="124"/>
      <c r="C706" s="1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3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spans="1:42" ht="34.5" hidden="1" customHeight="1" x14ac:dyDescent="0.35">
      <c r="A707" s="1"/>
      <c r="B707" s="124"/>
      <c r="C707" s="1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3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spans="1:42" ht="34.5" hidden="1" customHeight="1" x14ac:dyDescent="0.35">
      <c r="A708" s="1"/>
      <c r="B708" s="124"/>
      <c r="C708" s="1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3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spans="1:42" ht="34.5" hidden="1" customHeight="1" x14ac:dyDescent="0.35">
      <c r="A709" s="1"/>
      <c r="B709" s="124"/>
      <c r="C709" s="1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3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spans="1:42" ht="34.5" hidden="1" customHeight="1" x14ac:dyDescent="0.35">
      <c r="A710" s="1"/>
      <c r="B710" s="124"/>
      <c r="C710" s="1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3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spans="1:42" ht="34.5" hidden="1" customHeight="1" x14ac:dyDescent="0.35">
      <c r="A711" s="1"/>
      <c r="B711" s="124"/>
      <c r="C711" s="1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3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spans="1:42" ht="34.5" hidden="1" customHeight="1" x14ac:dyDescent="0.35">
      <c r="A712" s="1"/>
      <c r="B712" s="124"/>
      <c r="C712" s="1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3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spans="1:42" ht="34.5" hidden="1" customHeight="1" x14ac:dyDescent="0.35">
      <c r="A713" s="1"/>
      <c r="B713" s="124"/>
      <c r="C713" s="1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3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spans="1:42" ht="34.5" hidden="1" customHeight="1" x14ac:dyDescent="0.35">
      <c r="A714" s="1"/>
      <c r="B714" s="124"/>
      <c r="C714" s="1"/>
      <c r="D714" s="1"/>
      <c r="E714" s="1"/>
      <c r="F714" s="1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3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spans="1:42" ht="34.5" hidden="1" customHeight="1" x14ac:dyDescent="0.35">
      <c r="A715" s="1"/>
      <c r="B715" s="124"/>
      <c r="C715" s="1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3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spans="1:42" ht="34.5" hidden="1" customHeight="1" x14ac:dyDescent="0.35">
      <c r="A716" s="1"/>
      <c r="B716" s="124"/>
      <c r="C716" s="1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3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spans="1:42" ht="34.5" hidden="1" customHeight="1" x14ac:dyDescent="0.35">
      <c r="A717" s="1"/>
      <c r="B717" s="124"/>
      <c r="C717" s="1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3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spans="1:42" ht="34.5" hidden="1" customHeight="1" x14ac:dyDescent="0.35">
      <c r="A718" s="1"/>
      <c r="B718" s="124"/>
      <c r="C718" s="1"/>
      <c r="D718" s="1"/>
      <c r="E718" s="1"/>
      <c r="F718" s="1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3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spans="1:42" ht="34.5" hidden="1" customHeight="1" x14ac:dyDescent="0.35">
      <c r="A719" s="1"/>
      <c r="B719" s="124"/>
      <c r="C719" s="1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3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spans="1:42" ht="34.5" hidden="1" customHeight="1" x14ac:dyDescent="0.35">
      <c r="A720" s="1"/>
      <c r="B720" s="124"/>
      <c r="C720" s="1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3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spans="1:42" ht="34.5" hidden="1" customHeight="1" x14ac:dyDescent="0.35">
      <c r="A721" s="1"/>
      <c r="B721" s="124"/>
      <c r="C721" s="1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3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spans="1:42" ht="34.5" hidden="1" customHeight="1" x14ac:dyDescent="0.35">
      <c r="A722" s="1"/>
      <c r="B722" s="124"/>
      <c r="C722" s="1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3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spans="1:42" ht="34.5" hidden="1" customHeight="1" x14ac:dyDescent="0.35">
      <c r="A723" s="1"/>
      <c r="B723" s="124"/>
      <c r="C723" s="1"/>
      <c r="D723" s="1"/>
      <c r="E723" s="1"/>
      <c r="F723" s="1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3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spans="1:42" ht="34.5" hidden="1" customHeight="1" x14ac:dyDescent="0.35">
      <c r="A724" s="1"/>
      <c r="B724" s="124"/>
      <c r="C724" s="1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3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spans="1:42" ht="34.5" hidden="1" customHeight="1" x14ac:dyDescent="0.35">
      <c r="A725" s="1"/>
      <c r="B725" s="124"/>
      <c r="C725" s="1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3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spans="1:42" ht="34.5" hidden="1" customHeight="1" x14ac:dyDescent="0.35">
      <c r="A726" s="1"/>
      <c r="B726" s="124"/>
      <c r="C726" s="1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3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spans="1:42" ht="34.5" hidden="1" customHeight="1" x14ac:dyDescent="0.35">
      <c r="A727" s="1"/>
      <c r="B727" s="124"/>
      <c r="C727" s="1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3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spans="1:42" ht="34.5" hidden="1" customHeight="1" x14ac:dyDescent="0.35">
      <c r="A728" s="1"/>
      <c r="B728" s="124"/>
      <c r="C728" s="1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3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spans="1:42" ht="34.5" hidden="1" customHeight="1" x14ac:dyDescent="0.35">
      <c r="A729" s="1"/>
      <c r="B729" s="124"/>
      <c r="C729" s="1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3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 spans="1:42" ht="34.5" hidden="1" customHeight="1" x14ac:dyDescent="0.35">
      <c r="A730" s="1"/>
      <c r="B730" s="124"/>
      <c r="C730" s="1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3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 spans="1:42" ht="34.5" hidden="1" customHeight="1" x14ac:dyDescent="0.35">
      <c r="A731" s="1"/>
      <c r="B731" s="124"/>
      <c r="C731" s="1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3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 spans="1:42" ht="34.5" hidden="1" customHeight="1" x14ac:dyDescent="0.35">
      <c r="A732" s="1"/>
      <c r="B732" s="124"/>
      <c r="C732" s="1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3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 spans="1:42" ht="34.5" hidden="1" customHeight="1" x14ac:dyDescent="0.35">
      <c r="A733" s="1"/>
      <c r="B733" s="124"/>
      <c r="C733" s="1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3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 spans="1:42" ht="34.5" hidden="1" customHeight="1" x14ac:dyDescent="0.35">
      <c r="A734" s="1"/>
      <c r="B734" s="124"/>
      <c r="C734" s="1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3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 spans="1:42" ht="34.5" hidden="1" customHeight="1" x14ac:dyDescent="0.35">
      <c r="A735" s="1"/>
      <c r="B735" s="124"/>
      <c r="C735" s="1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3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 spans="1:42" ht="34.5" hidden="1" customHeight="1" x14ac:dyDescent="0.35">
      <c r="A736" s="1"/>
      <c r="B736" s="124"/>
      <c r="C736" s="1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3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 spans="1:42" ht="34.5" hidden="1" customHeight="1" x14ac:dyDescent="0.35">
      <c r="A737" s="1"/>
      <c r="B737" s="124"/>
      <c r="C737" s="1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3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 spans="1:42" ht="34.5" hidden="1" customHeight="1" x14ac:dyDescent="0.35">
      <c r="A738" s="1"/>
      <c r="B738" s="124"/>
      <c r="C738" s="1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3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 spans="1:42" ht="34.5" hidden="1" customHeight="1" x14ac:dyDescent="0.35">
      <c r="A739" s="1"/>
      <c r="B739" s="124"/>
      <c r="C739" s="1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3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 spans="1:42" ht="34.5" hidden="1" customHeight="1" x14ac:dyDescent="0.35">
      <c r="A740" s="1"/>
      <c r="B740" s="124"/>
      <c r="C740" s="1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3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 spans="1:42" ht="34.5" hidden="1" customHeight="1" x14ac:dyDescent="0.35">
      <c r="A741" s="1"/>
      <c r="B741" s="124"/>
      <c r="C741" s="1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3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 spans="1:42" ht="34.5" hidden="1" customHeight="1" x14ac:dyDescent="0.35">
      <c r="A742" s="1"/>
      <c r="B742" s="124"/>
      <c r="C742" s="1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3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 spans="1:42" ht="34.5" hidden="1" customHeight="1" x14ac:dyDescent="0.35">
      <c r="A743" s="1"/>
      <c r="B743" s="124"/>
      <c r="C743" s="1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3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 spans="1:42" ht="34.5" hidden="1" customHeight="1" x14ac:dyDescent="0.35">
      <c r="A744" s="1"/>
      <c r="B744" s="124"/>
      <c r="C744" s="1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3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 spans="1:42" ht="34.5" hidden="1" customHeight="1" x14ac:dyDescent="0.35">
      <c r="A745" s="1"/>
      <c r="B745" s="124"/>
      <c r="C745" s="1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3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 spans="1:42" ht="34.5" hidden="1" customHeight="1" x14ac:dyDescent="0.35">
      <c r="A746" s="1"/>
      <c r="B746" s="124"/>
      <c r="C746" s="1"/>
      <c r="D746" s="1"/>
      <c r="E746" s="1"/>
      <c r="F746" s="1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3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 spans="1:42" ht="34.5" hidden="1" customHeight="1" x14ac:dyDescent="0.35">
      <c r="A747" s="1"/>
      <c r="B747" s="124"/>
      <c r="C747" s="1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3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 spans="1:42" ht="34.5" hidden="1" customHeight="1" x14ac:dyDescent="0.35">
      <c r="A748" s="1"/>
      <c r="B748" s="124"/>
      <c r="C748" s="1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3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 spans="1:42" ht="34.5" hidden="1" customHeight="1" x14ac:dyDescent="0.35">
      <c r="A749" s="1"/>
      <c r="B749" s="124"/>
      <c r="C749" s="1"/>
      <c r="D749" s="1"/>
      <c r="E749" s="1"/>
      <c r="F749" s="1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3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 spans="1:42" ht="34.5" hidden="1" customHeight="1" x14ac:dyDescent="0.35">
      <c r="A750" s="1"/>
      <c r="B750" s="124"/>
      <c r="C750" s="1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3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 spans="1:42" ht="34.5" hidden="1" customHeight="1" x14ac:dyDescent="0.35">
      <c r="A751" s="1"/>
      <c r="B751" s="124"/>
      <c r="C751" s="1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3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 spans="1:42" ht="34.5" hidden="1" customHeight="1" x14ac:dyDescent="0.35">
      <c r="A752" s="1"/>
      <c r="B752" s="124"/>
      <c r="C752" s="1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3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 spans="1:42" ht="34.5" hidden="1" customHeight="1" x14ac:dyDescent="0.35">
      <c r="A753" s="1"/>
      <c r="B753" s="124"/>
      <c r="C753" s="1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3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 spans="1:42" ht="34.5" hidden="1" customHeight="1" x14ac:dyDescent="0.35">
      <c r="A754" s="1"/>
      <c r="B754" s="124"/>
      <c r="C754" s="1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3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 spans="1:42" ht="34.5" hidden="1" customHeight="1" x14ac:dyDescent="0.35">
      <c r="A755" s="1"/>
      <c r="B755" s="124"/>
      <c r="C755" s="1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3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 spans="1:42" ht="34.5" hidden="1" customHeight="1" x14ac:dyDescent="0.35">
      <c r="A756" s="1"/>
      <c r="B756" s="124"/>
      <c r="C756" s="1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3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 spans="1:42" ht="34.5" hidden="1" customHeight="1" x14ac:dyDescent="0.35">
      <c r="A757" s="1"/>
      <c r="B757" s="124"/>
      <c r="C757" s="1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3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 spans="1:42" ht="34.5" hidden="1" customHeight="1" x14ac:dyDescent="0.35">
      <c r="A758" s="1"/>
      <c r="B758" s="124"/>
      <c r="C758" s="1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3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 spans="1:42" ht="34.5" hidden="1" customHeight="1" x14ac:dyDescent="0.35">
      <c r="A759" s="1"/>
      <c r="B759" s="124"/>
      <c r="C759" s="1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3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 spans="1:42" ht="34.5" hidden="1" customHeight="1" x14ac:dyDescent="0.35">
      <c r="A760" s="1"/>
      <c r="B760" s="124"/>
      <c r="C760" s="1"/>
      <c r="D760" s="1"/>
      <c r="E760" s="1"/>
      <c r="F760" s="1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3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 spans="1:42" ht="34.5" hidden="1" customHeight="1" x14ac:dyDescent="0.35">
      <c r="A761" s="1"/>
      <c r="B761" s="124"/>
      <c r="C761" s="1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3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 spans="1:42" ht="34.5" hidden="1" customHeight="1" x14ac:dyDescent="0.35">
      <c r="A762" s="1"/>
      <c r="B762" s="124"/>
      <c r="C762" s="1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3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 spans="1:42" ht="34.5" hidden="1" customHeight="1" x14ac:dyDescent="0.35">
      <c r="A763" s="1"/>
      <c r="B763" s="124"/>
      <c r="C763" s="1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3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 spans="1:42" ht="34.5" hidden="1" customHeight="1" x14ac:dyDescent="0.35">
      <c r="A764" s="1"/>
      <c r="B764" s="124"/>
      <c r="C764" s="1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3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 spans="1:42" ht="34.5" hidden="1" customHeight="1" x14ac:dyDescent="0.35">
      <c r="A765" s="1"/>
      <c r="B765" s="124"/>
      <c r="C765" s="1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3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 spans="1:42" ht="34.5" hidden="1" customHeight="1" x14ac:dyDescent="0.35">
      <c r="A766" s="1"/>
      <c r="B766" s="124"/>
      <c r="C766" s="1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3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 spans="1:42" ht="34.5" hidden="1" customHeight="1" x14ac:dyDescent="0.35">
      <c r="A767" s="1"/>
      <c r="B767" s="124"/>
      <c r="C767" s="1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3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 spans="1:42" ht="34.5" hidden="1" customHeight="1" x14ac:dyDescent="0.35">
      <c r="A768" s="1"/>
      <c r="B768" s="124"/>
      <c r="C768" s="1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3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 spans="1:42" ht="34.5" hidden="1" customHeight="1" x14ac:dyDescent="0.35">
      <c r="A769" s="1"/>
      <c r="B769" s="124"/>
      <c r="C769" s="1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3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 spans="1:42" ht="34.5" hidden="1" customHeight="1" x14ac:dyDescent="0.35">
      <c r="A770" s="1"/>
      <c r="B770" s="124"/>
      <c r="C770" s="1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3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 spans="1:42" ht="34.5" hidden="1" customHeight="1" x14ac:dyDescent="0.35">
      <c r="A771" s="1"/>
      <c r="B771" s="124"/>
      <c r="C771" s="1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3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 spans="1:42" ht="34.5" hidden="1" customHeight="1" x14ac:dyDescent="0.35">
      <c r="A772" s="1"/>
      <c r="B772" s="124"/>
      <c r="C772" s="1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3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 spans="1:42" ht="34.5" hidden="1" customHeight="1" x14ac:dyDescent="0.35">
      <c r="A773" s="1"/>
      <c r="B773" s="124"/>
      <c r="C773" s="1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3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 spans="1:42" ht="34.5" hidden="1" customHeight="1" x14ac:dyDescent="0.35">
      <c r="A774" s="1"/>
      <c r="B774" s="124"/>
      <c r="C774" s="1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3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 spans="1:42" ht="34.5" hidden="1" customHeight="1" x14ac:dyDescent="0.35">
      <c r="A775" s="1"/>
      <c r="B775" s="124"/>
      <c r="C775" s="1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3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 spans="1:42" ht="34.5" hidden="1" customHeight="1" x14ac:dyDescent="0.35">
      <c r="A776" s="1"/>
      <c r="B776" s="124"/>
      <c r="C776" s="1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3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 spans="1:42" ht="34.5" hidden="1" customHeight="1" x14ac:dyDescent="0.35">
      <c r="A777" s="1"/>
      <c r="B777" s="124"/>
      <c r="C777" s="1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3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 spans="1:42" ht="34.5" hidden="1" customHeight="1" x14ac:dyDescent="0.35">
      <c r="A778" s="1"/>
      <c r="B778" s="124"/>
      <c r="C778" s="1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3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 spans="1:42" ht="34.5" hidden="1" customHeight="1" x14ac:dyDescent="0.35">
      <c r="A779" s="1"/>
      <c r="B779" s="124"/>
      <c r="C779" s="1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3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 spans="1:42" ht="34.5" hidden="1" customHeight="1" x14ac:dyDescent="0.35">
      <c r="A780" s="1"/>
      <c r="B780" s="124"/>
      <c r="C780" s="1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3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 spans="1:42" ht="34.5" hidden="1" customHeight="1" x14ac:dyDescent="0.35">
      <c r="A781" s="1"/>
      <c r="B781" s="124"/>
      <c r="C781" s="1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3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 spans="1:42" ht="34.5" hidden="1" customHeight="1" x14ac:dyDescent="0.35">
      <c r="A782" s="1"/>
      <c r="B782" s="124"/>
      <c r="C782" s="1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3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 spans="1:42" ht="34.5" hidden="1" customHeight="1" x14ac:dyDescent="0.35">
      <c r="A783" s="1"/>
      <c r="B783" s="124"/>
      <c r="C783" s="1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3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 spans="1:42" ht="34.5" hidden="1" customHeight="1" x14ac:dyDescent="0.35">
      <c r="A784" s="1"/>
      <c r="B784" s="124"/>
      <c r="C784" s="1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3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 spans="1:42" ht="34.5" hidden="1" customHeight="1" x14ac:dyDescent="0.35">
      <c r="A785" s="1"/>
      <c r="B785" s="124"/>
      <c r="C785" s="1"/>
      <c r="D785" s="1"/>
      <c r="E785" s="1"/>
      <c r="F785" s="1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3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 spans="1:42" ht="34.5" hidden="1" customHeight="1" x14ac:dyDescent="0.35">
      <c r="A786" s="1"/>
      <c r="B786" s="124"/>
      <c r="C786" s="1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3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 spans="1:42" ht="34.5" hidden="1" customHeight="1" x14ac:dyDescent="0.35">
      <c r="A787" s="1"/>
      <c r="B787" s="124"/>
      <c r="C787" s="1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3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 spans="1:42" ht="34.5" hidden="1" customHeight="1" x14ac:dyDescent="0.35">
      <c r="A788" s="1"/>
      <c r="B788" s="124"/>
      <c r="C788" s="1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3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 spans="1:42" ht="34.5" hidden="1" customHeight="1" x14ac:dyDescent="0.35">
      <c r="A789" s="1"/>
      <c r="B789" s="124"/>
      <c r="C789" s="1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3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 spans="1:42" ht="34.5" hidden="1" customHeight="1" x14ac:dyDescent="0.35">
      <c r="A790" s="1"/>
      <c r="B790" s="124"/>
      <c r="C790" s="1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3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 spans="1:42" ht="34.5" hidden="1" customHeight="1" x14ac:dyDescent="0.35">
      <c r="A791" s="1"/>
      <c r="B791" s="124"/>
      <c r="C791" s="1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3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 spans="1:42" ht="34.5" hidden="1" customHeight="1" x14ac:dyDescent="0.35">
      <c r="A792" s="1"/>
      <c r="B792" s="124"/>
      <c r="C792" s="1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3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 spans="1:42" ht="34.5" hidden="1" customHeight="1" x14ac:dyDescent="0.35">
      <c r="A793" s="1"/>
      <c r="B793" s="124"/>
      <c r="C793" s="1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3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 spans="1:42" ht="34.5" hidden="1" customHeight="1" x14ac:dyDescent="0.35">
      <c r="A794" s="1"/>
      <c r="B794" s="124"/>
      <c r="C794" s="1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3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 spans="1:42" ht="34.5" hidden="1" customHeight="1" x14ac:dyDescent="0.35">
      <c r="A795" s="1"/>
      <c r="B795" s="124"/>
      <c r="C795" s="1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3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 spans="1:42" ht="34.5" hidden="1" customHeight="1" x14ac:dyDescent="0.35">
      <c r="A796" s="1"/>
      <c r="B796" s="124"/>
      <c r="C796" s="1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3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 spans="1:42" ht="34.5" hidden="1" customHeight="1" x14ac:dyDescent="0.35">
      <c r="A797" s="1"/>
      <c r="B797" s="124"/>
      <c r="C797" s="1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3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 spans="1:42" ht="34.5" hidden="1" customHeight="1" x14ac:dyDescent="0.35">
      <c r="A798" s="1"/>
      <c r="B798" s="124"/>
      <c r="C798" s="1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3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 spans="1:42" ht="34.5" hidden="1" customHeight="1" x14ac:dyDescent="0.35">
      <c r="A799" s="1"/>
      <c r="B799" s="124"/>
      <c r="C799" s="1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3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 spans="1:42" ht="34.5" hidden="1" customHeight="1" x14ac:dyDescent="0.35">
      <c r="A800" s="1"/>
      <c r="B800" s="124"/>
      <c r="C800" s="1"/>
      <c r="D800" s="1"/>
      <c r="E800" s="1"/>
      <c r="F800" s="1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3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 spans="1:42" ht="34.5" hidden="1" customHeight="1" x14ac:dyDescent="0.35">
      <c r="A801" s="1"/>
      <c r="B801" s="124"/>
      <c r="C801" s="1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3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 spans="1:42" ht="34.5" hidden="1" customHeight="1" x14ac:dyDescent="0.35">
      <c r="A802" s="1"/>
      <c r="B802" s="124"/>
      <c r="C802" s="1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3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 spans="1:42" ht="34.5" hidden="1" customHeight="1" x14ac:dyDescent="0.35">
      <c r="A803" s="1"/>
      <c r="B803" s="124"/>
      <c r="C803" s="1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3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 spans="1:42" ht="34.5" hidden="1" customHeight="1" x14ac:dyDescent="0.35">
      <c r="A804" s="1"/>
      <c r="B804" s="124"/>
      <c r="C804" s="1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3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 spans="1:42" ht="34.5" hidden="1" customHeight="1" x14ac:dyDescent="0.35">
      <c r="A805" s="1"/>
      <c r="B805" s="124"/>
      <c r="C805" s="1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3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 spans="1:42" ht="34.5" hidden="1" customHeight="1" x14ac:dyDescent="0.35">
      <c r="A806" s="1"/>
      <c r="B806" s="124"/>
      <c r="C806" s="1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3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 spans="1:42" ht="34.5" hidden="1" customHeight="1" x14ac:dyDescent="0.35">
      <c r="A807" s="1"/>
      <c r="B807" s="124"/>
      <c r="C807" s="1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3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 spans="1:42" ht="34.5" hidden="1" customHeight="1" x14ac:dyDescent="0.35">
      <c r="A808" s="1"/>
      <c r="B808" s="124"/>
      <c r="C808" s="1"/>
      <c r="D808" s="1"/>
      <c r="E808" s="1"/>
      <c r="F808" s="1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3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 spans="1:42" ht="34.5" hidden="1" customHeight="1" x14ac:dyDescent="0.35">
      <c r="A809" s="1"/>
      <c r="B809" s="124"/>
      <c r="C809" s="1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3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 spans="1:42" ht="34.5" hidden="1" customHeight="1" x14ac:dyDescent="0.35">
      <c r="A810" s="1"/>
      <c r="B810" s="124"/>
      <c r="C810" s="1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3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 spans="1:42" ht="34.5" hidden="1" customHeight="1" x14ac:dyDescent="0.35">
      <c r="A811" s="1"/>
      <c r="B811" s="124"/>
      <c r="C811" s="1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3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 spans="1:42" ht="34.5" hidden="1" customHeight="1" x14ac:dyDescent="0.35">
      <c r="A812" s="1"/>
      <c r="B812" s="124"/>
      <c r="C812" s="1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3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 spans="1:42" ht="34.5" hidden="1" customHeight="1" x14ac:dyDescent="0.35">
      <c r="A813" s="1"/>
      <c r="B813" s="124"/>
      <c r="C813" s="1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3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 spans="1:42" ht="34.5" hidden="1" customHeight="1" x14ac:dyDescent="0.35">
      <c r="A814" s="1"/>
      <c r="B814" s="124"/>
      <c r="C814" s="1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3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 spans="1:42" ht="34.5" hidden="1" customHeight="1" x14ac:dyDescent="0.35">
      <c r="A815" s="1"/>
      <c r="B815" s="124"/>
      <c r="C815" s="1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3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 spans="1:42" ht="34.5" hidden="1" customHeight="1" x14ac:dyDescent="0.35">
      <c r="A816" s="1"/>
      <c r="B816" s="124"/>
      <c r="C816" s="1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3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 spans="1:42" ht="34.5" hidden="1" customHeight="1" x14ac:dyDescent="0.35">
      <c r="A817" s="1"/>
      <c r="B817" s="124"/>
      <c r="C817" s="1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3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 spans="1:42" ht="34.5" hidden="1" customHeight="1" x14ac:dyDescent="0.35">
      <c r="A818" s="1"/>
      <c r="B818" s="124"/>
      <c r="C818" s="1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3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 spans="1:42" ht="34.5" hidden="1" customHeight="1" x14ac:dyDescent="0.35">
      <c r="A819" s="1"/>
      <c r="B819" s="124"/>
      <c r="C819" s="1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3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 spans="1:42" ht="34.5" hidden="1" customHeight="1" x14ac:dyDescent="0.35">
      <c r="A820" s="1"/>
      <c r="B820" s="124"/>
      <c r="C820" s="1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3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 spans="1:42" ht="34.5" hidden="1" customHeight="1" x14ac:dyDescent="0.35">
      <c r="A821" s="1"/>
      <c r="B821" s="124"/>
      <c r="C821" s="1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3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 spans="1:42" ht="34.5" hidden="1" customHeight="1" x14ac:dyDescent="0.35">
      <c r="A822" s="1"/>
      <c r="B822" s="124"/>
      <c r="C822" s="1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3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 spans="1:42" ht="34.5" hidden="1" customHeight="1" x14ac:dyDescent="0.35">
      <c r="A823" s="1"/>
      <c r="B823" s="124"/>
      <c r="C823" s="1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3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 spans="1:42" ht="34.5" hidden="1" customHeight="1" x14ac:dyDescent="0.35">
      <c r="A824" s="1"/>
      <c r="B824" s="124"/>
      <c r="C824" s="1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3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 spans="1:42" ht="34.5" hidden="1" customHeight="1" x14ac:dyDescent="0.35">
      <c r="A825" s="1"/>
      <c r="B825" s="124"/>
      <c r="C825" s="1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3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 spans="1:42" ht="34.5" hidden="1" customHeight="1" x14ac:dyDescent="0.35">
      <c r="A826" s="1"/>
      <c r="B826" s="124"/>
      <c r="C826" s="1"/>
      <c r="D826" s="1"/>
      <c r="E826" s="1"/>
      <c r="F826" s="1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3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 spans="1:42" ht="34.5" hidden="1" customHeight="1" x14ac:dyDescent="0.35">
      <c r="A827" s="1"/>
      <c r="B827" s="124"/>
      <c r="C827" s="1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3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 spans="1:42" ht="34.5" hidden="1" customHeight="1" x14ac:dyDescent="0.35">
      <c r="A828" s="1"/>
      <c r="B828" s="124"/>
      <c r="C828" s="1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3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 spans="1:42" ht="34.5" hidden="1" customHeight="1" x14ac:dyDescent="0.35">
      <c r="A829" s="1"/>
      <c r="B829" s="124"/>
      <c r="C829" s="1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3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 spans="1:42" ht="34.5" hidden="1" customHeight="1" x14ac:dyDescent="0.35">
      <c r="A830" s="1"/>
      <c r="B830" s="124"/>
      <c r="C830" s="1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3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 spans="1:42" ht="34.5" hidden="1" customHeight="1" x14ac:dyDescent="0.35">
      <c r="A831" s="1"/>
      <c r="B831" s="124"/>
      <c r="C831" s="1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3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 spans="1:42" ht="34.5" hidden="1" customHeight="1" x14ac:dyDescent="0.35">
      <c r="A832" s="1"/>
      <c r="B832" s="124"/>
      <c r="C832" s="1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3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 spans="1:42" ht="34.5" hidden="1" customHeight="1" x14ac:dyDescent="0.35">
      <c r="A833" s="1"/>
      <c r="B833" s="124"/>
      <c r="C833" s="1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3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 spans="1:42" ht="34.5" hidden="1" customHeight="1" x14ac:dyDescent="0.35">
      <c r="A834" s="1"/>
      <c r="B834" s="124"/>
      <c r="C834" s="1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3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 spans="1:42" ht="34.5" hidden="1" customHeight="1" x14ac:dyDescent="0.35">
      <c r="A835" s="1"/>
      <c r="B835" s="124"/>
      <c r="C835" s="1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3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 spans="1:42" ht="34.5" hidden="1" customHeight="1" x14ac:dyDescent="0.35">
      <c r="A836" s="1"/>
      <c r="B836" s="124"/>
      <c r="C836" s="1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3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 spans="1:42" ht="34.5" hidden="1" customHeight="1" x14ac:dyDescent="0.35">
      <c r="A837" s="1"/>
      <c r="B837" s="124"/>
      <c r="C837" s="1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3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 spans="1:42" ht="34.5" hidden="1" customHeight="1" x14ac:dyDescent="0.35">
      <c r="A838" s="1"/>
      <c r="B838" s="124"/>
      <c r="C838" s="1"/>
      <c r="D838" s="1"/>
      <c r="E838" s="1"/>
      <c r="F838" s="1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3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 spans="1:42" ht="34.5" hidden="1" customHeight="1" x14ac:dyDescent="0.35">
      <c r="A839" s="1"/>
      <c r="B839" s="124"/>
      <c r="C839" s="1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3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 spans="1:42" ht="34.5" hidden="1" customHeight="1" x14ac:dyDescent="0.35">
      <c r="A840" s="1"/>
      <c r="B840" s="124"/>
      <c r="C840" s="1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3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 spans="1:42" ht="34.5" hidden="1" customHeight="1" x14ac:dyDescent="0.35">
      <c r="A841" s="1"/>
      <c r="B841" s="124"/>
      <c r="C841" s="1"/>
      <c r="D841" s="1"/>
      <c r="E841" s="1"/>
      <c r="F841" s="1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3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 spans="1:42" ht="34.5" hidden="1" customHeight="1" x14ac:dyDescent="0.35">
      <c r="A842" s="1"/>
      <c r="B842" s="124"/>
      <c r="C842" s="1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3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 spans="1:42" ht="34.5" hidden="1" customHeight="1" x14ac:dyDescent="0.35">
      <c r="A843" s="1"/>
      <c r="B843" s="124"/>
      <c r="C843" s="1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3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 spans="1:42" ht="34.5" hidden="1" customHeight="1" x14ac:dyDescent="0.35">
      <c r="A844" s="1"/>
      <c r="B844" s="124"/>
      <c r="C844" s="1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3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 spans="1:42" ht="34.5" hidden="1" customHeight="1" x14ac:dyDescent="0.35">
      <c r="A845" s="1"/>
      <c r="B845" s="124"/>
      <c r="C845" s="1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3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 spans="1:42" ht="34.5" hidden="1" customHeight="1" x14ac:dyDescent="0.35">
      <c r="A846" s="1"/>
      <c r="B846" s="124"/>
      <c r="C846" s="1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3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 spans="1:42" ht="34.5" hidden="1" customHeight="1" x14ac:dyDescent="0.35">
      <c r="A847" s="1"/>
      <c r="B847" s="124"/>
      <c r="C847" s="1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3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 spans="1:42" ht="34.5" hidden="1" customHeight="1" x14ac:dyDescent="0.35">
      <c r="A848" s="1"/>
      <c r="B848" s="124"/>
      <c r="C848" s="1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3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 spans="1:42" ht="34.5" hidden="1" customHeight="1" x14ac:dyDescent="0.35">
      <c r="A849" s="1"/>
      <c r="B849" s="124"/>
      <c r="C849" s="1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3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 spans="1:42" ht="34.5" hidden="1" customHeight="1" x14ac:dyDescent="0.35">
      <c r="A850" s="1"/>
      <c r="B850" s="124"/>
      <c r="C850" s="1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3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 spans="1:42" ht="34.5" hidden="1" customHeight="1" x14ac:dyDescent="0.35">
      <c r="A851" s="1"/>
      <c r="B851" s="124"/>
      <c r="C851" s="1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3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 spans="1:42" ht="34.5" hidden="1" customHeight="1" x14ac:dyDescent="0.35">
      <c r="A852" s="1"/>
      <c r="B852" s="124"/>
      <c r="C852" s="1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3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 spans="1:42" ht="34.5" hidden="1" customHeight="1" x14ac:dyDescent="0.35">
      <c r="A853" s="1"/>
      <c r="B853" s="124"/>
      <c r="C853" s="1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3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 spans="1:42" ht="34.5" hidden="1" customHeight="1" x14ac:dyDescent="0.35">
      <c r="A854" s="1"/>
      <c r="B854" s="124"/>
      <c r="C854" s="1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3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 spans="1:42" ht="34.5" hidden="1" customHeight="1" x14ac:dyDescent="0.35">
      <c r="A855" s="1"/>
      <c r="B855" s="124"/>
      <c r="C855" s="1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3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 spans="1:42" ht="34.5" hidden="1" customHeight="1" x14ac:dyDescent="0.35">
      <c r="A856" s="1"/>
      <c r="B856" s="124"/>
      <c r="C856" s="1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3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 spans="1:42" ht="34.5" hidden="1" customHeight="1" x14ac:dyDescent="0.35">
      <c r="A857" s="1"/>
      <c r="B857" s="124"/>
      <c r="C857" s="1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3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 spans="1:42" ht="34.5" hidden="1" customHeight="1" x14ac:dyDescent="0.35">
      <c r="A858" s="1"/>
      <c r="B858" s="124"/>
      <c r="C858" s="1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3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 spans="1:42" ht="34.5" hidden="1" customHeight="1" x14ac:dyDescent="0.35">
      <c r="A859" s="1"/>
      <c r="B859" s="124"/>
      <c r="C859" s="1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3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 spans="1:42" ht="34.5" hidden="1" customHeight="1" x14ac:dyDescent="0.35">
      <c r="A860" s="1"/>
      <c r="B860" s="124"/>
      <c r="C860" s="1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3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 spans="1:42" ht="34.5" hidden="1" customHeight="1" x14ac:dyDescent="0.35">
      <c r="A861" s="1"/>
      <c r="B861" s="124"/>
      <c r="C861" s="1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3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 spans="1:42" ht="34.5" hidden="1" customHeight="1" x14ac:dyDescent="0.35">
      <c r="A862" s="1"/>
      <c r="B862" s="124"/>
      <c r="C862" s="1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3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 spans="1:42" ht="34.5" hidden="1" customHeight="1" x14ac:dyDescent="0.35">
      <c r="A863" s="1"/>
      <c r="B863" s="124"/>
      <c r="C863" s="1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3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 spans="1:42" ht="34.5" hidden="1" customHeight="1" x14ac:dyDescent="0.35">
      <c r="A864" s="1"/>
      <c r="B864" s="124"/>
      <c r="C864" s="1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3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 spans="1:42" ht="34.5" hidden="1" customHeight="1" x14ac:dyDescent="0.35">
      <c r="A865" s="1"/>
      <c r="B865" s="124"/>
      <c r="C865" s="1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3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 spans="1:42" ht="34.5" hidden="1" customHeight="1" x14ac:dyDescent="0.35">
      <c r="A866" s="1"/>
      <c r="B866" s="124"/>
      <c r="C866" s="1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3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 spans="1:42" ht="34.5" hidden="1" customHeight="1" x14ac:dyDescent="0.35">
      <c r="A867" s="1"/>
      <c r="B867" s="124"/>
      <c r="C867" s="1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3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 spans="1:42" ht="34.5" hidden="1" customHeight="1" x14ac:dyDescent="0.35">
      <c r="A868" s="1"/>
      <c r="B868" s="124"/>
      <c r="C868" s="1"/>
      <c r="D868" s="1"/>
      <c r="E868" s="1"/>
      <c r="F868" s="1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3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 spans="1:42" ht="34.5" hidden="1" customHeight="1" x14ac:dyDescent="0.35">
      <c r="A869" s="1"/>
      <c r="B869" s="124"/>
      <c r="C869" s="1"/>
      <c r="D869" s="1"/>
      <c r="E869" s="1"/>
      <c r="F869" s="1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3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 spans="1:42" ht="34.5" hidden="1" customHeight="1" x14ac:dyDescent="0.35">
      <c r="A870" s="1"/>
      <c r="B870" s="124"/>
      <c r="C870" s="1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3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 spans="1:42" ht="34.5" hidden="1" customHeight="1" x14ac:dyDescent="0.35">
      <c r="A871" s="1"/>
      <c r="B871" s="124"/>
      <c r="C871" s="1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3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 spans="1:42" ht="34.5" hidden="1" customHeight="1" x14ac:dyDescent="0.35">
      <c r="A872" s="1"/>
      <c r="B872" s="124"/>
      <c r="C872" s="1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3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 spans="1:42" ht="34.5" hidden="1" customHeight="1" x14ac:dyDescent="0.35">
      <c r="A873" s="1"/>
      <c r="B873" s="124"/>
      <c r="C873" s="1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3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spans="1:42" ht="34.5" hidden="1" customHeight="1" x14ac:dyDescent="0.35">
      <c r="A874" s="1"/>
      <c r="B874" s="124"/>
      <c r="C874" s="1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3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 spans="1:42" ht="34.5" hidden="1" customHeight="1" x14ac:dyDescent="0.35">
      <c r="A875" s="1"/>
      <c r="B875" s="124"/>
      <c r="C875" s="1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3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 spans="1:42" ht="34.5" hidden="1" customHeight="1" x14ac:dyDescent="0.35">
      <c r="A876" s="1"/>
      <c r="B876" s="124"/>
      <c r="C876" s="1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3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 spans="1:42" ht="34.5" hidden="1" customHeight="1" x14ac:dyDescent="0.35">
      <c r="A877" s="1"/>
      <c r="B877" s="124"/>
      <c r="C877" s="1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3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 spans="1:42" ht="34.5" hidden="1" customHeight="1" x14ac:dyDescent="0.35">
      <c r="A878" s="1"/>
      <c r="B878" s="124"/>
      <c r="C878" s="1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3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 spans="1:42" ht="34.5" hidden="1" customHeight="1" x14ac:dyDescent="0.35">
      <c r="A879" s="1"/>
      <c r="B879" s="124"/>
      <c r="C879" s="1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3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 spans="1:42" ht="34.5" hidden="1" customHeight="1" x14ac:dyDescent="0.35">
      <c r="A880" s="1"/>
      <c r="B880" s="124"/>
      <c r="C880" s="1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3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 spans="1:42" ht="34.5" hidden="1" customHeight="1" x14ac:dyDescent="0.35">
      <c r="A881" s="1"/>
      <c r="B881" s="124"/>
      <c r="C881" s="1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3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 spans="1:42" ht="34.5" hidden="1" customHeight="1" x14ac:dyDescent="0.35">
      <c r="A882" s="1"/>
      <c r="B882" s="124"/>
      <c r="C882" s="1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3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 spans="1:42" ht="34.5" hidden="1" customHeight="1" x14ac:dyDescent="0.35">
      <c r="A883" s="1"/>
      <c r="B883" s="124"/>
      <c r="C883" s="1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3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 spans="1:42" ht="34.5" hidden="1" customHeight="1" x14ac:dyDescent="0.35">
      <c r="A884" s="1"/>
      <c r="B884" s="124"/>
      <c r="C884" s="1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3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 spans="1:42" ht="34.5" hidden="1" customHeight="1" x14ac:dyDescent="0.35">
      <c r="A885" s="1"/>
      <c r="B885" s="124"/>
      <c r="C885" s="1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3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 spans="1:42" ht="34.5" hidden="1" customHeight="1" x14ac:dyDescent="0.35">
      <c r="A886" s="1"/>
      <c r="B886" s="124"/>
      <c r="C886" s="1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3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 spans="1:42" ht="34.5" hidden="1" customHeight="1" x14ac:dyDescent="0.35">
      <c r="A887" s="1"/>
      <c r="B887" s="124"/>
      <c r="C887" s="1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3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 spans="1:42" ht="34.5" hidden="1" customHeight="1" x14ac:dyDescent="0.35">
      <c r="A888" s="1"/>
      <c r="B888" s="124"/>
      <c r="C888" s="1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3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 spans="1:42" ht="34.5" hidden="1" customHeight="1" x14ac:dyDescent="0.35">
      <c r="A889" s="1"/>
      <c r="B889" s="124"/>
      <c r="C889" s="1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3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 spans="1:42" ht="34.5" hidden="1" customHeight="1" x14ac:dyDescent="0.35">
      <c r="A890" s="1"/>
      <c r="B890" s="124"/>
      <c r="C890" s="1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3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 spans="1:42" ht="34.5" hidden="1" customHeight="1" x14ac:dyDescent="0.35">
      <c r="A891" s="1"/>
      <c r="B891" s="124"/>
      <c r="C891" s="1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3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 spans="1:42" ht="34.5" hidden="1" customHeight="1" x14ac:dyDescent="0.35">
      <c r="A892" s="1"/>
      <c r="B892" s="124"/>
      <c r="C892" s="1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3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 spans="1:42" ht="34.5" hidden="1" customHeight="1" x14ac:dyDescent="0.35">
      <c r="A893" s="1"/>
      <c r="B893" s="124"/>
      <c r="C893" s="1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3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 spans="1:42" ht="34.5" hidden="1" customHeight="1" x14ac:dyDescent="0.35">
      <c r="A894" s="1"/>
      <c r="B894" s="124"/>
      <c r="C894" s="1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3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 spans="1:42" ht="34.5" hidden="1" customHeight="1" x14ac:dyDescent="0.35">
      <c r="A895" s="1"/>
      <c r="B895" s="124"/>
      <c r="C895" s="1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3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 spans="1:42" ht="34.5" hidden="1" customHeight="1" x14ac:dyDescent="0.35">
      <c r="A896" s="1"/>
      <c r="B896" s="124"/>
      <c r="C896" s="1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3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 spans="1:42" ht="34.5" hidden="1" customHeight="1" x14ac:dyDescent="0.35">
      <c r="A897" s="1"/>
      <c r="B897" s="124"/>
      <c r="C897" s="1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3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 spans="1:42" ht="34.5" hidden="1" customHeight="1" x14ac:dyDescent="0.35">
      <c r="A898" s="1"/>
      <c r="B898" s="124"/>
      <c r="C898" s="1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3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 spans="1:42" ht="34.5" hidden="1" customHeight="1" x14ac:dyDescent="0.35">
      <c r="A899" s="1"/>
      <c r="B899" s="124"/>
      <c r="C899" s="1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3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 spans="1:42" ht="34.5" hidden="1" customHeight="1" x14ac:dyDescent="0.35">
      <c r="A900" s="1"/>
      <c r="B900" s="124"/>
      <c r="C900" s="1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3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 spans="1:42" ht="34.5" hidden="1" customHeight="1" x14ac:dyDescent="0.35">
      <c r="A901" s="1"/>
      <c r="B901" s="124"/>
      <c r="C901" s="1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3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 spans="1:42" ht="34.5" hidden="1" customHeight="1" x14ac:dyDescent="0.35">
      <c r="A902" s="1"/>
      <c r="B902" s="124"/>
      <c r="C902" s="1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3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 spans="1:42" ht="34.5" hidden="1" customHeight="1" x14ac:dyDescent="0.35">
      <c r="A903" s="1"/>
      <c r="B903" s="124"/>
      <c r="C903" s="1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3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 spans="1:42" ht="34.5" hidden="1" customHeight="1" x14ac:dyDescent="0.35">
      <c r="A904" s="1"/>
      <c r="B904" s="124"/>
      <c r="C904" s="1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3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 spans="1:42" ht="34.5" hidden="1" customHeight="1" x14ac:dyDescent="0.35">
      <c r="A905" s="1"/>
      <c r="B905" s="124"/>
      <c r="C905" s="1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3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 spans="1:42" ht="34.5" hidden="1" customHeight="1" x14ac:dyDescent="0.35">
      <c r="A906" s="1"/>
      <c r="B906" s="124"/>
      <c r="C906" s="1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3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 spans="1:42" ht="34.5" hidden="1" customHeight="1" x14ac:dyDescent="0.35">
      <c r="A907" s="1"/>
      <c r="B907" s="124"/>
      <c r="C907" s="1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3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 spans="1:42" ht="34.5" hidden="1" customHeight="1" x14ac:dyDescent="0.35">
      <c r="A908" s="1"/>
      <c r="B908" s="124"/>
      <c r="C908" s="1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3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 spans="1:42" ht="34.5" hidden="1" customHeight="1" x14ac:dyDescent="0.35">
      <c r="A909" s="1"/>
      <c r="B909" s="124"/>
      <c r="C909" s="1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3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 spans="1:42" ht="34.5" hidden="1" customHeight="1" x14ac:dyDescent="0.35">
      <c r="A910" s="1"/>
      <c r="B910" s="124"/>
      <c r="C910" s="1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3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 spans="1:42" ht="34.5" hidden="1" customHeight="1" x14ac:dyDescent="0.35">
      <c r="A911" s="1"/>
      <c r="B911" s="124"/>
      <c r="C911" s="1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3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 spans="1:42" ht="34.5" hidden="1" customHeight="1" x14ac:dyDescent="0.35">
      <c r="A912" s="1"/>
      <c r="B912" s="124"/>
      <c r="C912" s="1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3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 spans="1:42" ht="34.5" hidden="1" customHeight="1" x14ac:dyDescent="0.35">
      <c r="A913" s="1"/>
      <c r="B913" s="124"/>
      <c r="C913" s="1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3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 spans="1:42" ht="34.5" hidden="1" customHeight="1" x14ac:dyDescent="0.35">
      <c r="A914" s="1"/>
      <c r="B914" s="124"/>
      <c r="C914" s="1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3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 spans="1:42" ht="34.5" hidden="1" customHeight="1" x14ac:dyDescent="0.35">
      <c r="A915" s="1"/>
      <c r="B915" s="124"/>
      <c r="C915" s="1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3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 spans="1:42" ht="34.5" hidden="1" customHeight="1" x14ac:dyDescent="0.35">
      <c r="A916" s="1"/>
      <c r="B916" s="124"/>
      <c r="C916" s="1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3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 spans="1:42" ht="34.5" hidden="1" customHeight="1" x14ac:dyDescent="0.35">
      <c r="A917" s="1"/>
      <c r="B917" s="124"/>
      <c r="C917" s="1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3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 spans="1:42" ht="34.5" hidden="1" customHeight="1" x14ac:dyDescent="0.35">
      <c r="A918" s="1"/>
      <c r="B918" s="124"/>
      <c r="C918" s="1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3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 spans="1:42" ht="34.5" hidden="1" customHeight="1" x14ac:dyDescent="0.35">
      <c r="A919" s="1"/>
      <c r="B919" s="124"/>
      <c r="C919" s="1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3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 spans="1:42" ht="34.5" hidden="1" customHeight="1" x14ac:dyDescent="0.35">
      <c r="A920" s="1"/>
      <c r="B920" s="124"/>
      <c r="C920" s="1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3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 spans="1:42" ht="34.5" hidden="1" customHeight="1" x14ac:dyDescent="0.35">
      <c r="A921" s="1"/>
      <c r="B921" s="124"/>
      <c r="C921" s="1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3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 spans="1:42" ht="34.5" hidden="1" customHeight="1" x14ac:dyDescent="0.35">
      <c r="A922" s="1"/>
      <c r="B922" s="124"/>
      <c r="C922" s="1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3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 spans="1:42" ht="34.5" hidden="1" customHeight="1" x14ac:dyDescent="0.35">
      <c r="A923" s="1"/>
      <c r="B923" s="124"/>
      <c r="C923" s="1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3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 spans="1:42" ht="34.5" hidden="1" customHeight="1" x14ac:dyDescent="0.35">
      <c r="A924" s="1"/>
      <c r="B924" s="124"/>
      <c r="C924" s="1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3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 spans="1:42" ht="34.5" hidden="1" customHeight="1" x14ac:dyDescent="0.35">
      <c r="A925" s="1"/>
      <c r="B925" s="124"/>
      <c r="C925" s="1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3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 spans="1:42" ht="34.5" hidden="1" customHeight="1" x14ac:dyDescent="0.35">
      <c r="A926" s="1"/>
      <c r="B926" s="124"/>
      <c r="C926" s="1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3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 spans="1:42" ht="34.5" hidden="1" customHeight="1" x14ac:dyDescent="0.35">
      <c r="A927" s="1"/>
      <c r="B927" s="124"/>
      <c r="C927" s="1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3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 spans="1:42" ht="34.5" hidden="1" customHeight="1" x14ac:dyDescent="0.35">
      <c r="A928" s="1"/>
      <c r="B928" s="124"/>
      <c r="C928" s="1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3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 spans="1:42" ht="34.5" hidden="1" customHeight="1" x14ac:dyDescent="0.35">
      <c r="A929" s="1"/>
      <c r="B929" s="124"/>
      <c r="C929" s="1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3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 spans="1:42" ht="34.5" hidden="1" customHeight="1" x14ac:dyDescent="0.35">
      <c r="A930" s="1"/>
      <c r="B930" s="124"/>
      <c r="C930" s="1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3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 spans="1:42" ht="34.5" hidden="1" customHeight="1" x14ac:dyDescent="0.35">
      <c r="A931" s="1"/>
      <c r="B931" s="124"/>
      <c r="C931" s="1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3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 spans="1:42" ht="34.5" hidden="1" customHeight="1" x14ac:dyDescent="0.35">
      <c r="A932" s="1"/>
      <c r="B932" s="124"/>
      <c r="C932" s="1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3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 spans="1:42" ht="34.5" hidden="1" customHeight="1" x14ac:dyDescent="0.35">
      <c r="A933" s="1"/>
      <c r="B933" s="124"/>
      <c r="C933" s="1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3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 spans="1:42" ht="34.5" hidden="1" customHeight="1" x14ac:dyDescent="0.35">
      <c r="A934" s="1"/>
      <c r="B934" s="124"/>
      <c r="C934" s="1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3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 spans="1:42" ht="34.5" hidden="1" customHeight="1" x14ac:dyDescent="0.35">
      <c r="A935" s="1"/>
      <c r="B935" s="124"/>
      <c r="C935" s="1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3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 spans="1:42" ht="34.5" hidden="1" customHeight="1" x14ac:dyDescent="0.35">
      <c r="A936" s="1"/>
      <c r="B936" s="124"/>
      <c r="C936" s="1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3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 spans="1:42" ht="34.5" hidden="1" customHeight="1" x14ac:dyDescent="0.35">
      <c r="A937" s="1"/>
      <c r="B937" s="124"/>
      <c r="C937" s="1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3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 spans="1:42" ht="34.5" hidden="1" customHeight="1" x14ac:dyDescent="0.35">
      <c r="A938" s="1"/>
      <c r="B938" s="124"/>
      <c r="C938" s="1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3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 spans="1:42" ht="34.5" hidden="1" customHeight="1" x14ac:dyDescent="0.35">
      <c r="A939" s="1"/>
      <c r="B939" s="124"/>
      <c r="C939" s="1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3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 spans="1:42" ht="34.5" hidden="1" customHeight="1" x14ac:dyDescent="0.35">
      <c r="A940" s="1"/>
      <c r="B940" s="124"/>
      <c r="C940" s="1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3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 spans="1:42" ht="34.5" hidden="1" customHeight="1" x14ac:dyDescent="0.35">
      <c r="A941" s="1"/>
      <c r="B941" s="124"/>
      <c r="C941" s="1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3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 spans="1:42" ht="34.5" hidden="1" customHeight="1" x14ac:dyDescent="0.35">
      <c r="A942" s="1"/>
      <c r="B942" s="124"/>
      <c r="C942" s="1"/>
      <c r="D942" s="1"/>
      <c r="E942" s="1"/>
      <c r="F942" s="1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3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 spans="1:42" ht="34.5" hidden="1" customHeight="1" x14ac:dyDescent="0.35">
      <c r="A943" s="1"/>
      <c r="B943" s="124"/>
      <c r="C943" s="1"/>
      <c r="D943" s="1"/>
      <c r="E943" s="1"/>
      <c r="F943" s="1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3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 spans="1:42" ht="34.5" hidden="1" customHeight="1" x14ac:dyDescent="0.35">
      <c r="A944" s="1"/>
      <c r="B944" s="124"/>
      <c r="C944" s="1"/>
      <c r="D944" s="1"/>
      <c r="E944" s="1"/>
      <c r="F944" s="1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3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 spans="1:42" ht="34.5" hidden="1" customHeight="1" x14ac:dyDescent="0.35">
      <c r="A945" s="1"/>
      <c r="B945" s="124"/>
      <c r="C945" s="1"/>
      <c r="D945" s="1"/>
      <c r="E945" s="1"/>
      <c r="F945" s="1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3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 spans="1:42" ht="34.5" hidden="1" customHeight="1" x14ac:dyDescent="0.35">
      <c r="A946" s="1"/>
      <c r="B946" s="124"/>
      <c r="C946" s="1"/>
      <c r="D946" s="1"/>
      <c r="E946" s="1"/>
      <c r="F946" s="1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3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 spans="1:42" ht="34.5" hidden="1" customHeight="1" x14ac:dyDescent="0.35">
      <c r="A947" s="1"/>
      <c r="B947" s="124"/>
      <c r="C947" s="1"/>
      <c r="D947" s="1"/>
      <c r="E947" s="1"/>
      <c r="F947" s="1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3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 spans="1:42" ht="34.5" hidden="1" customHeight="1" x14ac:dyDescent="0.35">
      <c r="A948" s="1"/>
      <c r="B948" s="124"/>
      <c r="C948" s="1"/>
      <c r="D948" s="1"/>
      <c r="E948" s="1"/>
      <c r="F948" s="1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3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 spans="1:42" ht="34.5" hidden="1" customHeight="1" x14ac:dyDescent="0.35">
      <c r="A949" s="1"/>
      <c r="B949" s="124"/>
      <c r="C949" s="1"/>
      <c r="D949" s="1"/>
      <c r="E949" s="1"/>
      <c r="F949" s="1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3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 spans="1:42" ht="34.5" hidden="1" customHeight="1" x14ac:dyDescent="0.35">
      <c r="A950" s="1"/>
      <c r="B950" s="124"/>
      <c r="C950" s="1"/>
      <c r="D950" s="1"/>
      <c r="E950" s="1"/>
      <c r="F950" s="1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3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 spans="1:42" ht="34.5" hidden="1" customHeight="1" x14ac:dyDescent="0.35">
      <c r="A951" s="1"/>
      <c r="B951" s="124"/>
      <c r="C951" s="1"/>
      <c r="D951" s="1"/>
      <c r="E951" s="1"/>
      <c r="F951" s="1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3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 spans="1:42" ht="34.5" hidden="1" customHeight="1" x14ac:dyDescent="0.35">
      <c r="A952" s="1"/>
      <c r="B952" s="124"/>
      <c r="C952" s="1"/>
      <c r="D952" s="1"/>
      <c r="E952" s="1"/>
      <c r="F952" s="1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3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 spans="1:42" ht="34.5" hidden="1" customHeight="1" x14ac:dyDescent="0.35">
      <c r="A953" s="1"/>
      <c r="B953" s="124"/>
      <c r="C953" s="1"/>
      <c r="D953" s="1"/>
      <c r="E953" s="1"/>
      <c r="F953" s="1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3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 spans="1:42" ht="34.5" hidden="1" customHeight="1" x14ac:dyDescent="0.35">
      <c r="A954" s="1"/>
      <c r="B954" s="124"/>
      <c r="C954" s="1"/>
      <c r="D954" s="1"/>
      <c r="E954" s="1"/>
      <c r="F954" s="1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3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 spans="1:42" ht="34.5" hidden="1" customHeight="1" x14ac:dyDescent="0.35">
      <c r="A955" s="1"/>
      <c r="B955" s="124"/>
      <c r="C955" s="1"/>
      <c r="D955" s="1"/>
      <c r="E955" s="1"/>
      <c r="F955" s="1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3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 spans="1:42" ht="34.5" hidden="1" customHeight="1" x14ac:dyDescent="0.35">
      <c r="A956" s="1"/>
      <c r="B956" s="124"/>
      <c r="C956" s="1"/>
      <c r="D956" s="1"/>
      <c r="E956" s="1"/>
      <c r="F956" s="1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3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 spans="1:42" ht="34.5" hidden="1" customHeight="1" x14ac:dyDescent="0.35">
      <c r="A957" s="1"/>
      <c r="B957" s="124"/>
      <c r="C957" s="1"/>
      <c r="D957" s="1"/>
      <c r="E957" s="1"/>
      <c r="F957" s="1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3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 spans="1:42" ht="34.5" hidden="1" customHeight="1" x14ac:dyDescent="0.35">
      <c r="A958" s="1"/>
      <c r="B958" s="124"/>
      <c r="C958" s="1"/>
      <c r="D958" s="1"/>
      <c r="E958" s="1"/>
      <c r="F958" s="1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3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 spans="1:42" ht="34.5" hidden="1" customHeight="1" x14ac:dyDescent="0.35">
      <c r="A959" s="1"/>
      <c r="B959" s="124"/>
      <c r="C959" s="1"/>
      <c r="D959" s="1"/>
      <c r="E959" s="1"/>
      <c r="F959" s="1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3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 spans="1:42" ht="34.5" hidden="1" customHeight="1" x14ac:dyDescent="0.35">
      <c r="A960" s="1"/>
      <c r="B960" s="124"/>
      <c r="C960" s="1"/>
      <c r="D960" s="1"/>
      <c r="E960" s="1"/>
      <c r="F960" s="1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3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 spans="1:42" ht="34.5" hidden="1" customHeight="1" x14ac:dyDescent="0.35">
      <c r="A961" s="1"/>
      <c r="B961" s="124"/>
      <c r="C961" s="1"/>
      <c r="D961" s="1"/>
      <c r="E961" s="1"/>
      <c r="F961" s="1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3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 spans="1:42" ht="34.5" hidden="1" customHeight="1" x14ac:dyDescent="0.35">
      <c r="A962" s="1"/>
      <c r="B962" s="124"/>
      <c r="C962" s="1"/>
      <c r="D962" s="1"/>
      <c r="E962" s="1"/>
      <c r="F962" s="1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3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 spans="1:42" ht="34.5" hidden="1" customHeight="1" x14ac:dyDescent="0.35">
      <c r="A963" s="1"/>
      <c r="B963" s="124"/>
      <c r="C963" s="1"/>
      <c r="D963" s="1"/>
      <c r="E963" s="1"/>
      <c r="F963" s="1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3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 spans="1:42" ht="34.5" hidden="1" customHeight="1" x14ac:dyDescent="0.35">
      <c r="A964" s="1"/>
      <c r="B964" s="124"/>
      <c r="C964" s="1"/>
      <c r="D964" s="1"/>
      <c r="E964" s="1"/>
      <c r="F964" s="1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3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 spans="1:42" ht="34.5" hidden="1" customHeight="1" x14ac:dyDescent="0.35">
      <c r="A965" s="1"/>
      <c r="B965" s="124"/>
      <c r="C965" s="1"/>
      <c r="D965" s="1"/>
      <c r="E965" s="1"/>
      <c r="F965" s="1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3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 spans="1:42" ht="34.5" hidden="1" customHeight="1" x14ac:dyDescent="0.35">
      <c r="A966" s="1"/>
      <c r="B966" s="124"/>
      <c r="C966" s="1"/>
      <c r="D966" s="1"/>
      <c r="E966" s="1"/>
      <c r="F966" s="1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3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 spans="1:42" ht="34.5" hidden="1" customHeight="1" x14ac:dyDescent="0.35">
      <c r="A967" s="1"/>
      <c r="B967" s="124"/>
      <c r="C967" s="1"/>
      <c r="D967" s="1"/>
      <c r="E967" s="1"/>
      <c r="F967" s="1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3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 spans="1:42" ht="34.5" hidden="1" customHeight="1" x14ac:dyDescent="0.35">
      <c r="A968" s="1"/>
      <c r="B968" s="124"/>
      <c r="C968" s="1"/>
      <c r="D968" s="1"/>
      <c r="E968" s="1"/>
      <c r="F968" s="1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3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 spans="1:42" ht="34.5" hidden="1" customHeight="1" x14ac:dyDescent="0.35">
      <c r="A969" s="1"/>
      <c r="B969" s="124"/>
      <c r="C969" s="1"/>
      <c r="D969" s="1"/>
      <c r="E969" s="1"/>
      <c r="F969" s="1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3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 spans="1:42" ht="34.5" hidden="1" customHeight="1" x14ac:dyDescent="0.35">
      <c r="A970" s="1"/>
      <c r="B970" s="124"/>
      <c r="C970" s="1"/>
      <c r="D970" s="1"/>
      <c r="E970" s="1"/>
      <c r="F970" s="1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3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 spans="1:42" ht="34.5" hidden="1" customHeight="1" x14ac:dyDescent="0.35">
      <c r="A971" s="1"/>
      <c r="B971" s="124"/>
      <c r="C971" s="1"/>
      <c r="D971" s="1"/>
      <c r="E971" s="1"/>
      <c r="F971" s="1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3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 spans="1:42" ht="34.5" hidden="1" customHeight="1" x14ac:dyDescent="0.35">
      <c r="A972" s="1"/>
      <c r="B972" s="124"/>
      <c r="C972" s="1"/>
      <c r="D972" s="1"/>
      <c r="E972" s="1"/>
      <c r="F972" s="1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3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 spans="1:42" ht="34.5" hidden="1" customHeight="1" x14ac:dyDescent="0.35">
      <c r="A973" s="1"/>
      <c r="B973" s="124"/>
      <c r="C973" s="1"/>
      <c r="D973" s="1"/>
      <c r="E973" s="1"/>
      <c r="F973" s="1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3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 spans="1:42" ht="34.5" hidden="1" customHeight="1" x14ac:dyDescent="0.35">
      <c r="A974" s="1"/>
      <c r="B974" s="124"/>
      <c r="C974" s="1"/>
      <c r="D974" s="1"/>
      <c r="E974" s="1"/>
      <c r="F974" s="1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3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 spans="1:42" ht="34.5" hidden="1" customHeight="1" x14ac:dyDescent="0.35">
      <c r="A975" s="1"/>
      <c r="B975" s="124"/>
      <c r="C975" s="1"/>
      <c r="D975" s="1"/>
      <c r="E975" s="1"/>
      <c r="F975" s="1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3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 spans="1:42" ht="34.5" hidden="1" customHeight="1" x14ac:dyDescent="0.35">
      <c r="A976" s="1"/>
      <c r="B976" s="124"/>
      <c r="C976" s="1"/>
      <c r="D976" s="1"/>
      <c r="E976" s="1"/>
      <c r="F976" s="1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3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 spans="1:42" ht="34.5" hidden="1" customHeight="1" x14ac:dyDescent="0.35">
      <c r="A977" s="1"/>
      <c r="B977" s="124"/>
      <c r="C977" s="1"/>
      <c r="D977" s="1"/>
      <c r="E977" s="1"/>
      <c r="F977" s="1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3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 spans="1:42" ht="34.5" hidden="1" customHeight="1" x14ac:dyDescent="0.35">
      <c r="A978" s="1"/>
      <c r="B978" s="124"/>
      <c r="C978" s="1"/>
      <c r="D978" s="1"/>
      <c r="E978" s="1"/>
      <c r="F978" s="1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3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 spans="1:42" ht="34.5" hidden="1" customHeight="1" x14ac:dyDescent="0.35">
      <c r="A979" s="1"/>
      <c r="B979" s="124"/>
      <c r="C979" s="1"/>
      <c r="D979" s="1"/>
      <c r="E979" s="1"/>
      <c r="F979" s="1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3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 spans="1:42" ht="34.5" hidden="1" customHeight="1" x14ac:dyDescent="0.35">
      <c r="A980" s="1"/>
      <c r="B980" s="124"/>
      <c r="C980" s="1"/>
      <c r="D980" s="1"/>
      <c r="E980" s="1"/>
      <c r="F980" s="1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3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 spans="1:42" ht="34.5" hidden="1" customHeight="1" x14ac:dyDescent="0.35">
      <c r="A981" s="1"/>
      <c r="B981" s="124"/>
      <c r="C981" s="1"/>
      <c r="D981" s="1"/>
      <c r="E981" s="1"/>
      <c r="F981" s="1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3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 spans="1:42" ht="34.5" hidden="1" customHeight="1" x14ac:dyDescent="0.35">
      <c r="A982" s="1"/>
      <c r="B982" s="124"/>
      <c r="C982" s="1"/>
      <c r="D982" s="1"/>
      <c r="E982" s="1"/>
      <c r="F982" s="1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3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 spans="1:42" ht="34.5" hidden="1" customHeight="1" x14ac:dyDescent="0.35">
      <c r="A983" s="1"/>
      <c r="B983" s="124"/>
      <c r="C983" s="1"/>
      <c r="D983" s="1"/>
      <c r="E983" s="1"/>
      <c r="F983" s="1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3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 spans="1:42" ht="34.5" hidden="1" customHeight="1" x14ac:dyDescent="0.35">
      <c r="A984" s="1"/>
      <c r="B984" s="124"/>
      <c r="C984" s="1"/>
      <c r="D984" s="1"/>
      <c r="E984" s="1"/>
      <c r="F984" s="1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3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 spans="1:42" ht="34.5" hidden="1" customHeight="1" x14ac:dyDescent="0.35">
      <c r="A985" s="1"/>
      <c r="B985" s="124"/>
      <c r="C985" s="1"/>
      <c r="D985" s="1"/>
      <c r="E985" s="1"/>
      <c r="F985" s="1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3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 spans="1:42" ht="34.5" hidden="1" customHeight="1" x14ac:dyDescent="0.35">
      <c r="A986" s="1"/>
      <c r="B986" s="124"/>
      <c r="C986" s="1"/>
      <c r="D986" s="1"/>
      <c r="E986" s="1"/>
      <c r="F986" s="1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3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 spans="1:42" ht="34.5" hidden="1" customHeight="1" x14ac:dyDescent="0.35">
      <c r="A987" s="1"/>
      <c r="B987" s="124"/>
      <c r="C987" s="1"/>
      <c r="D987" s="1"/>
      <c r="E987" s="1"/>
      <c r="F987" s="1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3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 spans="1:42" ht="34.5" hidden="1" customHeight="1" x14ac:dyDescent="0.35">
      <c r="A988" s="1"/>
      <c r="B988" s="124"/>
      <c r="C988" s="1"/>
      <c r="D988" s="1"/>
      <c r="E988" s="1"/>
      <c r="F988" s="1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3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 spans="1:42" ht="34.5" hidden="1" customHeight="1" x14ac:dyDescent="0.35">
      <c r="A989" s="1"/>
      <c r="B989" s="124"/>
      <c r="C989" s="1"/>
      <c r="D989" s="1"/>
      <c r="E989" s="1"/>
      <c r="F989" s="1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3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 spans="1:42" ht="34.5" hidden="1" customHeight="1" x14ac:dyDescent="0.35">
      <c r="A990" s="1"/>
      <c r="B990" s="124"/>
      <c r="C990" s="1"/>
      <c r="D990" s="1"/>
      <c r="E990" s="1"/>
      <c r="F990" s="1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3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 spans="1:42" ht="34.5" hidden="1" customHeight="1" x14ac:dyDescent="0.35">
      <c r="A991" s="1"/>
      <c r="B991" s="124"/>
      <c r="C991" s="1"/>
      <c r="D991" s="1"/>
      <c r="E991" s="1"/>
      <c r="F991" s="1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3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 spans="1:42" ht="34.5" hidden="1" customHeight="1" x14ac:dyDescent="0.35">
      <c r="A992" s="1"/>
      <c r="B992" s="124"/>
      <c r="C992" s="1"/>
      <c r="D992" s="1"/>
      <c r="E992" s="1"/>
      <c r="F992" s="1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3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 spans="1:42" ht="34.5" hidden="1" customHeight="1" x14ac:dyDescent="0.35">
      <c r="A993" s="1"/>
      <c r="B993" s="124"/>
      <c r="C993" s="1"/>
      <c r="D993" s="1"/>
      <c r="E993" s="1"/>
      <c r="F993" s="1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3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 spans="1:42" ht="34.5" hidden="1" customHeight="1" x14ac:dyDescent="0.35">
      <c r="A994" s="1"/>
      <c r="B994" s="124"/>
      <c r="C994" s="1"/>
      <c r="D994" s="1"/>
      <c r="E994" s="1"/>
      <c r="F994" s="1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3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 spans="1:42" ht="34.5" hidden="1" customHeight="1" x14ac:dyDescent="0.35">
      <c r="A995" s="1"/>
      <c r="B995" s="124"/>
      <c r="C995" s="1"/>
      <c r="D995" s="1"/>
      <c r="E995" s="1"/>
      <c r="F995" s="1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3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 spans="1:42" ht="34.5" hidden="1" customHeight="1" x14ac:dyDescent="0.35">
      <c r="A996" s="1"/>
      <c r="B996" s="124"/>
      <c r="C996" s="1"/>
      <c r="D996" s="1"/>
      <c r="E996" s="1"/>
      <c r="F996" s="1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3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 spans="1:42" ht="34.5" hidden="1" customHeight="1" x14ac:dyDescent="0.35">
      <c r="A997" s="1"/>
      <c r="B997" s="124"/>
      <c r="C997" s="1"/>
      <c r="D997" s="1"/>
      <c r="E997" s="1"/>
      <c r="F997" s="1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3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 spans="1:42" ht="34.5" hidden="1" customHeight="1" x14ac:dyDescent="0.35">
      <c r="A998" s="1"/>
      <c r="B998" s="124"/>
      <c r="C998" s="1"/>
      <c r="D998" s="1"/>
      <c r="E998" s="1"/>
      <c r="F998" s="1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3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 spans="1:42" ht="34.5" hidden="1" customHeight="1" x14ac:dyDescent="0.35">
      <c r="A999" s="1"/>
      <c r="B999" s="124"/>
      <c r="C999" s="1"/>
      <c r="D999" s="1"/>
      <c r="E999" s="1"/>
      <c r="F999" s="1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3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  <row r="1000" spans="1:42" ht="34.5" hidden="1" customHeight="1" x14ac:dyDescent="0.35">
      <c r="A1000" s="1"/>
      <c r="B1000" s="124"/>
      <c r="C1000" s="1"/>
      <c r="D1000" s="1"/>
      <c r="E1000" s="1"/>
      <c r="F1000" s="1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3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</row>
  </sheetData>
  <mergeCells count="37">
    <mergeCell ref="S12:S14"/>
    <mergeCell ref="T12:T14"/>
    <mergeCell ref="U12:U14"/>
    <mergeCell ref="V12:V14"/>
    <mergeCell ref="A6:V6"/>
    <mergeCell ref="A7:V7"/>
    <mergeCell ref="A8:V8"/>
    <mergeCell ref="A9:V9"/>
    <mergeCell ref="E10:F10"/>
    <mergeCell ref="G10:H10"/>
    <mergeCell ref="A12:A14"/>
    <mergeCell ref="B12:B14"/>
    <mergeCell ref="C12:C14"/>
    <mergeCell ref="D12:G12"/>
    <mergeCell ref="H12:K12"/>
    <mergeCell ref="L12:L14"/>
    <mergeCell ref="M12:R12"/>
    <mergeCell ref="D125:E125"/>
    <mergeCell ref="P125:Q125"/>
    <mergeCell ref="D129:E129"/>
    <mergeCell ref="D130:E130"/>
    <mergeCell ref="E123:Q123"/>
    <mergeCell ref="D124:E124"/>
    <mergeCell ref="L124:M124"/>
    <mergeCell ref="N124:O124"/>
    <mergeCell ref="P124:Q124"/>
    <mergeCell ref="D126:E126"/>
    <mergeCell ref="P126:Q126"/>
    <mergeCell ref="P127:Q127"/>
    <mergeCell ref="P128:Q128"/>
    <mergeCell ref="P129:Q129"/>
    <mergeCell ref="D132:E132"/>
    <mergeCell ref="P130:Q130"/>
    <mergeCell ref="P131:Q131"/>
    <mergeCell ref="P132:Q132"/>
    <mergeCell ref="P133:Q133"/>
    <mergeCell ref="D131:E131"/>
  </mergeCells>
  <conditionalFormatting sqref="A15:A122 S15:V15 S16:S125 T16:V122">
    <cfRule type="expression" dxfId="2" priority="1" stopIfTrue="1">
      <formula>"$V17&lt;40"</formula>
    </cfRule>
  </conditionalFormatting>
  <conditionalFormatting sqref="D15:K122">
    <cfRule type="cellIs" dxfId="1" priority="2" stopIfTrue="1" operator="equal">
      <formula>0</formula>
    </cfRule>
  </conditionalFormatting>
  <conditionalFormatting sqref="M15:Q122">
    <cfRule type="expression" dxfId="0" priority="3" stopIfTrue="1">
      <formula>($R15="")</formula>
    </cfRule>
  </conditionalFormatting>
  <dataValidations count="5">
    <dataValidation type="decimal" allowBlank="1" showErrorMessage="1" sqref="N98">
      <formula1>0</formula1>
      <formula2>O$14</formula2>
    </dataValidation>
    <dataValidation type="decimal" allowBlank="1" showInputMessage="1" showErrorMessage="1" prompt="INVALID DATA - THE INPUT TO THIS CELL SHOULD BE A NON-NEGATIVE LESS THAN OR EQUAL TO 100. PLEASE CHECK YOUR DATA AND FORMULAS AFFECTING THIS CELL. " sqref="S94:U94 S30:U30 S15:S29 S31:S93 S95:S125">
      <formula1>0</formula1>
      <formula2>100</formula2>
    </dataValidation>
    <dataValidation type="decimal" allowBlank="1" showInputMessage="1" prompt="INVALID DATA - THE VALUE IN THIS CELL SHOULD BE NON-NEGATIVE LESS THAN 100_x000a_" sqref="O126:P133">
      <formula1>0</formula1>
      <formula2>100</formula2>
    </dataValidation>
    <dataValidation type="decimal" allowBlank="1" showInputMessage="1" prompt="INVALID DATA - THE VALUE IN THIS CELL SHOULD BE NON-NEGATIVE LESS THAN 100" sqref="M126:M133">
      <formula1>0</formula1>
      <formula2>100</formula2>
    </dataValidation>
    <dataValidation type="decimal" allowBlank="1" showErrorMessage="1" sqref="D15:L122 O98:Q98 M98 M15:Q97 M99:Q122 R15:R122">
      <formula1>0</formula1>
      <formula2>D$14</formula2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2023-06-02T11:41:52Z</dcterms:created>
  <dcterms:modified xsi:type="dcterms:W3CDTF">2023-08-09T12:43:18Z</dcterms:modified>
</cp:coreProperties>
</file>