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STUDIES\Graduate Assistant\MAY-AUGUST 2023\SOLIDS 1\"/>
    </mc:Choice>
  </mc:AlternateContent>
  <xr:revisionPtr revIDLastSave="0" documentId="13_ncr:1_{E3437CF0-C4C3-44F9-BBCA-0B869345A7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CHT" sheetId="1" r:id="rId1"/>
    <sheet name="SYS" sheetId="2" r:id="rId2"/>
  </sheets>
  <definedNames>
    <definedName name="_xlnm.Print_Area" localSheetId="0">MECHT!$A$1:$Y$131</definedName>
    <definedName name="_xlnm.Print_Titles" localSheetId="0">MECHT!$12:16</definedName>
  </definedNames>
  <calcPr calcId="191029"/>
</workbook>
</file>

<file path=xl/calcChain.xml><?xml version="1.0" encoding="utf-8"?>
<calcChain xmlns="http://schemas.openxmlformats.org/spreadsheetml/2006/main">
  <c r="N71" i="1" l="1"/>
  <c r="U15" i="1"/>
  <c r="U16" i="1"/>
  <c r="U17" i="1"/>
  <c r="Y112" i="1"/>
  <c r="Y120" i="1"/>
  <c r="U22" i="1"/>
  <c r="N22" i="1"/>
  <c r="J22" i="1"/>
  <c r="G22" i="1"/>
  <c r="J17" i="1"/>
  <c r="N17" i="1"/>
  <c r="G17" i="1"/>
  <c r="O22" i="1" l="1"/>
  <c r="V22" i="1" s="1"/>
  <c r="Y22" i="1" s="1"/>
  <c r="O17" i="1"/>
  <c r="V17" i="1" s="1"/>
  <c r="Y17" i="1" s="1"/>
  <c r="G36" i="1"/>
  <c r="J36" i="1"/>
  <c r="N36" i="1"/>
  <c r="U36" i="1"/>
  <c r="G92" i="1"/>
  <c r="J92" i="1"/>
  <c r="N92" i="1"/>
  <c r="U92" i="1"/>
  <c r="G93" i="1"/>
  <c r="J93" i="1"/>
  <c r="N93" i="1"/>
  <c r="U93" i="1"/>
  <c r="G94" i="1"/>
  <c r="J94" i="1"/>
  <c r="N94" i="1"/>
  <c r="U94" i="1"/>
  <c r="G95" i="1"/>
  <c r="J95" i="1"/>
  <c r="N95" i="1"/>
  <c r="U95" i="1"/>
  <c r="G96" i="1"/>
  <c r="J96" i="1"/>
  <c r="N96" i="1"/>
  <c r="U96" i="1"/>
  <c r="G97" i="1"/>
  <c r="J97" i="1"/>
  <c r="N97" i="1"/>
  <c r="U97" i="1"/>
  <c r="G98" i="1"/>
  <c r="J98" i="1"/>
  <c r="N98" i="1"/>
  <c r="U98" i="1"/>
  <c r="G99" i="1"/>
  <c r="J99" i="1"/>
  <c r="N99" i="1"/>
  <c r="U99" i="1"/>
  <c r="G100" i="1"/>
  <c r="J100" i="1"/>
  <c r="N100" i="1"/>
  <c r="U100" i="1"/>
  <c r="G101" i="1"/>
  <c r="J101" i="1"/>
  <c r="N101" i="1"/>
  <c r="U101" i="1"/>
  <c r="G102" i="1"/>
  <c r="J102" i="1"/>
  <c r="N102" i="1"/>
  <c r="U102" i="1"/>
  <c r="G103" i="1"/>
  <c r="J103" i="1"/>
  <c r="N103" i="1"/>
  <c r="U103" i="1"/>
  <c r="G104" i="1"/>
  <c r="J104" i="1"/>
  <c r="N104" i="1"/>
  <c r="U104" i="1"/>
  <c r="G105" i="1"/>
  <c r="J105" i="1"/>
  <c r="N105" i="1"/>
  <c r="U105" i="1"/>
  <c r="G106" i="1"/>
  <c r="J106" i="1"/>
  <c r="N106" i="1"/>
  <c r="U106" i="1"/>
  <c r="G107" i="1"/>
  <c r="J107" i="1"/>
  <c r="N107" i="1"/>
  <c r="U107" i="1"/>
  <c r="G108" i="1"/>
  <c r="J108" i="1"/>
  <c r="N108" i="1"/>
  <c r="U108" i="1"/>
  <c r="G109" i="1"/>
  <c r="J109" i="1"/>
  <c r="N109" i="1"/>
  <c r="U109" i="1"/>
  <c r="G110" i="1"/>
  <c r="J110" i="1"/>
  <c r="N110" i="1"/>
  <c r="U110" i="1"/>
  <c r="G111" i="1"/>
  <c r="J111" i="1"/>
  <c r="N111" i="1"/>
  <c r="U111" i="1"/>
  <c r="G112" i="1"/>
  <c r="J112" i="1"/>
  <c r="N112" i="1"/>
  <c r="U112" i="1"/>
  <c r="G113" i="1"/>
  <c r="J113" i="1"/>
  <c r="N113" i="1"/>
  <c r="U113" i="1"/>
  <c r="G114" i="1"/>
  <c r="J114" i="1"/>
  <c r="N114" i="1"/>
  <c r="U114" i="1"/>
  <c r="G115" i="1"/>
  <c r="J115" i="1"/>
  <c r="N115" i="1"/>
  <c r="U115" i="1"/>
  <c r="G116" i="1"/>
  <c r="J116" i="1"/>
  <c r="N116" i="1"/>
  <c r="U116" i="1"/>
  <c r="G117" i="1"/>
  <c r="J117" i="1"/>
  <c r="N117" i="1"/>
  <c r="U117" i="1"/>
  <c r="G118" i="1"/>
  <c r="J118" i="1"/>
  <c r="N118" i="1"/>
  <c r="U118" i="1"/>
  <c r="G119" i="1"/>
  <c r="J119" i="1"/>
  <c r="N119" i="1"/>
  <c r="U119" i="1"/>
  <c r="G120" i="1"/>
  <c r="J120" i="1"/>
  <c r="N120" i="1"/>
  <c r="U120" i="1"/>
  <c r="G16" i="1"/>
  <c r="J16" i="1"/>
  <c r="N16" i="1"/>
  <c r="G18" i="1"/>
  <c r="J18" i="1"/>
  <c r="N18" i="1"/>
  <c r="U18" i="1"/>
  <c r="G19" i="1"/>
  <c r="J19" i="1"/>
  <c r="N19" i="1"/>
  <c r="U19" i="1"/>
  <c r="G20" i="1"/>
  <c r="J20" i="1"/>
  <c r="N20" i="1"/>
  <c r="U20" i="1"/>
  <c r="G21" i="1"/>
  <c r="J21" i="1"/>
  <c r="N21" i="1"/>
  <c r="U21" i="1"/>
  <c r="G23" i="1"/>
  <c r="J23" i="1"/>
  <c r="N23" i="1"/>
  <c r="U23" i="1"/>
  <c r="G24" i="1"/>
  <c r="J24" i="1"/>
  <c r="N24" i="1"/>
  <c r="U24" i="1"/>
  <c r="G25" i="1"/>
  <c r="J25" i="1"/>
  <c r="N25" i="1"/>
  <c r="U25" i="1"/>
  <c r="G26" i="1"/>
  <c r="J26" i="1"/>
  <c r="N26" i="1"/>
  <c r="U26" i="1"/>
  <c r="G27" i="1"/>
  <c r="J27" i="1"/>
  <c r="N27" i="1"/>
  <c r="U27" i="1"/>
  <c r="G28" i="1"/>
  <c r="J28" i="1"/>
  <c r="N28" i="1"/>
  <c r="U28" i="1"/>
  <c r="G29" i="1"/>
  <c r="J29" i="1"/>
  <c r="N29" i="1"/>
  <c r="U29" i="1"/>
  <c r="G30" i="1"/>
  <c r="J30" i="1"/>
  <c r="N30" i="1"/>
  <c r="U30" i="1"/>
  <c r="G31" i="1"/>
  <c r="J31" i="1"/>
  <c r="N31" i="1"/>
  <c r="U31" i="1"/>
  <c r="G32" i="1"/>
  <c r="J32" i="1"/>
  <c r="N32" i="1"/>
  <c r="U32" i="1"/>
  <c r="G33" i="1"/>
  <c r="J33" i="1"/>
  <c r="N33" i="1"/>
  <c r="U33" i="1"/>
  <c r="G34" i="1"/>
  <c r="J34" i="1"/>
  <c r="N34" i="1"/>
  <c r="U34" i="1"/>
  <c r="G35" i="1"/>
  <c r="J35" i="1"/>
  <c r="N35" i="1"/>
  <c r="U35" i="1"/>
  <c r="G37" i="1"/>
  <c r="J37" i="1"/>
  <c r="N37" i="1"/>
  <c r="U37" i="1"/>
  <c r="G38" i="1"/>
  <c r="J38" i="1"/>
  <c r="N38" i="1"/>
  <c r="U38" i="1"/>
  <c r="G39" i="1"/>
  <c r="J39" i="1"/>
  <c r="N39" i="1"/>
  <c r="U39" i="1"/>
  <c r="G40" i="1"/>
  <c r="J40" i="1"/>
  <c r="N40" i="1"/>
  <c r="U40" i="1"/>
  <c r="G41" i="1"/>
  <c r="J41" i="1"/>
  <c r="N41" i="1"/>
  <c r="U41" i="1"/>
  <c r="G42" i="1"/>
  <c r="J42" i="1"/>
  <c r="N42" i="1"/>
  <c r="U42" i="1"/>
  <c r="G43" i="1"/>
  <c r="J43" i="1"/>
  <c r="N43" i="1"/>
  <c r="U43" i="1"/>
  <c r="G44" i="1"/>
  <c r="J44" i="1"/>
  <c r="N44" i="1"/>
  <c r="U44" i="1"/>
  <c r="G45" i="1"/>
  <c r="J45" i="1"/>
  <c r="N45" i="1"/>
  <c r="U45" i="1"/>
  <c r="G46" i="1"/>
  <c r="J46" i="1"/>
  <c r="N46" i="1"/>
  <c r="U46" i="1"/>
  <c r="G47" i="1"/>
  <c r="J47" i="1"/>
  <c r="N47" i="1"/>
  <c r="U47" i="1"/>
  <c r="G48" i="1"/>
  <c r="J48" i="1"/>
  <c r="N48" i="1"/>
  <c r="U48" i="1"/>
  <c r="G49" i="1"/>
  <c r="J49" i="1"/>
  <c r="N49" i="1"/>
  <c r="U49" i="1"/>
  <c r="G50" i="1"/>
  <c r="J50" i="1"/>
  <c r="N50" i="1"/>
  <c r="U50" i="1"/>
  <c r="G51" i="1"/>
  <c r="J51" i="1"/>
  <c r="N51" i="1"/>
  <c r="U51" i="1"/>
  <c r="G52" i="1"/>
  <c r="J52" i="1"/>
  <c r="N52" i="1"/>
  <c r="U52" i="1"/>
  <c r="G53" i="1"/>
  <c r="J53" i="1"/>
  <c r="N53" i="1"/>
  <c r="U53" i="1"/>
  <c r="G54" i="1"/>
  <c r="J54" i="1"/>
  <c r="N54" i="1"/>
  <c r="U54" i="1"/>
  <c r="G55" i="1"/>
  <c r="J55" i="1"/>
  <c r="N55" i="1"/>
  <c r="U55" i="1"/>
  <c r="G56" i="1"/>
  <c r="J56" i="1"/>
  <c r="N56" i="1"/>
  <c r="U56" i="1"/>
  <c r="G57" i="1"/>
  <c r="J57" i="1"/>
  <c r="N57" i="1"/>
  <c r="U57" i="1"/>
  <c r="G58" i="1"/>
  <c r="J58" i="1"/>
  <c r="N58" i="1"/>
  <c r="U58" i="1"/>
  <c r="G59" i="1"/>
  <c r="J59" i="1"/>
  <c r="N59" i="1"/>
  <c r="U59" i="1"/>
  <c r="G60" i="1"/>
  <c r="J60" i="1"/>
  <c r="N60" i="1"/>
  <c r="U60" i="1"/>
  <c r="G61" i="1"/>
  <c r="J61" i="1"/>
  <c r="N61" i="1"/>
  <c r="U61" i="1"/>
  <c r="G62" i="1"/>
  <c r="J62" i="1"/>
  <c r="N62" i="1"/>
  <c r="U62" i="1"/>
  <c r="G63" i="1"/>
  <c r="J63" i="1"/>
  <c r="N63" i="1"/>
  <c r="U63" i="1"/>
  <c r="G64" i="1"/>
  <c r="J64" i="1"/>
  <c r="N64" i="1"/>
  <c r="U64" i="1"/>
  <c r="G65" i="1"/>
  <c r="J65" i="1"/>
  <c r="N65" i="1"/>
  <c r="U65" i="1"/>
  <c r="G66" i="1"/>
  <c r="J66" i="1"/>
  <c r="N66" i="1"/>
  <c r="U66" i="1"/>
  <c r="G67" i="1"/>
  <c r="J67" i="1"/>
  <c r="N67" i="1"/>
  <c r="U67" i="1"/>
  <c r="G68" i="1"/>
  <c r="J68" i="1"/>
  <c r="N68" i="1"/>
  <c r="U68" i="1"/>
  <c r="G69" i="1"/>
  <c r="J69" i="1"/>
  <c r="N69" i="1"/>
  <c r="U69" i="1"/>
  <c r="G70" i="1"/>
  <c r="J70" i="1"/>
  <c r="N70" i="1"/>
  <c r="U70" i="1"/>
  <c r="G71" i="1"/>
  <c r="J71" i="1"/>
  <c r="U71" i="1"/>
  <c r="G72" i="1"/>
  <c r="J72" i="1"/>
  <c r="N72" i="1"/>
  <c r="U72" i="1"/>
  <c r="G73" i="1"/>
  <c r="J73" i="1"/>
  <c r="N73" i="1"/>
  <c r="U73" i="1"/>
  <c r="G74" i="1"/>
  <c r="J74" i="1"/>
  <c r="N74" i="1"/>
  <c r="U74" i="1"/>
  <c r="G75" i="1"/>
  <c r="J75" i="1"/>
  <c r="N75" i="1"/>
  <c r="U75" i="1"/>
  <c r="G76" i="1"/>
  <c r="J76" i="1"/>
  <c r="N76" i="1"/>
  <c r="U76" i="1"/>
  <c r="G77" i="1"/>
  <c r="J77" i="1"/>
  <c r="N77" i="1"/>
  <c r="U77" i="1"/>
  <c r="G78" i="1"/>
  <c r="J78" i="1"/>
  <c r="N78" i="1"/>
  <c r="U78" i="1"/>
  <c r="G79" i="1"/>
  <c r="J79" i="1"/>
  <c r="N79" i="1"/>
  <c r="U79" i="1"/>
  <c r="G80" i="1"/>
  <c r="J80" i="1"/>
  <c r="N80" i="1"/>
  <c r="U80" i="1"/>
  <c r="G81" i="1"/>
  <c r="J81" i="1"/>
  <c r="N81" i="1"/>
  <c r="U81" i="1"/>
  <c r="G82" i="1"/>
  <c r="J82" i="1"/>
  <c r="N82" i="1"/>
  <c r="U82" i="1"/>
  <c r="G83" i="1"/>
  <c r="J83" i="1"/>
  <c r="N83" i="1"/>
  <c r="U83" i="1"/>
  <c r="G84" i="1"/>
  <c r="J84" i="1"/>
  <c r="N84" i="1"/>
  <c r="U84" i="1"/>
  <c r="G85" i="1"/>
  <c r="J85" i="1"/>
  <c r="N85" i="1"/>
  <c r="U85" i="1"/>
  <c r="G86" i="1"/>
  <c r="J86" i="1"/>
  <c r="N86" i="1"/>
  <c r="U86" i="1"/>
  <c r="G87" i="1"/>
  <c r="J87" i="1"/>
  <c r="N87" i="1"/>
  <c r="U87" i="1"/>
  <c r="G88" i="1"/>
  <c r="J88" i="1"/>
  <c r="N88" i="1"/>
  <c r="U88" i="1"/>
  <c r="G89" i="1"/>
  <c r="J89" i="1"/>
  <c r="N89" i="1"/>
  <c r="U89" i="1"/>
  <c r="G90" i="1"/>
  <c r="J90" i="1"/>
  <c r="N90" i="1"/>
  <c r="U90" i="1"/>
  <c r="G91" i="1"/>
  <c r="J91" i="1"/>
  <c r="N91" i="1"/>
  <c r="U91" i="1"/>
  <c r="V114" i="1" l="1"/>
  <c r="Y114" i="1" s="1"/>
  <c r="O116" i="1"/>
  <c r="V116" i="1" s="1"/>
  <c r="Y116" i="1" s="1"/>
  <c r="O113" i="1"/>
  <c r="V113" i="1" s="1"/>
  <c r="Y113" i="1" s="1"/>
  <c r="O36" i="1"/>
  <c r="V36" i="1" s="1"/>
  <c r="O110" i="1"/>
  <c r="V110" i="1" s="1"/>
  <c r="Y110" i="1" s="1"/>
  <c r="O102" i="1"/>
  <c r="V102" i="1" s="1"/>
  <c r="Y102" i="1" s="1"/>
  <c r="O101" i="1"/>
  <c r="V101" i="1" s="1"/>
  <c r="Y101" i="1" s="1"/>
  <c r="O95" i="1"/>
  <c r="V95" i="1" s="1"/>
  <c r="Y95" i="1" s="1"/>
  <c r="Y36" i="1"/>
  <c r="O105" i="1"/>
  <c r="V105" i="1" s="1"/>
  <c r="Y105" i="1" s="1"/>
  <c r="O100" i="1"/>
  <c r="V100" i="1" s="1"/>
  <c r="Y100" i="1" s="1"/>
  <c r="O111" i="1"/>
  <c r="V111" i="1" s="1"/>
  <c r="Y111" i="1" s="1"/>
  <c r="O118" i="1"/>
  <c r="V118" i="1" s="1"/>
  <c r="Y118" i="1" s="1"/>
  <c r="O115" i="1"/>
  <c r="V115" i="1" s="1"/>
  <c r="Y115" i="1" s="1"/>
  <c r="O109" i="1"/>
  <c r="V109" i="1" s="1"/>
  <c r="Y109" i="1" s="1"/>
  <c r="O103" i="1"/>
  <c r="V103" i="1" s="1"/>
  <c r="Y103" i="1" s="1"/>
  <c r="O96" i="1"/>
  <c r="V96" i="1" s="1"/>
  <c r="Y96" i="1" s="1"/>
  <c r="O112" i="1"/>
  <c r="V112" i="1" s="1"/>
  <c r="O120" i="1"/>
  <c r="V120" i="1" s="1"/>
  <c r="O106" i="1"/>
  <c r="V106" i="1" s="1"/>
  <c r="Y106" i="1" s="1"/>
  <c r="O92" i="1"/>
  <c r="V92" i="1" s="1"/>
  <c r="Y92" i="1" s="1"/>
  <c r="O114" i="1"/>
  <c r="O108" i="1"/>
  <c r="V108" i="1" s="1"/>
  <c r="Y108" i="1" s="1"/>
  <c r="O107" i="1"/>
  <c r="V107" i="1" s="1"/>
  <c r="Y107" i="1" s="1"/>
  <c r="O99" i="1"/>
  <c r="V99" i="1" s="1"/>
  <c r="Y99" i="1" s="1"/>
  <c r="O93" i="1"/>
  <c r="V93" i="1" s="1"/>
  <c r="Y93" i="1" s="1"/>
  <c r="O104" i="1"/>
  <c r="V104" i="1" s="1"/>
  <c r="Y104" i="1" s="1"/>
  <c r="O94" i="1"/>
  <c r="V94" i="1" s="1"/>
  <c r="Y94" i="1" s="1"/>
  <c r="O117" i="1"/>
  <c r="V117" i="1" s="1"/>
  <c r="Y117" i="1" s="1"/>
  <c r="O97" i="1"/>
  <c r="V97" i="1" s="1"/>
  <c r="Y97" i="1" s="1"/>
  <c r="O119" i="1"/>
  <c r="V119" i="1" s="1"/>
  <c r="Y119" i="1" s="1"/>
  <c r="O98" i="1"/>
  <c r="V98" i="1" s="1"/>
  <c r="Y98" i="1" s="1"/>
  <c r="O16" i="1"/>
  <c r="V16" i="1" s="1"/>
  <c r="Y16" i="1" s="1"/>
  <c r="O50" i="1"/>
  <c r="V50" i="1" s="1"/>
  <c r="O24" i="1"/>
  <c r="V24" i="1" s="1"/>
  <c r="O21" i="1"/>
  <c r="V21" i="1" s="1"/>
  <c r="Y21" i="1" s="1"/>
  <c r="O20" i="1"/>
  <c r="V20" i="1" s="1"/>
  <c r="Y20" i="1" s="1"/>
  <c r="Y23" i="1"/>
  <c r="Y84" i="1"/>
  <c r="Y77" i="1"/>
  <c r="O84" i="1"/>
  <c r="V84" i="1" s="1"/>
  <c r="O80" i="1"/>
  <c r="V80" i="1" s="1"/>
  <c r="Y80" i="1" s="1"/>
  <c r="O61" i="1"/>
  <c r="V61" i="1" s="1"/>
  <c r="Y61" i="1" s="1"/>
  <c r="O47" i="1"/>
  <c r="V47" i="1" s="1"/>
  <c r="Y47" i="1" s="1"/>
  <c r="O40" i="1"/>
  <c r="V40" i="1" s="1"/>
  <c r="Y40" i="1" s="1"/>
  <c r="O87" i="1"/>
  <c r="V87" i="1" s="1"/>
  <c r="Y87" i="1" s="1"/>
  <c r="O79" i="1"/>
  <c r="V79" i="1" s="1"/>
  <c r="Y79" i="1" s="1"/>
  <c r="O76" i="1"/>
  <c r="V76" i="1" s="1"/>
  <c r="O43" i="1"/>
  <c r="V43" i="1" s="1"/>
  <c r="Y43" i="1" s="1"/>
  <c r="O42" i="1"/>
  <c r="V42" i="1" s="1"/>
  <c r="Y42" i="1" s="1"/>
  <c r="O88" i="1"/>
  <c r="V88" i="1" s="1"/>
  <c r="Y88" i="1" s="1"/>
  <c r="O66" i="1"/>
  <c r="V66" i="1" s="1"/>
  <c r="O31" i="1"/>
  <c r="V31" i="1" s="1"/>
  <c r="Y31" i="1" s="1"/>
  <c r="O30" i="1"/>
  <c r="V30" i="1" s="1"/>
  <c r="Y30" i="1" s="1"/>
  <c r="O25" i="1"/>
  <c r="V25" i="1" s="1"/>
  <c r="Y25" i="1" s="1"/>
  <c r="O67" i="1"/>
  <c r="V67" i="1" s="1"/>
  <c r="Y67" i="1" s="1"/>
  <c r="O54" i="1"/>
  <c r="V54" i="1" s="1"/>
  <c r="Y54" i="1" s="1"/>
  <c r="O53" i="1"/>
  <c r="V53" i="1" s="1"/>
  <c r="Y53" i="1" s="1"/>
  <c r="O33" i="1"/>
  <c r="V33" i="1" s="1"/>
  <c r="O32" i="1"/>
  <c r="V32" i="1" s="1"/>
  <c r="Y32" i="1" s="1"/>
  <c r="O72" i="1"/>
  <c r="V72" i="1" s="1"/>
  <c r="Y72" i="1" s="1"/>
  <c r="O71" i="1"/>
  <c r="V71" i="1" s="1"/>
  <c r="Y71" i="1" s="1"/>
  <c r="O59" i="1"/>
  <c r="V59" i="1" s="1"/>
  <c r="Y59" i="1" s="1"/>
  <c r="O83" i="1"/>
  <c r="V83" i="1" s="1"/>
  <c r="Y83" i="1" s="1"/>
  <c r="Y82" i="1"/>
  <c r="O73" i="1"/>
  <c r="V73" i="1" s="1"/>
  <c r="Y73" i="1" s="1"/>
  <c r="O60" i="1"/>
  <c r="V60" i="1" s="1"/>
  <c r="Y60" i="1" s="1"/>
  <c r="O56" i="1"/>
  <c r="V56" i="1" s="1"/>
  <c r="Y56" i="1" s="1"/>
  <c r="O55" i="1"/>
  <c r="V55" i="1" s="1"/>
  <c r="O49" i="1"/>
  <c r="V49" i="1" s="1"/>
  <c r="Y49" i="1" s="1"/>
  <c r="O45" i="1"/>
  <c r="V45" i="1" s="1"/>
  <c r="Y45" i="1" s="1"/>
  <c r="O44" i="1"/>
  <c r="V44" i="1" s="1"/>
  <c r="Y44" i="1" s="1"/>
  <c r="O39" i="1"/>
  <c r="V39" i="1" s="1"/>
  <c r="Y39" i="1" s="1"/>
  <c r="Y38" i="1"/>
  <c r="O29" i="1"/>
  <c r="V29" i="1" s="1"/>
  <c r="Y29" i="1" s="1"/>
  <c r="O28" i="1"/>
  <c r="V28" i="1" s="1"/>
  <c r="Y28" i="1" s="1"/>
  <c r="Y24" i="1"/>
  <c r="O91" i="1"/>
  <c r="V91" i="1" s="1"/>
  <c r="Y91" i="1" s="1"/>
  <c r="O85" i="1"/>
  <c r="V85" i="1" s="1"/>
  <c r="Y85" i="1" s="1"/>
  <c r="O78" i="1"/>
  <c r="V78" i="1" s="1"/>
  <c r="Y78" i="1" s="1"/>
  <c r="O77" i="1"/>
  <c r="V77" i="1" s="1"/>
  <c r="O70" i="1"/>
  <c r="V70" i="1" s="1"/>
  <c r="Y70" i="1" s="1"/>
  <c r="O65" i="1"/>
  <c r="V65" i="1" s="1"/>
  <c r="Y65" i="1" s="1"/>
  <c r="O64" i="1"/>
  <c r="V64" i="1" s="1"/>
  <c r="Y64" i="1" s="1"/>
  <c r="O58" i="1"/>
  <c r="V58" i="1" s="1"/>
  <c r="Y58" i="1" s="1"/>
  <c r="O57" i="1"/>
  <c r="V57" i="1" s="1"/>
  <c r="Y57" i="1" s="1"/>
  <c r="Y55" i="1"/>
  <c r="Y51" i="1"/>
  <c r="Y50" i="1"/>
  <c r="O46" i="1"/>
  <c r="V46" i="1" s="1"/>
  <c r="Y46" i="1" s="1"/>
  <c r="O35" i="1"/>
  <c r="V35" i="1" s="1"/>
  <c r="Y35" i="1" s="1"/>
  <c r="O34" i="1"/>
  <c r="V34" i="1" s="1"/>
  <c r="O90" i="1"/>
  <c r="V90" i="1" s="1"/>
  <c r="Y90" i="1" s="1"/>
  <c r="O89" i="1"/>
  <c r="V89" i="1" s="1"/>
  <c r="O82" i="1"/>
  <c r="V82" i="1" s="1"/>
  <c r="O81" i="1"/>
  <c r="V81" i="1" s="1"/>
  <c r="Y81" i="1" s="1"/>
  <c r="Y76" i="1"/>
  <c r="O48" i="1"/>
  <c r="V48" i="1" s="1"/>
  <c r="Y48" i="1" s="1"/>
  <c r="O38" i="1"/>
  <c r="V38" i="1" s="1"/>
  <c r="O37" i="1"/>
  <c r="V37" i="1" s="1"/>
  <c r="Y34" i="1"/>
  <c r="Y33" i="1"/>
  <c r="O23" i="1"/>
  <c r="V23" i="1" s="1"/>
  <c r="Y89" i="1"/>
  <c r="O86" i="1"/>
  <c r="V86" i="1" s="1"/>
  <c r="Y86" i="1" s="1"/>
  <c r="O75" i="1"/>
  <c r="V75" i="1" s="1"/>
  <c r="Y75" i="1" s="1"/>
  <c r="O74" i="1"/>
  <c r="V74" i="1" s="1"/>
  <c r="Y74" i="1" s="1"/>
  <c r="O69" i="1"/>
  <c r="V69" i="1" s="1"/>
  <c r="Y69" i="1" s="1"/>
  <c r="O68" i="1"/>
  <c r="V68" i="1" s="1"/>
  <c r="Y68" i="1" s="1"/>
  <c r="O63" i="1"/>
  <c r="V63" i="1" s="1"/>
  <c r="Y63" i="1" s="1"/>
  <c r="O62" i="1"/>
  <c r="V62" i="1" s="1"/>
  <c r="Y62" i="1" s="1"/>
  <c r="O52" i="1"/>
  <c r="V52" i="1" s="1"/>
  <c r="Y52" i="1" s="1"/>
  <c r="O51" i="1"/>
  <c r="V51" i="1" s="1"/>
  <c r="O41" i="1"/>
  <c r="V41" i="1" s="1"/>
  <c r="Y41" i="1" s="1"/>
  <c r="Y37" i="1"/>
  <c r="O27" i="1"/>
  <c r="V27" i="1" s="1"/>
  <c r="Y27" i="1" s="1"/>
  <c r="O26" i="1"/>
  <c r="V26" i="1" s="1"/>
  <c r="Y26" i="1" s="1"/>
  <c r="O19" i="1"/>
  <c r="V19" i="1" s="1"/>
  <c r="Y19" i="1" s="1"/>
  <c r="O18" i="1"/>
  <c r="V18" i="1" s="1"/>
  <c r="Y18" i="1"/>
  <c r="Y66" i="1"/>
  <c r="N15" i="1" l="1"/>
  <c r="J15" i="1" l="1"/>
  <c r="G15" i="1"/>
  <c r="Q130" i="1" l="1"/>
  <c r="R130" i="1" s="1"/>
  <c r="O15" i="1"/>
  <c r="V15" i="1" s="1"/>
  <c r="Y15" i="1" s="1"/>
  <c r="Q126" i="1"/>
  <c r="R126" i="1" s="1"/>
  <c r="Q124" i="1"/>
  <c r="R124" i="1" s="1"/>
  <c r="Q128" i="1"/>
  <c r="R128" i="1" s="1"/>
  <c r="S124" i="1" l="1"/>
  <c r="O128" i="1"/>
  <c r="P128" i="1" s="1"/>
  <c r="O130" i="1"/>
  <c r="P130" i="1" s="1"/>
  <c r="O126" i="1"/>
  <c r="P126" i="1" s="1"/>
  <c r="O124" i="1"/>
  <c r="P124" i="1" s="1"/>
  <c r="F127" i="1" l="1"/>
  <c r="S128" i="1"/>
  <c r="S126" i="1"/>
  <c r="S130" i="1"/>
  <c r="G123" i="1" l="1"/>
  <c r="J123" i="1"/>
  <c r="F123" i="1"/>
  <c r="H123" i="1"/>
  <c r="I123" i="1"/>
  <c r="F128" i="1"/>
  <c r="F129" i="1" l="1"/>
  <c r="F130" i="1" s="1"/>
</calcChain>
</file>

<file path=xl/sharedStrings.xml><?xml version="1.0" encoding="utf-8"?>
<sst xmlns="http://schemas.openxmlformats.org/spreadsheetml/2006/main" count="288" uniqueCount="278">
  <si>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</si>
  <si>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</si>
  <si>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</si>
  <si>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</si>
  <si>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</si>
  <si>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</si>
  <si>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</si>
  <si>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</si>
  <si>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</si>
  <si>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</si>
  <si>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</si>
  <si>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</si>
  <si>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</si>
  <si>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</si>
  <si>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</si>
  <si>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</si>
  <si>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</si>
  <si>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</si>
  <si>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</si>
  <si>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</si>
  <si>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</si>
  <si>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</si>
  <si>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</si>
  <si>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</si>
  <si>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</si>
  <si>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</si>
  <si>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</si>
  <si>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</si>
  <si>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</si>
  <si>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</si>
  <si>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</si>
  <si>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</si>
  <si>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</si>
  <si>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</si>
  <si>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</si>
  <si>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</si>
  <si>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</si>
  <si>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</si>
  <si>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</si>
  <si>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</si>
  <si>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</si>
  <si>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</si>
  <si>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</si>
  <si>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</si>
  <si>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</si>
  <si>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</si>
  <si>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</si>
  <si>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</si>
  <si>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</si>
  <si>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</si>
  <si>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</si>
  <si>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</si>
  <si>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</si>
  <si>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</si>
  <si>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</si>
  <si>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</si>
  <si>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</si>
  <si>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</si>
  <si>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</si>
  <si>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</si>
  <si>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</si>
  <si>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</si>
  <si>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</si>
  <si>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</si>
  <si>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MECHATRONICS  ENGINEERING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</si>
  <si>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</si>
  <si>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</si>
  <si>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</si>
  <si>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</si>
  <si>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</si>
  <si>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</si>
  <si>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</si>
  <si>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</si>
  <si>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</si>
  <si>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</si>
  <si>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</si>
  <si>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</si>
  <si>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</si>
  <si>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</si>
  <si>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</si>
  <si>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</si>
  <si>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</si>
  <si>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</si>
  <si>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</si>
  <si>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</si>
  <si>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</si>
  <si>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</si>
  <si>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</si>
  <si>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</si>
  <si>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</si>
  <si>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</si>
  <si>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</si>
  <si>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</si>
  <si>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</si>
  <si>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</si>
  <si>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</si>
  <si>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</si>
  <si>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</si>
  <si>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</si>
  <si>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</si>
  <si>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</si>
  <si>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</si>
  <si>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</si>
  <si>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</si>
  <si>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</si>
  <si>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</si>
  <si>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</si>
  <si>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</si>
  <si>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</si>
  <si>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</si>
  <si>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</si>
  <si>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</si>
  <si>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</si>
  <si>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</si>
  <si>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</si>
  <si>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</si>
  <si>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</si>
  <si>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</si>
  <si>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</si>
  <si>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</si>
  <si>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</si>
  <si>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</si>
  <si>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</si>
  <si>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</si>
  <si>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</si>
  <si>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</si>
  <si>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</si>
  <si>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</si>
  <si>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</si>
  <si>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</si>
  <si>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</si>
  <si>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</si>
  <si>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</si>
  <si>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</si>
  <si>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</si>
  <si>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</si>
  <si>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</si>
  <si>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</si>
  <si>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</si>
  <si>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</si>
  <si>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</si>
  <si>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</si>
  <si>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</si>
  <si>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</si>
  <si>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</si>
  <si>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</si>
  <si>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</si>
  <si>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</si>
  <si>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</si>
  <si>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</si>
  <si>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</si>
  <si>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</si>
  <si>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</si>
  <si>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</si>
  <si>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</si>
  <si>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</si>
  <si>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</si>
  <si>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</si>
  <si>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</si>
  <si>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</si>
  <si>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</si>
  <si>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</si>
  <si>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</si>
  <si>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</si>
  <si>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</si>
  <si>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</si>
  <si>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</si>
  <si>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</si>
  <si>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</si>
  <si>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</si>
  <si>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</si>
  <si>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</si>
  <si>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</si>
  <si>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</si>
  <si>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</si>
  <si>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</si>
  <si>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</si>
  <si>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</si>
  <si>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</si>
  <si>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</si>
  <si>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</si>
  <si>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</si>
  <si>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</si>
  <si>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</si>
  <si>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</si>
  <si>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</si>
  <si>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</si>
  <si>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</si>
  <si>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</si>
  <si>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</si>
  <si>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</si>
  <si>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</si>
  <si>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</si>
  <si>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</si>
  <si>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</si>
  <si>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</si>
  <si>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</si>
  <si>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</si>
  <si>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</si>
  <si>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</si>
  <si>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</si>
  <si>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</si>
  <si>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Isaac Meangi MURIITHI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</si>
  <si>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</si>
  <si>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</si>
  <si>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</si>
  <si>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</si>
  <si>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</si>
  <si>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</si>
  <si>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</si>
  <si>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</si>
  <si>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</si>
  <si>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</si>
  <si>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</si>
  <si>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</si>
  <si>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</si>
  <si>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</si>
  <si>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</si>
  <si>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</si>
  <si>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</si>
  <si>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</si>
  <si>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</si>
  <si>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</si>
  <si>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</si>
  <si>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</si>
  <si>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</si>
  <si>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</si>
  <si>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</si>
  <si>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</si>
  <si>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</si>
  <si>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</si>
  <si>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</si>
  <si>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</si>
  <si>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</si>
  <si>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</si>
  <si>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</si>
  <si>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</si>
  <si>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</si>
  <si>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</si>
  <si>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</si>
  <si>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</si>
  <si>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</si>
  <si>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</si>
  <si>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</si>
  <si>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</si>
  <si>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</si>
  <si>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</si>
  <si>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</si>
  <si>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</si>
  <si>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</si>
  <si>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</si>
  <si>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</si>
  <si>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</si>
  <si>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</si>
  <si>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</si>
  <si>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E022-01-1018/2020</t>
  </si>
  <si>
    <t>Mark Mwangi MURIITHI</t>
  </si>
  <si>
    <t>E022-01-1023/2020</t>
  </si>
  <si>
    <t>Peter MuguroNJOROGE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</si>
  <si>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</si>
  <si>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</si>
  <si>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</si>
  <si>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</si>
  <si>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</si>
  <si>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</si>
  <si>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E022-01-0785/2019</t>
  </si>
  <si>
    <t>Carline Lukoa CHEMIATI</t>
  </si>
  <si>
    <t>E022-01-1090/2018</t>
  </si>
  <si>
    <t>Kelvin Asiago</t>
  </si>
  <si>
    <t>E022-01-1097/2018</t>
  </si>
  <si>
    <t>Johnstone Gakonya</t>
  </si>
  <si>
    <t>THIRD YEAR FIRST SEMESTER 2022/2023 ACADEMIC YEAR</t>
  </si>
  <si>
    <t>E022-01-2325/2020</t>
  </si>
  <si>
    <t>Elsie Sang Cherop</t>
  </si>
  <si>
    <t>SOLIDS AND STRUCTURAL MECHANICS 1</t>
  </si>
  <si>
    <t>EMT 3102</t>
  </si>
  <si>
    <t>E022-01-1340/2021</t>
  </si>
  <si>
    <t>Keith Ndegwa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</si>
</sst>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94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0" fontId="0" fillId="0" borderId="12" xfId="0" applyBorder="1" applyAlignment="1"/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/>
    <xf numFmtId="3" fontId="14" fillId="0" borderId="2" xfId="0" applyNumberFormat="1" applyFont="1" applyBorder="1" applyAlignment="1">
      <alignment horizontal="left" vertical="center"/>
    </xf>
    <xf numFmtId="0" fontId="8" fillId="0" borderId="0" xfId="0" applyFont="1" applyAlignment="1"/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0" fontId="26" fillId="2" borderId="1" xfId="0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4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MECHT!$D$123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MECHT!$E$122:$J$122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MECHT!$E$123:$J$123</c:f>
              <c:numCache>
                <c:formatCode>General</c:formatCode>
                <c:ptCount val="6"/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MECHT!$D$124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MECHT!$E$122:$J$122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MECHT!$E$124:$J$124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120</xdr:row>
      <xdr:rowOff>177585</xdr:rowOff>
    </xdr:from>
    <xdr:to>
      <xdr:col>2</xdr:col>
      <xdr:colOff>3131949</xdr:colOff>
      <xdr:row>130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341462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081E2E-5E11-451E-B997-E7F94EE5CF6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35858D09-7E6C-45B4-A583-B8601C881771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BEA2A8A-005E-46C1-9EA1-A2186CA044F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D287278-FAE4-4567-BCC6-FC5C6BD1F748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2E44B489-D5A0-4B7D-B3DA-5F20E9CFFB1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2CD08057-925C-469E-BF27-53C630539C7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BB154575-7148-4E24-9F84-B537EC23BB1B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42873B-FF81-4C8A-BFE3-E15D9F34DAA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4638D552-E02D-49DE-8B3C-AC3527AE852A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A5335FC1-7910-4D48-9355-C7D3356FC492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5E90235E-C12B-418A-A285-89AA41CB857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45BB1B1C-DA15-4E41-B5A3-44D57A1461F3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FE9E5AE0-355B-42A2-9B9B-64304AB6EB55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ABD072FF-78D2-432F-91E7-D64EFFB2334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BDC277DB-4849-4674-9380-CBC9C779DB6E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D83D34B0-5C66-425E-9378-E0B9CEEA52F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71275A4D-6288-4DBD-B8D1-51785DC7F4E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46DB88FB-457A-4644-B0D8-A750F7369C87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25</xdr:row>
      <xdr:rowOff>49063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62FEB00C-40D4-4900-B593-C800C9A0545E}"/>
            </a:ext>
          </a:extLst>
        </xdr:cNvPr>
        <xdr:cNvSpPr txBox="1">
          <a:spLocks noChangeArrowheads="1"/>
        </xdr:cNvSpPr>
      </xdr:nvSpPr>
      <xdr:spPr bwMode="auto">
        <a:xfrm>
          <a:off x="4061244" y="10985738"/>
          <a:ext cx="76200" cy="208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15</xdr:row>
      <xdr:rowOff>200025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DE7CE86D-54CF-42BE-AB25-9E13E4DE032B}"/>
            </a:ext>
          </a:extLst>
        </xdr:cNvPr>
        <xdr:cNvSpPr txBox="1">
          <a:spLocks noChangeArrowheads="1"/>
        </xdr:cNvSpPr>
      </xdr:nvSpPr>
      <xdr:spPr bwMode="auto">
        <a:xfrm>
          <a:off x="3318523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0"/>
  <sheetViews>
    <sheetView tabSelected="1" view="pageBreakPreview" zoomScale="50" zoomScaleSheetLayoutView="50" workbookViewId="0">
      <selection activeCell="M73" sqref="M73"/>
    </sheetView>
  </sheetViews>
  <sheetFormatPr defaultColWidth="0" defaultRowHeight="35.1" customHeight="1" zeroHeight="1"/>
  <cols>
    <col min="1" max="1" width="8.44140625" customWidth="1"/>
    <col min="2" max="2" width="36.44140625" customWidth="1"/>
    <col min="3" max="3" width="50.5546875" customWidth="1"/>
    <col min="4" max="6" width="10.6640625" customWidth="1"/>
    <col min="7" max="7" width="15.44140625" style="5" customWidth="1"/>
    <col min="8" max="14" width="10.6640625" customWidth="1"/>
    <col min="15" max="15" width="14" customWidth="1"/>
    <col min="16" max="20" width="10.6640625" customWidth="1"/>
    <col min="21" max="21" width="15.109375" customWidth="1"/>
    <col min="22" max="22" width="12.5546875" style="6" bestFit="1" customWidth="1"/>
    <col min="23" max="24" width="10.6640625" customWidth="1"/>
    <col min="25" max="25" width="21.109375" bestFit="1" customWidth="1"/>
    <col min="26" max="26" width="16.5546875" customWidth="1"/>
    <col min="27" max="27" width="10.6640625" customWidth="1"/>
    <col min="28" max="256" width="0" hidden="1" customWidth="1"/>
    <col min="257" max="16384" width="10.664062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1" customFormat="1" ht="35.1" customHeight="1">
      <c r="A6" s="89" t="s">
        <v>0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1" customFormat="1" ht="35.1" customHeight="1">
      <c r="A7" s="90" t="s">
        <v>64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20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1" customFormat="1" ht="35.1" customHeight="1">
      <c r="A8" s="90" t="s">
        <v>271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21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1" customFormat="1" ht="35.1" customHeight="1">
      <c r="A9" s="91" t="s">
        <v>1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22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1" customFormat="1" ht="35.1" customHeight="1">
      <c r="A10" s="8"/>
      <c r="B10" s="8"/>
      <c r="C10" s="8"/>
      <c r="D10" s="8"/>
      <c r="E10" s="92" t="s">
        <v>2</v>
      </c>
      <c r="F10" s="92"/>
      <c r="G10" s="93" t="s">
        <v>275</v>
      </c>
      <c r="H10" s="93"/>
      <c r="I10" s="10"/>
      <c r="J10" s="7"/>
      <c r="K10" s="7"/>
      <c r="N10" s="92" t="s">
        <v>63</v>
      </c>
      <c r="O10" s="92"/>
      <c r="P10" s="71" t="s">
        <v>274</v>
      </c>
      <c r="Q10" s="71"/>
      <c r="R10" s="71"/>
      <c r="S10" s="71"/>
      <c r="T10" s="7"/>
      <c r="U10" s="7"/>
      <c r="V10" s="7"/>
      <c r="W10" s="8"/>
      <c r="X10" s="8"/>
      <c r="Y10" s="8"/>
      <c r="Z10" s="22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8"/>
      <c r="W11" s="8"/>
      <c r="X11" s="8"/>
      <c r="Y11" s="8"/>
      <c r="Z11" s="22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" customFormat="1" ht="35.4" customHeight="1">
      <c r="A12" s="80" t="s">
        <v>3</v>
      </c>
      <c r="B12" s="80" t="s">
        <v>4</v>
      </c>
      <c r="C12" s="80" t="s">
        <v>5</v>
      </c>
      <c r="D12" s="85" t="s">
        <v>6</v>
      </c>
      <c r="E12" s="85"/>
      <c r="F12" s="85"/>
      <c r="G12" s="85"/>
      <c r="H12" s="86" t="s">
        <v>7</v>
      </c>
      <c r="I12" s="86"/>
      <c r="J12" s="86"/>
      <c r="K12" s="86" t="s">
        <v>8</v>
      </c>
      <c r="L12" s="86"/>
      <c r="M12" s="86"/>
      <c r="N12" s="86"/>
      <c r="O12" s="81" t="s">
        <v>9</v>
      </c>
      <c r="P12" s="86" t="s">
        <v>10</v>
      </c>
      <c r="Q12" s="86"/>
      <c r="R12" s="86"/>
      <c r="S12" s="86"/>
      <c r="T12" s="86"/>
      <c r="U12" s="86"/>
      <c r="V12" s="72" t="s">
        <v>11</v>
      </c>
      <c r="W12" s="73" t="s">
        <v>12</v>
      </c>
      <c r="X12" s="73" t="s">
        <v>13</v>
      </c>
      <c r="Y12" s="73" t="s">
        <v>14</v>
      </c>
      <c r="Z12" s="23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" customFormat="1" ht="75.75" customHeight="1">
      <c r="A13" s="80"/>
      <c r="B13" s="80"/>
      <c r="C13" s="80"/>
      <c r="D13" s="14" t="s">
        <v>15</v>
      </c>
      <c r="E13" s="14" t="s">
        <v>16</v>
      </c>
      <c r="F13" s="14" t="s">
        <v>17</v>
      </c>
      <c r="G13" s="12" t="s">
        <v>18</v>
      </c>
      <c r="H13" s="15" t="s">
        <v>19</v>
      </c>
      <c r="I13" s="15" t="s">
        <v>20</v>
      </c>
      <c r="J13" s="13" t="s">
        <v>18</v>
      </c>
      <c r="K13" s="15" t="s">
        <v>21</v>
      </c>
      <c r="L13" s="15" t="s">
        <v>22</v>
      </c>
      <c r="M13" s="15" t="s">
        <v>23</v>
      </c>
      <c r="N13" s="15" t="s">
        <v>24</v>
      </c>
      <c r="O13" s="81"/>
      <c r="P13" s="15" t="s">
        <v>25</v>
      </c>
      <c r="Q13" s="15" t="s">
        <v>26</v>
      </c>
      <c r="R13" s="15" t="s">
        <v>27</v>
      </c>
      <c r="S13" s="15" t="s">
        <v>28</v>
      </c>
      <c r="T13" s="15" t="s">
        <v>29</v>
      </c>
      <c r="U13" s="15" t="s">
        <v>30</v>
      </c>
      <c r="V13" s="72"/>
      <c r="W13" s="73"/>
      <c r="X13" s="73"/>
      <c r="Y13" s="73"/>
      <c r="Z13" s="23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3" customFormat="1" ht="39.75" customHeight="1">
      <c r="A14" s="80"/>
      <c r="B14" s="80"/>
      <c r="C14" s="80"/>
      <c r="D14" s="16">
        <v>30</v>
      </c>
      <c r="E14" s="16">
        <v>30</v>
      </c>
      <c r="F14" s="16">
        <v>10</v>
      </c>
      <c r="G14" s="68">
        <v>10</v>
      </c>
      <c r="H14" s="16">
        <v>5</v>
      </c>
      <c r="I14" s="16">
        <v>5</v>
      </c>
      <c r="J14" s="67">
        <v>5</v>
      </c>
      <c r="K14" s="16">
        <v>15</v>
      </c>
      <c r="L14" s="16">
        <v>15</v>
      </c>
      <c r="M14" s="16">
        <v>15</v>
      </c>
      <c r="N14" s="67">
        <v>15</v>
      </c>
      <c r="O14" s="81"/>
      <c r="P14" s="11">
        <v>30</v>
      </c>
      <c r="Q14" s="11">
        <v>20</v>
      </c>
      <c r="R14" s="11">
        <v>20</v>
      </c>
      <c r="S14" s="11">
        <v>20</v>
      </c>
      <c r="T14" s="11">
        <v>20</v>
      </c>
      <c r="U14" s="66">
        <v>70</v>
      </c>
      <c r="V14" s="72"/>
      <c r="W14" s="73"/>
      <c r="X14" s="73"/>
      <c r="Y14" s="73"/>
      <c r="Z14" s="24"/>
    </row>
    <row r="15" spans="1:256" s="4" customFormat="1" ht="35.1" customHeight="1">
      <c r="A15" s="70">
        <v>1</v>
      </c>
      <c r="B15" s="69" t="s">
        <v>65</v>
      </c>
      <c r="C15" s="69" t="s">
        <v>66</v>
      </c>
      <c r="D15" s="17">
        <v>9</v>
      </c>
      <c r="E15" s="17">
        <v>19</v>
      </c>
      <c r="F15" s="17"/>
      <c r="G15" s="64">
        <f>IF(COUNTA($D15:$F15)&gt;0,SUM($D15/$D$14,$E15/$E$14,$F15/$F$14)*$G$14/COUNTA($D15:$F15),0)</f>
        <v>4.666666666666667</v>
      </c>
      <c r="H15" s="17">
        <v>4</v>
      </c>
      <c r="I15" s="17">
        <v>3</v>
      </c>
      <c r="J15" s="64">
        <f>IF(COUNTA($H15:$I15)&gt;0,SUM($H15/$H$14,$I15/$I$14)*$J$14/COUNTA($H15:$I15),0)</f>
        <v>3.5</v>
      </c>
      <c r="K15" s="17">
        <v>12</v>
      </c>
      <c r="L15" s="17"/>
      <c r="M15" s="17"/>
      <c r="N15" s="64">
        <f>IF(COUNTA($K15:$M15)&gt;0,SUM($K15/$K$14,$L15/$L$14,$M15/$M$14)*$N$14/COUNTA($K15:$M15),0)</f>
        <v>12</v>
      </c>
      <c r="O15" s="63">
        <f t="shared" ref="O15:O72" si="0">IF(ROUNDDOWN(SUM($G15,$J15,$N15,0.05),1)&gt;0,ROUNDDOWN(SUM($G15,$J15,$N15,0.05),1),"")</f>
        <v>20.2</v>
      </c>
      <c r="P15" s="17">
        <v>19</v>
      </c>
      <c r="Q15" s="17"/>
      <c r="R15" s="17">
        <v>7</v>
      </c>
      <c r="S15" s="17">
        <v>6</v>
      </c>
      <c r="T15" s="17"/>
      <c r="U15" s="65">
        <f t="shared" ref="U15:U73" si="1">IF(OR(COUNTIF($P15:$T15,"&gt;0")=0,COUNTA($P$14)=0),"",(IF(COUNTA($Q15:$T15)&lt;=2,SUM($P15:$T15),IF(COUNTA($Q15:$T15)=3,SUM($P15:$T15)-MIN($Q15:$T15),SUM($P15:$T15)-MIN($Q15:$T15)-SMALL($Q15:$T15,2))))*7/(SUM($P$14:$R$14)/10))</f>
        <v>32</v>
      </c>
      <c r="V15" s="19">
        <f t="shared" ref="V15:V73" si="2">IF(ROUNDDOWN(SUM($O15,$U15,0.5),0)&gt;0,ROUNDDOWN(SUM($O15,$U15,0.5),0),"")</f>
        <v>52</v>
      </c>
      <c r="W15" s="19"/>
      <c r="X15" s="19"/>
      <c r="Y15" s="25" t="str">
        <f t="shared" ref="Y15:Y17" si="3">IF(AND(N15&lt;$N$14/2,COUNTIF($P15:$T15,"&gt;0")&gt;0),"FAIL LABS",IF(OR($U15=0,$U15=""),"",IF($V15&gt;=70,"A",IF($V15&gt;=60,"B",IF($V15&gt;=50,"C",IF($V15&gt;=40,"D","E"))))))</f>
        <v>C</v>
      </c>
      <c r="Z15"/>
    </row>
    <row r="16" spans="1:256" s="4" customFormat="1" ht="35.1" customHeight="1">
      <c r="A16" s="70">
        <v>2</v>
      </c>
      <c r="B16" s="69" t="s">
        <v>67</v>
      </c>
      <c r="C16" s="69" t="s">
        <v>68</v>
      </c>
      <c r="D16" s="17">
        <v>21.5</v>
      </c>
      <c r="E16" s="17">
        <v>12</v>
      </c>
      <c r="F16" s="17"/>
      <c r="G16" s="64">
        <f t="shared" ref="G16:G73" si="4">IF(COUNTA($D16:$F16)&gt;0,SUM($D16/$D$14,$E16/$E$14,$F16/$F$14)*$G$14/COUNTA($D16:$F16),0)</f>
        <v>5.5833333333333339</v>
      </c>
      <c r="H16" s="17">
        <v>4</v>
      </c>
      <c r="I16" s="17">
        <v>2</v>
      </c>
      <c r="J16" s="64">
        <f t="shared" ref="J16:J73" si="5">IF(COUNTA($H16:$I16)&gt;0,SUM($H16/$H$14,$I16/$I$14)*$J$14/COUNTA($H16:$I16),0)</f>
        <v>3.0000000000000004</v>
      </c>
      <c r="K16" s="17">
        <v>9</v>
      </c>
      <c r="L16" s="17"/>
      <c r="M16" s="17"/>
      <c r="N16" s="64">
        <f t="shared" ref="N16:N73" si="6">IF(COUNTA($K16:$M16)&gt;0,SUM($K16/$K$14,$L16/$L$14,$M16/$M$14)*$N$14/COUNTA($K16:$M16),0)</f>
        <v>9</v>
      </c>
      <c r="O16" s="63">
        <f t="shared" si="0"/>
        <v>17.600000000000001</v>
      </c>
      <c r="P16" s="17">
        <v>19</v>
      </c>
      <c r="Q16" s="17"/>
      <c r="R16" s="17">
        <v>13</v>
      </c>
      <c r="S16" s="17">
        <v>14</v>
      </c>
      <c r="T16" s="17"/>
      <c r="U16" s="65">
        <f t="shared" si="1"/>
        <v>46</v>
      </c>
      <c r="V16" s="19">
        <f t="shared" si="2"/>
        <v>64</v>
      </c>
      <c r="W16" s="19"/>
      <c r="X16" s="19"/>
      <c r="Y16" s="25" t="str">
        <f t="shared" si="3"/>
        <v>B</v>
      </c>
      <c r="Z16"/>
    </row>
    <row r="17" spans="1:26" s="4" customFormat="1" ht="35.1" customHeight="1">
      <c r="A17" s="70">
        <v>3</v>
      </c>
      <c r="B17" s="69" t="s">
        <v>69</v>
      </c>
      <c r="C17" s="69" t="s">
        <v>70</v>
      </c>
      <c r="D17" s="17">
        <v>8</v>
      </c>
      <c r="E17" s="17">
        <v>20</v>
      </c>
      <c r="F17" s="17"/>
      <c r="G17" s="64">
        <f t="shared" si="4"/>
        <v>4.666666666666667</v>
      </c>
      <c r="H17" s="17">
        <v>4</v>
      </c>
      <c r="I17" s="17">
        <v>4</v>
      </c>
      <c r="J17" s="64">
        <f t="shared" si="5"/>
        <v>4</v>
      </c>
      <c r="K17" s="17">
        <v>13</v>
      </c>
      <c r="L17" s="17"/>
      <c r="M17" s="17"/>
      <c r="N17" s="64">
        <f t="shared" si="6"/>
        <v>13</v>
      </c>
      <c r="O17" s="63">
        <f t="shared" si="0"/>
        <v>21.7</v>
      </c>
      <c r="P17" s="17">
        <v>16</v>
      </c>
      <c r="Q17" s="17"/>
      <c r="R17" s="17">
        <v>12</v>
      </c>
      <c r="S17" s="17">
        <v>11</v>
      </c>
      <c r="T17" s="17"/>
      <c r="U17" s="65">
        <f t="shared" si="1"/>
        <v>39</v>
      </c>
      <c r="V17" s="19">
        <f t="shared" si="2"/>
        <v>61</v>
      </c>
      <c r="W17" s="19"/>
      <c r="X17" s="19"/>
      <c r="Y17" s="25" t="str">
        <f t="shared" si="3"/>
        <v>B</v>
      </c>
      <c r="Z17"/>
    </row>
    <row r="18" spans="1:26" s="4" customFormat="1" ht="35.1" customHeight="1">
      <c r="A18" s="70">
        <v>4</v>
      </c>
      <c r="B18" s="69" t="s">
        <v>71</v>
      </c>
      <c r="C18" s="69" t="s">
        <v>72</v>
      </c>
      <c r="D18" s="17">
        <v>15</v>
      </c>
      <c r="E18" s="17">
        <v>21</v>
      </c>
      <c r="F18" s="17"/>
      <c r="G18" s="64">
        <f t="shared" si="4"/>
        <v>6</v>
      </c>
      <c r="H18" s="17">
        <v>3.5</v>
      </c>
      <c r="I18" s="17">
        <v>3.5</v>
      </c>
      <c r="J18" s="64">
        <f t="shared" si="5"/>
        <v>3.5</v>
      </c>
      <c r="K18" s="17">
        <v>12</v>
      </c>
      <c r="L18" s="17"/>
      <c r="M18" s="17"/>
      <c r="N18" s="64">
        <f t="shared" si="6"/>
        <v>12</v>
      </c>
      <c r="O18" s="63">
        <f t="shared" si="0"/>
        <v>21.5</v>
      </c>
      <c r="P18" s="17">
        <v>23</v>
      </c>
      <c r="Q18" s="17"/>
      <c r="R18" s="17">
        <v>11</v>
      </c>
      <c r="S18" s="17">
        <v>12</v>
      </c>
      <c r="T18" s="17"/>
      <c r="U18" s="65">
        <f t="shared" si="1"/>
        <v>46</v>
      </c>
      <c r="V18" s="19">
        <f t="shared" si="2"/>
        <v>68</v>
      </c>
      <c r="W18" s="19"/>
      <c r="X18" s="19"/>
      <c r="Y18" s="25" t="str">
        <f t="shared" ref="Y18:Y73" si="7">IF(AND(N18&lt;$N$14/2,COUNTIF($P18:$T18,"&gt;0")&gt;0),"FAIL LABS",IF(OR($U18=0,$U18=""),"",IF($V18&gt;=70,"A",IF($V18&gt;=60,"B",IF($V18&gt;=50,"C",IF($V18&gt;=40,"D","E"))))))</f>
        <v>B</v>
      </c>
      <c r="Z18"/>
    </row>
    <row r="19" spans="1:26" s="4" customFormat="1" ht="35.1" customHeight="1">
      <c r="A19" s="70">
        <v>5</v>
      </c>
      <c r="B19" s="69" t="s">
        <v>73</v>
      </c>
      <c r="C19" s="69" t="s">
        <v>74</v>
      </c>
      <c r="D19" s="17">
        <v>9</v>
      </c>
      <c r="E19" s="17">
        <v>8</v>
      </c>
      <c r="F19" s="17"/>
      <c r="G19" s="64">
        <f t="shared" si="4"/>
        <v>2.833333333333333</v>
      </c>
      <c r="H19" s="17">
        <v>4</v>
      </c>
      <c r="I19" s="17">
        <v>3</v>
      </c>
      <c r="J19" s="64">
        <f t="shared" si="5"/>
        <v>3.5</v>
      </c>
      <c r="K19" s="17">
        <v>12</v>
      </c>
      <c r="L19" s="17"/>
      <c r="M19" s="17"/>
      <c r="N19" s="64">
        <f t="shared" si="6"/>
        <v>12</v>
      </c>
      <c r="O19" s="63">
        <f t="shared" si="0"/>
        <v>18.3</v>
      </c>
      <c r="P19" s="17">
        <v>24</v>
      </c>
      <c r="Q19" s="17"/>
      <c r="R19" s="17">
        <v>8</v>
      </c>
      <c r="S19" s="17"/>
      <c r="T19" s="17">
        <v>14</v>
      </c>
      <c r="U19" s="65">
        <f t="shared" si="1"/>
        <v>46</v>
      </c>
      <c r="V19" s="19">
        <f t="shared" si="2"/>
        <v>64</v>
      </c>
      <c r="W19" s="19"/>
      <c r="X19" s="19"/>
      <c r="Y19" s="25" t="str">
        <f t="shared" si="7"/>
        <v>B</v>
      </c>
      <c r="Z19"/>
    </row>
    <row r="20" spans="1:26" s="4" customFormat="1" ht="35.1" customHeight="1">
      <c r="A20" s="70">
        <v>6</v>
      </c>
      <c r="B20" s="69" t="s">
        <v>75</v>
      </c>
      <c r="C20" s="69" t="s">
        <v>76</v>
      </c>
      <c r="D20" s="17">
        <v>10</v>
      </c>
      <c r="E20" s="17">
        <v>10</v>
      </c>
      <c r="F20" s="17"/>
      <c r="G20" s="64">
        <f t="shared" si="4"/>
        <v>3.333333333333333</v>
      </c>
      <c r="H20" s="17">
        <v>3.5</v>
      </c>
      <c r="I20" s="17">
        <v>3.5</v>
      </c>
      <c r="J20" s="64">
        <f t="shared" si="5"/>
        <v>3.5</v>
      </c>
      <c r="K20" s="17">
        <v>13</v>
      </c>
      <c r="L20" s="17"/>
      <c r="M20" s="17"/>
      <c r="N20" s="64">
        <f t="shared" si="6"/>
        <v>13</v>
      </c>
      <c r="O20" s="63">
        <f t="shared" si="0"/>
        <v>19.8</v>
      </c>
      <c r="P20" s="17">
        <v>21</v>
      </c>
      <c r="Q20" s="17">
        <v>12</v>
      </c>
      <c r="R20" s="17"/>
      <c r="S20" s="17">
        <v>12</v>
      </c>
      <c r="T20" s="17"/>
      <c r="U20" s="65">
        <f t="shared" si="1"/>
        <v>45</v>
      </c>
      <c r="V20" s="19">
        <f t="shared" si="2"/>
        <v>65</v>
      </c>
      <c r="W20" s="19"/>
      <c r="X20" s="19"/>
      <c r="Y20" s="25" t="str">
        <f t="shared" si="7"/>
        <v>B</v>
      </c>
      <c r="Z20"/>
    </row>
    <row r="21" spans="1:26" s="4" customFormat="1" ht="35.1" customHeight="1">
      <c r="A21" s="70">
        <v>7</v>
      </c>
      <c r="B21" s="69" t="s">
        <v>77</v>
      </c>
      <c r="C21" s="69" t="s">
        <v>78</v>
      </c>
      <c r="D21" s="17">
        <v>3</v>
      </c>
      <c r="E21" s="17">
        <v>14</v>
      </c>
      <c r="F21" s="17"/>
      <c r="G21" s="64">
        <f t="shared" si="4"/>
        <v>2.833333333333333</v>
      </c>
      <c r="H21" s="17">
        <v>3.5</v>
      </c>
      <c r="I21" s="17">
        <v>3.5</v>
      </c>
      <c r="J21" s="64">
        <f t="shared" si="5"/>
        <v>3.5</v>
      </c>
      <c r="K21" s="17">
        <v>12</v>
      </c>
      <c r="L21" s="17"/>
      <c r="M21" s="17"/>
      <c r="N21" s="64">
        <f t="shared" si="6"/>
        <v>12</v>
      </c>
      <c r="O21" s="63">
        <f t="shared" si="0"/>
        <v>18.3</v>
      </c>
      <c r="P21" s="17">
        <v>22</v>
      </c>
      <c r="Q21" s="17">
        <v>11</v>
      </c>
      <c r="R21" s="17"/>
      <c r="S21" s="17">
        <v>15</v>
      </c>
      <c r="T21" s="17"/>
      <c r="U21" s="65">
        <f t="shared" si="1"/>
        <v>48</v>
      </c>
      <c r="V21" s="19">
        <f t="shared" si="2"/>
        <v>66</v>
      </c>
      <c r="W21" s="19"/>
      <c r="X21" s="19"/>
      <c r="Y21" s="25" t="str">
        <f t="shared" si="7"/>
        <v>B</v>
      </c>
      <c r="Z21"/>
    </row>
    <row r="22" spans="1:26" s="4" customFormat="1" ht="35.1" customHeight="1">
      <c r="A22" s="70">
        <v>8</v>
      </c>
      <c r="B22" s="69" t="s">
        <v>276</v>
      </c>
      <c r="C22" s="69" t="s">
        <v>277</v>
      </c>
      <c r="D22" s="17">
        <v>9</v>
      </c>
      <c r="E22" s="17">
        <v>11</v>
      </c>
      <c r="F22" s="17"/>
      <c r="G22" s="64">
        <f t="shared" si="4"/>
        <v>3.333333333333333</v>
      </c>
      <c r="H22" s="17">
        <v>3</v>
      </c>
      <c r="I22" s="17">
        <v>2</v>
      </c>
      <c r="J22" s="64">
        <f t="shared" si="5"/>
        <v>2.5</v>
      </c>
      <c r="K22" s="17">
        <v>10</v>
      </c>
      <c r="L22" s="17"/>
      <c r="M22" s="17"/>
      <c r="N22" s="64">
        <f t="shared" si="6"/>
        <v>10</v>
      </c>
      <c r="O22" s="63">
        <f t="shared" si="0"/>
        <v>15.8</v>
      </c>
      <c r="P22" s="17">
        <v>11</v>
      </c>
      <c r="Q22" s="17">
        <v>10</v>
      </c>
      <c r="R22" s="17"/>
      <c r="S22" s="17">
        <v>9</v>
      </c>
      <c r="T22" s="17"/>
      <c r="U22" s="65">
        <f t="shared" si="1"/>
        <v>30</v>
      </c>
      <c r="V22" s="19">
        <f t="shared" si="2"/>
        <v>46</v>
      </c>
      <c r="W22" s="19"/>
      <c r="X22" s="19"/>
      <c r="Y22" s="25" t="str">
        <f t="shared" ref="Y22" si="8">IF(AND(N22&lt;$N$14/2,COUNTIF($P22:$T22,"&gt;0")&gt;0),"FAIL LABS",IF(OR($U22=0,$U22=""),"",IF($V22&gt;=70,"A",IF($V22&gt;=60,"B",IF($V22&gt;=50,"C",IF($V22&gt;=40,"D","E"))))))</f>
        <v>D</v>
      </c>
      <c r="Z22"/>
    </row>
    <row r="23" spans="1:26" s="4" customFormat="1" ht="35.1" customHeight="1">
      <c r="A23" s="70">
        <v>9</v>
      </c>
      <c r="B23" s="69" t="s">
        <v>79</v>
      </c>
      <c r="C23" s="69" t="s">
        <v>80</v>
      </c>
      <c r="D23" s="17">
        <v>23</v>
      </c>
      <c r="E23" s="17">
        <v>14</v>
      </c>
      <c r="F23" s="17"/>
      <c r="G23" s="64">
        <f t="shared" si="4"/>
        <v>6.166666666666667</v>
      </c>
      <c r="H23" s="17">
        <v>3.5</v>
      </c>
      <c r="I23" s="17">
        <v>3</v>
      </c>
      <c r="J23" s="64">
        <f t="shared" si="5"/>
        <v>3.2499999999999996</v>
      </c>
      <c r="K23" s="17">
        <v>8</v>
      </c>
      <c r="L23" s="17"/>
      <c r="M23" s="17"/>
      <c r="N23" s="64">
        <f t="shared" si="6"/>
        <v>8</v>
      </c>
      <c r="O23" s="63">
        <f t="shared" si="0"/>
        <v>17.399999999999999</v>
      </c>
      <c r="P23" s="17">
        <v>27</v>
      </c>
      <c r="Q23" s="17"/>
      <c r="R23" s="17">
        <v>8</v>
      </c>
      <c r="S23" s="17"/>
      <c r="T23" s="17">
        <v>20</v>
      </c>
      <c r="U23" s="65">
        <f t="shared" si="1"/>
        <v>55</v>
      </c>
      <c r="V23" s="19">
        <f t="shared" si="2"/>
        <v>72</v>
      </c>
      <c r="W23" s="19"/>
      <c r="X23" s="19"/>
      <c r="Y23" s="25" t="str">
        <f t="shared" si="7"/>
        <v>A</v>
      </c>
      <c r="Z23"/>
    </row>
    <row r="24" spans="1:26" s="4" customFormat="1" ht="35.1" customHeight="1">
      <c r="A24" s="70">
        <v>10</v>
      </c>
      <c r="B24" s="69" t="s">
        <v>81</v>
      </c>
      <c r="C24" s="69" t="s">
        <v>82</v>
      </c>
      <c r="D24" s="17">
        <v>4</v>
      </c>
      <c r="E24" s="17">
        <v>16</v>
      </c>
      <c r="F24" s="17"/>
      <c r="G24" s="64">
        <f t="shared" si="4"/>
        <v>3.333333333333333</v>
      </c>
      <c r="H24" s="17">
        <v>3.5</v>
      </c>
      <c r="I24" s="17">
        <v>3.5</v>
      </c>
      <c r="J24" s="64">
        <f t="shared" si="5"/>
        <v>3.5</v>
      </c>
      <c r="K24" s="17">
        <v>8</v>
      </c>
      <c r="L24" s="17"/>
      <c r="M24" s="17"/>
      <c r="N24" s="64">
        <f t="shared" si="6"/>
        <v>8</v>
      </c>
      <c r="O24" s="63">
        <f t="shared" si="0"/>
        <v>14.8</v>
      </c>
      <c r="P24" s="17">
        <v>20</v>
      </c>
      <c r="Q24" s="17">
        <v>12</v>
      </c>
      <c r="R24" s="17"/>
      <c r="S24" s="17">
        <v>14</v>
      </c>
      <c r="T24" s="17"/>
      <c r="U24" s="65">
        <f t="shared" si="1"/>
        <v>46</v>
      </c>
      <c r="V24" s="19">
        <f t="shared" si="2"/>
        <v>61</v>
      </c>
      <c r="W24" s="19"/>
      <c r="X24" s="19"/>
      <c r="Y24" s="25" t="str">
        <f t="shared" si="7"/>
        <v>B</v>
      </c>
      <c r="Z24"/>
    </row>
    <row r="25" spans="1:26" s="4" customFormat="1" ht="35.1" customHeight="1">
      <c r="A25" s="70">
        <v>11</v>
      </c>
      <c r="B25" s="69" t="s">
        <v>83</v>
      </c>
      <c r="C25" s="69" t="s">
        <v>84</v>
      </c>
      <c r="D25" s="17">
        <v>11</v>
      </c>
      <c r="E25" s="17">
        <v>12</v>
      </c>
      <c r="F25" s="17"/>
      <c r="G25" s="64">
        <f t="shared" si="4"/>
        <v>3.833333333333333</v>
      </c>
      <c r="H25" s="17">
        <v>4</v>
      </c>
      <c r="I25" s="17">
        <v>3.5</v>
      </c>
      <c r="J25" s="64">
        <f t="shared" si="5"/>
        <v>3.75</v>
      </c>
      <c r="K25" s="17">
        <v>13</v>
      </c>
      <c r="L25" s="17"/>
      <c r="M25" s="17"/>
      <c r="N25" s="64">
        <f t="shared" si="6"/>
        <v>13</v>
      </c>
      <c r="O25" s="63">
        <f t="shared" si="0"/>
        <v>20.6</v>
      </c>
      <c r="P25" s="17">
        <v>17</v>
      </c>
      <c r="Q25" s="17">
        <v>13</v>
      </c>
      <c r="R25" s="17"/>
      <c r="S25" s="17">
        <v>14</v>
      </c>
      <c r="T25" s="17"/>
      <c r="U25" s="65">
        <f t="shared" si="1"/>
        <v>44</v>
      </c>
      <c r="V25" s="19">
        <f t="shared" si="2"/>
        <v>65</v>
      </c>
      <c r="W25" s="19"/>
      <c r="X25" s="19"/>
      <c r="Y25" s="25" t="str">
        <f t="shared" si="7"/>
        <v>B</v>
      </c>
      <c r="Z25"/>
    </row>
    <row r="26" spans="1:26" s="4" customFormat="1" ht="35.1" customHeight="1">
      <c r="A26" s="70">
        <v>12</v>
      </c>
      <c r="B26" s="69" t="s">
        <v>85</v>
      </c>
      <c r="C26" s="69" t="s">
        <v>86</v>
      </c>
      <c r="D26" s="17">
        <v>21</v>
      </c>
      <c r="E26" s="17">
        <v>13</v>
      </c>
      <c r="F26" s="17"/>
      <c r="G26" s="64">
        <f t="shared" si="4"/>
        <v>5.6666666666666661</v>
      </c>
      <c r="H26" s="17">
        <v>4</v>
      </c>
      <c r="I26" s="17">
        <v>4.5</v>
      </c>
      <c r="J26" s="64">
        <f t="shared" si="5"/>
        <v>4.25</v>
      </c>
      <c r="K26" s="17">
        <v>13</v>
      </c>
      <c r="L26" s="17"/>
      <c r="M26" s="17"/>
      <c r="N26" s="64">
        <f t="shared" si="6"/>
        <v>13</v>
      </c>
      <c r="O26" s="63">
        <f t="shared" si="0"/>
        <v>22.9</v>
      </c>
      <c r="P26" s="17">
        <v>23</v>
      </c>
      <c r="Q26" s="17"/>
      <c r="R26" s="17">
        <v>18</v>
      </c>
      <c r="S26" s="17"/>
      <c r="T26" s="17">
        <v>20</v>
      </c>
      <c r="U26" s="65">
        <f t="shared" si="1"/>
        <v>61</v>
      </c>
      <c r="V26" s="19">
        <f t="shared" si="2"/>
        <v>84</v>
      </c>
      <c r="W26" s="19"/>
      <c r="X26" s="19"/>
      <c r="Y26" s="25" t="str">
        <f t="shared" si="7"/>
        <v>A</v>
      </c>
      <c r="Z26"/>
    </row>
    <row r="27" spans="1:26" s="4" customFormat="1" ht="35.1" customHeight="1">
      <c r="A27" s="70">
        <v>13</v>
      </c>
      <c r="B27" s="69" t="s">
        <v>87</v>
      </c>
      <c r="C27" s="69" t="s">
        <v>88</v>
      </c>
      <c r="D27" s="17">
        <v>16.5</v>
      </c>
      <c r="E27" s="17">
        <v>17</v>
      </c>
      <c r="F27" s="17"/>
      <c r="G27" s="64">
        <f t="shared" si="4"/>
        <v>5.5833333333333339</v>
      </c>
      <c r="H27" s="17">
        <v>3.5</v>
      </c>
      <c r="I27" s="17">
        <v>3.5</v>
      </c>
      <c r="J27" s="64">
        <f t="shared" si="5"/>
        <v>3.5</v>
      </c>
      <c r="K27" s="17">
        <v>10</v>
      </c>
      <c r="L27" s="17"/>
      <c r="M27" s="17"/>
      <c r="N27" s="64">
        <f t="shared" si="6"/>
        <v>10</v>
      </c>
      <c r="O27" s="63">
        <f t="shared" si="0"/>
        <v>19.100000000000001</v>
      </c>
      <c r="P27" s="17">
        <v>25</v>
      </c>
      <c r="Q27" s="17"/>
      <c r="R27" s="17">
        <v>6</v>
      </c>
      <c r="S27" s="17">
        <v>9</v>
      </c>
      <c r="T27" s="17"/>
      <c r="U27" s="65">
        <f t="shared" si="1"/>
        <v>40</v>
      </c>
      <c r="V27" s="19">
        <f t="shared" si="2"/>
        <v>59</v>
      </c>
      <c r="W27" s="19"/>
      <c r="X27" s="19"/>
      <c r="Y27" s="25" t="str">
        <f t="shared" si="7"/>
        <v>C</v>
      </c>
      <c r="Z27"/>
    </row>
    <row r="28" spans="1:26" s="4" customFormat="1" ht="35.1" customHeight="1">
      <c r="A28" s="70">
        <v>14</v>
      </c>
      <c r="B28" s="69" t="s">
        <v>89</v>
      </c>
      <c r="C28" s="69" t="s">
        <v>90</v>
      </c>
      <c r="D28" s="17">
        <v>19</v>
      </c>
      <c r="E28" s="17">
        <v>12</v>
      </c>
      <c r="F28" s="17"/>
      <c r="G28" s="64">
        <f t="shared" si="4"/>
        <v>5.1666666666666661</v>
      </c>
      <c r="H28" s="17">
        <v>3.5</v>
      </c>
      <c r="I28" s="17">
        <v>3.5</v>
      </c>
      <c r="J28" s="64">
        <f t="shared" si="5"/>
        <v>3.5</v>
      </c>
      <c r="K28" s="17">
        <v>10</v>
      </c>
      <c r="L28" s="17"/>
      <c r="M28" s="17"/>
      <c r="N28" s="64">
        <f t="shared" si="6"/>
        <v>10</v>
      </c>
      <c r="O28" s="63">
        <f t="shared" si="0"/>
        <v>18.7</v>
      </c>
      <c r="P28" s="17">
        <v>24</v>
      </c>
      <c r="Q28" s="17">
        <v>12</v>
      </c>
      <c r="R28" s="17"/>
      <c r="S28" s="17">
        <v>17</v>
      </c>
      <c r="T28" s="17"/>
      <c r="U28" s="65">
        <f t="shared" si="1"/>
        <v>53</v>
      </c>
      <c r="V28" s="19">
        <f t="shared" si="2"/>
        <v>72</v>
      </c>
      <c r="W28" s="19"/>
      <c r="X28" s="19"/>
      <c r="Y28" s="25" t="str">
        <f t="shared" si="7"/>
        <v>A</v>
      </c>
      <c r="Z28"/>
    </row>
    <row r="29" spans="1:26" s="4" customFormat="1" ht="35.1" customHeight="1">
      <c r="A29" s="70">
        <v>15</v>
      </c>
      <c r="B29" s="69" t="s">
        <v>91</v>
      </c>
      <c r="C29" s="69" t="s">
        <v>92</v>
      </c>
      <c r="D29" s="17">
        <v>16</v>
      </c>
      <c r="E29" s="17">
        <v>14</v>
      </c>
      <c r="F29" s="17"/>
      <c r="G29" s="64">
        <f t="shared" si="4"/>
        <v>5</v>
      </c>
      <c r="H29" s="17">
        <v>3.5</v>
      </c>
      <c r="I29" s="17">
        <v>3.5</v>
      </c>
      <c r="J29" s="64">
        <f t="shared" si="5"/>
        <v>3.5</v>
      </c>
      <c r="K29" s="17">
        <v>8</v>
      </c>
      <c r="L29" s="17"/>
      <c r="M29" s="17"/>
      <c r="N29" s="64">
        <f t="shared" si="6"/>
        <v>8</v>
      </c>
      <c r="O29" s="63">
        <f t="shared" si="0"/>
        <v>16.5</v>
      </c>
      <c r="P29" s="17">
        <v>14</v>
      </c>
      <c r="Q29" s="17"/>
      <c r="R29" s="17">
        <v>9</v>
      </c>
      <c r="S29" s="17"/>
      <c r="T29" s="17">
        <v>15</v>
      </c>
      <c r="U29" s="65">
        <f t="shared" si="1"/>
        <v>38</v>
      </c>
      <c r="V29" s="19">
        <f t="shared" si="2"/>
        <v>55</v>
      </c>
      <c r="W29" s="19"/>
      <c r="X29" s="19"/>
      <c r="Y29" s="25" t="str">
        <f t="shared" si="7"/>
        <v>C</v>
      </c>
      <c r="Z29"/>
    </row>
    <row r="30" spans="1:26" s="4" customFormat="1" ht="35.1" customHeight="1">
      <c r="A30" s="70">
        <v>16</v>
      </c>
      <c r="B30" s="69" t="s">
        <v>93</v>
      </c>
      <c r="C30" s="69" t="s">
        <v>94</v>
      </c>
      <c r="D30" s="17">
        <v>16</v>
      </c>
      <c r="E30" s="17">
        <v>10</v>
      </c>
      <c r="F30" s="17"/>
      <c r="G30" s="64">
        <f t="shared" si="4"/>
        <v>4.3333333333333339</v>
      </c>
      <c r="H30" s="17">
        <v>3.5</v>
      </c>
      <c r="I30" s="17">
        <v>3.5</v>
      </c>
      <c r="J30" s="64">
        <f t="shared" si="5"/>
        <v>3.5</v>
      </c>
      <c r="K30" s="17">
        <v>10</v>
      </c>
      <c r="L30" s="17"/>
      <c r="M30" s="17"/>
      <c r="N30" s="64">
        <f t="shared" si="6"/>
        <v>10</v>
      </c>
      <c r="O30" s="63">
        <f t="shared" si="0"/>
        <v>17.8</v>
      </c>
      <c r="P30" s="17">
        <v>25</v>
      </c>
      <c r="Q30" s="17">
        <v>12</v>
      </c>
      <c r="R30" s="17"/>
      <c r="S30" s="17">
        <v>16</v>
      </c>
      <c r="T30" s="17"/>
      <c r="U30" s="65">
        <f t="shared" si="1"/>
        <v>53</v>
      </c>
      <c r="V30" s="19">
        <f t="shared" si="2"/>
        <v>71</v>
      </c>
      <c r="W30" s="19"/>
      <c r="X30" s="19"/>
      <c r="Y30" s="25" t="str">
        <f t="shared" si="7"/>
        <v>A</v>
      </c>
      <c r="Z30"/>
    </row>
    <row r="31" spans="1:26" s="4" customFormat="1" ht="35.1" customHeight="1">
      <c r="A31" s="70">
        <v>17</v>
      </c>
      <c r="B31" s="69" t="s">
        <v>95</v>
      </c>
      <c r="C31" s="69" t="s">
        <v>96</v>
      </c>
      <c r="D31" s="17">
        <v>10</v>
      </c>
      <c r="E31" s="17">
        <v>1</v>
      </c>
      <c r="F31" s="17"/>
      <c r="G31" s="64">
        <f t="shared" si="4"/>
        <v>1.8333333333333333</v>
      </c>
      <c r="H31" s="17">
        <v>3</v>
      </c>
      <c r="I31" s="17">
        <v>2</v>
      </c>
      <c r="J31" s="64">
        <f t="shared" si="5"/>
        <v>2.5</v>
      </c>
      <c r="K31" s="17">
        <v>8</v>
      </c>
      <c r="L31" s="17"/>
      <c r="M31" s="17"/>
      <c r="N31" s="64">
        <f t="shared" si="6"/>
        <v>8</v>
      </c>
      <c r="O31" s="63">
        <f t="shared" si="0"/>
        <v>12.3</v>
      </c>
      <c r="P31" s="17">
        <v>14</v>
      </c>
      <c r="Q31" s="17">
        <v>8</v>
      </c>
      <c r="R31" s="17"/>
      <c r="S31" s="17"/>
      <c r="T31" s="17">
        <v>15</v>
      </c>
      <c r="U31" s="65">
        <f t="shared" si="1"/>
        <v>37</v>
      </c>
      <c r="V31" s="19">
        <f t="shared" si="2"/>
        <v>49</v>
      </c>
      <c r="W31" s="19"/>
      <c r="X31" s="19"/>
      <c r="Y31" s="25" t="str">
        <f t="shared" si="7"/>
        <v>D</v>
      </c>
      <c r="Z31"/>
    </row>
    <row r="32" spans="1:26" s="4" customFormat="1" ht="35.1" customHeight="1">
      <c r="A32" s="70">
        <v>18</v>
      </c>
      <c r="B32" s="69" t="s">
        <v>97</v>
      </c>
      <c r="C32" s="69" t="s">
        <v>98</v>
      </c>
      <c r="D32" s="17">
        <v>3</v>
      </c>
      <c r="E32" s="17">
        <v>16</v>
      </c>
      <c r="F32" s="17"/>
      <c r="G32" s="64">
        <f t="shared" si="4"/>
        <v>3.1666666666666665</v>
      </c>
      <c r="H32" s="17">
        <v>4</v>
      </c>
      <c r="I32" s="17">
        <v>4</v>
      </c>
      <c r="J32" s="64">
        <f t="shared" si="5"/>
        <v>4</v>
      </c>
      <c r="K32" s="17">
        <v>10</v>
      </c>
      <c r="L32" s="17"/>
      <c r="M32" s="17"/>
      <c r="N32" s="64">
        <f t="shared" si="6"/>
        <v>10</v>
      </c>
      <c r="O32" s="63">
        <f t="shared" si="0"/>
        <v>17.2</v>
      </c>
      <c r="P32" s="17">
        <v>17</v>
      </c>
      <c r="Q32" s="17">
        <v>10</v>
      </c>
      <c r="R32" s="17"/>
      <c r="S32" s="17">
        <v>10</v>
      </c>
      <c r="T32" s="17"/>
      <c r="U32" s="65">
        <f t="shared" si="1"/>
        <v>37</v>
      </c>
      <c r="V32" s="19">
        <f t="shared" si="2"/>
        <v>54</v>
      </c>
      <c r="W32" s="19"/>
      <c r="X32" s="19"/>
      <c r="Y32" s="25" t="str">
        <f t="shared" si="7"/>
        <v>C</v>
      </c>
      <c r="Z32"/>
    </row>
    <row r="33" spans="1:26" s="4" customFormat="1" ht="35.1" customHeight="1">
      <c r="A33" s="70">
        <v>19</v>
      </c>
      <c r="B33" s="69" t="s">
        <v>99</v>
      </c>
      <c r="C33" s="69" t="s">
        <v>100</v>
      </c>
      <c r="D33" s="17">
        <v>7</v>
      </c>
      <c r="E33" s="17">
        <v>3</v>
      </c>
      <c r="F33" s="17"/>
      <c r="G33" s="64">
        <f t="shared" si="4"/>
        <v>1.666666666666667</v>
      </c>
      <c r="H33" s="17">
        <v>3.5</v>
      </c>
      <c r="I33" s="17">
        <v>3.5</v>
      </c>
      <c r="J33" s="64">
        <f t="shared" si="5"/>
        <v>3.5</v>
      </c>
      <c r="K33" s="17">
        <v>9</v>
      </c>
      <c r="L33" s="17"/>
      <c r="M33" s="17"/>
      <c r="N33" s="64">
        <f t="shared" si="6"/>
        <v>9</v>
      </c>
      <c r="O33" s="63">
        <f t="shared" si="0"/>
        <v>14.2</v>
      </c>
      <c r="P33" s="17"/>
      <c r="Q33" s="17"/>
      <c r="R33" s="17"/>
      <c r="S33" s="17"/>
      <c r="T33" s="17"/>
      <c r="U33" s="65" t="str">
        <f t="shared" si="1"/>
        <v/>
      </c>
      <c r="V33" s="19">
        <f t="shared" si="2"/>
        <v>14</v>
      </c>
      <c r="W33" s="19"/>
      <c r="X33" s="19"/>
      <c r="Y33" s="25" t="str">
        <f t="shared" si="7"/>
        <v/>
      </c>
      <c r="Z33"/>
    </row>
    <row r="34" spans="1:26" s="4" customFormat="1" ht="35.1" customHeight="1">
      <c r="A34" s="70">
        <v>20</v>
      </c>
      <c r="B34" s="69" t="s">
        <v>101</v>
      </c>
      <c r="C34" s="69" t="s">
        <v>102</v>
      </c>
      <c r="D34" s="17">
        <v>11</v>
      </c>
      <c r="E34" s="17">
        <v>3</v>
      </c>
      <c r="F34" s="17"/>
      <c r="G34" s="64">
        <f t="shared" si="4"/>
        <v>2.3333333333333335</v>
      </c>
      <c r="H34" s="17">
        <v>4</v>
      </c>
      <c r="I34" s="17">
        <v>4</v>
      </c>
      <c r="J34" s="64">
        <f t="shared" si="5"/>
        <v>4</v>
      </c>
      <c r="K34" s="17">
        <v>10</v>
      </c>
      <c r="L34" s="17"/>
      <c r="M34" s="17"/>
      <c r="N34" s="64">
        <f t="shared" si="6"/>
        <v>10</v>
      </c>
      <c r="O34" s="63">
        <f t="shared" si="0"/>
        <v>16.3</v>
      </c>
      <c r="P34" s="17"/>
      <c r="Q34" s="17"/>
      <c r="R34" s="17"/>
      <c r="S34" s="17"/>
      <c r="T34" s="17"/>
      <c r="U34" s="65" t="str">
        <f t="shared" si="1"/>
        <v/>
      </c>
      <c r="V34" s="19">
        <f t="shared" si="2"/>
        <v>16</v>
      </c>
      <c r="W34" s="19"/>
      <c r="X34" s="19"/>
      <c r="Y34" s="25" t="str">
        <f t="shared" si="7"/>
        <v/>
      </c>
      <c r="Z34"/>
    </row>
    <row r="35" spans="1:26" s="4" customFormat="1" ht="35.1" customHeight="1">
      <c r="A35" s="70">
        <v>21</v>
      </c>
      <c r="B35" s="69" t="s">
        <v>103</v>
      </c>
      <c r="C35" s="69" t="s">
        <v>104</v>
      </c>
      <c r="D35" s="17">
        <v>12</v>
      </c>
      <c r="E35" s="17">
        <v>14</v>
      </c>
      <c r="F35" s="17"/>
      <c r="G35" s="64">
        <f t="shared" si="4"/>
        <v>4.3333333333333339</v>
      </c>
      <c r="H35" s="17">
        <v>3</v>
      </c>
      <c r="I35" s="17">
        <v>3.5</v>
      </c>
      <c r="J35" s="64">
        <f t="shared" si="5"/>
        <v>3.2499999999999996</v>
      </c>
      <c r="K35" s="17">
        <v>13</v>
      </c>
      <c r="L35" s="17"/>
      <c r="M35" s="17"/>
      <c r="N35" s="64">
        <f t="shared" si="6"/>
        <v>13</v>
      </c>
      <c r="O35" s="63">
        <f t="shared" si="0"/>
        <v>20.6</v>
      </c>
      <c r="P35" s="17">
        <v>15</v>
      </c>
      <c r="Q35" s="17">
        <v>10</v>
      </c>
      <c r="R35" s="17"/>
      <c r="S35" s="17">
        <v>5</v>
      </c>
      <c r="T35" s="17"/>
      <c r="U35" s="65">
        <f t="shared" si="1"/>
        <v>30</v>
      </c>
      <c r="V35" s="19">
        <f t="shared" si="2"/>
        <v>51</v>
      </c>
      <c r="W35" s="19"/>
      <c r="X35" s="19"/>
      <c r="Y35" s="25" t="str">
        <f t="shared" si="7"/>
        <v>C</v>
      </c>
      <c r="Z35"/>
    </row>
    <row r="36" spans="1:26" s="4" customFormat="1" ht="35.1" customHeight="1">
      <c r="A36" s="70">
        <v>22</v>
      </c>
      <c r="B36" s="69" t="s">
        <v>105</v>
      </c>
      <c r="C36" s="69" t="s">
        <v>106</v>
      </c>
      <c r="D36" s="17">
        <v>9</v>
      </c>
      <c r="E36" s="17">
        <v>20</v>
      </c>
      <c r="F36" s="17"/>
      <c r="G36" s="64">
        <f t="shared" si="4"/>
        <v>4.833333333333333</v>
      </c>
      <c r="H36" s="17">
        <v>4</v>
      </c>
      <c r="I36" s="17">
        <v>4.5</v>
      </c>
      <c r="J36" s="64">
        <f t="shared" si="5"/>
        <v>4.25</v>
      </c>
      <c r="K36" s="17">
        <v>13</v>
      </c>
      <c r="L36" s="17"/>
      <c r="M36" s="17"/>
      <c r="N36" s="64">
        <f t="shared" si="6"/>
        <v>13</v>
      </c>
      <c r="O36" s="63">
        <f t="shared" si="0"/>
        <v>22.1</v>
      </c>
      <c r="P36" s="17">
        <v>17</v>
      </c>
      <c r="Q36" s="17"/>
      <c r="R36" s="17">
        <v>6</v>
      </c>
      <c r="S36" s="17">
        <v>14</v>
      </c>
      <c r="T36" s="17"/>
      <c r="U36" s="65">
        <f t="shared" si="1"/>
        <v>37</v>
      </c>
      <c r="V36" s="19">
        <f t="shared" si="2"/>
        <v>59</v>
      </c>
      <c r="W36" s="19"/>
      <c r="X36" s="19"/>
      <c r="Y36" s="25" t="str">
        <f t="shared" si="7"/>
        <v>C</v>
      </c>
      <c r="Z36"/>
    </row>
    <row r="37" spans="1:26" s="4" customFormat="1" ht="35.1" customHeight="1">
      <c r="A37" s="70">
        <v>23</v>
      </c>
      <c r="B37" s="69" t="s">
        <v>107</v>
      </c>
      <c r="C37" s="69" t="s">
        <v>108</v>
      </c>
      <c r="D37" s="17">
        <v>10</v>
      </c>
      <c r="E37" s="17">
        <v>12</v>
      </c>
      <c r="F37" s="17"/>
      <c r="G37" s="64">
        <f t="shared" si="4"/>
        <v>3.666666666666667</v>
      </c>
      <c r="H37" s="17">
        <v>4</v>
      </c>
      <c r="I37" s="17">
        <v>4.5</v>
      </c>
      <c r="J37" s="64">
        <f t="shared" si="5"/>
        <v>4.25</v>
      </c>
      <c r="K37" s="17">
        <v>13</v>
      </c>
      <c r="L37" s="17"/>
      <c r="M37" s="17"/>
      <c r="N37" s="64">
        <f t="shared" si="6"/>
        <v>13</v>
      </c>
      <c r="O37" s="63">
        <f t="shared" si="0"/>
        <v>20.9</v>
      </c>
      <c r="P37" s="17">
        <v>27</v>
      </c>
      <c r="Q37" s="17"/>
      <c r="R37" s="17">
        <v>7</v>
      </c>
      <c r="S37" s="17">
        <v>18</v>
      </c>
      <c r="T37" s="17"/>
      <c r="U37" s="65">
        <f t="shared" si="1"/>
        <v>52</v>
      </c>
      <c r="V37" s="19">
        <f t="shared" si="2"/>
        <v>73</v>
      </c>
      <c r="W37" s="19"/>
      <c r="X37" s="19"/>
      <c r="Y37" s="25" t="str">
        <f t="shared" si="7"/>
        <v>A</v>
      </c>
      <c r="Z37"/>
    </row>
    <row r="38" spans="1:26" s="4" customFormat="1" ht="35.1" customHeight="1">
      <c r="A38" s="70">
        <v>24</v>
      </c>
      <c r="B38" s="69" t="s">
        <v>109</v>
      </c>
      <c r="C38" s="69" t="s">
        <v>110</v>
      </c>
      <c r="D38" s="17">
        <v>4</v>
      </c>
      <c r="E38" s="17">
        <v>5</v>
      </c>
      <c r="F38" s="17"/>
      <c r="G38" s="64">
        <f t="shared" si="4"/>
        <v>1.5</v>
      </c>
      <c r="H38" s="17">
        <v>3.5</v>
      </c>
      <c r="I38" s="17">
        <v>3.5</v>
      </c>
      <c r="J38" s="64">
        <f t="shared" si="5"/>
        <v>3.5</v>
      </c>
      <c r="K38" s="17">
        <v>10</v>
      </c>
      <c r="L38" s="17"/>
      <c r="M38" s="17"/>
      <c r="N38" s="64">
        <f t="shared" si="6"/>
        <v>10</v>
      </c>
      <c r="O38" s="63">
        <f t="shared" si="0"/>
        <v>15</v>
      </c>
      <c r="P38" s="17">
        <v>22</v>
      </c>
      <c r="Q38" s="17">
        <v>7</v>
      </c>
      <c r="R38" s="17"/>
      <c r="S38" s="17">
        <v>1</v>
      </c>
      <c r="T38" s="17"/>
      <c r="U38" s="65">
        <f t="shared" si="1"/>
        <v>30</v>
      </c>
      <c r="V38" s="19">
        <f t="shared" si="2"/>
        <v>45</v>
      </c>
      <c r="W38" s="19"/>
      <c r="X38" s="19"/>
      <c r="Y38" s="25" t="str">
        <f t="shared" si="7"/>
        <v>D</v>
      </c>
      <c r="Z38"/>
    </row>
    <row r="39" spans="1:26" s="4" customFormat="1" ht="35.1" customHeight="1">
      <c r="A39" s="70">
        <v>25</v>
      </c>
      <c r="B39" s="69" t="s">
        <v>111</v>
      </c>
      <c r="C39" s="69" t="s">
        <v>112</v>
      </c>
      <c r="D39" s="17">
        <v>12.5</v>
      </c>
      <c r="E39" s="17">
        <v>11</v>
      </c>
      <c r="F39" s="17"/>
      <c r="G39" s="64">
        <f t="shared" si="4"/>
        <v>3.9166666666666665</v>
      </c>
      <c r="H39" s="17">
        <v>4</v>
      </c>
      <c r="I39" s="17">
        <v>4.5</v>
      </c>
      <c r="J39" s="64">
        <f t="shared" si="5"/>
        <v>4.25</v>
      </c>
      <c r="K39" s="17">
        <v>13</v>
      </c>
      <c r="L39" s="17"/>
      <c r="M39" s="17"/>
      <c r="N39" s="64">
        <f t="shared" si="6"/>
        <v>13</v>
      </c>
      <c r="O39" s="63">
        <f t="shared" si="0"/>
        <v>21.2</v>
      </c>
      <c r="P39" s="17">
        <v>28</v>
      </c>
      <c r="Q39" s="17">
        <v>14</v>
      </c>
      <c r="R39" s="17"/>
      <c r="S39" s="17">
        <v>13</v>
      </c>
      <c r="T39" s="17"/>
      <c r="U39" s="65">
        <f t="shared" si="1"/>
        <v>55</v>
      </c>
      <c r="V39" s="19">
        <f t="shared" si="2"/>
        <v>76</v>
      </c>
      <c r="W39" s="19"/>
      <c r="X39" s="19"/>
      <c r="Y39" s="25" t="str">
        <f t="shared" si="7"/>
        <v>A</v>
      </c>
      <c r="Z39"/>
    </row>
    <row r="40" spans="1:26" s="4" customFormat="1" ht="35.1" customHeight="1">
      <c r="A40" s="70">
        <v>26</v>
      </c>
      <c r="B40" s="69" t="s">
        <v>113</v>
      </c>
      <c r="C40" s="69" t="s">
        <v>114</v>
      </c>
      <c r="D40" s="17">
        <v>12</v>
      </c>
      <c r="E40" s="17">
        <v>21</v>
      </c>
      <c r="F40" s="17"/>
      <c r="G40" s="64">
        <f t="shared" si="4"/>
        <v>5.5</v>
      </c>
      <c r="H40" s="17">
        <v>4.5</v>
      </c>
      <c r="I40" s="17">
        <v>4</v>
      </c>
      <c r="J40" s="64">
        <f t="shared" si="5"/>
        <v>4.25</v>
      </c>
      <c r="K40" s="17">
        <v>12</v>
      </c>
      <c r="L40" s="17"/>
      <c r="M40" s="17"/>
      <c r="N40" s="64">
        <f t="shared" si="6"/>
        <v>12</v>
      </c>
      <c r="O40" s="63">
        <f t="shared" si="0"/>
        <v>21.8</v>
      </c>
      <c r="P40" s="17">
        <v>25</v>
      </c>
      <c r="Q40" s="17"/>
      <c r="R40" s="17">
        <v>19</v>
      </c>
      <c r="S40" s="17">
        <v>16</v>
      </c>
      <c r="T40" s="17"/>
      <c r="U40" s="65">
        <f t="shared" si="1"/>
        <v>60</v>
      </c>
      <c r="V40" s="19">
        <f t="shared" si="2"/>
        <v>82</v>
      </c>
      <c r="W40" s="19"/>
      <c r="X40" s="19"/>
      <c r="Y40" s="25" t="str">
        <f t="shared" si="7"/>
        <v>A</v>
      </c>
      <c r="Z40"/>
    </row>
    <row r="41" spans="1:26" s="4" customFormat="1" ht="35.1" customHeight="1">
      <c r="A41" s="70">
        <v>27</v>
      </c>
      <c r="B41" s="69" t="s">
        <v>115</v>
      </c>
      <c r="C41" s="69" t="s">
        <v>116</v>
      </c>
      <c r="D41" s="17">
        <v>17</v>
      </c>
      <c r="E41" s="17">
        <v>13</v>
      </c>
      <c r="F41" s="17"/>
      <c r="G41" s="64">
        <f t="shared" si="4"/>
        <v>5</v>
      </c>
      <c r="H41" s="17">
        <v>3</v>
      </c>
      <c r="I41" s="17">
        <v>2</v>
      </c>
      <c r="J41" s="64">
        <f t="shared" si="5"/>
        <v>2.5</v>
      </c>
      <c r="K41" s="17">
        <v>8</v>
      </c>
      <c r="L41" s="17"/>
      <c r="M41" s="17"/>
      <c r="N41" s="64">
        <f t="shared" si="6"/>
        <v>8</v>
      </c>
      <c r="O41" s="63">
        <f t="shared" si="0"/>
        <v>15.5</v>
      </c>
      <c r="P41" s="17">
        <v>15</v>
      </c>
      <c r="Q41" s="17">
        <v>5</v>
      </c>
      <c r="R41" s="17"/>
      <c r="S41" s="17">
        <v>10</v>
      </c>
      <c r="T41" s="17"/>
      <c r="U41" s="65">
        <f t="shared" si="1"/>
        <v>30</v>
      </c>
      <c r="V41" s="19">
        <f t="shared" si="2"/>
        <v>46</v>
      </c>
      <c r="W41" s="19"/>
      <c r="X41" s="19"/>
      <c r="Y41" s="25" t="str">
        <f t="shared" si="7"/>
        <v>D</v>
      </c>
      <c r="Z41"/>
    </row>
    <row r="42" spans="1:26" s="4" customFormat="1" ht="35.1" customHeight="1">
      <c r="A42" s="70">
        <v>28</v>
      </c>
      <c r="B42" s="69" t="s">
        <v>117</v>
      </c>
      <c r="C42" s="69" t="s">
        <v>118</v>
      </c>
      <c r="D42" s="17">
        <v>5</v>
      </c>
      <c r="E42" s="17">
        <v>6</v>
      </c>
      <c r="F42" s="17"/>
      <c r="G42" s="64">
        <f t="shared" si="4"/>
        <v>1.8333333333333335</v>
      </c>
      <c r="H42" s="17">
        <v>4</v>
      </c>
      <c r="I42" s="17">
        <v>3.5</v>
      </c>
      <c r="J42" s="64">
        <f t="shared" si="5"/>
        <v>3.75</v>
      </c>
      <c r="K42" s="17">
        <v>13</v>
      </c>
      <c r="L42" s="17"/>
      <c r="M42" s="17"/>
      <c r="N42" s="64">
        <f t="shared" si="6"/>
        <v>13</v>
      </c>
      <c r="O42" s="63">
        <f t="shared" si="0"/>
        <v>18.600000000000001</v>
      </c>
      <c r="P42" s="17">
        <v>19</v>
      </c>
      <c r="Q42" s="17"/>
      <c r="R42" s="17">
        <v>9</v>
      </c>
      <c r="S42" s="17">
        <v>6</v>
      </c>
      <c r="T42" s="17"/>
      <c r="U42" s="65">
        <f t="shared" si="1"/>
        <v>34</v>
      </c>
      <c r="V42" s="19">
        <f t="shared" si="2"/>
        <v>53</v>
      </c>
      <c r="W42" s="19"/>
      <c r="X42" s="19"/>
      <c r="Y42" s="25" t="str">
        <f t="shared" si="7"/>
        <v>C</v>
      </c>
      <c r="Z42"/>
    </row>
    <row r="43" spans="1:26" s="4" customFormat="1" ht="35.1" customHeight="1">
      <c r="A43" s="70">
        <v>29</v>
      </c>
      <c r="B43" s="69" t="s">
        <v>119</v>
      </c>
      <c r="C43" s="69" t="s">
        <v>120</v>
      </c>
      <c r="D43" s="17">
        <v>8</v>
      </c>
      <c r="E43" s="17">
        <v>7</v>
      </c>
      <c r="F43" s="17"/>
      <c r="G43" s="64">
        <f t="shared" si="4"/>
        <v>2.5</v>
      </c>
      <c r="H43" s="17">
        <v>4</v>
      </c>
      <c r="I43" s="17">
        <v>3.5</v>
      </c>
      <c r="J43" s="64">
        <f t="shared" si="5"/>
        <v>3.75</v>
      </c>
      <c r="K43" s="17">
        <v>13</v>
      </c>
      <c r="L43" s="17"/>
      <c r="M43" s="17"/>
      <c r="N43" s="64">
        <f t="shared" si="6"/>
        <v>13</v>
      </c>
      <c r="O43" s="63">
        <f t="shared" si="0"/>
        <v>19.3</v>
      </c>
      <c r="P43" s="17">
        <v>20</v>
      </c>
      <c r="Q43" s="17"/>
      <c r="R43" s="17">
        <v>6</v>
      </c>
      <c r="S43" s="17">
        <v>7</v>
      </c>
      <c r="T43" s="17"/>
      <c r="U43" s="65">
        <f t="shared" si="1"/>
        <v>33</v>
      </c>
      <c r="V43" s="19">
        <f t="shared" si="2"/>
        <v>52</v>
      </c>
      <c r="W43" s="19"/>
      <c r="X43" s="19"/>
      <c r="Y43" s="25" t="str">
        <f t="shared" si="7"/>
        <v>C</v>
      </c>
      <c r="Z43"/>
    </row>
    <row r="44" spans="1:26" s="4" customFormat="1" ht="35.1" customHeight="1">
      <c r="A44" s="70">
        <v>30</v>
      </c>
      <c r="B44" s="69" t="s">
        <v>121</v>
      </c>
      <c r="C44" s="69" t="s">
        <v>122</v>
      </c>
      <c r="D44" s="17">
        <v>21</v>
      </c>
      <c r="E44" s="17">
        <v>16</v>
      </c>
      <c r="F44" s="17"/>
      <c r="G44" s="64">
        <f t="shared" si="4"/>
        <v>6.166666666666667</v>
      </c>
      <c r="H44" s="17">
        <v>4</v>
      </c>
      <c r="I44" s="17">
        <v>3.5</v>
      </c>
      <c r="J44" s="64">
        <f t="shared" si="5"/>
        <v>3.75</v>
      </c>
      <c r="K44" s="17">
        <v>13</v>
      </c>
      <c r="L44" s="17"/>
      <c r="M44" s="17"/>
      <c r="N44" s="64">
        <f t="shared" si="6"/>
        <v>13</v>
      </c>
      <c r="O44" s="63">
        <f t="shared" si="0"/>
        <v>22.9</v>
      </c>
      <c r="P44" s="17">
        <v>24</v>
      </c>
      <c r="Q44" s="17"/>
      <c r="R44" s="17">
        <v>15</v>
      </c>
      <c r="S44" s="17">
        <v>14</v>
      </c>
      <c r="T44" s="17"/>
      <c r="U44" s="65">
        <f t="shared" si="1"/>
        <v>53</v>
      </c>
      <c r="V44" s="19">
        <f t="shared" si="2"/>
        <v>76</v>
      </c>
      <c r="W44" s="19"/>
      <c r="X44" s="19"/>
      <c r="Y44" s="25" t="str">
        <f t="shared" si="7"/>
        <v>A</v>
      </c>
      <c r="Z44"/>
    </row>
    <row r="45" spans="1:26" s="4" customFormat="1" ht="35.1" customHeight="1">
      <c r="A45" s="70">
        <v>31</v>
      </c>
      <c r="B45" s="69" t="s">
        <v>123</v>
      </c>
      <c r="C45" s="69" t="s">
        <v>124</v>
      </c>
      <c r="D45" s="17">
        <v>6</v>
      </c>
      <c r="E45" s="17">
        <v>7</v>
      </c>
      <c r="F45" s="17"/>
      <c r="G45" s="64">
        <f t="shared" si="4"/>
        <v>2.166666666666667</v>
      </c>
      <c r="H45" s="17">
        <v>3</v>
      </c>
      <c r="I45" s="17">
        <v>3.5</v>
      </c>
      <c r="J45" s="64">
        <f t="shared" si="5"/>
        <v>3.2499999999999996</v>
      </c>
      <c r="K45" s="17">
        <v>12</v>
      </c>
      <c r="L45" s="17"/>
      <c r="M45" s="17"/>
      <c r="N45" s="64">
        <f t="shared" si="6"/>
        <v>12</v>
      </c>
      <c r="O45" s="63">
        <f t="shared" si="0"/>
        <v>17.399999999999999</v>
      </c>
      <c r="P45" s="17">
        <v>13</v>
      </c>
      <c r="Q45" s="17"/>
      <c r="R45" s="17">
        <v>7</v>
      </c>
      <c r="S45" s="17">
        <v>7</v>
      </c>
      <c r="T45" s="17"/>
      <c r="U45" s="65">
        <f t="shared" si="1"/>
        <v>27</v>
      </c>
      <c r="V45" s="19">
        <f t="shared" si="2"/>
        <v>44</v>
      </c>
      <c r="W45" s="19"/>
      <c r="X45" s="19"/>
      <c r="Y45" s="25" t="str">
        <f t="shared" si="7"/>
        <v>D</v>
      </c>
      <c r="Z45"/>
    </row>
    <row r="46" spans="1:26" s="4" customFormat="1" ht="35.1" customHeight="1">
      <c r="A46" s="70">
        <v>32</v>
      </c>
      <c r="B46" s="69" t="s">
        <v>125</v>
      </c>
      <c r="C46" s="69" t="s">
        <v>126</v>
      </c>
      <c r="D46" s="17">
        <v>11</v>
      </c>
      <c r="E46" s="17">
        <v>14</v>
      </c>
      <c r="F46" s="17"/>
      <c r="G46" s="64">
        <f t="shared" si="4"/>
        <v>4.1666666666666661</v>
      </c>
      <c r="H46" s="17">
        <v>3.5</v>
      </c>
      <c r="I46" s="17">
        <v>3</v>
      </c>
      <c r="J46" s="64">
        <f t="shared" si="5"/>
        <v>3.2499999999999996</v>
      </c>
      <c r="K46" s="17">
        <v>10</v>
      </c>
      <c r="L46" s="17"/>
      <c r="M46" s="17"/>
      <c r="N46" s="64">
        <f t="shared" si="6"/>
        <v>10</v>
      </c>
      <c r="O46" s="63">
        <f t="shared" si="0"/>
        <v>17.399999999999999</v>
      </c>
      <c r="P46" s="17">
        <v>18</v>
      </c>
      <c r="Q46" s="17">
        <v>9</v>
      </c>
      <c r="R46" s="17"/>
      <c r="S46" s="17">
        <v>12</v>
      </c>
      <c r="T46" s="17"/>
      <c r="U46" s="65">
        <f t="shared" si="1"/>
        <v>39</v>
      </c>
      <c r="V46" s="19">
        <f t="shared" si="2"/>
        <v>56</v>
      </c>
      <c r="W46" s="19"/>
      <c r="X46" s="19"/>
      <c r="Y46" s="25" t="str">
        <f t="shared" si="7"/>
        <v>C</v>
      </c>
      <c r="Z46"/>
    </row>
    <row r="47" spans="1:26" s="4" customFormat="1" ht="35.1" customHeight="1">
      <c r="A47" s="70">
        <v>33</v>
      </c>
      <c r="B47" s="69" t="s">
        <v>127</v>
      </c>
      <c r="C47" s="69" t="s">
        <v>128</v>
      </c>
      <c r="D47" s="17">
        <v>20</v>
      </c>
      <c r="E47" s="17">
        <v>20</v>
      </c>
      <c r="F47" s="17"/>
      <c r="G47" s="64">
        <f t="shared" si="4"/>
        <v>6.6666666666666661</v>
      </c>
      <c r="H47" s="17">
        <v>3.5</v>
      </c>
      <c r="I47" s="17">
        <v>3</v>
      </c>
      <c r="J47" s="64">
        <f t="shared" si="5"/>
        <v>3.2499999999999996</v>
      </c>
      <c r="K47" s="17">
        <v>13</v>
      </c>
      <c r="L47" s="17"/>
      <c r="M47" s="17"/>
      <c r="N47" s="64">
        <f t="shared" si="6"/>
        <v>13</v>
      </c>
      <c r="O47" s="63">
        <f t="shared" si="0"/>
        <v>22.9</v>
      </c>
      <c r="P47" s="17">
        <v>21</v>
      </c>
      <c r="Q47" s="17"/>
      <c r="R47" s="17">
        <v>8</v>
      </c>
      <c r="S47" s="17">
        <v>18</v>
      </c>
      <c r="T47" s="17"/>
      <c r="U47" s="65">
        <f t="shared" si="1"/>
        <v>47</v>
      </c>
      <c r="V47" s="19">
        <f t="shared" si="2"/>
        <v>70</v>
      </c>
      <c r="W47" s="19"/>
      <c r="X47" s="19"/>
      <c r="Y47" s="25" t="str">
        <f t="shared" si="7"/>
        <v>A</v>
      </c>
      <c r="Z47"/>
    </row>
    <row r="48" spans="1:26" s="4" customFormat="1" ht="35.1" customHeight="1">
      <c r="A48" s="70">
        <v>34</v>
      </c>
      <c r="B48" s="69" t="s">
        <v>129</v>
      </c>
      <c r="C48" s="69" t="s">
        <v>130</v>
      </c>
      <c r="D48" s="17">
        <v>2</v>
      </c>
      <c r="E48" s="17">
        <v>8</v>
      </c>
      <c r="F48" s="17"/>
      <c r="G48" s="64">
        <f t="shared" si="4"/>
        <v>1.6666666666666665</v>
      </c>
      <c r="H48" s="17">
        <v>4</v>
      </c>
      <c r="I48" s="17">
        <v>4.5</v>
      </c>
      <c r="J48" s="64">
        <f t="shared" si="5"/>
        <v>4.25</v>
      </c>
      <c r="K48" s="17">
        <v>13</v>
      </c>
      <c r="L48" s="17"/>
      <c r="M48" s="17"/>
      <c r="N48" s="64">
        <f t="shared" si="6"/>
        <v>13</v>
      </c>
      <c r="O48" s="63">
        <f t="shared" si="0"/>
        <v>18.899999999999999</v>
      </c>
      <c r="P48" s="17">
        <v>21</v>
      </c>
      <c r="Q48" s="17">
        <v>11</v>
      </c>
      <c r="R48" s="17"/>
      <c r="S48" s="17">
        <v>5</v>
      </c>
      <c r="T48" s="17"/>
      <c r="U48" s="65">
        <f t="shared" si="1"/>
        <v>37</v>
      </c>
      <c r="V48" s="19">
        <f t="shared" si="2"/>
        <v>56</v>
      </c>
      <c r="W48" s="19"/>
      <c r="X48" s="19"/>
      <c r="Y48" s="25" t="str">
        <f t="shared" si="7"/>
        <v>C</v>
      </c>
      <c r="Z48"/>
    </row>
    <row r="49" spans="1:26" s="4" customFormat="1" ht="35.1" customHeight="1">
      <c r="A49" s="70">
        <v>35</v>
      </c>
      <c r="B49" s="69" t="s">
        <v>131</v>
      </c>
      <c r="C49" s="69" t="s">
        <v>132</v>
      </c>
      <c r="D49" s="17">
        <v>17</v>
      </c>
      <c r="E49" s="17">
        <v>9</v>
      </c>
      <c r="F49" s="17"/>
      <c r="G49" s="64">
        <f t="shared" si="4"/>
        <v>4.3333333333333339</v>
      </c>
      <c r="H49" s="17">
        <v>3.5</v>
      </c>
      <c r="I49" s="17">
        <v>3.5</v>
      </c>
      <c r="J49" s="64">
        <f t="shared" si="5"/>
        <v>3.5</v>
      </c>
      <c r="K49" s="17">
        <v>12</v>
      </c>
      <c r="L49" s="17"/>
      <c r="M49" s="17"/>
      <c r="N49" s="64">
        <f t="shared" si="6"/>
        <v>12</v>
      </c>
      <c r="O49" s="63">
        <f t="shared" si="0"/>
        <v>19.8</v>
      </c>
      <c r="P49" s="17">
        <v>20</v>
      </c>
      <c r="Q49" s="17"/>
      <c r="R49" s="17">
        <v>7</v>
      </c>
      <c r="S49" s="17"/>
      <c r="T49" s="17">
        <v>5</v>
      </c>
      <c r="U49" s="65">
        <f t="shared" si="1"/>
        <v>32</v>
      </c>
      <c r="V49" s="19">
        <f t="shared" si="2"/>
        <v>52</v>
      </c>
      <c r="W49" s="19"/>
      <c r="X49" s="19"/>
      <c r="Y49" s="25" t="str">
        <f t="shared" si="7"/>
        <v>C</v>
      </c>
      <c r="Z49"/>
    </row>
    <row r="50" spans="1:26" s="4" customFormat="1" ht="35.1" customHeight="1">
      <c r="A50" s="70">
        <v>36</v>
      </c>
      <c r="B50" s="69" t="s">
        <v>133</v>
      </c>
      <c r="C50" s="69" t="s">
        <v>134</v>
      </c>
      <c r="D50" s="17">
        <v>13</v>
      </c>
      <c r="E50" s="17">
        <v>10</v>
      </c>
      <c r="F50" s="17"/>
      <c r="G50" s="64">
        <f t="shared" si="4"/>
        <v>3.833333333333333</v>
      </c>
      <c r="H50" s="17">
        <v>3</v>
      </c>
      <c r="I50" s="17">
        <v>3.5</v>
      </c>
      <c r="J50" s="64">
        <f t="shared" si="5"/>
        <v>3.2499999999999996</v>
      </c>
      <c r="K50" s="17">
        <v>12</v>
      </c>
      <c r="L50" s="17"/>
      <c r="M50" s="17"/>
      <c r="N50" s="64">
        <f t="shared" si="6"/>
        <v>12</v>
      </c>
      <c r="O50" s="63">
        <f t="shared" si="0"/>
        <v>19.100000000000001</v>
      </c>
      <c r="P50" s="17"/>
      <c r="Q50" s="17"/>
      <c r="R50" s="17"/>
      <c r="S50" s="17"/>
      <c r="T50" s="17"/>
      <c r="U50" s="65" t="str">
        <f t="shared" si="1"/>
        <v/>
      </c>
      <c r="V50" s="19">
        <f t="shared" si="2"/>
        <v>19</v>
      </c>
      <c r="W50" s="19"/>
      <c r="X50" s="19"/>
      <c r="Y50" s="25" t="str">
        <f t="shared" si="7"/>
        <v/>
      </c>
      <c r="Z50"/>
    </row>
    <row r="51" spans="1:26" s="4" customFormat="1" ht="35.1" customHeight="1">
      <c r="A51" s="70">
        <v>37</v>
      </c>
      <c r="B51" s="69" t="s">
        <v>135</v>
      </c>
      <c r="C51" s="69" t="s">
        <v>136</v>
      </c>
      <c r="D51" s="17">
        <v>17</v>
      </c>
      <c r="E51" s="17">
        <v>9</v>
      </c>
      <c r="F51" s="17"/>
      <c r="G51" s="64">
        <f t="shared" si="4"/>
        <v>4.3333333333333339</v>
      </c>
      <c r="H51" s="17">
        <v>3</v>
      </c>
      <c r="I51" s="17">
        <v>3.5</v>
      </c>
      <c r="J51" s="64">
        <f t="shared" si="5"/>
        <v>3.2499999999999996</v>
      </c>
      <c r="K51" s="17">
        <v>10</v>
      </c>
      <c r="L51" s="17"/>
      <c r="M51" s="17"/>
      <c r="N51" s="64">
        <f t="shared" si="6"/>
        <v>10</v>
      </c>
      <c r="O51" s="63">
        <f t="shared" si="0"/>
        <v>17.600000000000001</v>
      </c>
      <c r="P51" s="17">
        <v>10</v>
      </c>
      <c r="Q51" s="17"/>
      <c r="R51" s="17">
        <v>6</v>
      </c>
      <c r="S51" s="17"/>
      <c r="T51" s="17">
        <v>11</v>
      </c>
      <c r="U51" s="65">
        <f t="shared" si="1"/>
        <v>27</v>
      </c>
      <c r="V51" s="19">
        <f t="shared" si="2"/>
        <v>45</v>
      </c>
      <c r="W51" s="19"/>
      <c r="X51" s="19"/>
      <c r="Y51" s="25" t="str">
        <f t="shared" si="7"/>
        <v>D</v>
      </c>
      <c r="Z51"/>
    </row>
    <row r="52" spans="1:26" s="4" customFormat="1" ht="35.1" customHeight="1">
      <c r="A52" s="70">
        <v>38</v>
      </c>
      <c r="B52" s="69" t="s">
        <v>137</v>
      </c>
      <c r="C52" s="69" t="s">
        <v>138</v>
      </c>
      <c r="D52" s="17">
        <v>19</v>
      </c>
      <c r="E52" s="17">
        <v>9</v>
      </c>
      <c r="F52" s="17"/>
      <c r="G52" s="64">
        <f t="shared" si="4"/>
        <v>4.666666666666667</v>
      </c>
      <c r="H52" s="17">
        <v>3</v>
      </c>
      <c r="I52" s="17">
        <v>3.5</v>
      </c>
      <c r="J52" s="64">
        <f t="shared" si="5"/>
        <v>3.2499999999999996</v>
      </c>
      <c r="K52" s="17">
        <v>12</v>
      </c>
      <c r="L52" s="17"/>
      <c r="M52" s="17"/>
      <c r="N52" s="64">
        <f t="shared" si="6"/>
        <v>12</v>
      </c>
      <c r="O52" s="63">
        <f t="shared" si="0"/>
        <v>19.899999999999999</v>
      </c>
      <c r="P52" s="17">
        <v>16</v>
      </c>
      <c r="Q52" s="17">
        <v>14</v>
      </c>
      <c r="R52" s="17"/>
      <c r="S52" s="17"/>
      <c r="T52" s="17">
        <v>13</v>
      </c>
      <c r="U52" s="65">
        <f t="shared" si="1"/>
        <v>43</v>
      </c>
      <c r="V52" s="19">
        <f t="shared" si="2"/>
        <v>63</v>
      </c>
      <c r="W52" s="19"/>
      <c r="X52" s="19"/>
      <c r="Y52" s="25" t="str">
        <f t="shared" si="7"/>
        <v>B</v>
      </c>
      <c r="Z52"/>
    </row>
    <row r="53" spans="1:26" s="4" customFormat="1" ht="35.1" customHeight="1">
      <c r="A53" s="70">
        <v>39</v>
      </c>
      <c r="B53" s="69" t="s">
        <v>139</v>
      </c>
      <c r="C53" s="69" t="s">
        <v>140</v>
      </c>
      <c r="D53" s="17">
        <v>17</v>
      </c>
      <c r="E53" s="17">
        <v>18</v>
      </c>
      <c r="F53" s="17"/>
      <c r="G53" s="64">
        <f t="shared" si="4"/>
        <v>5.8333333333333321</v>
      </c>
      <c r="H53" s="17">
        <v>3</v>
      </c>
      <c r="I53" s="17">
        <v>4</v>
      </c>
      <c r="J53" s="64">
        <f t="shared" si="5"/>
        <v>3.5</v>
      </c>
      <c r="K53" s="17">
        <v>11</v>
      </c>
      <c r="L53" s="17"/>
      <c r="M53" s="17"/>
      <c r="N53" s="64">
        <f t="shared" si="6"/>
        <v>11</v>
      </c>
      <c r="O53" s="63">
        <f t="shared" si="0"/>
        <v>20.3</v>
      </c>
      <c r="P53" s="17">
        <v>25</v>
      </c>
      <c r="Q53" s="17">
        <v>12</v>
      </c>
      <c r="R53" s="17"/>
      <c r="S53" s="17"/>
      <c r="T53" s="17">
        <v>17</v>
      </c>
      <c r="U53" s="65">
        <f t="shared" si="1"/>
        <v>54</v>
      </c>
      <c r="V53" s="19">
        <f t="shared" si="2"/>
        <v>74</v>
      </c>
      <c r="W53" s="19"/>
      <c r="X53" s="19"/>
      <c r="Y53" s="25" t="str">
        <f t="shared" si="7"/>
        <v>A</v>
      </c>
      <c r="Z53"/>
    </row>
    <row r="54" spans="1:26" s="4" customFormat="1" ht="35.1" customHeight="1">
      <c r="A54" s="70">
        <v>40</v>
      </c>
      <c r="B54" s="69" t="s">
        <v>141</v>
      </c>
      <c r="C54" s="69" t="s">
        <v>142</v>
      </c>
      <c r="D54" s="17">
        <v>18</v>
      </c>
      <c r="E54" s="17">
        <v>11</v>
      </c>
      <c r="F54" s="17"/>
      <c r="G54" s="64">
        <f t="shared" si="4"/>
        <v>4.833333333333333</v>
      </c>
      <c r="H54" s="17">
        <v>4</v>
      </c>
      <c r="I54" s="17">
        <v>4.5</v>
      </c>
      <c r="J54" s="64">
        <f t="shared" si="5"/>
        <v>4.25</v>
      </c>
      <c r="K54" s="17">
        <v>13</v>
      </c>
      <c r="L54" s="17"/>
      <c r="M54" s="17"/>
      <c r="N54" s="64">
        <f t="shared" si="6"/>
        <v>13</v>
      </c>
      <c r="O54" s="63">
        <f t="shared" si="0"/>
        <v>22.1</v>
      </c>
      <c r="P54" s="17">
        <v>23</v>
      </c>
      <c r="Q54" s="17"/>
      <c r="R54" s="17">
        <v>18</v>
      </c>
      <c r="S54" s="17">
        <v>14</v>
      </c>
      <c r="T54" s="17"/>
      <c r="U54" s="65">
        <f t="shared" si="1"/>
        <v>55</v>
      </c>
      <c r="V54" s="19">
        <f t="shared" si="2"/>
        <v>77</v>
      </c>
      <c r="W54" s="19"/>
      <c r="X54" s="19"/>
      <c r="Y54" s="25" t="str">
        <f t="shared" si="7"/>
        <v>A</v>
      </c>
      <c r="Z54"/>
    </row>
    <row r="55" spans="1:26" s="4" customFormat="1" ht="35.1" customHeight="1">
      <c r="A55" s="70">
        <v>41</v>
      </c>
      <c r="B55" s="69" t="s">
        <v>143</v>
      </c>
      <c r="C55" s="69" t="s">
        <v>144</v>
      </c>
      <c r="D55" s="17">
        <v>15</v>
      </c>
      <c r="E55" s="17">
        <v>10</v>
      </c>
      <c r="F55" s="17"/>
      <c r="G55" s="64">
        <f t="shared" si="4"/>
        <v>4.1666666666666661</v>
      </c>
      <c r="H55" s="17">
        <v>4</v>
      </c>
      <c r="I55" s="17">
        <v>3</v>
      </c>
      <c r="J55" s="64">
        <f t="shared" si="5"/>
        <v>3.5</v>
      </c>
      <c r="K55" s="17">
        <v>12</v>
      </c>
      <c r="L55" s="17"/>
      <c r="M55" s="17"/>
      <c r="N55" s="64">
        <f t="shared" si="6"/>
        <v>12</v>
      </c>
      <c r="O55" s="63">
        <f t="shared" si="0"/>
        <v>19.7</v>
      </c>
      <c r="P55" s="17"/>
      <c r="Q55" s="17"/>
      <c r="R55" s="17"/>
      <c r="S55" s="17"/>
      <c r="T55" s="17"/>
      <c r="U55" s="65" t="str">
        <f t="shared" si="1"/>
        <v/>
      </c>
      <c r="V55" s="19">
        <f t="shared" si="2"/>
        <v>20</v>
      </c>
      <c r="W55" s="19"/>
      <c r="X55" s="19"/>
      <c r="Y55" s="25" t="str">
        <f t="shared" si="7"/>
        <v/>
      </c>
      <c r="Z55"/>
    </row>
    <row r="56" spans="1:26" s="4" customFormat="1" ht="35.1" customHeight="1">
      <c r="A56" s="70">
        <v>42</v>
      </c>
      <c r="B56" s="69" t="s">
        <v>145</v>
      </c>
      <c r="C56" s="69" t="s">
        <v>146</v>
      </c>
      <c r="D56" s="17">
        <v>15</v>
      </c>
      <c r="E56" s="17">
        <v>17</v>
      </c>
      <c r="F56" s="17"/>
      <c r="G56" s="64">
        <f t="shared" si="4"/>
        <v>5.333333333333333</v>
      </c>
      <c r="H56" s="17">
        <v>2.5</v>
      </c>
      <c r="I56" s="17">
        <v>2.5</v>
      </c>
      <c r="J56" s="64">
        <f t="shared" si="5"/>
        <v>2.5</v>
      </c>
      <c r="K56" s="17">
        <v>12</v>
      </c>
      <c r="L56" s="17"/>
      <c r="M56" s="17"/>
      <c r="N56" s="64">
        <f t="shared" si="6"/>
        <v>12</v>
      </c>
      <c r="O56" s="63">
        <f t="shared" si="0"/>
        <v>19.8</v>
      </c>
      <c r="P56" s="17">
        <v>21</v>
      </c>
      <c r="Q56" s="17">
        <v>14</v>
      </c>
      <c r="R56" s="17"/>
      <c r="S56" s="17"/>
      <c r="T56" s="17">
        <v>13</v>
      </c>
      <c r="U56" s="65">
        <f t="shared" si="1"/>
        <v>48</v>
      </c>
      <c r="V56" s="19">
        <f t="shared" si="2"/>
        <v>68</v>
      </c>
      <c r="W56" s="19"/>
      <c r="X56" s="19"/>
      <c r="Y56" s="25" t="str">
        <f t="shared" si="7"/>
        <v>B</v>
      </c>
      <c r="Z56"/>
    </row>
    <row r="57" spans="1:26" s="4" customFormat="1" ht="35.1" customHeight="1">
      <c r="A57" s="70">
        <v>43</v>
      </c>
      <c r="B57" s="69" t="s">
        <v>147</v>
      </c>
      <c r="C57" s="69" t="s">
        <v>148</v>
      </c>
      <c r="D57" s="17">
        <v>11</v>
      </c>
      <c r="E57" s="17">
        <v>6</v>
      </c>
      <c r="F57" s="17"/>
      <c r="G57" s="64">
        <f t="shared" si="4"/>
        <v>2.833333333333333</v>
      </c>
      <c r="H57" s="17">
        <v>3.5</v>
      </c>
      <c r="I57" s="17">
        <v>3.5</v>
      </c>
      <c r="J57" s="64">
        <f t="shared" si="5"/>
        <v>3.5</v>
      </c>
      <c r="K57" s="17">
        <v>13</v>
      </c>
      <c r="L57" s="17"/>
      <c r="M57" s="17"/>
      <c r="N57" s="64">
        <f t="shared" si="6"/>
        <v>13</v>
      </c>
      <c r="O57" s="63">
        <f t="shared" si="0"/>
        <v>19.3</v>
      </c>
      <c r="P57" s="17">
        <v>25</v>
      </c>
      <c r="Q57" s="17"/>
      <c r="R57" s="17">
        <v>15</v>
      </c>
      <c r="S57" s="17">
        <v>18</v>
      </c>
      <c r="T57" s="17"/>
      <c r="U57" s="65">
        <f t="shared" si="1"/>
        <v>58</v>
      </c>
      <c r="V57" s="19">
        <f t="shared" si="2"/>
        <v>77</v>
      </c>
      <c r="W57" s="19"/>
      <c r="X57" s="19"/>
      <c r="Y57" s="25" t="str">
        <f t="shared" si="7"/>
        <v>A</v>
      </c>
      <c r="Z57"/>
    </row>
    <row r="58" spans="1:26" s="4" customFormat="1" ht="35.1" customHeight="1">
      <c r="A58" s="70">
        <v>44</v>
      </c>
      <c r="B58" s="69" t="s">
        <v>149</v>
      </c>
      <c r="C58" s="69" t="s">
        <v>150</v>
      </c>
      <c r="D58" s="17">
        <v>15</v>
      </c>
      <c r="E58" s="17">
        <v>19</v>
      </c>
      <c r="F58" s="17"/>
      <c r="G58" s="64">
        <f t="shared" si="4"/>
        <v>5.6666666666666661</v>
      </c>
      <c r="H58" s="17">
        <v>3.5</v>
      </c>
      <c r="I58" s="17">
        <v>3.5</v>
      </c>
      <c r="J58" s="64">
        <f t="shared" si="5"/>
        <v>3.5</v>
      </c>
      <c r="K58" s="17">
        <v>12</v>
      </c>
      <c r="L58" s="17"/>
      <c r="M58" s="17"/>
      <c r="N58" s="64">
        <f t="shared" si="6"/>
        <v>12</v>
      </c>
      <c r="O58" s="63">
        <f t="shared" si="0"/>
        <v>21.2</v>
      </c>
      <c r="P58" s="17">
        <v>27</v>
      </c>
      <c r="Q58" s="17">
        <v>12</v>
      </c>
      <c r="R58" s="17"/>
      <c r="S58" s="17">
        <v>14</v>
      </c>
      <c r="T58" s="17"/>
      <c r="U58" s="65">
        <f t="shared" si="1"/>
        <v>53</v>
      </c>
      <c r="V58" s="19">
        <f t="shared" si="2"/>
        <v>74</v>
      </c>
      <c r="W58" s="19"/>
      <c r="X58" s="19"/>
      <c r="Y58" s="25" t="str">
        <f t="shared" si="7"/>
        <v>A</v>
      </c>
      <c r="Z58"/>
    </row>
    <row r="59" spans="1:26" s="4" customFormat="1" ht="35.1" customHeight="1">
      <c r="A59" s="70">
        <v>45</v>
      </c>
      <c r="B59" s="69" t="s">
        <v>151</v>
      </c>
      <c r="C59" s="69" t="s">
        <v>152</v>
      </c>
      <c r="D59" s="17">
        <v>9</v>
      </c>
      <c r="E59" s="17">
        <v>7</v>
      </c>
      <c r="F59" s="17"/>
      <c r="G59" s="64">
        <f t="shared" si="4"/>
        <v>2.6666666666666665</v>
      </c>
      <c r="H59" s="17">
        <v>3.5</v>
      </c>
      <c r="I59" s="17">
        <v>3.5</v>
      </c>
      <c r="J59" s="64">
        <f t="shared" si="5"/>
        <v>3.5</v>
      </c>
      <c r="K59" s="17">
        <v>12</v>
      </c>
      <c r="L59" s="17"/>
      <c r="M59" s="17"/>
      <c r="N59" s="64">
        <f t="shared" si="6"/>
        <v>12</v>
      </c>
      <c r="O59" s="63">
        <f t="shared" si="0"/>
        <v>18.2</v>
      </c>
      <c r="P59" s="17">
        <v>24</v>
      </c>
      <c r="Q59" s="17">
        <v>9</v>
      </c>
      <c r="R59" s="17"/>
      <c r="S59" s="17"/>
      <c r="T59" s="17">
        <v>14</v>
      </c>
      <c r="U59" s="65">
        <f t="shared" si="1"/>
        <v>47</v>
      </c>
      <c r="V59" s="19">
        <f t="shared" si="2"/>
        <v>65</v>
      </c>
      <c r="W59" s="19"/>
      <c r="X59" s="19"/>
      <c r="Y59" s="25" t="str">
        <f t="shared" si="7"/>
        <v>B</v>
      </c>
      <c r="Z59"/>
    </row>
    <row r="60" spans="1:26" s="4" customFormat="1" ht="35.1" customHeight="1">
      <c r="A60" s="70">
        <v>46</v>
      </c>
      <c r="B60" s="69" t="s">
        <v>153</v>
      </c>
      <c r="C60" s="69" t="s">
        <v>154</v>
      </c>
      <c r="D60" s="17">
        <v>9</v>
      </c>
      <c r="E60" s="17">
        <v>8</v>
      </c>
      <c r="F60" s="17"/>
      <c r="G60" s="64">
        <f t="shared" si="4"/>
        <v>2.833333333333333</v>
      </c>
      <c r="H60" s="17">
        <v>2.5</v>
      </c>
      <c r="I60" s="17">
        <v>2</v>
      </c>
      <c r="J60" s="64">
        <f t="shared" si="5"/>
        <v>2.25</v>
      </c>
      <c r="K60" s="17">
        <v>9</v>
      </c>
      <c r="L60" s="17"/>
      <c r="M60" s="17"/>
      <c r="N60" s="64">
        <f t="shared" si="6"/>
        <v>9</v>
      </c>
      <c r="O60" s="63">
        <f t="shared" si="0"/>
        <v>14.1</v>
      </c>
      <c r="P60" s="17">
        <v>14</v>
      </c>
      <c r="Q60" s="17">
        <v>13</v>
      </c>
      <c r="R60" s="17"/>
      <c r="S60" s="17">
        <v>13</v>
      </c>
      <c r="T60" s="17"/>
      <c r="U60" s="65">
        <f t="shared" si="1"/>
        <v>40</v>
      </c>
      <c r="V60" s="19">
        <f t="shared" si="2"/>
        <v>54</v>
      </c>
      <c r="W60" s="19"/>
      <c r="X60" s="19"/>
      <c r="Y60" s="25" t="str">
        <f t="shared" si="7"/>
        <v>C</v>
      </c>
      <c r="Z60"/>
    </row>
    <row r="61" spans="1:26" s="4" customFormat="1" ht="35.1" customHeight="1">
      <c r="A61" s="70">
        <v>47</v>
      </c>
      <c r="B61" s="69" t="s">
        <v>155</v>
      </c>
      <c r="C61" s="69" t="s">
        <v>156</v>
      </c>
      <c r="D61" s="17">
        <v>22</v>
      </c>
      <c r="E61" s="17">
        <v>14</v>
      </c>
      <c r="F61" s="17"/>
      <c r="G61" s="64">
        <f t="shared" si="4"/>
        <v>6</v>
      </c>
      <c r="H61" s="17">
        <v>4</v>
      </c>
      <c r="I61" s="17">
        <v>4.5</v>
      </c>
      <c r="J61" s="64">
        <f t="shared" si="5"/>
        <v>4.25</v>
      </c>
      <c r="K61" s="17">
        <v>13</v>
      </c>
      <c r="L61" s="17"/>
      <c r="M61" s="17"/>
      <c r="N61" s="64">
        <f t="shared" si="6"/>
        <v>13</v>
      </c>
      <c r="O61" s="63">
        <f t="shared" si="0"/>
        <v>23.3</v>
      </c>
      <c r="P61" s="17">
        <v>20</v>
      </c>
      <c r="Q61" s="17">
        <v>12</v>
      </c>
      <c r="R61" s="17"/>
      <c r="S61" s="17"/>
      <c r="T61" s="17">
        <v>11</v>
      </c>
      <c r="U61" s="65">
        <f t="shared" si="1"/>
        <v>43</v>
      </c>
      <c r="V61" s="19">
        <f t="shared" si="2"/>
        <v>66</v>
      </c>
      <c r="W61" s="19"/>
      <c r="X61" s="19"/>
      <c r="Y61" s="25" t="str">
        <f t="shared" si="7"/>
        <v>B</v>
      </c>
      <c r="Z61"/>
    </row>
    <row r="62" spans="1:26" s="4" customFormat="1" ht="35.1" customHeight="1">
      <c r="A62" s="70">
        <v>48</v>
      </c>
      <c r="B62" s="69" t="s">
        <v>157</v>
      </c>
      <c r="C62" s="69" t="s">
        <v>158</v>
      </c>
      <c r="D62" s="17">
        <v>15</v>
      </c>
      <c r="E62" s="17">
        <v>11</v>
      </c>
      <c r="F62" s="17"/>
      <c r="G62" s="64">
        <f t="shared" si="4"/>
        <v>4.3333333333333339</v>
      </c>
      <c r="H62" s="17">
        <v>4</v>
      </c>
      <c r="I62" s="17">
        <v>4.5</v>
      </c>
      <c r="J62" s="64">
        <f t="shared" si="5"/>
        <v>4.25</v>
      </c>
      <c r="K62" s="17">
        <v>13</v>
      </c>
      <c r="L62" s="17"/>
      <c r="M62" s="17"/>
      <c r="N62" s="64">
        <f t="shared" si="6"/>
        <v>13</v>
      </c>
      <c r="O62" s="63">
        <f t="shared" si="0"/>
        <v>21.6</v>
      </c>
      <c r="P62" s="17">
        <v>20</v>
      </c>
      <c r="Q62" s="17"/>
      <c r="R62" s="17">
        <v>8</v>
      </c>
      <c r="S62" s="17">
        <v>5</v>
      </c>
      <c r="T62" s="17"/>
      <c r="U62" s="65">
        <f t="shared" si="1"/>
        <v>33</v>
      </c>
      <c r="V62" s="19">
        <f t="shared" si="2"/>
        <v>55</v>
      </c>
      <c r="W62" s="19"/>
      <c r="X62" s="19"/>
      <c r="Y62" s="25" t="str">
        <f t="shared" si="7"/>
        <v>C</v>
      </c>
      <c r="Z62"/>
    </row>
    <row r="63" spans="1:26" s="4" customFormat="1" ht="35.1" customHeight="1">
      <c r="A63" s="70">
        <v>49</v>
      </c>
      <c r="B63" s="69" t="s">
        <v>159</v>
      </c>
      <c r="C63" s="69" t="s">
        <v>160</v>
      </c>
      <c r="D63" s="17">
        <v>19</v>
      </c>
      <c r="E63" s="17">
        <v>12</v>
      </c>
      <c r="F63" s="17"/>
      <c r="G63" s="64">
        <f t="shared" si="4"/>
        <v>5.1666666666666661</v>
      </c>
      <c r="H63" s="17">
        <v>2</v>
      </c>
      <c r="I63" s="17">
        <v>3</v>
      </c>
      <c r="J63" s="64">
        <f t="shared" si="5"/>
        <v>2.5</v>
      </c>
      <c r="K63" s="17">
        <v>13</v>
      </c>
      <c r="L63" s="17"/>
      <c r="M63" s="17"/>
      <c r="N63" s="64">
        <f t="shared" si="6"/>
        <v>13</v>
      </c>
      <c r="O63" s="63">
        <f t="shared" si="0"/>
        <v>20.7</v>
      </c>
      <c r="P63" s="17">
        <v>18</v>
      </c>
      <c r="Q63" s="17">
        <v>10</v>
      </c>
      <c r="R63" s="17"/>
      <c r="S63" s="17"/>
      <c r="T63" s="17">
        <v>12</v>
      </c>
      <c r="U63" s="65">
        <f t="shared" si="1"/>
        <v>40</v>
      </c>
      <c r="V63" s="19">
        <f t="shared" si="2"/>
        <v>61</v>
      </c>
      <c r="W63" s="19"/>
      <c r="X63" s="19"/>
      <c r="Y63" s="25" t="str">
        <f t="shared" si="7"/>
        <v>B</v>
      </c>
      <c r="Z63"/>
    </row>
    <row r="64" spans="1:26" s="4" customFormat="1" ht="35.1" customHeight="1">
      <c r="A64" s="70">
        <v>50</v>
      </c>
      <c r="B64" s="69" t="s">
        <v>161</v>
      </c>
      <c r="C64" s="69" t="s">
        <v>162</v>
      </c>
      <c r="D64" s="17">
        <v>22</v>
      </c>
      <c r="E64" s="17">
        <v>19</v>
      </c>
      <c r="F64" s="17"/>
      <c r="G64" s="64">
        <f t="shared" si="4"/>
        <v>6.8333333333333339</v>
      </c>
      <c r="H64" s="17">
        <v>3</v>
      </c>
      <c r="I64" s="17">
        <v>4</v>
      </c>
      <c r="J64" s="64">
        <f t="shared" si="5"/>
        <v>3.5</v>
      </c>
      <c r="K64" s="17">
        <v>11</v>
      </c>
      <c r="L64" s="17"/>
      <c r="M64" s="17"/>
      <c r="N64" s="64">
        <f t="shared" si="6"/>
        <v>11</v>
      </c>
      <c r="O64" s="63">
        <f t="shared" si="0"/>
        <v>21.3</v>
      </c>
      <c r="P64" s="17">
        <v>26</v>
      </c>
      <c r="Q64" s="17"/>
      <c r="R64" s="17">
        <v>15</v>
      </c>
      <c r="S64" s="17"/>
      <c r="T64" s="17">
        <v>20</v>
      </c>
      <c r="U64" s="65">
        <f t="shared" si="1"/>
        <v>61</v>
      </c>
      <c r="V64" s="19">
        <f t="shared" si="2"/>
        <v>82</v>
      </c>
      <c r="W64" s="19"/>
      <c r="X64" s="19"/>
      <c r="Y64" s="25" t="str">
        <f t="shared" si="7"/>
        <v>A</v>
      </c>
      <c r="Z64"/>
    </row>
    <row r="65" spans="1:26" s="4" customFormat="1" ht="35.1" customHeight="1">
      <c r="A65" s="70">
        <v>51</v>
      </c>
      <c r="B65" s="69" t="s">
        <v>163</v>
      </c>
      <c r="C65" s="69" t="s">
        <v>164</v>
      </c>
      <c r="D65" s="17">
        <v>19</v>
      </c>
      <c r="E65" s="17">
        <v>8</v>
      </c>
      <c r="F65" s="17"/>
      <c r="G65" s="64">
        <f t="shared" si="4"/>
        <v>4.5</v>
      </c>
      <c r="H65" s="17">
        <v>2</v>
      </c>
      <c r="I65" s="17">
        <v>3</v>
      </c>
      <c r="J65" s="64">
        <f t="shared" si="5"/>
        <v>2.5</v>
      </c>
      <c r="K65" s="17">
        <v>8</v>
      </c>
      <c r="L65" s="17"/>
      <c r="M65" s="17"/>
      <c r="N65" s="64">
        <f t="shared" si="6"/>
        <v>8</v>
      </c>
      <c r="O65" s="63">
        <f t="shared" si="0"/>
        <v>15</v>
      </c>
      <c r="P65" s="17">
        <v>21</v>
      </c>
      <c r="Q65" s="17">
        <v>14</v>
      </c>
      <c r="R65" s="17"/>
      <c r="S65" s="17"/>
      <c r="T65" s="17">
        <v>14</v>
      </c>
      <c r="U65" s="65">
        <f t="shared" si="1"/>
        <v>49</v>
      </c>
      <c r="V65" s="19">
        <f t="shared" si="2"/>
        <v>64</v>
      </c>
      <c r="W65" s="19"/>
      <c r="X65" s="19"/>
      <c r="Y65" s="25" t="str">
        <f t="shared" si="7"/>
        <v>B</v>
      </c>
      <c r="Z65"/>
    </row>
    <row r="66" spans="1:26" s="4" customFormat="1" ht="35.1" customHeight="1">
      <c r="A66" s="70">
        <v>52</v>
      </c>
      <c r="B66" s="69" t="s">
        <v>165</v>
      </c>
      <c r="C66" s="69" t="s">
        <v>166</v>
      </c>
      <c r="D66" s="17">
        <v>13</v>
      </c>
      <c r="E66" s="17">
        <v>5</v>
      </c>
      <c r="F66" s="17"/>
      <c r="G66" s="64">
        <f t="shared" si="4"/>
        <v>3</v>
      </c>
      <c r="H66" s="17">
        <v>3</v>
      </c>
      <c r="I66" s="17">
        <v>4</v>
      </c>
      <c r="J66" s="64">
        <f t="shared" si="5"/>
        <v>3.5</v>
      </c>
      <c r="K66" s="17">
        <v>11</v>
      </c>
      <c r="L66" s="17"/>
      <c r="M66" s="17"/>
      <c r="N66" s="64">
        <f t="shared" si="6"/>
        <v>11</v>
      </c>
      <c r="O66" s="63">
        <f t="shared" si="0"/>
        <v>17.5</v>
      </c>
      <c r="P66" s="17">
        <v>26</v>
      </c>
      <c r="Q66" s="17"/>
      <c r="R66" s="17">
        <v>15</v>
      </c>
      <c r="S66" s="17"/>
      <c r="T66" s="17">
        <v>18</v>
      </c>
      <c r="U66" s="65">
        <f t="shared" si="1"/>
        <v>59</v>
      </c>
      <c r="V66" s="19">
        <f t="shared" si="2"/>
        <v>77</v>
      </c>
      <c r="W66" s="19"/>
      <c r="X66" s="19"/>
      <c r="Y66" s="25" t="str">
        <f t="shared" si="7"/>
        <v>A</v>
      </c>
      <c r="Z66"/>
    </row>
    <row r="67" spans="1:26" s="4" customFormat="1" ht="35.1" customHeight="1">
      <c r="A67" s="70">
        <v>53</v>
      </c>
      <c r="B67" s="69" t="s">
        <v>167</v>
      </c>
      <c r="C67" s="69" t="s">
        <v>168</v>
      </c>
      <c r="D67" s="17">
        <v>13</v>
      </c>
      <c r="E67" s="17">
        <v>19</v>
      </c>
      <c r="F67" s="17"/>
      <c r="G67" s="64">
        <f t="shared" si="4"/>
        <v>5.333333333333333</v>
      </c>
      <c r="H67" s="17">
        <v>3</v>
      </c>
      <c r="I67" s="17">
        <v>3.5</v>
      </c>
      <c r="J67" s="64">
        <f t="shared" si="5"/>
        <v>3.2499999999999996</v>
      </c>
      <c r="K67" s="17">
        <v>12</v>
      </c>
      <c r="L67" s="17"/>
      <c r="M67" s="17"/>
      <c r="N67" s="64">
        <f t="shared" si="6"/>
        <v>12</v>
      </c>
      <c r="O67" s="63">
        <f t="shared" si="0"/>
        <v>20.6</v>
      </c>
      <c r="P67" s="17">
        <v>20</v>
      </c>
      <c r="Q67" s="17"/>
      <c r="R67" s="17">
        <v>7</v>
      </c>
      <c r="S67" s="17"/>
      <c r="T67" s="17">
        <v>12</v>
      </c>
      <c r="U67" s="65">
        <f t="shared" si="1"/>
        <v>39</v>
      </c>
      <c r="V67" s="19">
        <f t="shared" si="2"/>
        <v>60</v>
      </c>
      <c r="W67" s="19"/>
      <c r="X67" s="19"/>
      <c r="Y67" s="25" t="str">
        <f t="shared" si="7"/>
        <v>B</v>
      </c>
      <c r="Z67"/>
    </row>
    <row r="68" spans="1:26" s="4" customFormat="1" ht="35.1" customHeight="1">
      <c r="A68" s="70">
        <v>54</v>
      </c>
      <c r="B68" s="69" t="s">
        <v>169</v>
      </c>
      <c r="C68" s="69" t="s">
        <v>170</v>
      </c>
      <c r="D68" s="17">
        <v>22</v>
      </c>
      <c r="E68" s="17">
        <v>16</v>
      </c>
      <c r="F68" s="17"/>
      <c r="G68" s="64">
        <f t="shared" si="4"/>
        <v>6.333333333333333</v>
      </c>
      <c r="H68" s="17">
        <v>4</v>
      </c>
      <c r="I68" s="17">
        <v>4</v>
      </c>
      <c r="J68" s="64">
        <f t="shared" si="5"/>
        <v>4</v>
      </c>
      <c r="K68" s="17">
        <v>10</v>
      </c>
      <c r="L68" s="17"/>
      <c r="M68" s="17"/>
      <c r="N68" s="64">
        <f t="shared" si="6"/>
        <v>10</v>
      </c>
      <c r="O68" s="63">
        <f t="shared" si="0"/>
        <v>20.3</v>
      </c>
      <c r="P68" s="17">
        <v>25</v>
      </c>
      <c r="Q68" s="17"/>
      <c r="R68" s="17">
        <v>16</v>
      </c>
      <c r="S68" s="17">
        <v>14</v>
      </c>
      <c r="T68" s="17"/>
      <c r="U68" s="65">
        <f t="shared" si="1"/>
        <v>55</v>
      </c>
      <c r="V68" s="19">
        <f t="shared" si="2"/>
        <v>75</v>
      </c>
      <c r="W68" s="19"/>
      <c r="X68" s="19"/>
      <c r="Y68" s="25" t="str">
        <f t="shared" si="7"/>
        <v>A</v>
      </c>
      <c r="Z68"/>
    </row>
    <row r="69" spans="1:26" s="4" customFormat="1" ht="35.1" customHeight="1">
      <c r="A69" s="70">
        <v>55</v>
      </c>
      <c r="B69" s="69" t="s">
        <v>171</v>
      </c>
      <c r="C69" s="69" t="s">
        <v>172</v>
      </c>
      <c r="D69" s="17">
        <v>19</v>
      </c>
      <c r="E69" s="17">
        <v>20</v>
      </c>
      <c r="F69" s="17"/>
      <c r="G69" s="64">
        <f t="shared" si="4"/>
        <v>6.4999999999999991</v>
      </c>
      <c r="H69" s="17">
        <v>3.5</v>
      </c>
      <c r="I69" s="17">
        <v>3</v>
      </c>
      <c r="J69" s="64">
        <f t="shared" si="5"/>
        <v>3.2499999999999996</v>
      </c>
      <c r="K69" s="17">
        <v>10</v>
      </c>
      <c r="L69" s="17"/>
      <c r="M69" s="17"/>
      <c r="N69" s="64">
        <f t="shared" si="6"/>
        <v>10</v>
      </c>
      <c r="O69" s="63">
        <f t="shared" si="0"/>
        <v>19.8</v>
      </c>
      <c r="P69" s="17">
        <v>28</v>
      </c>
      <c r="Q69" s="17"/>
      <c r="R69" s="17">
        <v>7</v>
      </c>
      <c r="S69" s="17"/>
      <c r="T69" s="17">
        <v>20</v>
      </c>
      <c r="U69" s="65">
        <f t="shared" si="1"/>
        <v>55</v>
      </c>
      <c r="V69" s="19">
        <f t="shared" si="2"/>
        <v>75</v>
      </c>
      <c r="W69" s="19"/>
      <c r="X69" s="19"/>
      <c r="Y69" s="25" t="str">
        <f t="shared" si="7"/>
        <v>A</v>
      </c>
      <c r="Z69"/>
    </row>
    <row r="70" spans="1:26" s="4" customFormat="1" ht="35.1" customHeight="1">
      <c r="A70" s="70">
        <v>56</v>
      </c>
      <c r="B70" s="69" t="s">
        <v>173</v>
      </c>
      <c r="C70" s="69" t="s">
        <v>174</v>
      </c>
      <c r="D70" s="17">
        <v>10</v>
      </c>
      <c r="E70" s="17">
        <v>19</v>
      </c>
      <c r="F70" s="17"/>
      <c r="G70" s="64">
        <f t="shared" si="4"/>
        <v>4.833333333333333</v>
      </c>
      <c r="H70" s="17">
        <v>4</v>
      </c>
      <c r="I70" s="17">
        <v>4</v>
      </c>
      <c r="J70" s="64">
        <f t="shared" si="5"/>
        <v>4</v>
      </c>
      <c r="K70" s="17">
        <v>10</v>
      </c>
      <c r="L70" s="17"/>
      <c r="M70" s="17"/>
      <c r="N70" s="64">
        <f t="shared" si="6"/>
        <v>10</v>
      </c>
      <c r="O70" s="63">
        <f t="shared" si="0"/>
        <v>18.8</v>
      </c>
      <c r="P70" s="17">
        <v>20</v>
      </c>
      <c r="Q70" s="17"/>
      <c r="R70" s="17">
        <v>14</v>
      </c>
      <c r="S70" s="17">
        <v>12</v>
      </c>
      <c r="T70" s="17"/>
      <c r="U70" s="65">
        <f t="shared" si="1"/>
        <v>46</v>
      </c>
      <c r="V70" s="19">
        <f t="shared" si="2"/>
        <v>65</v>
      </c>
      <c r="W70" s="19"/>
      <c r="X70" s="19"/>
      <c r="Y70" s="25" t="str">
        <f t="shared" si="7"/>
        <v>B</v>
      </c>
      <c r="Z70"/>
    </row>
    <row r="71" spans="1:26" s="4" customFormat="1" ht="35.1" customHeight="1">
      <c r="A71" s="70">
        <v>57</v>
      </c>
      <c r="B71" s="69" t="s">
        <v>175</v>
      </c>
      <c r="C71" s="69" t="s">
        <v>176</v>
      </c>
      <c r="D71" s="17">
        <v>10</v>
      </c>
      <c r="E71" s="17">
        <v>9</v>
      </c>
      <c r="F71" s="17"/>
      <c r="G71" s="64">
        <f t="shared" si="4"/>
        <v>3.1666666666666665</v>
      </c>
      <c r="H71" s="17">
        <v>2.5</v>
      </c>
      <c r="I71" s="17">
        <v>2</v>
      </c>
      <c r="J71" s="64">
        <f t="shared" si="5"/>
        <v>2.25</v>
      </c>
      <c r="K71" s="17">
        <v>10</v>
      </c>
      <c r="L71" s="17"/>
      <c r="M71" s="17"/>
      <c r="N71" s="64">
        <f t="shared" si="6"/>
        <v>10</v>
      </c>
      <c r="O71" s="63">
        <f t="shared" si="0"/>
        <v>15.4</v>
      </c>
      <c r="P71" s="17">
        <v>18</v>
      </c>
      <c r="Q71" s="17"/>
      <c r="R71" s="17">
        <v>2</v>
      </c>
      <c r="S71" s="17">
        <v>6</v>
      </c>
      <c r="T71" s="17"/>
      <c r="U71" s="65">
        <f t="shared" si="1"/>
        <v>26</v>
      </c>
      <c r="V71" s="19">
        <f t="shared" si="2"/>
        <v>41</v>
      </c>
      <c r="W71" s="19"/>
      <c r="X71" s="19"/>
      <c r="Y71" s="25" t="str">
        <f t="shared" si="7"/>
        <v>D</v>
      </c>
      <c r="Z71"/>
    </row>
    <row r="72" spans="1:26" s="4" customFormat="1" ht="35.1" customHeight="1">
      <c r="A72" s="70">
        <v>58</v>
      </c>
      <c r="B72" s="69" t="s">
        <v>177</v>
      </c>
      <c r="C72" s="69" t="s">
        <v>178</v>
      </c>
      <c r="D72" s="17">
        <v>10</v>
      </c>
      <c r="E72" s="17">
        <v>16</v>
      </c>
      <c r="F72" s="17"/>
      <c r="G72" s="64">
        <f t="shared" si="4"/>
        <v>4.3333333333333339</v>
      </c>
      <c r="H72" s="17">
        <v>2.5</v>
      </c>
      <c r="I72" s="17">
        <v>2</v>
      </c>
      <c r="J72" s="64">
        <f t="shared" si="5"/>
        <v>2.25</v>
      </c>
      <c r="K72" s="17">
        <v>8</v>
      </c>
      <c r="L72" s="17"/>
      <c r="M72" s="17"/>
      <c r="N72" s="64">
        <f t="shared" si="6"/>
        <v>8</v>
      </c>
      <c r="O72" s="63">
        <f t="shared" si="0"/>
        <v>14.6</v>
      </c>
      <c r="P72" s="17">
        <v>14</v>
      </c>
      <c r="Q72" s="17">
        <v>6</v>
      </c>
      <c r="R72" s="17"/>
      <c r="S72" s="17"/>
      <c r="T72" s="17">
        <v>15</v>
      </c>
      <c r="U72" s="65">
        <f t="shared" si="1"/>
        <v>35</v>
      </c>
      <c r="V72" s="19">
        <f t="shared" si="2"/>
        <v>50</v>
      </c>
      <c r="W72" s="19"/>
      <c r="X72" s="19"/>
      <c r="Y72" s="25" t="str">
        <f t="shared" si="7"/>
        <v>C</v>
      </c>
      <c r="Z72"/>
    </row>
    <row r="73" spans="1:26" s="4" customFormat="1" ht="35.1" customHeight="1">
      <c r="A73" s="70">
        <v>59</v>
      </c>
      <c r="B73" s="69" t="s">
        <v>179</v>
      </c>
      <c r="C73" s="69" t="s">
        <v>180</v>
      </c>
      <c r="D73" s="17">
        <v>13</v>
      </c>
      <c r="E73" s="17">
        <v>6</v>
      </c>
      <c r="F73" s="17"/>
      <c r="G73" s="64">
        <f t="shared" si="4"/>
        <v>3.1666666666666665</v>
      </c>
      <c r="H73" s="17">
        <v>3.5</v>
      </c>
      <c r="I73" s="17">
        <v>3.5</v>
      </c>
      <c r="J73" s="64">
        <f t="shared" si="5"/>
        <v>3.5</v>
      </c>
      <c r="K73" s="17">
        <v>10</v>
      </c>
      <c r="L73" s="17"/>
      <c r="M73" s="17"/>
      <c r="N73" s="64">
        <f t="shared" si="6"/>
        <v>10</v>
      </c>
      <c r="O73" s="63">
        <f t="shared" ref="O73:O120" si="9">IF(ROUNDDOWN(SUM($G73,$J73,$N73,0.05),1)&gt;0,ROUNDDOWN(SUM($G73,$J73,$N73,0.05),1),"")</f>
        <v>16.7</v>
      </c>
      <c r="P73" s="17">
        <v>24</v>
      </c>
      <c r="Q73" s="17"/>
      <c r="R73" s="17"/>
      <c r="S73" s="17"/>
      <c r="T73" s="17">
        <v>11</v>
      </c>
      <c r="U73" s="65">
        <f t="shared" si="1"/>
        <v>35</v>
      </c>
      <c r="V73" s="19">
        <f t="shared" si="2"/>
        <v>52</v>
      </c>
      <c r="W73" s="19"/>
      <c r="X73" s="19"/>
      <c r="Y73" s="25" t="str">
        <f t="shared" si="7"/>
        <v>C</v>
      </c>
      <c r="Z73"/>
    </row>
    <row r="74" spans="1:26" s="4" customFormat="1" ht="35.1" customHeight="1">
      <c r="A74" s="70">
        <v>60</v>
      </c>
      <c r="B74" s="69" t="s">
        <v>181</v>
      </c>
      <c r="C74" s="69" t="s">
        <v>182</v>
      </c>
      <c r="D74" s="17">
        <v>18</v>
      </c>
      <c r="E74" s="17">
        <v>18</v>
      </c>
      <c r="F74" s="17"/>
      <c r="G74" s="64">
        <f t="shared" ref="G74:G120" si="10">IF(COUNTA($D74:$F74)&gt;0,SUM($D74/$D$14,$E74/$E$14,$F74/$F$14)*$G$14/COUNTA($D74:$F74),0)</f>
        <v>6</v>
      </c>
      <c r="H74" s="17">
        <v>3.5</v>
      </c>
      <c r="I74" s="17">
        <v>3</v>
      </c>
      <c r="J74" s="64">
        <f t="shared" ref="J74:J120" si="11">IF(COUNTA($H74:$I74)&gt;0,SUM($H74/$H$14,$I74/$I$14)*$J$14/COUNTA($H74:$I74),0)</f>
        <v>3.2499999999999996</v>
      </c>
      <c r="K74" s="17">
        <v>10</v>
      </c>
      <c r="L74" s="17"/>
      <c r="M74" s="17"/>
      <c r="N74" s="64">
        <f t="shared" ref="N74:N120" si="12">IF(COUNTA($K74:$M74)&gt;0,SUM($K74/$K$14,$L74/$L$14,$M74/$M$14)*$N$14/COUNTA($K74:$M74),0)</f>
        <v>10</v>
      </c>
      <c r="O74" s="63">
        <f t="shared" si="9"/>
        <v>19.3</v>
      </c>
      <c r="P74" s="17">
        <v>21</v>
      </c>
      <c r="Q74" s="17"/>
      <c r="R74" s="17">
        <v>10</v>
      </c>
      <c r="S74" s="17"/>
      <c r="T74" s="17">
        <v>20</v>
      </c>
      <c r="U74" s="65">
        <f t="shared" ref="U74:U120" si="13">IF(OR(COUNTIF($P74:$T74,"&gt;0")=0,COUNTA($P$14)=0),"",(IF(COUNTA($Q74:$T74)&lt;=2,SUM($P74:$T74),IF(COUNTA($Q74:$T74)=3,SUM($P74:$T74)-MIN($Q74:$T74),SUM($P74:$T74)-MIN($Q74:$T74)-SMALL($Q74:$T74,2))))*7/(SUM($P$14:$R$14)/10))</f>
        <v>51</v>
      </c>
      <c r="V74" s="19">
        <f t="shared" ref="V74:V120" si="14">IF(ROUNDDOWN(SUM($O74,$U74,0.5),0)&gt;0,ROUNDDOWN(SUM($O74,$U74,0.5),0),"")</f>
        <v>70</v>
      </c>
      <c r="W74" s="19"/>
      <c r="X74" s="19"/>
      <c r="Y74" s="25" t="str">
        <f t="shared" ref="Y74:Y120" si="15">IF(AND(N74&lt;$N$14/2,COUNTIF($P74:$T74,"&gt;0")&gt;0),"FAIL LABS",IF(OR($U74=0,$U74=""),"",IF($V74&gt;=70,"A",IF($V74&gt;=60,"B",IF($V74&gt;=50,"C",IF($V74&gt;=40,"D","E"))))))</f>
        <v>A</v>
      </c>
      <c r="Z74"/>
    </row>
    <row r="75" spans="1:26" s="4" customFormat="1" ht="35.1" customHeight="1">
      <c r="A75" s="70">
        <v>61</v>
      </c>
      <c r="B75" s="69" t="s">
        <v>183</v>
      </c>
      <c r="C75" s="69" t="s">
        <v>184</v>
      </c>
      <c r="D75" s="17">
        <v>11</v>
      </c>
      <c r="E75" s="17">
        <v>4</v>
      </c>
      <c r="F75" s="17"/>
      <c r="G75" s="64">
        <f t="shared" si="10"/>
        <v>2.5</v>
      </c>
      <c r="H75" s="17">
        <v>4.5</v>
      </c>
      <c r="I75" s="17">
        <v>4</v>
      </c>
      <c r="J75" s="64">
        <f t="shared" si="11"/>
        <v>4.25</v>
      </c>
      <c r="K75" s="17">
        <v>12</v>
      </c>
      <c r="L75" s="17"/>
      <c r="M75" s="17"/>
      <c r="N75" s="64">
        <f t="shared" si="12"/>
        <v>12</v>
      </c>
      <c r="O75" s="63">
        <f t="shared" si="9"/>
        <v>18.8</v>
      </c>
      <c r="P75" s="17">
        <v>23</v>
      </c>
      <c r="Q75" s="17"/>
      <c r="R75" s="17">
        <v>7</v>
      </c>
      <c r="S75" s="17">
        <v>17</v>
      </c>
      <c r="T75" s="17"/>
      <c r="U75" s="65">
        <f t="shared" si="13"/>
        <v>47</v>
      </c>
      <c r="V75" s="19">
        <f t="shared" si="14"/>
        <v>66</v>
      </c>
      <c r="W75" s="19"/>
      <c r="X75" s="19"/>
      <c r="Y75" s="25" t="str">
        <f t="shared" si="15"/>
        <v>B</v>
      </c>
      <c r="Z75"/>
    </row>
    <row r="76" spans="1:26" s="4" customFormat="1" ht="35.1" customHeight="1">
      <c r="A76" s="70">
        <v>62</v>
      </c>
      <c r="B76" s="69" t="s">
        <v>185</v>
      </c>
      <c r="C76" s="69" t="s">
        <v>186</v>
      </c>
      <c r="D76" s="17">
        <v>8</v>
      </c>
      <c r="E76" s="17">
        <v>13</v>
      </c>
      <c r="F76" s="17"/>
      <c r="G76" s="64">
        <f t="shared" si="10"/>
        <v>3.5</v>
      </c>
      <c r="H76" s="17">
        <v>4.5</v>
      </c>
      <c r="I76" s="17">
        <v>4</v>
      </c>
      <c r="J76" s="64">
        <f t="shared" si="11"/>
        <v>4.25</v>
      </c>
      <c r="K76" s="17">
        <v>12</v>
      </c>
      <c r="L76" s="17"/>
      <c r="M76" s="17"/>
      <c r="N76" s="64">
        <f t="shared" si="12"/>
        <v>12</v>
      </c>
      <c r="O76" s="63">
        <f t="shared" si="9"/>
        <v>19.8</v>
      </c>
      <c r="P76" s="17">
        <v>17</v>
      </c>
      <c r="Q76" s="17">
        <v>12</v>
      </c>
      <c r="R76" s="17"/>
      <c r="S76" s="17">
        <v>13</v>
      </c>
      <c r="T76" s="17"/>
      <c r="U76" s="65">
        <f t="shared" si="13"/>
        <v>42</v>
      </c>
      <c r="V76" s="19">
        <f t="shared" si="14"/>
        <v>62</v>
      </c>
      <c r="W76" s="19"/>
      <c r="X76" s="19"/>
      <c r="Y76" s="25" t="str">
        <f t="shared" si="15"/>
        <v>B</v>
      </c>
      <c r="Z76"/>
    </row>
    <row r="77" spans="1:26" s="4" customFormat="1" ht="35.1" customHeight="1">
      <c r="A77" s="70">
        <v>63</v>
      </c>
      <c r="B77" s="69" t="s">
        <v>187</v>
      </c>
      <c r="C77" s="69" t="s">
        <v>188</v>
      </c>
      <c r="D77" s="17">
        <v>7</v>
      </c>
      <c r="E77" s="17">
        <v>11</v>
      </c>
      <c r="F77" s="17"/>
      <c r="G77" s="64">
        <f t="shared" si="10"/>
        <v>3</v>
      </c>
      <c r="H77" s="17">
        <v>4.5</v>
      </c>
      <c r="I77" s="17">
        <v>4</v>
      </c>
      <c r="J77" s="64">
        <f t="shared" si="11"/>
        <v>4.25</v>
      </c>
      <c r="K77" s="17">
        <v>12</v>
      </c>
      <c r="L77" s="17"/>
      <c r="M77" s="17"/>
      <c r="N77" s="64">
        <f t="shared" si="12"/>
        <v>12</v>
      </c>
      <c r="O77" s="63">
        <f t="shared" si="9"/>
        <v>19.3</v>
      </c>
      <c r="P77" s="17">
        <v>25</v>
      </c>
      <c r="Q77" s="17">
        <v>12</v>
      </c>
      <c r="R77" s="17"/>
      <c r="S77" s="17">
        <v>15</v>
      </c>
      <c r="T77" s="17"/>
      <c r="U77" s="65">
        <f t="shared" si="13"/>
        <v>52</v>
      </c>
      <c r="V77" s="19">
        <f t="shared" si="14"/>
        <v>71</v>
      </c>
      <c r="W77" s="19"/>
      <c r="X77" s="19"/>
      <c r="Y77" s="25" t="str">
        <f t="shared" si="15"/>
        <v>A</v>
      </c>
      <c r="Z77"/>
    </row>
    <row r="78" spans="1:26" s="4" customFormat="1" ht="35.1" customHeight="1">
      <c r="A78" s="70">
        <v>64</v>
      </c>
      <c r="B78" s="69" t="s">
        <v>189</v>
      </c>
      <c r="C78" s="69" t="s">
        <v>190</v>
      </c>
      <c r="D78" s="17">
        <v>5</v>
      </c>
      <c r="E78" s="17">
        <v>7</v>
      </c>
      <c r="F78" s="17"/>
      <c r="G78" s="64">
        <f t="shared" si="10"/>
        <v>2</v>
      </c>
      <c r="H78" s="17">
        <v>4.5</v>
      </c>
      <c r="I78" s="17">
        <v>4</v>
      </c>
      <c r="J78" s="64">
        <f t="shared" si="11"/>
        <v>4.25</v>
      </c>
      <c r="K78" s="17">
        <v>12</v>
      </c>
      <c r="L78" s="17"/>
      <c r="M78" s="17"/>
      <c r="N78" s="64">
        <f t="shared" si="12"/>
        <v>12</v>
      </c>
      <c r="O78" s="63">
        <f t="shared" si="9"/>
        <v>18.3</v>
      </c>
      <c r="P78" s="17">
        <v>19</v>
      </c>
      <c r="Q78" s="17">
        <v>7</v>
      </c>
      <c r="R78" s="17"/>
      <c r="S78" s="17">
        <v>13</v>
      </c>
      <c r="T78" s="17"/>
      <c r="U78" s="65">
        <f t="shared" si="13"/>
        <v>39</v>
      </c>
      <c r="V78" s="19">
        <f t="shared" si="14"/>
        <v>57</v>
      </c>
      <c r="W78" s="19"/>
      <c r="X78" s="19"/>
      <c r="Y78" s="25" t="str">
        <f t="shared" si="15"/>
        <v>C</v>
      </c>
      <c r="Z78"/>
    </row>
    <row r="79" spans="1:26" s="4" customFormat="1" ht="35.1" customHeight="1">
      <c r="A79" s="70">
        <v>65</v>
      </c>
      <c r="B79" s="69" t="s">
        <v>191</v>
      </c>
      <c r="C79" s="69" t="s">
        <v>192</v>
      </c>
      <c r="D79" s="17">
        <v>15</v>
      </c>
      <c r="E79" s="17">
        <v>16</v>
      </c>
      <c r="F79" s="17"/>
      <c r="G79" s="64">
        <f t="shared" si="10"/>
        <v>5.1666666666666661</v>
      </c>
      <c r="H79" s="17">
        <v>3.5</v>
      </c>
      <c r="I79" s="17">
        <v>3</v>
      </c>
      <c r="J79" s="64">
        <f t="shared" si="11"/>
        <v>3.2499999999999996</v>
      </c>
      <c r="K79" s="17">
        <v>10</v>
      </c>
      <c r="L79" s="17"/>
      <c r="M79" s="17"/>
      <c r="N79" s="64">
        <f t="shared" si="12"/>
        <v>10</v>
      </c>
      <c r="O79" s="63">
        <f t="shared" si="9"/>
        <v>18.399999999999999</v>
      </c>
      <c r="P79" s="17">
        <v>18</v>
      </c>
      <c r="Q79" s="17">
        <v>12</v>
      </c>
      <c r="R79" s="17"/>
      <c r="S79" s="17"/>
      <c r="T79" s="17">
        <v>13</v>
      </c>
      <c r="U79" s="65">
        <f t="shared" si="13"/>
        <v>43</v>
      </c>
      <c r="V79" s="19">
        <f t="shared" si="14"/>
        <v>61</v>
      </c>
      <c r="W79" s="19"/>
      <c r="X79" s="19"/>
      <c r="Y79" s="25" t="str">
        <f t="shared" si="15"/>
        <v>B</v>
      </c>
      <c r="Z79"/>
    </row>
    <row r="80" spans="1:26" s="4" customFormat="1" ht="35.1" customHeight="1">
      <c r="A80" s="70">
        <v>66</v>
      </c>
      <c r="B80" s="69" t="s">
        <v>193</v>
      </c>
      <c r="C80" s="69" t="s">
        <v>194</v>
      </c>
      <c r="D80" s="17">
        <v>22</v>
      </c>
      <c r="E80" s="17">
        <v>17</v>
      </c>
      <c r="F80" s="17"/>
      <c r="G80" s="64">
        <f t="shared" si="10"/>
        <v>6.4999999999999991</v>
      </c>
      <c r="H80" s="17">
        <v>3</v>
      </c>
      <c r="I80" s="17">
        <v>3.5</v>
      </c>
      <c r="J80" s="64">
        <f t="shared" si="11"/>
        <v>3.2499999999999996</v>
      </c>
      <c r="K80" s="17">
        <v>10</v>
      </c>
      <c r="L80" s="17"/>
      <c r="M80" s="17"/>
      <c r="N80" s="64">
        <f t="shared" si="12"/>
        <v>10</v>
      </c>
      <c r="O80" s="63">
        <f t="shared" si="9"/>
        <v>19.8</v>
      </c>
      <c r="P80" s="17">
        <v>22</v>
      </c>
      <c r="Q80" s="17">
        <v>12</v>
      </c>
      <c r="R80" s="17"/>
      <c r="S80" s="17">
        <v>7</v>
      </c>
      <c r="T80" s="17"/>
      <c r="U80" s="65">
        <f t="shared" si="13"/>
        <v>41</v>
      </c>
      <c r="V80" s="19">
        <f t="shared" si="14"/>
        <v>61</v>
      </c>
      <c r="W80" s="19"/>
      <c r="X80" s="19"/>
      <c r="Y80" s="25" t="str">
        <f t="shared" si="15"/>
        <v>B</v>
      </c>
      <c r="Z80"/>
    </row>
    <row r="81" spans="1:26" s="4" customFormat="1" ht="35.1" customHeight="1">
      <c r="A81" s="70">
        <v>67</v>
      </c>
      <c r="B81" s="69" t="s">
        <v>195</v>
      </c>
      <c r="C81" s="69" t="s">
        <v>196</v>
      </c>
      <c r="D81" s="17">
        <v>4</v>
      </c>
      <c r="E81" s="17">
        <v>15</v>
      </c>
      <c r="F81" s="17"/>
      <c r="G81" s="64">
        <f t="shared" si="10"/>
        <v>3.1666666666666665</v>
      </c>
      <c r="H81" s="17">
        <v>3.5</v>
      </c>
      <c r="I81" s="17">
        <v>3.5</v>
      </c>
      <c r="J81" s="64">
        <f t="shared" si="11"/>
        <v>3.5</v>
      </c>
      <c r="K81" s="17">
        <v>9</v>
      </c>
      <c r="L81" s="17"/>
      <c r="M81" s="17"/>
      <c r="N81" s="64">
        <f t="shared" si="12"/>
        <v>9</v>
      </c>
      <c r="O81" s="63">
        <f t="shared" si="9"/>
        <v>15.7</v>
      </c>
      <c r="P81" s="17">
        <v>18</v>
      </c>
      <c r="Q81" s="17">
        <v>14</v>
      </c>
      <c r="R81" s="17"/>
      <c r="S81" s="17">
        <v>11</v>
      </c>
      <c r="T81" s="17"/>
      <c r="U81" s="65">
        <f t="shared" si="13"/>
        <v>43</v>
      </c>
      <c r="V81" s="19">
        <f t="shared" si="14"/>
        <v>59</v>
      </c>
      <c r="W81" s="19"/>
      <c r="X81" s="19"/>
      <c r="Y81" s="25" t="str">
        <f t="shared" si="15"/>
        <v>C</v>
      </c>
      <c r="Z81"/>
    </row>
    <row r="82" spans="1:26" s="4" customFormat="1" ht="35.1" customHeight="1">
      <c r="A82" s="70">
        <v>68</v>
      </c>
      <c r="B82" s="69" t="s">
        <v>197</v>
      </c>
      <c r="C82" s="69" t="s">
        <v>198</v>
      </c>
      <c r="D82" s="17">
        <v>15</v>
      </c>
      <c r="E82" s="17">
        <v>23</v>
      </c>
      <c r="F82" s="17"/>
      <c r="G82" s="64">
        <f t="shared" si="10"/>
        <v>6.333333333333333</v>
      </c>
      <c r="H82" s="17">
        <v>4</v>
      </c>
      <c r="I82" s="17">
        <v>4</v>
      </c>
      <c r="J82" s="64">
        <f t="shared" si="11"/>
        <v>4</v>
      </c>
      <c r="K82" s="17">
        <v>8</v>
      </c>
      <c r="L82" s="17"/>
      <c r="M82" s="17"/>
      <c r="N82" s="64">
        <f t="shared" si="12"/>
        <v>8</v>
      </c>
      <c r="O82" s="63">
        <f t="shared" si="9"/>
        <v>18.3</v>
      </c>
      <c r="P82" s="17"/>
      <c r="Q82" s="17"/>
      <c r="R82" s="17"/>
      <c r="S82" s="17"/>
      <c r="T82" s="17"/>
      <c r="U82" s="65" t="str">
        <f t="shared" si="13"/>
        <v/>
      </c>
      <c r="V82" s="19">
        <f t="shared" si="14"/>
        <v>18</v>
      </c>
      <c r="W82" s="19"/>
      <c r="X82" s="19"/>
      <c r="Y82" s="25" t="str">
        <f t="shared" si="15"/>
        <v/>
      </c>
      <c r="Z82"/>
    </row>
    <row r="83" spans="1:26" s="4" customFormat="1" ht="35.1" customHeight="1">
      <c r="A83" s="70">
        <v>69</v>
      </c>
      <c r="B83" s="69" t="s">
        <v>199</v>
      </c>
      <c r="C83" s="69" t="s">
        <v>200</v>
      </c>
      <c r="D83" s="17">
        <v>13</v>
      </c>
      <c r="E83" s="17">
        <v>19</v>
      </c>
      <c r="F83" s="17"/>
      <c r="G83" s="64">
        <f t="shared" si="10"/>
        <v>5.333333333333333</v>
      </c>
      <c r="H83" s="17">
        <v>2.5</v>
      </c>
      <c r="I83" s="17">
        <v>2</v>
      </c>
      <c r="J83" s="64">
        <f t="shared" si="11"/>
        <v>2.25</v>
      </c>
      <c r="K83" s="17">
        <v>9</v>
      </c>
      <c r="L83" s="17"/>
      <c r="M83" s="17"/>
      <c r="N83" s="64">
        <f t="shared" si="12"/>
        <v>9</v>
      </c>
      <c r="O83" s="63">
        <f t="shared" si="9"/>
        <v>16.600000000000001</v>
      </c>
      <c r="P83" s="17">
        <v>20</v>
      </c>
      <c r="Q83" s="17">
        <v>11</v>
      </c>
      <c r="R83" s="17"/>
      <c r="S83" s="17">
        <v>14</v>
      </c>
      <c r="T83" s="17"/>
      <c r="U83" s="65">
        <f t="shared" si="13"/>
        <v>45</v>
      </c>
      <c r="V83" s="19">
        <f t="shared" si="14"/>
        <v>62</v>
      </c>
      <c r="W83" s="19"/>
      <c r="X83" s="19"/>
      <c r="Y83" s="25" t="str">
        <f t="shared" si="15"/>
        <v>B</v>
      </c>
      <c r="Z83"/>
    </row>
    <row r="84" spans="1:26" s="4" customFormat="1" ht="35.1" customHeight="1">
      <c r="A84" s="70">
        <v>70</v>
      </c>
      <c r="B84" s="69" t="s">
        <v>201</v>
      </c>
      <c r="C84" s="69" t="s">
        <v>202</v>
      </c>
      <c r="D84" s="17">
        <v>11</v>
      </c>
      <c r="E84" s="17">
        <v>12</v>
      </c>
      <c r="F84" s="17"/>
      <c r="G84" s="64">
        <f t="shared" si="10"/>
        <v>3.833333333333333</v>
      </c>
      <c r="H84" s="17">
        <v>4</v>
      </c>
      <c r="I84" s="17">
        <v>4</v>
      </c>
      <c r="J84" s="64">
        <f t="shared" si="11"/>
        <v>4</v>
      </c>
      <c r="K84" s="17">
        <v>10</v>
      </c>
      <c r="L84" s="17"/>
      <c r="M84" s="17"/>
      <c r="N84" s="64">
        <f t="shared" si="12"/>
        <v>10</v>
      </c>
      <c r="O84" s="63">
        <f t="shared" si="9"/>
        <v>17.8</v>
      </c>
      <c r="P84" s="17">
        <v>21</v>
      </c>
      <c r="Q84" s="17"/>
      <c r="R84" s="17">
        <v>8</v>
      </c>
      <c r="S84" s="17"/>
      <c r="T84" s="17">
        <v>15</v>
      </c>
      <c r="U84" s="65">
        <f t="shared" si="13"/>
        <v>44</v>
      </c>
      <c r="V84" s="19">
        <f t="shared" si="14"/>
        <v>62</v>
      </c>
      <c r="W84" s="19"/>
      <c r="X84" s="19"/>
      <c r="Y84" s="25" t="str">
        <f t="shared" si="15"/>
        <v>B</v>
      </c>
      <c r="Z84"/>
    </row>
    <row r="85" spans="1:26" s="4" customFormat="1" ht="35.1" customHeight="1">
      <c r="A85" s="70">
        <v>71</v>
      </c>
      <c r="B85" s="69" t="s">
        <v>203</v>
      </c>
      <c r="C85" s="69" t="s">
        <v>204</v>
      </c>
      <c r="D85" s="17">
        <v>6</v>
      </c>
      <c r="E85" s="17">
        <v>7</v>
      </c>
      <c r="F85" s="17"/>
      <c r="G85" s="64">
        <f t="shared" si="10"/>
        <v>2.166666666666667</v>
      </c>
      <c r="H85" s="17">
        <v>3.5</v>
      </c>
      <c r="I85" s="17">
        <v>3.5</v>
      </c>
      <c r="J85" s="64">
        <f t="shared" si="11"/>
        <v>3.5</v>
      </c>
      <c r="K85" s="17">
        <v>12</v>
      </c>
      <c r="L85" s="17"/>
      <c r="M85" s="17"/>
      <c r="N85" s="64">
        <f t="shared" si="12"/>
        <v>12</v>
      </c>
      <c r="O85" s="63">
        <f t="shared" si="9"/>
        <v>17.7</v>
      </c>
      <c r="P85" s="17">
        <v>13</v>
      </c>
      <c r="Q85" s="17"/>
      <c r="R85" s="17">
        <v>12</v>
      </c>
      <c r="S85" s="17">
        <v>14</v>
      </c>
      <c r="T85" s="17"/>
      <c r="U85" s="65">
        <f t="shared" si="13"/>
        <v>39</v>
      </c>
      <c r="V85" s="19">
        <f t="shared" si="14"/>
        <v>57</v>
      </c>
      <c r="W85" s="19"/>
      <c r="X85" s="19"/>
      <c r="Y85" s="25" t="str">
        <f t="shared" si="15"/>
        <v>C</v>
      </c>
      <c r="Z85"/>
    </row>
    <row r="86" spans="1:26" s="4" customFormat="1" ht="35.1" customHeight="1">
      <c r="A86" s="70">
        <v>72</v>
      </c>
      <c r="B86" s="69" t="s">
        <v>205</v>
      </c>
      <c r="C86" s="69" t="s">
        <v>206</v>
      </c>
      <c r="D86" s="17">
        <v>6</v>
      </c>
      <c r="E86" s="17">
        <v>10</v>
      </c>
      <c r="F86" s="17"/>
      <c r="G86" s="64">
        <f t="shared" si="10"/>
        <v>2.6666666666666665</v>
      </c>
      <c r="H86" s="17">
        <v>4</v>
      </c>
      <c r="I86" s="17">
        <v>4</v>
      </c>
      <c r="J86" s="64">
        <f t="shared" si="11"/>
        <v>4</v>
      </c>
      <c r="K86" s="17">
        <v>10</v>
      </c>
      <c r="L86" s="17"/>
      <c r="M86" s="17"/>
      <c r="N86" s="64">
        <f t="shared" si="12"/>
        <v>10</v>
      </c>
      <c r="O86" s="63">
        <f t="shared" si="9"/>
        <v>16.7</v>
      </c>
      <c r="P86" s="17">
        <v>9</v>
      </c>
      <c r="Q86" s="17">
        <v>13</v>
      </c>
      <c r="R86" s="17"/>
      <c r="S86" s="17"/>
      <c r="T86" s="17">
        <v>13</v>
      </c>
      <c r="U86" s="65">
        <f t="shared" si="13"/>
        <v>35</v>
      </c>
      <c r="V86" s="19">
        <f t="shared" si="14"/>
        <v>52</v>
      </c>
      <c r="W86" s="19"/>
      <c r="X86" s="19"/>
      <c r="Y86" s="25" t="str">
        <f t="shared" si="15"/>
        <v>C</v>
      </c>
      <c r="Z86"/>
    </row>
    <row r="87" spans="1:26" s="4" customFormat="1" ht="35.1" customHeight="1">
      <c r="A87" s="70">
        <v>73</v>
      </c>
      <c r="B87" s="69" t="s">
        <v>207</v>
      </c>
      <c r="C87" s="69" t="s">
        <v>208</v>
      </c>
      <c r="D87" s="17">
        <v>18</v>
      </c>
      <c r="E87" s="17">
        <v>16</v>
      </c>
      <c r="F87" s="17"/>
      <c r="G87" s="64">
        <f t="shared" si="10"/>
        <v>5.6666666666666661</v>
      </c>
      <c r="H87" s="17">
        <v>3.5</v>
      </c>
      <c r="I87" s="17">
        <v>3</v>
      </c>
      <c r="J87" s="64">
        <f t="shared" si="11"/>
        <v>3.2499999999999996</v>
      </c>
      <c r="K87" s="17">
        <v>13</v>
      </c>
      <c r="L87" s="17"/>
      <c r="M87" s="17"/>
      <c r="N87" s="64">
        <f t="shared" si="12"/>
        <v>13</v>
      </c>
      <c r="O87" s="63">
        <f t="shared" si="9"/>
        <v>21.9</v>
      </c>
      <c r="P87" s="17">
        <v>15</v>
      </c>
      <c r="Q87" s="17"/>
      <c r="R87" s="17">
        <v>4</v>
      </c>
      <c r="S87" s="17"/>
      <c r="T87" s="17">
        <v>12</v>
      </c>
      <c r="U87" s="65">
        <f t="shared" si="13"/>
        <v>31</v>
      </c>
      <c r="V87" s="19">
        <f t="shared" si="14"/>
        <v>53</v>
      </c>
      <c r="W87" s="19"/>
      <c r="X87" s="19"/>
      <c r="Y87" s="25" t="str">
        <f t="shared" si="15"/>
        <v>C</v>
      </c>
      <c r="Z87"/>
    </row>
    <row r="88" spans="1:26" s="4" customFormat="1" ht="35.1" customHeight="1">
      <c r="A88" s="70">
        <v>74</v>
      </c>
      <c r="B88" s="69" t="s">
        <v>209</v>
      </c>
      <c r="C88" s="69" t="s">
        <v>210</v>
      </c>
      <c r="D88" s="17">
        <v>19</v>
      </c>
      <c r="E88" s="17">
        <v>17</v>
      </c>
      <c r="F88" s="17"/>
      <c r="G88" s="64">
        <f t="shared" si="10"/>
        <v>6</v>
      </c>
      <c r="H88" s="17">
        <v>4</v>
      </c>
      <c r="I88" s="17">
        <v>4</v>
      </c>
      <c r="J88" s="64">
        <f t="shared" si="11"/>
        <v>4</v>
      </c>
      <c r="K88" s="17">
        <v>10</v>
      </c>
      <c r="L88" s="17"/>
      <c r="M88" s="17"/>
      <c r="N88" s="64">
        <f t="shared" si="12"/>
        <v>10</v>
      </c>
      <c r="O88" s="63">
        <f t="shared" si="9"/>
        <v>20</v>
      </c>
      <c r="P88" s="17">
        <v>24</v>
      </c>
      <c r="Q88" s="17"/>
      <c r="R88" s="17">
        <v>17</v>
      </c>
      <c r="S88" s="17">
        <v>11</v>
      </c>
      <c r="T88" s="17"/>
      <c r="U88" s="65">
        <f t="shared" si="13"/>
        <v>52</v>
      </c>
      <c r="V88" s="19">
        <f t="shared" si="14"/>
        <v>72</v>
      </c>
      <c r="W88" s="19"/>
      <c r="X88" s="19"/>
      <c r="Y88" s="25" t="str">
        <f t="shared" si="15"/>
        <v>A</v>
      </c>
      <c r="Z88"/>
    </row>
    <row r="89" spans="1:26" s="4" customFormat="1" ht="35.1" customHeight="1">
      <c r="A89" s="70">
        <v>75</v>
      </c>
      <c r="B89" s="69" t="s">
        <v>211</v>
      </c>
      <c r="C89" s="69" t="s">
        <v>212</v>
      </c>
      <c r="D89" s="17">
        <v>10</v>
      </c>
      <c r="E89" s="17">
        <v>13</v>
      </c>
      <c r="F89" s="17"/>
      <c r="G89" s="64">
        <f t="shared" si="10"/>
        <v>3.833333333333333</v>
      </c>
      <c r="H89" s="17">
        <v>4</v>
      </c>
      <c r="I89" s="17">
        <v>5</v>
      </c>
      <c r="J89" s="64">
        <f t="shared" si="11"/>
        <v>4.5</v>
      </c>
      <c r="K89" s="17">
        <v>10</v>
      </c>
      <c r="L89" s="17"/>
      <c r="M89" s="17"/>
      <c r="N89" s="64">
        <f t="shared" si="12"/>
        <v>10</v>
      </c>
      <c r="O89" s="63">
        <f t="shared" si="9"/>
        <v>18.3</v>
      </c>
      <c r="P89" s="17"/>
      <c r="Q89" s="17"/>
      <c r="R89" s="17"/>
      <c r="S89" s="17"/>
      <c r="T89" s="17"/>
      <c r="U89" s="65" t="str">
        <f t="shared" si="13"/>
        <v/>
      </c>
      <c r="V89" s="19">
        <f t="shared" si="14"/>
        <v>18</v>
      </c>
      <c r="W89" s="19"/>
      <c r="X89" s="19"/>
      <c r="Y89" s="25" t="str">
        <f t="shared" si="15"/>
        <v/>
      </c>
      <c r="Z89"/>
    </row>
    <row r="90" spans="1:26" s="4" customFormat="1" ht="35.1" customHeight="1">
      <c r="A90" s="70">
        <v>76</v>
      </c>
      <c r="B90" s="69" t="s">
        <v>213</v>
      </c>
      <c r="C90" s="69" t="s">
        <v>214</v>
      </c>
      <c r="D90" s="17">
        <v>11</v>
      </c>
      <c r="E90" s="17">
        <v>14</v>
      </c>
      <c r="F90" s="17"/>
      <c r="G90" s="64">
        <f t="shared" si="10"/>
        <v>4.1666666666666661</v>
      </c>
      <c r="H90" s="17">
        <v>3.5</v>
      </c>
      <c r="I90" s="17">
        <v>3.5</v>
      </c>
      <c r="J90" s="64">
        <f t="shared" si="11"/>
        <v>3.5</v>
      </c>
      <c r="K90" s="17">
        <v>8</v>
      </c>
      <c r="L90" s="17"/>
      <c r="M90" s="17"/>
      <c r="N90" s="64">
        <f t="shared" si="12"/>
        <v>8</v>
      </c>
      <c r="O90" s="63">
        <f t="shared" si="9"/>
        <v>15.7</v>
      </c>
      <c r="P90" s="17">
        <v>21</v>
      </c>
      <c r="Q90" s="17"/>
      <c r="R90" s="17"/>
      <c r="S90" s="17"/>
      <c r="T90" s="17">
        <v>14</v>
      </c>
      <c r="U90" s="65">
        <f t="shared" si="13"/>
        <v>35</v>
      </c>
      <c r="V90" s="19">
        <f t="shared" si="14"/>
        <v>51</v>
      </c>
      <c r="W90" s="19"/>
      <c r="X90" s="19"/>
      <c r="Y90" s="25" t="str">
        <f t="shared" si="15"/>
        <v>C</v>
      </c>
      <c r="Z90"/>
    </row>
    <row r="91" spans="1:26" s="4" customFormat="1" ht="35.1" customHeight="1">
      <c r="A91" s="70">
        <v>77</v>
      </c>
      <c r="B91" s="69" t="s">
        <v>215</v>
      </c>
      <c r="C91" s="69" t="s">
        <v>216</v>
      </c>
      <c r="D91" s="17">
        <v>18.5</v>
      </c>
      <c r="E91" s="17">
        <v>12</v>
      </c>
      <c r="F91" s="17"/>
      <c r="G91" s="64">
        <f t="shared" si="10"/>
        <v>5.083333333333333</v>
      </c>
      <c r="H91" s="17">
        <v>4</v>
      </c>
      <c r="I91" s="17">
        <v>5</v>
      </c>
      <c r="J91" s="64">
        <f t="shared" si="11"/>
        <v>4.5</v>
      </c>
      <c r="K91" s="17">
        <v>10</v>
      </c>
      <c r="L91" s="17"/>
      <c r="M91" s="17"/>
      <c r="N91" s="64">
        <f t="shared" si="12"/>
        <v>10</v>
      </c>
      <c r="O91" s="63">
        <f t="shared" si="9"/>
        <v>19.600000000000001</v>
      </c>
      <c r="P91" s="17">
        <v>16</v>
      </c>
      <c r="Q91" s="17">
        <v>12</v>
      </c>
      <c r="R91" s="17"/>
      <c r="S91" s="17">
        <v>19</v>
      </c>
      <c r="T91" s="17"/>
      <c r="U91" s="65">
        <f t="shared" si="13"/>
        <v>47</v>
      </c>
      <c r="V91" s="19">
        <f t="shared" si="14"/>
        <v>67</v>
      </c>
      <c r="W91" s="19"/>
      <c r="X91" s="19"/>
      <c r="Y91" s="25" t="str">
        <f t="shared" si="15"/>
        <v>B</v>
      </c>
      <c r="Z91"/>
    </row>
    <row r="92" spans="1:26" s="4" customFormat="1" ht="35.1" customHeight="1">
      <c r="A92" s="70">
        <v>78</v>
      </c>
      <c r="B92" s="69" t="s">
        <v>217</v>
      </c>
      <c r="C92" s="69" t="s">
        <v>218</v>
      </c>
      <c r="D92" s="17">
        <v>11</v>
      </c>
      <c r="E92" s="17">
        <v>6</v>
      </c>
      <c r="F92" s="17"/>
      <c r="G92" s="64">
        <f t="shared" si="10"/>
        <v>2.833333333333333</v>
      </c>
      <c r="H92" s="17">
        <v>3.5</v>
      </c>
      <c r="I92" s="17">
        <v>3</v>
      </c>
      <c r="J92" s="64">
        <f t="shared" si="11"/>
        <v>3.2499999999999996</v>
      </c>
      <c r="K92" s="17">
        <v>9</v>
      </c>
      <c r="L92" s="17"/>
      <c r="M92" s="17"/>
      <c r="N92" s="64">
        <f t="shared" si="12"/>
        <v>9</v>
      </c>
      <c r="O92" s="63">
        <f t="shared" si="9"/>
        <v>15.1</v>
      </c>
      <c r="P92" s="17">
        <v>20</v>
      </c>
      <c r="Q92" s="17"/>
      <c r="R92" s="17">
        <v>13</v>
      </c>
      <c r="S92" s="17"/>
      <c r="T92" s="17">
        <v>11</v>
      </c>
      <c r="U92" s="65">
        <f t="shared" si="13"/>
        <v>44</v>
      </c>
      <c r="V92" s="19">
        <f t="shared" si="14"/>
        <v>59</v>
      </c>
      <c r="W92" s="19"/>
      <c r="X92" s="19"/>
      <c r="Y92" s="25" t="str">
        <f t="shared" si="15"/>
        <v>C</v>
      </c>
      <c r="Z92"/>
    </row>
    <row r="93" spans="1:26" s="4" customFormat="1" ht="35.1" customHeight="1">
      <c r="A93" s="70">
        <v>79</v>
      </c>
      <c r="B93" s="69" t="s">
        <v>219</v>
      </c>
      <c r="C93" s="69" t="s">
        <v>220</v>
      </c>
      <c r="D93" s="17">
        <v>10</v>
      </c>
      <c r="E93" s="17">
        <v>16</v>
      </c>
      <c r="F93" s="17"/>
      <c r="G93" s="64">
        <f t="shared" si="10"/>
        <v>4.3333333333333339</v>
      </c>
      <c r="H93" s="17">
        <v>4</v>
      </c>
      <c r="I93" s="17">
        <v>4</v>
      </c>
      <c r="J93" s="64">
        <f t="shared" si="11"/>
        <v>4</v>
      </c>
      <c r="K93" s="17">
        <v>9</v>
      </c>
      <c r="L93" s="17"/>
      <c r="M93" s="17"/>
      <c r="N93" s="64">
        <f t="shared" si="12"/>
        <v>9</v>
      </c>
      <c r="O93" s="63">
        <f t="shared" si="9"/>
        <v>17.3</v>
      </c>
      <c r="P93" s="17">
        <v>11</v>
      </c>
      <c r="Q93" s="17"/>
      <c r="R93" s="17">
        <v>7</v>
      </c>
      <c r="S93" s="17">
        <v>12</v>
      </c>
      <c r="T93" s="17"/>
      <c r="U93" s="65">
        <f t="shared" si="13"/>
        <v>30</v>
      </c>
      <c r="V93" s="19">
        <f t="shared" si="14"/>
        <v>47</v>
      </c>
      <c r="W93" s="19"/>
      <c r="X93" s="19"/>
      <c r="Y93" s="25" t="str">
        <f t="shared" si="15"/>
        <v>D</v>
      </c>
      <c r="Z93"/>
    </row>
    <row r="94" spans="1:26" s="4" customFormat="1" ht="35.1" customHeight="1">
      <c r="A94" s="70">
        <v>80</v>
      </c>
      <c r="B94" s="69" t="s">
        <v>221</v>
      </c>
      <c r="C94" s="69" t="s">
        <v>222</v>
      </c>
      <c r="D94" s="17">
        <v>15</v>
      </c>
      <c r="E94" s="17">
        <v>16</v>
      </c>
      <c r="F94" s="17"/>
      <c r="G94" s="64">
        <f t="shared" si="10"/>
        <v>5.1666666666666661</v>
      </c>
      <c r="H94" s="17">
        <v>3.5</v>
      </c>
      <c r="I94" s="17">
        <v>3</v>
      </c>
      <c r="J94" s="64">
        <f t="shared" si="11"/>
        <v>3.2499999999999996</v>
      </c>
      <c r="K94" s="17">
        <v>8</v>
      </c>
      <c r="L94" s="17"/>
      <c r="M94" s="17"/>
      <c r="N94" s="64">
        <f t="shared" si="12"/>
        <v>8</v>
      </c>
      <c r="O94" s="63">
        <f t="shared" si="9"/>
        <v>16.399999999999999</v>
      </c>
      <c r="P94" s="17">
        <v>19</v>
      </c>
      <c r="Q94" s="17"/>
      <c r="R94" s="17">
        <v>12</v>
      </c>
      <c r="S94" s="17"/>
      <c r="T94" s="17">
        <v>20</v>
      </c>
      <c r="U94" s="65">
        <f t="shared" si="13"/>
        <v>51</v>
      </c>
      <c r="V94" s="19">
        <f t="shared" si="14"/>
        <v>67</v>
      </c>
      <c r="W94" s="19"/>
      <c r="X94" s="19"/>
      <c r="Y94" s="25" t="str">
        <f t="shared" si="15"/>
        <v>B</v>
      </c>
      <c r="Z94"/>
    </row>
    <row r="95" spans="1:26" s="4" customFormat="1" ht="35.1" customHeight="1">
      <c r="A95" s="70">
        <v>81</v>
      </c>
      <c r="B95" s="69" t="s">
        <v>223</v>
      </c>
      <c r="C95" s="69" t="s">
        <v>224</v>
      </c>
      <c r="D95" s="17">
        <v>14</v>
      </c>
      <c r="E95" s="17">
        <v>15</v>
      </c>
      <c r="F95" s="17"/>
      <c r="G95" s="64">
        <f t="shared" si="10"/>
        <v>4.833333333333333</v>
      </c>
      <c r="H95" s="17">
        <v>3</v>
      </c>
      <c r="I95" s="17">
        <v>2</v>
      </c>
      <c r="J95" s="64">
        <f t="shared" si="11"/>
        <v>2.5</v>
      </c>
      <c r="K95" s="17">
        <v>12</v>
      </c>
      <c r="L95" s="17"/>
      <c r="M95" s="17"/>
      <c r="N95" s="64">
        <f t="shared" si="12"/>
        <v>12</v>
      </c>
      <c r="O95" s="63">
        <f t="shared" si="9"/>
        <v>19.3</v>
      </c>
      <c r="P95" s="17">
        <v>21</v>
      </c>
      <c r="Q95" s="17">
        <v>4</v>
      </c>
      <c r="R95" s="17"/>
      <c r="S95" s="17">
        <v>9</v>
      </c>
      <c r="T95" s="17"/>
      <c r="U95" s="65">
        <f t="shared" si="13"/>
        <v>34</v>
      </c>
      <c r="V95" s="19">
        <f t="shared" si="14"/>
        <v>53</v>
      </c>
      <c r="W95" s="19"/>
      <c r="X95" s="19"/>
      <c r="Y95" s="25" t="str">
        <f t="shared" si="15"/>
        <v>C</v>
      </c>
      <c r="Z95"/>
    </row>
    <row r="96" spans="1:26" s="4" customFormat="1" ht="35.1" customHeight="1">
      <c r="A96" s="70">
        <v>82</v>
      </c>
      <c r="B96" s="69" t="s">
        <v>225</v>
      </c>
      <c r="C96" s="69" t="s">
        <v>226</v>
      </c>
      <c r="D96" s="17">
        <v>10</v>
      </c>
      <c r="E96" s="17">
        <v>13</v>
      </c>
      <c r="F96" s="17"/>
      <c r="G96" s="64">
        <f t="shared" si="10"/>
        <v>3.833333333333333</v>
      </c>
      <c r="H96" s="17">
        <v>4</v>
      </c>
      <c r="I96" s="17">
        <v>3.5</v>
      </c>
      <c r="J96" s="64">
        <f t="shared" si="11"/>
        <v>3.75</v>
      </c>
      <c r="K96" s="17">
        <v>10</v>
      </c>
      <c r="L96" s="17"/>
      <c r="M96" s="17"/>
      <c r="N96" s="64">
        <f t="shared" si="12"/>
        <v>10</v>
      </c>
      <c r="O96" s="63">
        <f t="shared" si="9"/>
        <v>17.600000000000001</v>
      </c>
      <c r="P96" s="17">
        <v>15</v>
      </c>
      <c r="Q96" s="17">
        <v>8</v>
      </c>
      <c r="R96" s="17"/>
      <c r="S96" s="17"/>
      <c r="T96" s="17">
        <v>14</v>
      </c>
      <c r="U96" s="65">
        <f t="shared" si="13"/>
        <v>37</v>
      </c>
      <c r="V96" s="19">
        <f t="shared" si="14"/>
        <v>55</v>
      </c>
      <c r="W96" s="19"/>
      <c r="X96" s="19"/>
      <c r="Y96" s="25" t="str">
        <f t="shared" si="15"/>
        <v>C</v>
      </c>
      <c r="Z96"/>
    </row>
    <row r="97" spans="1:26" s="4" customFormat="1" ht="35.1" customHeight="1">
      <c r="A97" s="70">
        <v>83</v>
      </c>
      <c r="B97" s="69" t="s">
        <v>227</v>
      </c>
      <c r="C97" s="69" t="s">
        <v>228</v>
      </c>
      <c r="D97" s="17">
        <v>23</v>
      </c>
      <c r="E97" s="17">
        <v>13</v>
      </c>
      <c r="F97" s="17"/>
      <c r="G97" s="64">
        <f t="shared" si="10"/>
        <v>6.0000000000000009</v>
      </c>
      <c r="H97" s="17">
        <v>3</v>
      </c>
      <c r="I97" s="17">
        <v>4</v>
      </c>
      <c r="J97" s="64">
        <f t="shared" si="11"/>
        <v>3.5</v>
      </c>
      <c r="K97" s="17">
        <v>11</v>
      </c>
      <c r="L97" s="17"/>
      <c r="M97" s="17"/>
      <c r="N97" s="64">
        <f t="shared" si="12"/>
        <v>11</v>
      </c>
      <c r="O97" s="63">
        <f t="shared" si="9"/>
        <v>20.5</v>
      </c>
      <c r="P97" s="17">
        <v>18</v>
      </c>
      <c r="Q97" s="17"/>
      <c r="R97" s="17">
        <v>9</v>
      </c>
      <c r="S97" s="17"/>
      <c r="T97" s="17">
        <v>16</v>
      </c>
      <c r="U97" s="65">
        <f t="shared" si="13"/>
        <v>43</v>
      </c>
      <c r="V97" s="19">
        <f t="shared" si="14"/>
        <v>64</v>
      </c>
      <c r="W97" s="19"/>
      <c r="X97" s="19"/>
      <c r="Y97" s="25" t="str">
        <f t="shared" si="15"/>
        <v>B</v>
      </c>
      <c r="Z97"/>
    </row>
    <row r="98" spans="1:26" s="4" customFormat="1" ht="35.1" customHeight="1">
      <c r="A98" s="70">
        <v>84</v>
      </c>
      <c r="B98" s="69" t="s">
        <v>229</v>
      </c>
      <c r="C98" s="69" t="s">
        <v>230</v>
      </c>
      <c r="D98" s="17">
        <v>9</v>
      </c>
      <c r="E98" s="17">
        <v>13</v>
      </c>
      <c r="F98" s="17"/>
      <c r="G98" s="64">
        <f t="shared" si="10"/>
        <v>3.666666666666667</v>
      </c>
      <c r="H98" s="17">
        <v>3.5</v>
      </c>
      <c r="I98" s="17">
        <v>3.5</v>
      </c>
      <c r="J98" s="64">
        <f t="shared" si="11"/>
        <v>3.5</v>
      </c>
      <c r="K98" s="17">
        <v>10</v>
      </c>
      <c r="L98" s="17"/>
      <c r="M98" s="17"/>
      <c r="N98" s="64">
        <f t="shared" si="12"/>
        <v>10</v>
      </c>
      <c r="O98" s="63">
        <f t="shared" si="9"/>
        <v>17.2</v>
      </c>
      <c r="P98" s="17">
        <v>10</v>
      </c>
      <c r="Q98" s="17"/>
      <c r="R98" s="17">
        <v>6</v>
      </c>
      <c r="S98" s="17"/>
      <c r="T98" s="17">
        <v>12</v>
      </c>
      <c r="U98" s="65">
        <f t="shared" si="13"/>
        <v>28</v>
      </c>
      <c r="V98" s="19">
        <f t="shared" si="14"/>
        <v>45</v>
      </c>
      <c r="W98" s="19"/>
      <c r="X98" s="19"/>
      <c r="Y98" s="25" t="str">
        <f t="shared" si="15"/>
        <v>D</v>
      </c>
      <c r="Z98"/>
    </row>
    <row r="99" spans="1:26" s="4" customFormat="1" ht="35.1" customHeight="1">
      <c r="A99" s="70">
        <v>85</v>
      </c>
      <c r="B99" s="69" t="s">
        <v>231</v>
      </c>
      <c r="C99" s="69" t="s">
        <v>232</v>
      </c>
      <c r="D99" s="17">
        <v>13</v>
      </c>
      <c r="E99" s="17">
        <v>7</v>
      </c>
      <c r="F99" s="17"/>
      <c r="G99" s="64">
        <f t="shared" si="10"/>
        <v>3.3333333333333339</v>
      </c>
      <c r="H99" s="17">
        <v>3.5</v>
      </c>
      <c r="I99" s="17">
        <v>3</v>
      </c>
      <c r="J99" s="64">
        <f t="shared" si="11"/>
        <v>3.2499999999999996</v>
      </c>
      <c r="K99" s="17">
        <v>12</v>
      </c>
      <c r="L99" s="17"/>
      <c r="M99" s="17"/>
      <c r="N99" s="64">
        <f t="shared" si="12"/>
        <v>12</v>
      </c>
      <c r="O99" s="63">
        <f t="shared" si="9"/>
        <v>18.600000000000001</v>
      </c>
      <c r="P99" s="17">
        <v>15</v>
      </c>
      <c r="Q99" s="17"/>
      <c r="R99" s="17">
        <v>2</v>
      </c>
      <c r="S99" s="17">
        <v>18</v>
      </c>
      <c r="T99" s="17"/>
      <c r="U99" s="65">
        <f t="shared" si="13"/>
        <v>35</v>
      </c>
      <c r="V99" s="19">
        <f t="shared" si="14"/>
        <v>54</v>
      </c>
      <c r="W99" s="19"/>
      <c r="X99" s="19"/>
      <c r="Y99" s="25" t="str">
        <f t="shared" si="15"/>
        <v>C</v>
      </c>
      <c r="Z99"/>
    </row>
    <row r="100" spans="1:26" s="4" customFormat="1" ht="35.1" customHeight="1">
      <c r="A100" s="70">
        <v>86</v>
      </c>
      <c r="B100" s="69" t="s">
        <v>233</v>
      </c>
      <c r="C100" s="69" t="s">
        <v>234</v>
      </c>
      <c r="D100" s="17">
        <v>8</v>
      </c>
      <c r="E100" s="17">
        <v>11</v>
      </c>
      <c r="F100" s="17"/>
      <c r="G100" s="64">
        <f t="shared" si="10"/>
        <v>3.1666666666666665</v>
      </c>
      <c r="H100" s="17">
        <v>3</v>
      </c>
      <c r="I100" s="17">
        <v>3.5</v>
      </c>
      <c r="J100" s="64">
        <f t="shared" si="11"/>
        <v>3.2499999999999996</v>
      </c>
      <c r="K100" s="17">
        <v>12</v>
      </c>
      <c r="L100" s="17"/>
      <c r="M100" s="17"/>
      <c r="N100" s="64">
        <f t="shared" si="12"/>
        <v>12</v>
      </c>
      <c r="O100" s="63">
        <f t="shared" si="9"/>
        <v>18.399999999999999</v>
      </c>
      <c r="P100" s="17">
        <v>23</v>
      </c>
      <c r="Q100" s="17">
        <v>9</v>
      </c>
      <c r="R100" s="17"/>
      <c r="S100" s="17">
        <v>14</v>
      </c>
      <c r="T100" s="17"/>
      <c r="U100" s="65">
        <f t="shared" si="13"/>
        <v>46</v>
      </c>
      <c r="V100" s="19">
        <f t="shared" si="14"/>
        <v>64</v>
      </c>
      <c r="W100" s="19"/>
      <c r="X100" s="19"/>
      <c r="Y100" s="25" t="str">
        <f t="shared" si="15"/>
        <v>B</v>
      </c>
      <c r="Z100"/>
    </row>
    <row r="101" spans="1:26" s="4" customFormat="1" ht="35.1" customHeight="1">
      <c r="A101" s="70">
        <v>87</v>
      </c>
      <c r="B101" s="69" t="s">
        <v>235</v>
      </c>
      <c r="C101" s="69" t="s">
        <v>236</v>
      </c>
      <c r="D101" s="17">
        <v>5</v>
      </c>
      <c r="E101" s="17">
        <v>16</v>
      </c>
      <c r="F101" s="17"/>
      <c r="G101" s="64">
        <f t="shared" si="10"/>
        <v>3.5</v>
      </c>
      <c r="H101" s="17">
        <v>3</v>
      </c>
      <c r="I101" s="17">
        <v>3.5</v>
      </c>
      <c r="J101" s="64">
        <f t="shared" si="11"/>
        <v>3.2499999999999996</v>
      </c>
      <c r="K101" s="17">
        <v>13</v>
      </c>
      <c r="L101" s="17"/>
      <c r="M101" s="17"/>
      <c r="N101" s="64">
        <f t="shared" si="12"/>
        <v>13</v>
      </c>
      <c r="O101" s="63">
        <f t="shared" si="9"/>
        <v>19.8</v>
      </c>
      <c r="P101" s="17">
        <v>11</v>
      </c>
      <c r="Q101" s="17"/>
      <c r="R101" s="17">
        <v>5</v>
      </c>
      <c r="S101" s="17">
        <v>11</v>
      </c>
      <c r="T101" s="17"/>
      <c r="U101" s="65">
        <f t="shared" si="13"/>
        <v>27</v>
      </c>
      <c r="V101" s="19">
        <f t="shared" si="14"/>
        <v>47</v>
      </c>
      <c r="W101" s="19"/>
      <c r="X101" s="19"/>
      <c r="Y101" s="25" t="str">
        <f t="shared" si="15"/>
        <v>D</v>
      </c>
      <c r="Z101"/>
    </row>
    <row r="102" spans="1:26" s="4" customFormat="1" ht="35.1" customHeight="1">
      <c r="A102" s="70">
        <v>88</v>
      </c>
      <c r="B102" s="69" t="s">
        <v>237</v>
      </c>
      <c r="C102" s="69" t="s">
        <v>238</v>
      </c>
      <c r="D102" s="17">
        <v>18</v>
      </c>
      <c r="E102" s="17">
        <v>16</v>
      </c>
      <c r="F102" s="17"/>
      <c r="G102" s="64">
        <f t="shared" si="10"/>
        <v>5.6666666666666661</v>
      </c>
      <c r="H102" s="17">
        <v>3</v>
      </c>
      <c r="I102" s="17">
        <v>3.5</v>
      </c>
      <c r="J102" s="64">
        <f t="shared" si="11"/>
        <v>3.2499999999999996</v>
      </c>
      <c r="K102" s="17">
        <v>12</v>
      </c>
      <c r="L102" s="17"/>
      <c r="M102" s="17"/>
      <c r="N102" s="64">
        <f t="shared" si="12"/>
        <v>12</v>
      </c>
      <c r="O102" s="63">
        <f t="shared" si="9"/>
        <v>20.9</v>
      </c>
      <c r="P102" s="17">
        <v>25</v>
      </c>
      <c r="Q102" s="17">
        <v>15</v>
      </c>
      <c r="R102" s="17"/>
      <c r="S102" s="17">
        <v>16</v>
      </c>
      <c r="T102" s="17"/>
      <c r="U102" s="65">
        <f t="shared" si="13"/>
        <v>56</v>
      </c>
      <c r="V102" s="19">
        <f t="shared" si="14"/>
        <v>77</v>
      </c>
      <c r="W102" s="19"/>
      <c r="X102" s="19"/>
      <c r="Y102" s="25" t="str">
        <f t="shared" si="15"/>
        <v>A</v>
      </c>
      <c r="Z102"/>
    </row>
    <row r="103" spans="1:26" s="4" customFormat="1" ht="35.1" customHeight="1">
      <c r="A103" s="70">
        <v>89</v>
      </c>
      <c r="B103" s="69" t="s">
        <v>239</v>
      </c>
      <c r="C103" s="69" t="s">
        <v>240</v>
      </c>
      <c r="D103" s="17">
        <v>4.5</v>
      </c>
      <c r="E103" s="17">
        <v>7</v>
      </c>
      <c r="F103" s="17"/>
      <c r="G103" s="64">
        <f t="shared" si="10"/>
        <v>1.9166666666666665</v>
      </c>
      <c r="H103" s="17">
        <v>4</v>
      </c>
      <c r="I103" s="17">
        <v>5</v>
      </c>
      <c r="J103" s="64">
        <f t="shared" si="11"/>
        <v>4.5</v>
      </c>
      <c r="K103" s="17">
        <v>9</v>
      </c>
      <c r="L103" s="17"/>
      <c r="M103" s="17"/>
      <c r="N103" s="64">
        <f t="shared" si="12"/>
        <v>9</v>
      </c>
      <c r="O103" s="63">
        <f t="shared" si="9"/>
        <v>15.4</v>
      </c>
      <c r="P103" s="17">
        <v>16</v>
      </c>
      <c r="Q103" s="17">
        <v>11</v>
      </c>
      <c r="R103" s="17"/>
      <c r="S103" s="17"/>
      <c r="T103" s="17">
        <v>4</v>
      </c>
      <c r="U103" s="65">
        <f t="shared" si="13"/>
        <v>31</v>
      </c>
      <c r="V103" s="19">
        <f t="shared" si="14"/>
        <v>46</v>
      </c>
      <c r="W103" s="19"/>
      <c r="X103" s="19"/>
      <c r="Y103" s="25" t="str">
        <f t="shared" si="15"/>
        <v>D</v>
      </c>
      <c r="Z103"/>
    </row>
    <row r="104" spans="1:26" s="4" customFormat="1" ht="35.1" customHeight="1">
      <c r="A104" s="70">
        <v>90</v>
      </c>
      <c r="B104" s="69" t="s">
        <v>241</v>
      </c>
      <c r="C104" s="69" t="s">
        <v>242</v>
      </c>
      <c r="D104" s="17">
        <v>13</v>
      </c>
      <c r="E104" s="17">
        <v>16</v>
      </c>
      <c r="F104" s="17"/>
      <c r="G104" s="64">
        <f t="shared" si="10"/>
        <v>4.833333333333333</v>
      </c>
      <c r="H104" s="17">
        <v>2.5</v>
      </c>
      <c r="I104" s="17">
        <v>2</v>
      </c>
      <c r="J104" s="64">
        <f t="shared" si="11"/>
        <v>2.25</v>
      </c>
      <c r="K104" s="17">
        <v>9</v>
      </c>
      <c r="L104" s="17"/>
      <c r="M104" s="17"/>
      <c r="N104" s="64">
        <f t="shared" si="12"/>
        <v>9</v>
      </c>
      <c r="O104" s="63">
        <f t="shared" si="9"/>
        <v>16.100000000000001</v>
      </c>
      <c r="P104" s="17">
        <v>20</v>
      </c>
      <c r="Q104" s="17"/>
      <c r="R104" s="17">
        <v>11</v>
      </c>
      <c r="S104" s="17">
        <v>14</v>
      </c>
      <c r="T104" s="17"/>
      <c r="U104" s="65">
        <f t="shared" si="13"/>
        <v>45</v>
      </c>
      <c r="V104" s="19">
        <f t="shared" si="14"/>
        <v>61</v>
      </c>
      <c r="W104" s="19"/>
      <c r="X104" s="19"/>
      <c r="Y104" s="25" t="str">
        <f t="shared" si="15"/>
        <v>B</v>
      </c>
      <c r="Z104"/>
    </row>
    <row r="105" spans="1:26" s="4" customFormat="1" ht="35.1" customHeight="1">
      <c r="A105" s="70">
        <v>91</v>
      </c>
      <c r="B105" s="69" t="s">
        <v>243</v>
      </c>
      <c r="C105" s="69" t="s">
        <v>244</v>
      </c>
      <c r="D105" s="17">
        <v>18</v>
      </c>
      <c r="E105" s="17">
        <v>12</v>
      </c>
      <c r="F105" s="17"/>
      <c r="G105" s="64">
        <f t="shared" si="10"/>
        <v>5</v>
      </c>
      <c r="H105" s="17">
        <v>4</v>
      </c>
      <c r="I105" s="17">
        <v>5</v>
      </c>
      <c r="J105" s="64">
        <f t="shared" si="11"/>
        <v>4.5</v>
      </c>
      <c r="K105" s="17">
        <v>10</v>
      </c>
      <c r="L105" s="17"/>
      <c r="M105" s="17"/>
      <c r="N105" s="64">
        <f t="shared" si="12"/>
        <v>10</v>
      </c>
      <c r="O105" s="63">
        <f t="shared" si="9"/>
        <v>19.5</v>
      </c>
      <c r="P105" s="17">
        <v>23</v>
      </c>
      <c r="Q105" s="17">
        <v>13</v>
      </c>
      <c r="R105" s="17"/>
      <c r="S105" s="17">
        <v>12</v>
      </c>
      <c r="T105" s="17"/>
      <c r="U105" s="65">
        <f t="shared" si="13"/>
        <v>48</v>
      </c>
      <c r="V105" s="19">
        <f t="shared" si="14"/>
        <v>68</v>
      </c>
      <c r="W105" s="19"/>
      <c r="X105" s="19"/>
      <c r="Y105" s="25" t="str">
        <f t="shared" si="15"/>
        <v>B</v>
      </c>
      <c r="Z105"/>
    </row>
    <row r="106" spans="1:26" s="4" customFormat="1" ht="35.1" customHeight="1">
      <c r="A106" s="70">
        <v>92</v>
      </c>
      <c r="B106" s="69" t="s">
        <v>245</v>
      </c>
      <c r="C106" s="69" t="s">
        <v>246</v>
      </c>
      <c r="D106" s="17">
        <v>21</v>
      </c>
      <c r="E106" s="17">
        <v>24</v>
      </c>
      <c r="F106" s="17"/>
      <c r="G106" s="64">
        <f t="shared" si="10"/>
        <v>7.5</v>
      </c>
      <c r="H106" s="17">
        <v>3.5</v>
      </c>
      <c r="I106" s="17">
        <v>3.5</v>
      </c>
      <c r="J106" s="64">
        <f t="shared" si="11"/>
        <v>3.5</v>
      </c>
      <c r="K106" s="17">
        <v>13</v>
      </c>
      <c r="L106" s="17"/>
      <c r="M106" s="17"/>
      <c r="N106" s="64">
        <f t="shared" si="12"/>
        <v>13</v>
      </c>
      <c r="O106" s="63">
        <f t="shared" si="9"/>
        <v>24</v>
      </c>
      <c r="P106" s="17">
        <v>26</v>
      </c>
      <c r="Q106" s="17"/>
      <c r="R106" s="17">
        <v>14</v>
      </c>
      <c r="S106" s="17">
        <v>10</v>
      </c>
      <c r="T106" s="17"/>
      <c r="U106" s="65">
        <f t="shared" si="13"/>
        <v>50</v>
      </c>
      <c r="V106" s="19">
        <f t="shared" si="14"/>
        <v>74</v>
      </c>
      <c r="W106" s="19"/>
      <c r="X106" s="19"/>
      <c r="Y106" s="25" t="str">
        <f t="shared" si="15"/>
        <v>A</v>
      </c>
      <c r="Z106"/>
    </row>
    <row r="107" spans="1:26" s="4" customFormat="1" ht="35.1" customHeight="1">
      <c r="A107" s="70">
        <v>93</v>
      </c>
      <c r="B107" s="69" t="s">
        <v>247</v>
      </c>
      <c r="C107" s="69" t="s">
        <v>248</v>
      </c>
      <c r="D107" s="17">
        <v>8</v>
      </c>
      <c r="E107" s="17">
        <v>12</v>
      </c>
      <c r="F107" s="17"/>
      <c r="G107" s="64">
        <f t="shared" si="10"/>
        <v>3.3333333333333339</v>
      </c>
      <c r="H107" s="17">
        <v>4</v>
      </c>
      <c r="I107" s="17">
        <v>4</v>
      </c>
      <c r="J107" s="64">
        <f t="shared" si="11"/>
        <v>4</v>
      </c>
      <c r="K107" s="17">
        <v>10</v>
      </c>
      <c r="L107" s="17"/>
      <c r="M107" s="17"/>
      <c r="N107" s="64">
        <f t="shared" si="12"/>
        <v>10</v>
      </c>
      <c r="O107" s="63">
        <f t="shared" si="9"/>
        <v>17.3</v>
      </c>
      <c r="P107" s="17">
        <v>14</v>
      </c>
      <c r="Q107" s="17">
        <v>10</v>
      </c>
      <c r="R107" s="17"/>
      <c r="S107" s="17">
        <v>7</v>
      </c>
      <c r="T107" s="17"/>
      <c r="U107" s="65">
        <f t="shared" si="13"/>
        <v>31</v>
      </c>
      <c r="V107" s="19">
        <f t="shared" si="14"/>
        <v>48</v>
      </c>
      <c r="W107" s="19"/>
      <c r="X107" s="19"/>
      <c r="Y107" s="25" t="str">
        <f t="shared" si="15"/>
        <v>D</v>
      </c>
      <c r="Z107"/>
    </row>
    <row r="108" spans="1:26" s="4" customFormat="1" ht="35.1" customHeight="1">
      <c r="A108" s="70">
        <v>94</v>
      </c>
      <c r="B108" s="69" t="s">
        <v>249</v>
      </c>
      <c r="C108" s="69" t="s">
        <v>250</v>
      </c>
      <c r="D108" s="17">
        <v>22</v>
      </c>
      <c r="E108" s="17">
        <v>17</v>
      </c>
      <c r="F108" s="17"/>
      <c r="G108" s="64">
        <f t="shared" si="10"/>
        <v>6.4999999999999991</v>
      </c>
      <c r="H108" s="17">
        <v>4</v>
      </c>
      <c r="I108" s="17">
        <v>4.5</v>
      </c>
      <c r="J108" s="64">
        <f t="shared" si="11"/>
        <v>4.25</v>
      </c>
      <c r="K108" s="17">
        <v>13</v>
      </c>
      <c r="L108" s="17"/>
      <c r="M108" s="17"/>
      <c r="N108" s="64">
        <f t="shared" si="12"/>
        <v>13</v>
      </c>
      <c r="O108" s="63">
        <f t="shared" si="9"/>
        <v>23.8</v>
      </c>
      <c r="P108" s="17">
        <v>25</v>
      </c>
      <c r="Q108" s="17"/>
      <c r="R108" s="17">
        <v>18</v>
      </c>
      <c r="S108" s="17">
        <v>15</v>
      </c>
      <c r="T108" s="17"/>
      <c r="U108" s="65">
        <f t="shared" si="13"/>
        <v>58</v>
      </c>
      <c r="V108" s="19">
        <f t="shared" si="14"/>
        <v>82</v>
      </c>
      <c r="W108" s="19"/>
      <c r="X108" s="19"/>
      <c r="Y108" s="25" t="str">
        <f t="shared" si="15"/>
        <v>A</v>
      </c>
      <c r="Z108"/>
    </row>
    <row r="109" spans="1:26" s="4" customFormat="1" ht="35.1" customHeight="1">
      <c r="A109" s="70">
        <v>95</v>
      </c>
      <c r="B109" s="69" t="s">
        <v>251</v>
      </c>
      <c r="C109" s="69" t="s">
        <v>252</v>
      </c>
      <c r="D109" s="17">
        <v>6</v>
      </c>
      <c r="E109" s="17">
        <v>7</v>
      </c>
      <c r="F109" s="17"/>
      <c r="G109" s="64">
        <f t="shared" si="10"/>
        <v>2.166666666666667</v>
      </c>
      <c r="H109" s="17">
        <v>3</v>
      </c>
      <c r="I109" s="17">
        <v>3.5</v>
      </c>
      <c r="J109" s="64">
        <f t="shared" si="11"/>
        <v>3.2499999999999996</v>
      </c>
      <c r="K109" s="17">
        <v>10</v>
      </c>
      <c r="L109" s="17"/>
      <c r="M109" s="17"/>
      <c r="N109" s="64">
        <f t="shared" si="12"/>
        <v>10</v>
      </c>
      <c r="O109" s="63">
        <f t="shared" si="9"/>
        <v>15.4</v>
      </c>
      <c r="P109" s="17">
        <v>12</v>
      </c>
      <c r="Q109" s="17">
        <v>8</v>
      </c>
      <c r="R109" s="17"/>
      <c r="S109" s="17"/>
      <c r="T109" s="17">
        <v>13</v>
      </c>
      <c r="U109" s="65">
        <f t="shared" si="13"/>
        <v>33</v>
      </c>
      <c r="V109" s="19">
        <f t="shared" si="14"/>
        <v>48</v>
      </c>
      <c r="W109" s="19"/>
      <c r="X109" s="19"/>
      <c r="Y109" s="25" t="str">
        <f t="shared" si="15"/>
        <v>D</v>
      </c>
      <c r="Z109"/>
    </row>
    <row r="110" spans="1:26" s="4" customFormat="1" ht="35.1" customHeight="1">
      <c r="A110" s="70">
        <v>96</v>
      </c>
      <c r="B110" s="69" t="s">
        <v>253</v>
      </c>
      <c r="C110" s="69" t="s">
        <v>254</v>
      </c>
      <c r="D110" s="17">
        <v>8</v>
      </c>
      <c r="E110" s="17">
        <v>13</v>
      </c>
      <c r="F110" s="17"/>
      <c r="G110" s="64">
        <f t="shared" si="10"/>
        <v>3.5</v>
      </c>
      <c r="H110" s="17">
        <v>2</v>
      </c>
      <c r="I110" s="17">
        <v>3</v>
      </c>
      <c r="J110" s="64">
        <f t="shared" si="11"/>
        <v>2.5</v>
      </c>
      <c r="K110" s="17">
        <v>9</v>
      </c>
      <c r="L110" s="17"/>
      <c r="M110" s="17"/>
      <c r="N110" s="64">
        <f t="shared" si="12"/>
        <v>9</v>
      </c>
      <c r="O110" s="63">
        <f t="shared" si="9"/>
        <v>15</v>
      </c>
      <c r="P110" s="17">
        <v>8</v>
      </c>
      <c r="Q110" s="17">
        <v>7</v>
      </c>
      <c r="R110" s="17"/>
      <c r="S110" s="17"/>
      <c r="T110" s="17">
        <v>2</v>
      </c>
      <c r="U110" s="65">
        <f t="shared" si="13"/>
        <v>17</v>
      </c>
      <c r="V110" s="19">
        <f t="shared" si="14"/>
        <v>32</v>
      </c>
      <c r="W110" s="19"/>
      <c r="X110" s="19"/>
      <c r="Y110" s="25" t="str">
        <f t="shared" si="15"/>
        <v>E</v>
      </c>
      <c r="Z110"/>
    </row>
    <row r="111" spans="1:26" s="4" customFormat="1" ht="35.1" customHeight="1">
      <c r="A111" s="70">
        <v>97</v>
      </c>
      <c r="B111" s="69" t="s">
        <v>255</v>
      </c>
      <c r="C111" s="69" t="s">
        <v>256</v>
      </c>
      <c r="D111" s="17">
        <v>25.5</v>
      </c>
      <c r="E111" s="17">
        <v>23</v>
      </c>
      <c r="F111" s="17"/>
      <c r="G111" s="64">
        <f t="shared" si="10"/>
        <v>8.0833333333333339</v>
      </c>
      <c r="H111" s="17">
        <v>4</v>
      </c>
      <c r="I111" s="17">
        <v>5</v>
      </c>
      <c r="J111" s="64">
        <f t="shared" si="11"/>
        <v>4.5</v>
      </c>
      <c r="K111" s="17">
        <v>11</v>
      </c>
      <c r="L111" s="17"/>
      <c r="M111" s="17"/>
      <c r="N111" s="64">
        <f t="shared" si="12"/>
        <v>11</v>
      </c>
      <c r="O111" s="63">
        <f t="shared" si="9"/>
        <v>23.6</v>
      </c>
      <c r="P111" s="17">
        <v>20</v>
      </c>
      <c r="Q111" s="17">
        <v>17</v>
      </c>
      <c r="R111" s="17"/>
      <c r="S111" s="17">
        <v>14</v>
      </c>
      <c r="T111" s="17"/>
      <c r="U111" s="65">
        <f t="shared" si="13"/>
        <v>51</v>
      </c>
      <c r="V111" s="19">
        <f t="shared" si="14"/>
        <v>75</v>
      </c>
      <c r="W111" s="19"/>
      <c r="X111" s="19"/>
      <c r="Y111" s="25" t="str">
        <f t="shared" si="15"/>
        <v>A</v>
      </c>
      <c r="Z111"/>
    </row>
    <row r="112" spans="1:26" s="4" customFormat="1" ht="35.1" customHeight="1">
      <c r="A112" s="70">
        <v>98</v>
      </c>
      <c r="B112" s="69" t="s">
        <v>257</v>
      </c>
      <c r="C112" s="69" t="s">
        <v>258</v>
      </c>
      <c r="D112" s="17">
        <v>17</v>
      </c>
      <c r="E112" s="17">
        <v>18</v>
      </c>
      <c r="F112" s="17"/>
      <c r="G112" s="64">
        <f t="shared" si="10"/>
        <v>5.8333333333333321</v>
      </c>
      <c r="H112" s="17">
        <v>4</v>
      </c>
      <c r="I112" s="17">
        <v>4</v>
      </c>
      <c r="J112" s="64">
        <f t="shared" si="11"/>
        <v>4</v>
      </c>
      <c r="K112" s="17">
        <v>10</v>
      </c>
      <c r="L112" s="17"/>
      <c r="M112" s="17"/>
      <c r="N112" s="64">
        <f t="shared" si="12"/>
        <v>10</v>
      </c>
      <c r="O112" s="63">
        <f t="shared" si="9"/>
        <v>19.8</v>
      </c>
      <c r="P112" s="17"/>
      <c r="Q112" s="17"/>
      <c r="R112" s="17"/>
      <c r="S112" s="17"/>
      <c r="T112" s="17"/>
      <c r="U112" s="65" t="str">
        <f t="shared" si="13"/>
        <v/>
      </c>
      <c r="V112" s="19">
        <f t="shared" si="14"/>
        <v>20</v>
      </c>
      <c r="W112" s="19"/>
      <c r="X112" s="19"/>
      <c r="Y112" s="25" t="str">
        <f t="shared" si="15"/>
        <v/>
      </c>
      <c r="Z112"/>
    </row>
    <row r="113" spans="1:26" s="4" customFormat="1" ht="35.1" customHeight="1">
      <c r="A113" s="70">
        <v>99</v>
      </c>
      <c r="B113" s="69" t="s">
        <v>259</v>
      </c>
      <c r="C113" s="69" t="s">
        <v>260</v>
      </c>
      <c r="D113" s="17">
        <v>12</v>
      </c>
      <c r="E113" s="17">
        <v>14</v>
      </c>
      <c r="F113" s="17"/>
      <c r="G113" s="64">
        <f t="shared" si="10"/>
        <v>4.3333333333333339</v>
      </c>
      <c r="H113" s="17">
        <v>3</v>
      </c>
      <c r="I113" s="17">
        <v>4</v>
      </c>
      <c r="J113" s="64">
        <f t="shared" si="11"/>
        <v>3.5</v>
      </c>
      <c r="K113" s="17">
        <v>8</v>
      </c>
      <c r="L113" s="17"/>
      <c r="M113" s="17"/>
      <c r="N113" s="64">
        <f t="shared" si="12"/>
        <v>8</v>
      </c>
      <c r="O113" s="63">
        <f t="shared" si="9"/>
        <v>15.8</v>
      </c>
      <c r="P113" s="17">
        <v>25</v>
      </c>
      <c r="Q113" s="17"/>
      <c r="R113" s="17">
        <v>14</v>
      </c>
      <c r="S113" s="17"/>
      <c r="T113" s="17">
        <v>14</v>
      </c>
      <c r="U113" s="65">
        <f t="shared" si="13"/>
        <v>53</v>
      </c>
      <c r="V113" s="19">
        <f t="shared" si="14"/>
        <v>69</v>
      </c>
      <c r="W113" s="19"/>
      <c r="X113" s="19"/>
      <c r="Y113" s="25" t="str">
        <f t="shared" si="15"/>
        <v>B</v>
      </c>
      <c r="Z113"/>
    </row>
    <row r="114" spans="1:26" s="4" customFormat="1" ht="35.1" customHeight="1">
      <c r="A114" s="70">
        <v>100</v>
      </c>
      <c r="B114" s="69" t="s">
        <v>261</v>
      </c>
      <c r="C114" s="69" t="s">
        <v>262</v>
      </c>
      <c r="D114" s="17">
        <v>15</v>
      </c>
      <c r="E114" s="17">
        <v>18</v>
      </c>
      <c r="F114" s="17"/>
      <c r="G114" s="64">
        <f t="shared" si="10"/>
        <v>5.5</v>
      </c>
      <c r="H114" s="17">
        <v>3</v>
      </c>
      <c r="I114" s="17">
        <v>4</v>
      </c>
      <c r="J114" s="64">
        <f t="shared" si="11"/>
        <v>3.5</v>
      </c>
      <c r="K114" s="17">
        <v>10</v>
      </c>
      <c r="L114" s="17"/>
      <c r="M114" s="17"/>
      <c r="N114" s="64">
        <f t="shared" si="12"/>
        <v>10</v>
      </c>
      <c r="O114" s="63">
        <f t="shared" si="9"/>
        <v>19</v>
      </c>
      <c r="P114" s="17">
        <v>10</v>
      </c>
      <c r="Q114" s="17">
        <v>9</v>
      </c>
      <c r="R114" s="17"/>
      <c r="S114" s="17">
        <v>11</v>
      </c>
      <c r="T114" s="17"/>
      <c r="U114" s="65">
        <f t="shared" si="13"/>
        <v>30</v>
      </c>
      <c r="V114" s="19">
        <f t="shared" si="14"/>
        <v>49</v>
      </c>
      <c r="W114" s="19"/>
      <c r="X114" s="19"/>
      <c r="Y114" s="25" t="str">
        <f t="shared" si="15"/>
        <v>D</v>
      </c>
      <c r="Z114"/>
    </row>
    <row r="115" spans="1:26" s="4" customFormat="1" ht="35.1" customHeight="1">
      <c r="A115" s="70">
        <v>101</v>
      </c>
      <c r="B115" s="69" t="s">
        <v>263</v>
      </c>
      <c r="C115" s="69" t="s">
        <v>264</v>
      </c>
      <c r="D115" s="17">
        <v>1</v>
      </c>
      <c r="E115" s="17">
        <v>10</v>
      </c>
      <c r="F115" s="17"/>
      <c r="G115" s="64">
        <f t="shared" si="10"/>
        <v>1.8333333333333333</v>
      </c>
      <c r="H115" s="17">
        <v>4</v>
      </c>
      <c r="I115" s="17">
        <v>4</v>
      </c>
      <c r="J115" s="64">
        <f t="shared" si="11"/>
        <v>4</v>
      </c>
      <c r="K115" s="17">
        <v>10</v>
      </c>
      <c r="L115" s="17"/>
      <c r="M115" s="17"/>
      <c r="N115" s="64">
        <f t="shared" si="12"/>
        <v>10</v>
      </c>
      <c r="O115" s="63">
        <f t="shared" si="9"/>
        <v>15.8</v>
      </c>
      <c r="P115" s="17">
        <v>21</v>
      </c>
      <c r="Q115" s="17"/>
      <c r="R115" s="17">
        <v>13</v>
      </c>
      <c r="S115" s="17">
        <v>14</v>
      </c>
      <c r="T115" s="17"/>
      <c r="U115" s="65">
        <f t="shared" si="13"/>
        <v>48</v>
      </c>
      <c r="V115" s="19">
        <f t="shared" si="14"/>
        <v>64</v>
      </c>
      <c r="W115" s="19"/>
      <c r="X115" s="19"/>
      <c r="Y115" s="25" t="str">
        <f t="shared" si="15"/>
        <v>B</v>
      </c>
      <c r="Z115"/>
    </row>
    <row r="116" spans="1:26" s="4" customFormat="1" ht="35.1" customHeight="1">
      <c r="A116" s="70">
        <v>102</v>
      </c>
      <c r="B116" s="69" t="s">
        <v>272</v>
      </c>
      <c r="C116" s="69" t="s">
        <v>273</v>
      </c>
      <c r="D116" s="17">
        <v>21.5</v>
      </c>
      <c r="E116" s="17">
        <v>18</v>
      </c>
      <c r="F116" s="17"/>
      <c r="G116" s="64">
        <f t="shared" si="10"/>
        <v>6.583333333333333</v>
      </c>
      <c r="H116" s="17">
        <v>4</v>
      </c>
      <c r="I116" s="17">
        <v>3</v>
      </c>
      <c r="J116" s="64">
        <f t="shared" si="11"/>
        <v>3.5</v>
      </c>
      <c r="K116" s="17">
        <v>12</v>
      </c>
      <c r="L116" s="17"/>
      <c r="M116" s="17"/>
      <c r="N116" s="64">
        <f t="shared" si="12"/>
        <v>12</v>
      </c>
      <c r="O116" s="63">
        <f t="shared" si="9"/>
        <v>22.1</v>
      </c>
      <c r="P116" s="17">
        <v>20</v>
      </c>
      <c r="Q116" s="17"/>
      <c r="R116" s="17">
        <v>15</v>
      </c>
      <c r="S116" s="17"/>
      <c r="T116" s="17">
        <v>20</v>
      </c>
      <c r="U116" s="65">
        <f t="shared" si="13"/>
        <v>55</v>
      </c>
      <c r="V116" s="19">
        <f t="shared" si="14"/>
        <v>77</v>
      </c>
      <c r="W116" s="19"/>
      <c r="X116" s="19"/>
      <c r="Y116" s="25" t="str">
        <f t="shared" si="15"/>
        <v>A</v>
      </c>
      <c r="Z116"/>
    </row>
    <row r="117" spans="1:26" s="4" customFormat="1" ht="35.1" customHeight="1">
      <c r="A117" s="70">
        <v>103</v>
      </c>
      <c r="B117" s="69" t="s">
        <v>269</v>
      </c>
      <c r="C117" s="69" t="s">
        <v>270</v>
      </c>
      <c r="D117" s="17">
        <v>7</v>
      </c>
      <c r="E117" s="17">
        <v>1</v>
      </c>
      <c r="F117" s="17"/>
      <c r="G117" s="64">
        <f t="shared" si="10"/>
        <v>1.3333333333333333</v>
      </c>
      <c r="H117" s="17">
        <v>3.5</v>
      </c>
      <c r="I117" s="17">
        <v>3.5</v>
      </c>
      <c r="J117" s="64">
        <f t="shared" si="11"/>
        <v>3.5</v>
      </c>
      <c r="K117" s="17">
        <v>9</v>
      </c>
      <c r="L117" s="17"/>
      <c r="M117" s="17"/>
      <c r="N117" s="64">
        <f t="shared" si="12"/>
        <v>9</v>
      </c>
      <c r="O117" s="63">
        <f t="shared" si="9"/>
        <v>13.8</v>
      </c>
      <c r="P117" s="17">
        <v>14</v>
      </c>
      <c r="Q117" s="17">
        <v>11</v>
      </c>
      <c r="R117" s="17"/>
      <c r="S117" s="17">
        <v>12</v>
      </c>
      <c r="T117" s="17"/>
      <c r="U117" s="65">
        <f t="shared" si="13"/>
        <v>37</v>
      </c>
      <c r="V117" s="19">
        <f t="shared" si="14"/>
        <v>51</v>
      </c>
      <c r="W117" s="19"/>
      <c r="X117" s="19"/>
      <c r="Y117" s="25" t="str">
        <f t="shared" si="15"/>
        <v>C</v>
      </c>
      <c r="Z117"/>
    </row>
    <row r="118" spans="1:26" s="4" customFormat="1" ht="35.1" customHeight="1">
      <c r="A118" s="70">
        <v>104</v>
      </c>
      <c r="B118" s="69" t="s">
        <v>267</v>
      </c>
      <c r="C118" s="69" t="s">
        <v>268</v>
      </c>
      <c r="D118" s="17">
        <v>17</v>
      </c>
      <c r="E118" s="17">
        <v>6</v>
      </c>
      <c r="F118" s="17"/>
      <c r="G118" s="64">
        <f t="shared" si="10"/>
        <v>3.833333333333333</v>
      </c>
      <c r="H118" s="17">
        <v>4</v>
      </c>
      <c r="I118" s="17">
        <v>3</v>
      </c>
      <c r="J118" s="64">
        <f t="shared" si="11"/>
        <v>3.5</v>
      </c>
      <c r="K118" s="17">
        <v>12</v>
      </c>
      <c r="L118" s="17"/>
      <c r="M118" s="17"/>
      <c r="N118" s="64">
        <f t="shared" si="12"/>
        <v>12</v>
      </c>
      <c r="O118" s="63">
        <f t="shared" si="9"/>
        <v>19.3</v>
      </c>
      <c r="P118" s="17">
        <v>10</v>
      </c>
      <c r="Q118" s="17"/>
      <c r="R118" s="17">
        <v>12</v>
      </c>
      <c r="S118" s="17">
        <v>8</v>
      </c>
      <c r="T118" s="17"/>
      <c r="U118" s="65">
        <f t="shared" si="13"/>
        <v>30</v>
      </c>
      <c r="V118" s="19">
        <f t="shared" si="14"/>
        <v>49</v>
      </c>
      <c r="W118" s="19"/>
      <c r="X118" s="19"/>
      <c r="Y118" s="25" t="str">
        <f t="shared" si="15"/>
        <v>D</v>
      </c>
      <c r="Z118"/>
    </row>
    <row r="119" spans="1:26" s="4" customFormat="1" ht="35.1" customHeight="1">
      <c r="A119" s="70">
        <v>105</v>
      </c>
      <c r="B119" s="69" t="s">
        <v>265</v>
      </c>
      <c r="C119" s="69" t="s">
        <v>266</v>
      </c>
      <c r="D119" s="17">
        <v>26</v>
      </c>
      <c r="E119" s="17">
        <v>21</v>
      </c>
      <c r="F119" s="17"/>
      <c r="G119" s="64">
        <f t="shared" si="10"/>
        <v>7.833333333333333</v>
      </c>
      <c r="H119" s="17">
        <v>3</v>
      </c>
      <c r="I119" s="17">
        <v>4</v>
      </c>
      <c r="J119" s="64">
        <f t="shared" si="11"/>
        <v>3.5</v>
      </c>
      <c r="K119" s="17">
        <v>11</v>
      </c>
      <c r="L119" s="17"/>
      <c r="M119" s="17"/>
      <c r="N119" s="64">
        <f t="shared" si="12"/>
        <v>11</v>
      </c>
      <c r="O119" s="63">
        <f t="shared" si="9"/>
        <v>22.3</v>
      </c>
      <c r="P119" s="17">
        <v>23</v>
      </c>
      <c r="Q119" s="17"/>
      <c r="R119" s="17">
        <v>9</v>
      </c>
      <c r="S119" s="17"/>
      <c r="T119" s="17">
        <v>13</v>
      </c>
      <c r="U119" s="65">
        <f t="shared" si="13"/>
        <v>45</v>
      </c>
      <c r="V119" s="19">
        <f t="shared" si="14"/>
        <v>67</v>
      </c>
      <c r="W119" s="19"/>
      <c r="X119" s="19"/>
      <c r="Y119" s="25" t="str">
        <f t="shared" si="15"/>
        <v>B</v>
      </c>
      <c r="Z119"/>
    </row>
    <row r="120" spans="1:26" s="4" customFormat="1" ht="35.1" customHeight="1">
      <c r="A120" s="70"/>
      <c r="B120" s="62"/>
      <c r="C120" s="62"/>
      <c r="D120" s="17"/>
      <c r="E120" s="17"/>
      <c r="F120" s="17"/>
      <c r="G120" s="64">
        <f t="shared" si="10"/>
        <v>0</v>
      </c>
      <c r="H120" s="17"/>
      <c r="I120" s="17"/>
      <c r="J120" s="64">
        <f t="shared" si="11"/>
        <v>0</v>
      </c>
      <c r="K120" s="17"/>
      <c r="L120" s="17"/>
      <c r="M120" s="17"/>
      <c r="N120" s="64">
        <f t="shared" si="12"/>
        <v>0</v>
      </c>
      <c r="O120" s="63" t="str">
        <f t="shared" si="9"/>
        <v/>
      </c>
      <c r="P120" s="17"/>
      <c r="Q120" s="17"/>
      <c r="R120" s="17"/>
      <c r="S120" s="17"/>
      <c r="T120" s="17"/>
      <c r="U120" s="65" t="str">
        <f t="shared" si="13"/>
        <v/>
      </c>
      <c r="V120" s="19" t="str">
        <f t="shared" si="14"/>
        <v/>
      </c>
      <c r="W120" s="19"/>
      <c r="X120" s="19"/>
      <c r="Y120" s="25" t="str">
        <f t="shared" si="15"/>
        <v/>
      </c>
      <c r="Z120"/>
    </row>
    <row r="121" spans="1:26" ht="35.1" customHeight="1">
      <c r="A121" s="28"/>
      <c r="B121" s="29"/>
      <c r="C121" s="29"/>
      <c r="D121" s="28"/>
      <c r="E121" s="87" t="s">
        <v>31</v>
      </c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28"/>
      <c r="V121" s="55"/>
      <c r="W121" s="28"/>
      <c r="X121" s="28"/>
      <c r="Y121" s="28"/>
    </row>
    <row r="122" spans="1:26" ht="35.1" customHeight="1">
      <c r="A122" s="28"/>
      <c r="B122" s="30"/>
      <c r="C122" s="31"/>
      <c r="D122" s="82" t="s">
        <v>14</v>
      </c>
      <c r="E122" s="82"/>
      <c r="F122" s="32" t="s">
        <v>32</v>
      </c>
      <c r="G122" s="33" t="s">
        <v>33</v>
      </c>
      <c r="H122" s="34" t="s">
        <v>34</v>
      </c>
      <c r="I122" s="47" t="s">
        <v>35</v>
      </c>
      <c r="J122" s="47" t="s">
        <v>36</v>
      </c>
      <c r="K122" s="48"/>
      <c r="L122" s="40"/>
      <c r="M122" s="40"/>
      <c r="N122" s="40"/>
      <c r="O122" s="83" t="s">
        <v>37</v>
      </c>
      <c r="P122" s="83"/>
      <c r="Q122" s="77" t="s">
        <v>38</v>
      </c>
      <c r="R122" s="77"/>
      <c r="S122" s="78" t="s">
        <v>39</v>
      </c>
      <c r="T122" s="78"/>
      <c r="U122" s="28"/>
      <c r="V122" s="55"/>
      <c r="W122" s="28"/>
      <c r="X122" s="28"/>
      <c r="Y122" s="28"/>
    </row>
    <row r="123" spans="1:26" ht="35.1" customHeight="1">
      <c r="A123" s="28"/>
      <c r="B123" s="35"/>
      <c r="C123" s="28"/>
      <c r="D123" s="84" t="s">
        <v>40</v>
      </c>
      <c r="E123" s="84"/>
      <c r="F123" s="36">
        <f>COUNTIF($Y$15:$Y120,F$122)</f>
        <v>25</v>
      </c>
      <c r="G123" s="36">
        <f>COUNTIF($Y$15:$Y120,G$122)</f>
        <v>31</v>
      </c>
      <c r="H123" s="37">
        <f>COUNTIF($Y$15:$Y120,H$122)</f>
        <v>26</v>
      </c>
      <c r="I123" s="49">
        <f>COUNTIF($Y$15:$Y120,I$122)</f>
        <v>15</v>
      </c>
      <c r="J123" s="49">
        <f>COUNTIF($Y$15:$Y120,J$122)</f>
        <v>1</v>
      </c>
      <c r="K123" s="48"/>
      <c r="L123" s="40"/>
      <c r="M123" s="40"/>
      <c r="N123" s="40"/>
      <c r="O123" s="50" t="s">
        <v>41</v>
      </c>
      <c r="P123" s="33" t="s">
        <v>42</v>
      </c>
      <c r="Q123" s="56" t="s">
        <v>43</v>
      </c>
      <c r="R123" s="57" t="s">
        <v>44</v>
      </c>
      <c r="S123" s="79" t="s">
        <v>45</v>
      </c>
      <c r="T123" s="79"/>
      <c r="U123" s="28"/>
      <c r="V123" s="55"/>
      <c r="W123" s="28"/>
      <c r="X123" s="28"/>
      <c r="Y123" s="28"/>
    </row>
    <row r="124" spans="1:26" ht="35.1" customHeight="1">
      <c r="A124" s="28"/>
      <c r="B124" s="35"/>
      <c r="C124" s="28"/>
      <c r="D124" s="84" t="s">
        <v>46</v>
      </c>
      <c r="E124" s="84"/>
      <c r="F124" s="36"/>
      <c r="G124" s="36"/>
      <c r="H124" s="37"/>
      <c r="I124" s="49"/>
      <c r="J124" s="49"/>
      <c r="K124" s="48"/>
      <c r="L124" s="74" t="s">
        <v>47</v>
      </c>
      <c r="M124" s="74"/>
      <c r="N124" s="51" t="s">
        <v>40</v>
      </c>
      <c r="O124" s="52">
        <f>IF(SUM($O$15:$O120)&gt;0,AVERAGE($O$15:$O120),0)</f>
        <v>18.698095238095227</v>
      </c>
      <c r="P124" s="52">
        <f t="shared" ref="P124" si="16">$O124/30*100</f>
        <v>62.326984126984087</v>
      </c>
      <c r="Q124" s="52">
        <f>IF(SUM($U$15:$U120)&gt;0,AVERAGE($U$15:$U120),0)</f>
        <v>42.571428571428569</v>
      </c>
      <c r="R124" s="58">
        <f t="shared" ref="R124" si="17">$Q124/70*100</f>
        <v>60.816326530612244</v>
      </c>
      <c r="S124" s="76">
        <f>IF(SUM($V$15:$V120)&gt;0,AVERAGE($V$15:$V120),0)</f>
        <v>58.466666666666669</v>
      </c>
      <c r="T124" s="76"/>
      <c r="U124" s="28"/>
      <c r="V124" s="55"/>
      <c r="W124" s="28"/>
      <c r="X124" s="28"/>
      <c r="Y124" s="28"/>
    </row>
    <row r="125" spans="1:26" ht="35.1" customHeight="1">
      <c r="A125" s="28"/>
      <c r="B125" s="35"/>
      <c r="C125" s="35"/>
      <c r="D125" s="38"/>
      <c r="E125" s="39"/>
      <c r="F125" s="39"/>
      <c r="G125" s="39"/>
      <c r="H125" s="40"/>
      <c r="I125" s="40"/>
      <c r="J125" s="40"/>
      <c r="K125" s="48"/>
      <c r="L125" s="74"/>
      <c r="M125" s="74"/>
      <c r="N125" s="51" t="s">
        <v>48</v>
      </c>
      <c r="O125" s="52"/>
      <c r="P125" s="52"/>
      <c r="Q125" s="59"/>
      <c r="R125" s="58"/>
      <c r="S125" s="76"/>
      <c r="T125" s="76"/>
      <c r="U125" s="28"/>
      <c r="V125" s="55"/>
      <c r="W125" s="28"/>
      <c r="X125" s="28"/>
      <c r="Y125" s="28"/>
    </row>
    <row r="126" spans="1:26" ht="35.1" customHeight="1">
      <c r="A126" s="28"/>
      <c r="B126" s="35"/>
      <c r="C126" s="28"/>
      <c r="D126" s="41"/>
      <c r="E126" s="42"/>
      <c r="F126" s="43" t="s">
        <v>49</v>
      </c>
      <c r="G126" s="43" t="s">
        <v>50</v>
      </c>
      <c r="H126" s="39"/>
      <c r="I126" s="39"/>
      <c r="J126" s="40"/>
      <c r="K126" s="48"/>
      <c r="L126" s="74" t="s">
        <v>51</v>
      </c>
      <c r="M126" s="74"/>
      <c r="N126" s="51" t="s">
        <v>40</v>
      </c>
      <c r="O126" s="53">
        <f>MIN($O$15:$O120)</f>
        <v>12.3</v>
      </c>
      <c r="P126" s="52">
        <f>$O126/30*100</f>
        <v>41</v>
      </c>
      <c r="Q126" s="60">
        <f>MIN($U$15:$U120)</f>
        <v>17</v>
      </c>
      <c r="R126" s="58">
        <f>$Q126/70*100</f>
        <v>24.285714285714285</v>
      </c>
      <c r="S126" s="76">
        <f>MIN($V$15:$V120)</f>
        <v>14</v>
      </c>
      <c r="T126" s="76"/>
      <c r="U126" s="28"/>
      <c r="V126" s="55"/>
      <c r="W126" s="28"/>
      <c r="X126" s="28"/>
      <c r="Y126" s="28"/>
    </row>
    <row r="127" spans="1:26" ht="35.1" customHeight="1">
      <c r="A127" s="28"/>
      <c r="B127" s="35"/>
      <c r="C127" s="28"/>
      <c r="D127" s="82" t="s">
        <v>52</v>
      </c>
      <c r="E127" s="82"/>
      <c r="F127" s="44">
        <f>COUNTIF($V$15:$V$120,"&gt;=40")</f>
        <v>97</v>
      </c>
      <c r="G127" s="44"/>
      <c r="H127" s="39"/>
      <c r="I127" s="39"/>
      <c r="J127" s="40"/>
      <c r="K127" s="48"/>
      <c r="L127" s="74"/>
      <c r="M127" s="74"/>
      <c r="N127" s="51" t="s">
        <v>48</v>
      </c>
      <c r="O127" s="52"/>
      <c r="P127" s="52"/>
      <c r="Q127" s="61"/>
      <c r="R127" s="61"/>
      <c r="S127" s="75"/>
      <c r="T127" s="75"/>
      <c r="U127" s="28"/>
      <c r="V127" s="55"/>
      <c r="W127" s="28"/>
      <c r="X127" s="28"/>
      <c r="Y127" s="28"/>
    </row>
    <row r="128" spans="1:26" ht="35.1" customHeight="1">
      <c r="A128" s="28"/>
      <c r="B128" s="35"/>
      <c r="C128" s="28"/>
      <c r="D128" s="82" t="s">
        <v>53</v>
      </c>
      <c r="E128" s="82"/>
      <c r="F128" s="44">
        <f>COUNTIF($Y$15:$Y120,"E")</f>
        <v>1</v>
      </c>
      <c r="G128" s="44"/>
      <c r="H128" s="39"/>
      <c r="I128" s="39"/>
      <c r="J128" s="40"/>
      <c r="K128" s="54"/>
      <c r="L128" s="74" t="s">
        <v>54</v>
      </c>
      <c r="M128" s="74"/>
      <c r="N128" s="51" t="s">
        <v>40</v>
      </c>
      <c r="O128" s="52">
        <f>MAX($O$15:$O120)</f>
        <v>24</v>
      </c>
      <c r="P128" s="52">
        <f>$O128/30*100</f>
        <v>80</v>
      </c>
      <c r="Q128" s="52">
        <f>MAX($U$15:$U120)</f>
        <v>61</v>
      </c>
      <c r="R128" s="58">
        <f>$Q128/70*100</f>
        <v>87.142857142857139</v>
      </c>
      <c r="S128" s="76">
        <f>MAX($V$15:$V120)</f>
        <v>84</v>
      </c>
      <c r="T128" s="76"/>
      <c r="U128" s="28"/>
      <c r="V128" s="55"/>
      <c r="W128" s="28"/>
      <c r="X128" s="28"/>
      <c r="Y128" s="28"/>
    </row>
    <row r="129" spans="1:25" ht="35.1" customHeight="1">
      <c r="A129" s="28"/>
      <c r="B129" s="28"/>
      <c r="C129" s="45"/>
      <c r="D129" s="84" t="s">
        <v>55</v>
      </c>
      <c r="E129" s="84"/>
      <c r="F129" s="44">
        <f>COUNTA($B$15:$B120)-SUM(F123:J123)</f>
        <v>7</v>
      </c>
      <c r="G129" s="44"/>
      <c r="H129" s="39"/>
      <c r="I129" s="39"/>
      <c r="J129" s="39"/>
      <c r="K129" s="39"/>
      <c r="L129" s="74"/>
      <c r="M129" s="74"/>
      <c r="N129" s="51" t="s">
        <v>48</v>
      </c>
      <c r="O129" s="52"/>
      <c r="P129" s="52"/>
      <c r="Q129" s="59"/>
      <c r="R129" s="58"/>
      <c r="S129" s="76"/>
      <c r="T129" s="76"/>
      <c r="U129" s="28"/>
      <c r="V129" s="55"/>
      <c r="W129" s="28"/>
      <c r="X129" s="28"/>
      <c r="Y129" s="28"/>
    </row>
    <row r="130" spans="1:25" ht="35.1" customHeight="1">
      <c r="A130" s="28"/>
      <c r="B130" s="28"/>
      <c r="C130" s="45"/>
      <c r="D130" s="74" t="s">
        <v>18</v>
      </c>
      <c r="E130" s="74"/>
      <c r="F130" s="44">
        <f>SUM($F127:$F129)</f>
        <v>105</v>
      </c>
      <c r="G130" s="44"/>
      <c r="H130" s="39"/>
      <c r="I130" s="39"/>
      <c r="J130" s="39"/>
      <c r="K130" s="39"/>
      <c r="L130" s="74" t="s">
        <v>56</v>
      </c>
      <c r="M130" s="74"/>
      <c r="N130" s="51" t="s">
        <v>40</v>
      </c>
      <c r="O130" s="53">
        <f>IF(SUM($O$15:$O120)&gt;0,STDEV($O$15:$O120),0)</f>
        <v>2.5062606589983889</v>
      </c>
      <c r="P130" s="52">
        <f>$O130/30*100</f>
        <v>8.354202196661296</v>
      </c>
      <c r="Q130" s="60">
        <f>IF(SUM($U$15:$U120),STDEV($U$15:$U120),0)</f>
        <v>9.6249246884187087</v>
      </c>
      <c r="R130" s="58">
        <f>$Q130/70*100</f>
        <v>13.749892412026727</v>
      </c>
      <c r="S130" s="76">
        <f>IF(SUM($V$15:$V120)&gt;0,STDEV($V$15:$V120),0)</f>
        <v>15.17720118788165</v>
      </c>
      <c r="T130" s="76"/>
      <c r="U130" s="28"/>
      <c r="V130" s="55"/>
      <c r="W130" s="28"/>
      <c r="X130" s="28"/>
      <c r="Y130" s="28"/>
    </row>
    <row r="131" spans="1:25" ht="35.1" customHeight="1">
      <c r="A131" s="28"/>
      <c r="B131" s="28"/>
      <c r="C131" s="45"/>
      <c r="D131" s="39"/>
      <c r="E131" s="39"/>
      <c r="F131" s="39"/>
      <c r="G131" s="46"/>
      <c r="H131" s="39"/>
      <c r="I131" s="39"/>
      <c r="J131" s="39"/>
      <c r="K131" s="39"/>
      <c r="L131" s="74"/>
      <c r="M131" s="74"/>
      <c r="N131" s="51" t="s">
        <v>48</v>
      </c>
      <c r="O131" s="52"/>
      <c r="P131" s="52"/>
      <c r="Q131" s="61"/>
      <c r="R131" s="61"/>
      <c r="S131" s="75"/>
      <c r="T131" s="75"/>
      <c r="U131" s="28"/>
      <c r="V131" s="55"/>
      <c r="W131" s="28"/>
      <c r="X131" s="28"/>
      <c r="Y131" s="28"/>
    </row>
    <row r="132" spans="1:25" ht="35.1" customHeight="1"/>
    <row r="133" spans="1:25" ht="35.1" customHeight="1"/>
    <row r="134" spans="1:25" ht="35.1" customHeight="1"/>
    <row r="135" spans="1:25" ht="35.1" customHeight="1"/>
    <row r="136" spans="1:25" ht="35.1" customHeight="1"/>
    <row r="137" spans="1:25" ht="35.1" customHeight="1"/>
    <row r="138" spans="1:25" ht="35.1" customHeight="1"/>
    <row r="139" spans="1:25" ht="35.1" customHeight="1"/>
    <row r="140" spans="1:25" ht="35.1" customHeight="1"/>
    <row r="141" spans="1:25" ht="35.1" customHeight="1"/>
    <row r="142" spans="1:25" ht="35.1" customHeight="1"/>
    <row r="143" spans="1:25" ht="35.1" customHeight="1"/>
    <row r="144" spans="1:25" ht="35.1" customHeight="1"/>
    <row r="145" ht="35.1" customHeight="1"/>
    <row r="146" ht="35.1" customHeight="1"/>
    <row r="147" ht="35.1" customHeight="1"/>
    <row r="148" ht="35.1" customHeight="1"/>
    <row r="149" ht="35.1" customHeight="1"/>
    <row r="160" ht="35.1" customHeight="1"/>
  </sheetData>
  <mergeCells count="43">
    <mergeCell ref="A6:Y6"/>
    <mergeCell ref="A7:Y7"/>
    <mergeCell ref="A8:Y8"/>
    <mergeCell ref="A9:Y9"/>
    <mergeCell ref="E10:F10"/>
    <mergeCell ref="G10:H10"/>
    <mergeCell ref="N10:O10"/>
    <mergeCell ref="D129:E129"/>
    <mergeCell ref="S129:T129"/>
    <mergeCell ref="D130:E130"/>
    <mergeCell ref="S130:T130"/>
    <mergeCell ref="D124:E124"/>
    <mergeCell ref="S124:T124"/>
    <mergeCell ref="S125:T125"/>
    <mergeCell ref="S126:T126"/>
    <mergeCell ref="D127:E127"/>
    <mergeCell ref="S127:T127"/>
    <mergeCell ref="A12:A14"/>
    <mergeCell ref="B12:B14"/>
    <mergeCell ref="C12:C14"/>
    <mergeCell ref="O12:O14"/>
    <mergeCell ref="D128:E128"/>
    <mergeCell ref="D122:E122"/>
    <mergeCell ref="O122:P122"/>
    <mergeCell ref="D123:E123"/>
    <mergeCell ref="D12:G12"/>
    <mergeCell ref="H12:J12"/>
    <mergeCell ref="K12:N12"/>
    <mergeCell ref="P12:U12"/>
    <mergeCell ref="E121:T121"/>
    <mergeCell ref="V12:V14"/>
    <mergeCell ref="W12:W14"/>
    <mergeCell ref="X12:X14"/>
    <mergeCell ref="Y12:Y14"/>
    <mergeCell ref="L130:M131"/>
    <mergeCell ref="L128:M129"/>
    <mergeCell ref="L124:M125"/>
    <mergeCell ref="L126:M127"/>
    <mergeCell ref="S131:T131"/>
    <mergeCell ref="S128:T128"/>
    <mergeCell ref="Q122:R122"/>
    <mergeCell ref="S122:T122"/>
    <mergeCell ref="S123:T123"/>
  </mergeCells>
  <conditionalFormatting sqref="B30 B31:C32">
    <cfRule type="expression" dxfId="3" priority="2" stopIfTrue="1">
      <formula>"$V17&lt;40"</formula>
    </cfRule>
  </conditionalFormatting>
  <conditionalFormatting sqref="B15:C28 A15:A120 V15:Y120 B119:C120">
    <cfRule type="expression" dxfId="2" priority="6" stopIfTrue="1">
      <formula>"$V17&lt;40"</formula>
    </cfRule>
  </conditionalFormatting>
  <conditionalFormatting sqref="D15:N120">
    <cfRule type="cellIs" dxfId="1" priority="5" stopIfTrue="1" operator="equal">
      <formula>0</formula>
    </cfRule>
  </conditionalFormatting>
  <conditionalFormatting sqref="P15:T120">
    <cfRule type="expression" dxfId="0" priority="7" stopIfTrue="1">
      <formula>($U15="")</formula>
    </cfRule>
  </conditionalFormatting>
  <dataValidations count="4">
    <dataValidation type="decimal" errorStyle="warning" allowBlank="1" showErrorMessage="1" errorTitle="INVALID DATA" error="THE VALUE IN THIS CELL SHOULD BE NON-NEGATIVE LESS THAN 100" sqref="P124:P131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4:T131" xr:uid="{00000000-0002-0000-00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20" xr:uid="{00000000-0002-0000-0000-000002000000}">
      <formula1>0</formula1>
      <formula2>100</formula2>
    </dataValidation>
    <dataValidation type="decimal" allowBlank="1" showInputMessage="1" showErrorMessage="1" sqref="D15:U120" xr:uid="{00000000-0002-0000-0000-000003000000}">
      <formula1>0</formula1>
      <formula2>D$14</formula2>
    </dataValidation>
  </dataValidations>
  <pageMargins left="0.70833333333333304" right="0.70833333333333304" top="0.74791666666666701" bottom="1.1027777777777801" header="0.51111111111111096" footer="0.31527777777777799"/>
  <pageSetup scale="10" firstPageNumber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1" manualBreakCount="1">
    <brk id="81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" defaultRowHeight="14.4"/>
  <cols>
    <col min="1" max="1" width="14.6640625" customWidth="1"/>
    <col min="3" max="3" width="31.5546875" customWidth="1"/>
    <col min="5" max="5" width="14.6640625" customWidth="1"/>
    <col min="6" max="6" width="11.6640625" customWidth="1"/>
  </cols>
  <sheetData>
    <row r="1" spans="1:6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MECHT</vt:lpstr>
      <vt:lpstr>SYS</vt:lpstr>
      <vt:lpstr>MECHT!Print_Area</vt:lpstr>
      <vt:lpstr>MECHT!Print_Titles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PAV</cp:lastModifiedBy>
  <dcterms:created xsi:type="dcterms:W3CDTF">2016-06-02T13:24:30Z</dcterms:created>
  <dcterms:modified xsi:type="dcterms:W3CDTF">2023-08-25T07:50:46Z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