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igjg\Desktop\School\Capstone\Project-Crumple-Zone\Working Model\"/>
    </mc:Choice>
  </mc:AlternateContent>
  <xr:revisionPtr revIDLastSave="0" documentId="13_ncr:1_{D8202F48-18CE-48FF-AC75-A2BA5D14CFE7}" xr6:coauthVersionLast="47" xr6:coauthVersionMax="47" xr10:uidLastSave="{00000000-0000-0000-0000-000000000000}"/>
  <bookViews>
    <workbookView xWindow="-108" yWindow="-108" windowWidth="23256" windowHeight="12576" tabRatio="504" firstSheet="1" activeTab="5" xr2:uid="{00000000-000D-0000-FFFF-FFFF00000000}"/>
  </bookViews>
  <sheets>
    <sheet name="Overview and Inputs" sheetId="3" r:id="rId1"/>
    <sheet name="Nose Cone" sheetId="4" r:id="rId2"/>
    <sheet name="Ribcage" sheetId="5" r:id="rId3"/>
    <sheet name="Shell" sheetId="7" r:id="rId4"/>
    <sheet name="Bulkhead" sheetId="8" r:id="rId5"/>
    <sheet name="Arm Wheel &amp; Arm" sheetId="11" r:id="rId6"/>
    <sheet name="Electronics Board" sheetId="13" r:id="rId7"/>
  </sheets>
  <externalReferences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B9" i="4"/>
  <c r="B4" i="7"/>
  <c r="B6" i="5"/>
  <c r="C28" i="3"/>
  <c r="B5" i="4" s="1"/>
  <c r="C27" i="3"/>
  <c r="B4" i="4" s="1"/>
  <c r="C26" i="3"/>
  <c r="B5" i="5" l="1"/>
  <c r="B3" i="7" s="1"/>
  <c r="B4" i="8"/>
  <c r="B7" i="8" s="1"/>
  <c r="B3" i="4"/>
  <c r="B9" i="8" l="1"/>
</calcChain>
</file>

<file path=xl/sharedStrings.xml><?xml version="1.0" encoding="utf-8"?>
<sst xmlns="http://schemas.openxmlformats.org/spreadsheetml/2006/main" count="139" uniqueCount="71">
  <si>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</si>
  <si>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</si>
  <si>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</si>
  <si>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</si>
  <si>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</si>
  <si>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</si>
  <si>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</si>
  <si>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</si>
  <si>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</si>
  <si>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</si>
  <si>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</si>
  <si>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</si>
  <si>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</si>
  <si>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</si>
  <si>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</si>
  <si>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</si>
  <si>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</si>
  <si>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</si>
  <si>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</si>
  <si>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</si>
  <si>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</si>
  <si>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</si>
  <si>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</si>
  <si>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</si>
  <si>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</si>
  <si>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</si>
  <si>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</si>
  <si>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</si>
  <si>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</si>
  <si>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</si>
  <si>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</si>
  <si>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</si>
  <si>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</si>
  <si>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</si>
  <si>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</si>
  <si>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</si>
  <si>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</si>
  <si>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</si>
  <si>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</si>
  <si>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</si>
  <si>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</si>
  <si>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</si>
  <si>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</si>
  <si>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</si>
  <si>
    <t>Shell</t>
  </si>
  <si>
    <t>Width</t>
  </si>
  <si>
    <t>Height</t>
  </si>
  <si>
    <t>Wall Thickness</t>
  </si>
  <si>
    <t>Bulkhead</t>
  </si>
  <si>
    <t>Diameter</t>
  </si>
  <si>
    <t>Thickness</t>
  </si>
  <si>
    <t>Rod Distance from Edge</t>
  </si>
  <si>
    <t>Nose Shell Mounting Hole Distance from Edge</t>
  </si>
  <si>
    <t>Nose Shell Mounting Hole Radius</t>
  </si>
  <si>
    <t>Rod Distance from Center</t>
  </si>
  <si>
    <t>Number of Rods</t>
  </si>
  <si>
    <t>#</t>
  </si>
  <si>
    <t>Separation from Nose Cone</t>
  </si>
  <si>
    <t>Arm Extension Angle</t>
  </si>
  <si>
    <t>Arm Stop Angle</t>
  </si>
  <si>
    <t>Pitot Hole Diameter</t>
  </si>
  <si>
    <t>Pitot tube is 4.17mm in diam, ample toleance given.</t>
  </si>
  <si>
    <t>Arm Cutout Width</t>
  </si>
  <si>
    <t>Arm Cutout Tolerance</t>
  </si>
  <si>
    <t>Arm Hinge Width</t>
  </si>
  <si>
    <t>Wheel Diameter</t>
  </si>
  <si>
    <t>Arm Holder Length</t>
  </si>
  <si>
    <t>Arm Holder Width</t>
  </si>
  <si>
    <t>Arm Wheel &amp; Arm</t>
  </si>
  <si>
    <t>Rod Diameter</t>
  </si>
  <si>
    <t>Electronics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</si>
</sst>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lue" dataDxfId="11"/>
    <tableColumn id="4" xr3:uid="{7F3F4D8D-127D-483C-A3C7-71EB956D9106}" name="Units" dataDxfId="10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lue" dataDxfId="9"/>
    <tableColumn id="4" xr3:uid="{007F3DAB-D632-44E0-AF40-6A30D3CE697E}" name="Units" dataDxfId="8"/>
    <tableColumn id="3" xr3:uid="{9C1D3036-3428-4217-BD9C-B256247B98EA}" name="Comment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2250C-FD42-4872-901B-FBAA0BB1D2FE}" name="Table423" displayName="Table423" ref="A2:D1048576" totalsRowShown="0">
  <autoFilter ref="A2:D1048576" xr:uid="{0F14B4B8-9B87-4941-AFFE-2D07ACC316B6}"/>
  <tableColumns count="4">
    <tableColumn id="1" xr3:uid="{2AB09C10-555A-4FA5-825E-671C56C5204E}" name="Dimension"/>
    <tableColumn id="2" xr3:uid="{59C8A266-3FE0-4BD1-8096-042394DD0601}" name="Value" dataDxfId="7"/>
    <tableColumn id="4" xr3:uid="{96950D65-C78A-461C-96D5-9CC3CC5987C0}" name="Units" dataDxfId="6"/>
    <tableColumn id="3" xr3:uid="{7AF4781C-1A05-4414-BB69-E3894335BB8B}" name="Comments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8C769-5E9A-4C2D-B6D7-B0120BE6C4E7}" name="Table4234" displayName="Table4234" ref="A2:D1048576" totalsRowShown="0">
  <autoFilter ref="A2:D1048576" xr:uid="{0F14B4B8-9B87-4941-AFFE-2D07ACC316B6}"/>
  <tableColumns count="4">
    <tableColumn id="1" xr3:uid="{0B1EF6EA-7B8F-43FA-94CF-9EC466EA2E42}" name="Dimension"/>
    <tableColumn id="2" xr3:uid="{60F0019A-911A-4343-88C9-968557FAC235}" name="Value" dataDxfId="5"/>
    <tableColumn id="4" xr3:uid="{5E858251-C579-4557-A894-E703077E3D0B}" name="Units" dataDxfId="4"/>
    <tableColumn id="3" xr3:uid="{59D44731-521A-4BFC-A838-854482140970}" name="Comments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0F1844-C478-4F0E-AC9D-B64CCEBF3897}" name="Table42346" displayName="Table42346" ref="A2:D1048576" totalsRowShown="0">
  <autoFilter ref="A2:D1048576" xr:uid="{0F14B4B8-9B87-4941-AFFE-2D07ACC316B6}"/>
  <tableColumns count="4">
    <tableColumn id="1" xr3:uid="{08ED45E6-44A0-4E17-968F-5621C3E7B4A1}" name="Dimension"/>
    <tableColumn id="2" xr3:uid="{957D3AA8-B8AB-4AF6-865C-352EAE7F21BA}" name="Value" dataDxfId="3"/>
    <tableColumn id="4" xr3:uid="{99CBAB39-6963-4DDA-B437-CB2F3F8008D2}" name="Units" dataDxfId="2"/>
    <tableColumn id="3" xr3:uid="{72EE9F42-A042-455C-9AEB-3FDF7CA75325}" name="Comments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C88779-5574-4A47-B1A5-989F7D15AF94}" name="Table423467" displayName="Table423467" ref="A2:D1048576" totalsRowShown="0">
  <autoFilter ref="A2:D1048576" xr:uid="{0F14B4B8-9B87-4941-AFFE-2D07ACC316B6}"/>
  <tableColumns count="4">
    <tableColumn id="1" xr3:uid="{875DCB20-9A5B-4AE5-9B86-9FAA788CBC89}" name="Dimension"/>
    <tableColumn id="2" xr3:uid="{7B1A0CB3-1D6F-469F-9208-C86A05C85E0A}" name="Value" dataDxfId="1"/>
    <tableColumn id="4" xr3:uid="{FB7EDCA0-CC79-4DF2-9D3C-281C141BCEF3}" name="Units" dataDxfId="0"/>
    <tableColumn id="3" xr3:uid="{B19EAADD-84D4-408B-B3B0-38E4F735B850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7" workbookViewId="0">
      <selection activeCell="C26" sqref="C26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6"/>
      <c r="C2" s="16"/>
      <c r="D2" s="16"/>
      <c r="E2" s="16"/>
      <c r="F2" s="16"/>
      <c r="G2" s="16"/>
      <c r="H2" s="16"/>
      <c r="I2" s="16"/>
    </row>
    <row r="3" spans="1:9" x14ac:dyDescent="0.3">
      <c r="B3" s="16"/>
      <c r="C3" s="16"/>
      <c r="D3" s="16"/>
      <c r="E3" s="16"/>
      <c r="F3" s="16"/>
      <c r="G3" s="16"/>
      <c r="H3" s="16"/>
      <c r="I3" s="16"/>
    </row>
    <row r="4" spans="1:9" x14ac:dyDescent="0.3">
      <c r="B4" s="16"/>
      <c r="C4" s="16"/>
      <c r="D4" s="16"/>
      <c r="E4" s="16"/>
      <c r="F4" s="16"/>
      <c r="G4" s="16"/>
      <c r="H4" s="16"/>
      <c r="I4" s="16"/>
    </row>
    <row r="5" spans="1:9" x14ac:dyDescent="0.3">
      <c r="B5" s="16"/>
      <c r="C5" s="16"/>
      <c r="D5" s="16"/>
      <c r="E5" s="16"/>
      <c r="F5" s="16"/>
      <c r="G5" s="16"/>
      <c r="H5" s="16"/>
      <c r="I5" s="16"/>
    </row>
    <row r="6" spans="1:9" x14ac:dyDescent="0.3">
      <c r="B6" s="16"/>
      <c r="C6" s="16"/>
      <c r="D6" s="16"/>
      <c r="E6" s="16"/>
      <c r="F6" s="16"/>
      <c r="G6" s="16"/>
      <c r="H6" s="16"/>
      <c r="I6" s="16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23"/>
  <sheetViews>
    <sheetView workbookViewId="0">
      <selection activeCell="A14" sqref="A14"/>
    </sheetView>
  </sheetViews>
  <sheetFormatPr defaultColWidth="23" defaultRowHeight="14.4" x14ac:dyDescent="0.3"/>
  <cols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16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f>'Overview and Inputs'!C27*2-1</f>
        <v>135</v>
      </c>
      <c r="C4" s="14" t="s">
        <v>26</v>
      </c>
    </row>
    <row r="5" spans="1:4" x14ac:dyDescent="0.3">
      <c r="A5" t="s">
        <v>20</v>
      </c>
      <c r="B5" s="7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31</v>
      </c>
    </row>
    <row r="7" spans="1:4" x14ac:dyDescent="0.3">
      <c r="A7" t="s">
        <v>32</v>
      </c>
      <c r="B7" s="1">
        <v>10</v>
      </c>
      <c r="C7" s="14" t="s">
        <v>26</v>
      </c>
    </row>
    <row r="8" spans="1:4" x14ac:dyDescent="0.3">
      <c r="A8" t="s">
        <v>47</v>
      </c>
      <c r="B8" s="1">
        <v>0.8</v>
      </c>
      <c r="C8" s="14" t="s">
        <v>26</v>
      </c>
    </row>
    <row r="9" spans="1:4" x14ac:dyDescent="0.3">
      <c r="A9" t="s">
        <v>59</v>
      </c>
      <c r="B9" s="7">
        <f>'Arm Wheel &amp; Arm'!B3</f>
        <v>40</v>
      </c>
      <c r="C9" s="14" t="s">
        <v>31</v>
      </c>
    </row>
    <row r="10" spans="1:4" x14ac:dyDescent="0.3">
      <c r="A10" t="s">
        <v>60</v>
      </c>
      <c r="B10" s="1">
        <v>6</v>
      </c>
      <c r="C10" s="14" t="s">
        <v>26</v>
      </c>
      <c r="D10" t="s">
        <v>61</v>
      </c>
    </row>
    <row r="11" spans="1:4" x14ac:dyDescent="0.3">
      <c r="A11" t="s">
        <v>63</v>
      </c>
      <c r="B11" s="1">
        <v>1</v>
      </c>
      <c r="C11" s="14" t="s">
        <v>26</v>
      </c>
    </row>
    <row r="12" spans="1:4" x14ac:dyDescent="0.3">
      <c r="A12" t="s">
        <v>62</v>
      </c>
      <c r="B12" s="7">
        <f>'Arm Wheel &amp; Arm'!B5+1</f>
        <v>7</v>
      </c>
      <c r="C12" s="14" t="s">
        <v>26</v>
      </c>
    </row>
    <row r="13" spans="1:4" x14ac:dyDescent="0.3">
      <c r="A13" t="s">
        <v>64</v>
      </c>
      <c r="B13" s="1">
        <v>20</v>
      </c>
      <c r="C13" s="14" t="s">
        <v>26</v>
      </c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workbookViewId="0">
      <selection activeCell="C25" sqref="C25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33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36</v>
      </c>
      <c r="B3" s="1">
        <v>5</v>
      </c>
      <c r="C3" s="14" t="s">
        <v>26</v>
      </c>
    </row>
    <row r="4" spans="1:4" x14ac:dyDescent="0.3">
      <c r="A4" t="s">
        <v>35</v>
      </c>
      <c r="B4" s="1">
        <v>200</v>
      </c>
      <c r="C4" s="14" t="s">
        <v>26</v>
      </c>
    </row>
    <row r="5" spans="1:4" x14ac:dyDescent="0.3">
      <c r="A5" t="s">
        <v>37</v>
      </c>
      <c r="B5" s="7">
        <f>'Nose Cone'!B4-Ribcage!B3*2</f>
        <v>125</v>
      </c>
      <c r="C5" s="14" t="s">
        <v>26</v>
      </c>
    </row>
    <row r="6" spans="1:4" x14ac:dyDescent="0.3">
      <c r="A6" t="s">
        <v>34</v>
      </c>
      <c r="B6" s="7">
        <f>'Nose Cone'!B6</f>
        <v>25</v>
      </c>
      <c r="C6" s="14" t="s">
        <v>31</v>
      </c>
    </row>
    <row r="7" spans="1:4" x14ac:dyDescent="0.3">
      <c r="A7" t="s">
        <v>38</v>
      </c>
      <c r="B7" s="1">
        <v>10</v>
      </c>
      <c r="C7" s="14" t="s">
        <v>26</v>
      </c>
    </row>
    <row r="8" spans="1:4" x14ac:dyDescent="0.3">
      <c r="A8" t="s">
        <v>39</v>
      </c>
      <c r="B8" s="1">
        <v>3</v>
      </c>
      <c r="C8" s="14" t="s">
        <v>26</v>
      </c>
    </row>
    <row r="9" spans="1:4" x14ac:dyDescent="0.3">
      <c r="A9" t="s">
        <v>40</v>
      </c>
      <c r="B9" s="1">
        <v>5</v>
      </c>
      <c r="C9" s="14" t="s">
        <v>26</v>
      </c>
      <c r="D9" t="s">
        <v>41</v>
      </c>
    </row>
    <row r="10" spans="1:4" x14ac:dyDescent="0.3">
      <c r="A10" t="s">
        <v>42</v>
      </c>
      <c r="B10" s="1">
        <v>15</v>
      </c>
      <c r="C10" s="14" t="s">
        <v>26</v>
      </c>
      <c r="D10" t="s">
        <v>43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3587-E1EF-407E-B136-32D579F9027F}">
  <dimension ref="A1:D80"/>
  <sheetViews>
    <sheetView workbookViewId="0">
      <selection activeCell="C13" sqref="C13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44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45</v>
      </c>
      <c r="B3" s="7">
        <f>Ribcage!B5</f>
        <v>125</v>
      </c>
      <c r="C3" s="14" t="s">
        <v>26</v>
      </c>
    </row>
    <row r="4" spans="1:4" x14ac:dyDescent="0.3">
      <c r="A4" t="s">
        <v>46</v>
      </c>
      <c r="B4" s="7">
        <f>Table42[[#This Row],[Value]]</f>
        <v>200</v>
      </c>
      <c r="C4" s="14" t="s">
        <v>26</v>
      </c>
    </row>
    <row r="5" spans="1:4" x14ac:dyDescent="0.3">
      <c r="A5" t="s">
        <v>47</v>
      </c>
      <c r="B5" s="1">
        <v>2</v>
      </c>
      <c r="C5" s="14" t="s">
        <v>26</v>
      </c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E7A-7DA3-40B7-A994-AE85F749A01D}">
  <dimension ref="A1:D80"/>
  <sheetViews>
    <sheetView workbookViewId="0">
      <selection activeCell="B4" sqref="B4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57</v>
      </c>
      <c r="B3" s="1">
        <v>1</v>
      </c>
      <c r="C3" s="14" t="s">
        <v>26</v>
      </c>
    </row>
    <row r="4" spans="1:4" x14ac:dyDescent="0.3">
      <c r="A4" t="s">
        <v>49</v>
      </c>
      <c r="B4" s="7">
        <f>'Nose Cone'!B4-'Nose Cone'!B8*2-B3*2</f>
        <v>131.4</v>
      </c>
      <c r="C4" s="14" t="s">
        <v>26</v>
      </c>
    </row>
    <row r="5" spans="1:4" x14ac:dyDescent="0.3">
      <c r="A5" t="s">
        <v>50</v>
      </c>
      <c r="B5" s="1">
        <v>3</v>
      </c>
      <c r="C5" s="14" t="s">
        <v>26</v>
      </c>
    </row>
    <row r="6" spans="1:4" x14ac:dyDescent="0.3">
      <c r="A6" t="s">
        <v>51</v>
      </c>
      <c r="B6" s="1">
        <v>10</v>
      </c>
      <c r="C6" s="14" t="s">
        <v>26</v>
      </c>
    </row>
    <row r="7" spans="1:4" x14ac:dyDescent="0.3">
      <c r="A7" t="s">
        <v>54</v>
      </c>
      <c r="B7" s="7">
        <f>B4/2-B6</f>
        <v>55.7</v>
      </c>
      <c r="C7" s="14" t="s">
        <v>26</v>
      </c>
    </row>
    <row r="8" spans="1:4" x14ac:dyDescent="0.3">
      <c r="A8" t="s">
        <v>52</v>
      </c>
      <c r="B8" s="1">
        <v>10</v>
      </c>
      <c r="C8" s="14" t="s">
        <v>26</v>
      </c>
    </row>
    <row r="9" spans="1:4" x14ac:dyDescent="0.3">
      <c r="A9" t="s">
        <v>53</v>
      </c>
      <c r="B9" s="1">
        <f>B4/2-B8</f>
        <v>55.7</v>
      </c>
      <c r="C9" s="14" t="s">
        <v>26</v>
      </c>
    </row>
    <row r="10" spans="1:4" x14ac:dyDescent="0.3">
      <c r="A10" t="s">
        <v>55</v>
      </c>
      <c r="B10" s="1">
        <v>4</v>
      </c>
      <c r="C10" s="14" t="s">
        <v>56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19C2-975E-4253-8115-B06CE1149AD2}">
  <dimension ref="A1:D80"/>
  <sheetViews>
    <sheetView tabSelected="1" workbookViewId="0">
      <selection activeCell="C9" sqref="C9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68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58</v>
      </c>
      <c r="B3" s="1">
        <v>40</v>
      </c>
      <c r="C3" s="14" t="s">
        <v>31</v>
      </c>
    </row>
    <row r="4" spans="1:4" x14ac:dyDescent="0.3">
      <c r="A4" t="s">
        <v>69</v>
      </c>
      <c r="B4" s="1">
        <v>3.18</v>
      </c>
      <c r="C4" s="14" t="s">
        <v>26</v>
      </c>
    </row>
    <row r="5" spans="1:4" x14ac:dyDescent="0.3">
      <c r="A5" t="s">
        <v>50</v>
      </c>
      <c r="B5" s="1">
        <v>6</v>
      </c>
      <c r="C5" s="14" t="s">
        <v>26</v>
      </c>
    </row>
    <row r="6" spans="1:4" x14ac:dyDescent="0.3">
      <c r="A6" t="s">
        <v>65</v>
      </c>
      <c r="B6" s="1">
        <v>20</v>
      </c>
      <c r="C6" s="14" t="s">
        <v>26</v>
      </c>
    </row>
    <row r="7" spans="1:4" x14ac:dyDescent="0.3">
      <c r="A7" t="s">
        <v>66</v>
      </c>
      <c r="B7" s="1">
        <v>20</v>
      </c>
      <c r="C7" s="14" t="s">
        <v>26</v>
      </c>
    </row>
    <row r="8" spans="1:4" x14ac:dyDescent="0.3">
      <c r="A8" t="s">
        <v>67</v>
      </c>
      <c r="B8" s="1">
        <v>6</v>
      </c>
      <c r="C8" s="14" t="s">
        <v>26</v>
      </c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C7CA-793D-4BAF-98F3-443B8F117F52}">
  <dimension ref="A1:D80"/>
  <sheetViews>
    <sheetView workbookViewId="0">
      <selection activeCell="A3" sqref="A3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70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B3" s="1"/>
    </row>
    <row r="4" spans="1:4" x14ac:dyDescent="0.3">
      <c r="B4" s="1"/>
    </row>
    <row r="5" spans="1:4" x14ac:dyDescent="0.3">
      <c r="B5" s="1"/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 and Inputs</vt:lpstr>
      <vt:lpstr>Nose Cone</vt:lpstr>
      <vt:lpstr>Ribcage</vt:lpstr>
      <vt:lpstr>Shell</vt:lpstr>
      <vt:lpstr>Bulkhead</vt:lpstr>
      <vt:lpstr>Arm Wheel &amp; Arm</vt:lpstr>
      <vt:lpstr>Electronics 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Braniger, Jacob</cp:lastModifiedBy>
  <cp:revision/>
  <dcterms:created xsi:type="dcterms:W3CDTF">2015-06-05T18:17:20Z</dcterms:created>
  <dcterms:modified xsi:type="dcterms:W3CDTF">2023-12-04T04:12:36Z</dcterms:modified>
  <cp:category/>
  <cp:contentStatus/>
</cp:coreProperties>
</file>