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654C45BB-8039-4153-96C6-601A08E85BBA}" xr6:coauthVersionLast="47" xr6:coauthVersionMax="47" xr10:uidLastSave="{00000000-0000-0000-0000-000000000000}"/>
  <bookViews>
    <workbookView xWindow="-108" yWindow="-108" windowWidth="23256" windowHeight="12576" tabRatio="667" activeTab="2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Battery and Camera Holders" sheetId="13" r:id="rId7"/>
    <sheet name="Nose Cone Release Gears" sheetId="15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3" i="13"/>
  <c r="C26" i="3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<sst xmlns="http://schemas.openxmlformats.org/spreadsheetml/2006/main" count="167" uniqueCount="84">
  <si>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</si>
  <si>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</si>
  <si>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</si>
  <si>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</si>
  <si>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</si>
  <si>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</si>
  <si>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</si>
  <si>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</si>
  <si>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</si>
  <si>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</si>
  <si>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</si>
  <si>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</si>
  <si>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</si>
  <si>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</si>
  <si>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</si>
  <si>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</si>
  <si>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</si>
  <si>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</si>
  <si>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</si>
  <si>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</si>
  <si>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</si>
  <si>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</si>
  <si>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</si>
  <si>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</si>
  <si>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</si>
  <si>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</si>
  <si>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</si>
  <si>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</si>
  <si>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</si>
  <si>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</si>
  <si>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</si>
  <si>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</si>
  <si>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</si>
  <si>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</si>
  <si>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</si>
  <si>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</si>
  <si>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</si>
  <si>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</si>
  <si>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</si>
  <si>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</si>
  <si>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</si>
  <si>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</si>
  <si>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</si>
  <si>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</si>
  <si>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</si>
  <si>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</si>
  <si>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</si>
  <si>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</si>
  <si>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</si>
  <si>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</si>
  <si>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</si>
  <si>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</si>
  <si>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</si>
  <si>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</si>
  <si>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</si>
  <si>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</si>
  <si>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</si>
  <si>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</si>
  <si>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</si>
  <si>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</si>
  <si>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</si>
  <si>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</si>
  <si>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</si>
  <si>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</si>
  <si>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</si>
  <si>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</si>
  <si>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</si>
  <si>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</si>
  <si>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</si>
  <si>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</si>
  <si>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Shoulder Diameter Tolerance</t>
  </si>
  <si>
    <t>Lip To Tip Height</t>
  </si>
  <si>
    <t>Battery and Camera Holders</t>
  </si>
  <si>
    <t>Distance between threaded rods</t>
  </si>
  <si>
    <t>Offset from board</t>
  </si>
  <si>
    <t>Nose Cone Release Gears</t>
  </si>
  <si>
    <t>Module</t>
  </si>
  <si>
    <t xml:space="preserve">Given by worm gear listing </t>
  </si>
  <si>
    <t>N/A</t>
  </si>
  <si>
    <t>Pitch Diameter</t>
  </si>
  <si>
    <t>Pressure Anngle</t>
  </si>
  <si>
    <t>Shaft Diameter</t>
  </si>
  <si>
    <t>Thread Starts</t>
  </si>
  <si>
    <t>Arm Hinge Resultant Standoff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</si>
</sst>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2" fillId="0" borderId="0" xfId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3"/>
    <tableColumn id="4" xr3:uid="{7F3F4D8D-127D-483C-A3C7-71EB956D9106}" name="Units" dataDxfId="12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11"/>
    <tableColumn id="4" xr3:uid="{007F3DAB-D632-44E0-AF40-6A30D3CE697E}" name="Units" dataDxfId="10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9"/>
    <tableColumn id="4" xr3:uid="{96950D65-C78A-461C-96D5-9CC3CC5987C0}" name="Units" dataDxfId="8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7"/>
    <tableColumn id="4" xr3:uid="{5E858251-C579-4557-A894-E703077E3D0B}" name="Units" dataDxfId="6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5"/>
    <tableColumn id="4" xr3:uid="{99CBAB39-6963-4DDA-B437-CB2F3F8008D2}" name="Units" dataDxfId="4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3"/>
    <tableColumn id="4" xr3:uid="{FB7EDCA0-CC79-4DF2-9D3C-281C141BCEF3}" name="Units" dataDxfId="2"/>
    <tableColumn id="3" xr3:uid="{B19EAADD-84D4-408B-B3B0-38E4F735B850}" name="Comments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643120-A089-4129-B5E2-912677DE7807}" name="Table4234678" displayName="Table4234678" ref="A2:D1048576" totalsRowShown="0">
  <autoFilter ref="A2:D1048576" xr:uid="{0F14B4B8-9B87-4941-AFFE-2D07ACC316B6}"/>
  <tableColumns count="4">
    <tableColumn id="1" xr3:uid="{3D0BA2F2-EC74-4DE0-A9FE-E6F6B074AC4E}" name="Dimension"/>
    <tableColumn id="2" xr3:uid="{2CC4207D-D21F-4020-BA6F-F9942E226649}" name="Value" dataDxfId="1"/>
    <tableColumn id="4" xr3:uid="{8E9131FE-4543-4960-9103-F3E302FB6A56}" name="Units" dataDxfId="0"/>
    <tableColumn id="3" xr3:uid="{E4CB6C5D-981F-402A-91B2-5F2199D9741A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mcmaster.com/57545K626/" TargetMode="External"/><Relationship Id="rId1" Type="http://schemas.openxmlformats.org/officeDocument/2006/relationships/hyperlink" Target="https://www.mcmaster.com/57545K626/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8"/>
      <c r="C2" s="18"/>
      <c r="D2" s="18"/>
      <c r="E2" s="18"/>
      <c r="F2" s="18"/>
      <c r="G2" s="18"/>
      <c r="H2" s="18"/>
      <c r="I2" s="18"/>
    </row>
    <row r="3" spans="1:9" x14ac:dyDescent="0.3">
      <c r="B3" s="18"/>
      <c r="C3" s="18"/>
      <c r="D3" s="18"/>
      <c r="E3" s="18"/>
      <c r="F3" s="18"/>
      <c r="G3" s="18"/>
      <c r="H3" s="18"/>
      <c r="I3" s="18"/>
    </row>
    <row r="4" spans="1:9" x14ac:dyDescent="0.3">
      <c r="B4" s="18"/>
      <c r="C4" s="18"/>
      <c r="D4" s="18"/>
      <c r="E4" s="18"/>
      <c r="F4" s="18"/>
      <c r="G4" s="18"/>
      <c r="H4" s="18"/>
      <c r="I4" s="18"/>
    </row>
    <row r="5" spans="1:9" x14ac:dyDescent="0.3">
      <c r="B5" s="18"/>
      <c r="C5" s="18"/>
      <c r="D5" s="18"/>
      <c r="E5" s="18"/>
      <c r="F5" s="18"/>
      <c r="G5" s="18"/>
      <c r="H5" s="18"/>
      <c r="I5" s="18"/>
    </row>
    <row r="6" spans="1:9" x14ac:dyDescent="0.3">
      <c r="B6" s="18"/>
      <c r="C6" s="18"/>
      <c r="D6" s="18"/>
      <c r="E6" s="18"/>
      <c r="F6" s="18"/>
      <c r="G6" s="18"/>
      <c r="H6" s="18"/>
      <c r="I6" s="18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D13" sqref="D13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16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0.5</v>
      </c>
      <c r="C11" s="14" t="s">
        <v>26</v>
      </c>
    </row>
    <row r="12" spans="1:4" x14ac:dyDescent="0.3">
      <c r="A12" t="s">
        <v>62</v>
      </c>
      <c r="B12" s="7">
        <f>'Arm Wheel &amp; Arm'!B5+B11</f>
        <v>8.5</v>
      </c>
      <c r="C12" s="14" t="s">
        <v>26</v>
      </c>
    </row>
    <row r="13" spans="1:4" x14ac:dyDescent="0.3">
      <c r="A13" t="s">
        <v>64</v>
      </c>
      <c r="B13" s="1">
        <v>25</v>
      </c>
      <c r="C13" s="14" t="s">
        <v>26</v>
      </c>
    </row>
    <row r="14" spans="1:4" x14ac:dyDescent="0.3">
      <c r="A14" t="s">
        <v>70</v>
      </c>
      <c r="B14" s="1">
        <v>0.5</v>
      </c>
      <c r="C14" s="14" t="s">
        <v>26</v>
      </c>
    </row>
    <row r="15" spans="1:4" x14ac:dyDescent="0.3">
      <c r="A15" t="s">
        <v>71</v>
      </c>
      <c r="B15" s="7">
        <f>B7+((B4/2)/TAN(RADIANS(B6)))-2</f>
        <v>152.75421713439522</v>
      </c>
      <c r="C15" s="14" t="s">
        <v>26</v>
      </c>
    </row>
    <row r="16" spans="1:4" x14ac:dyDescent="0.3">
      <c r="A16" t="s">
        <v>83</v>
      </c>
      <c r="B16" s="7">
        <f>(B13-B12)/2</f>
        <v>8.25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tabSelected="1" workbookViewId="0">
      <selection activeCell="B4" sqref="B4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33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185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44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185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9" sqref="B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68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8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72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73</v>
      </c>
      <c r="B3" s="4">
        <f>SQRT(2)*Bulkhead!B7</f>
        <v>70.569256762417453</v>
      </c>
      <c r="C3" s="14" t="s">
        <v>26</v>
      </c>
    </row>
    <row r="4" spans="1:4" x14ac:dyDescent="0.3">
      <c r="A4" t="s">
        <v>74</v>
      </c>
      <c r="B4" s="1">
        <v>5</v>
      </c>
      <c r="C4" s="14" t="s">
        <v>26</v>
      </c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E3DA-7FE4-46D8-AA53-EFA49B8E0899}">
  <dimension ref="A1:D80"/>
  <sheetViews>
    <sheetView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75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76</v>
      </c>
      <c r="B3" s="16">
        <v>0.8</v>
      </c>
      <c r="C3" s="14" t="s">
        <v>78</v>
      </c>
      <c r="D3" s="17" t="s">
        <v>77</v>
      </c>
    </row>
    <row r="4" spans="1:4" x14ac:dyDescent="0.3">
      <c r="A4" t="s">
        <v>79</v>
      </c>
      <c r="B4" s="12">
        <v>14</v>
      </c>
      <c r="C4" s="14" t="s">
        <v>26</v>
      </c>
      <c r="D4" s="17" t="s">
        <v>77</v>
      </c>
    </row>
    <row r="5" spans="1:4" x14ac:dyDescent="0.3">
      <c r="A5" t="s">
        <v>80</v>
      </c>
      <c r="B5" s="12">
        <v>20</v>
      </c>
      <c r="C5" s="14" t="s">
        <v>31</v>
      </c>
      <c r="D5" s="17" t="s">
        <v>77</v>
      </c>
    </row>
    <row r="6" spans="1:4" x14ac:dyDescent="0.3">
      <c r="A6" t="s">
        <v>81</v>
      </c>
      <c r="B6" s="12">
        <v>6</v>
      </c>
      <c r="C6" s="14" t="s">
        <v>26</v>
      </c>
      <c r="D6" s="17" t="s">
        <v>77</v>
      </c>
    </row>
    <row r="7" spans="1:4" x14ac:dyDescent="0.3">
      <c r="A7" t="s">
        <v>82</v>
      </c>
      <c r="B7" s="12">
        <v>1</v>
      </c>
      <c r="D7" s="17" t="s">
        <v>77</v>
      </c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hyperlinks>
    <hyperlink ref="D3" r:id="rId1" xr:uid="{25213ED3-0F48-4A58-A772-E9AF5F8D5586}"/>
    <hyperlink ref="D4:D7" r:id="rId2" display="Given by worm gear listing " xr:uid="{33A4EEA2-0DB9-4356-9A24-69D424D8F33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 and Inputs</vt:lpstr>
      <vt:lpstr>Nose Cone</vt:lpstr>
      <vt:lpstr>Ribcage</vt:lpstr>
      <vt:lpstr>Shell</vt:lpstr>
      <vt:lpstr>Bulkhead</vt:lpstr>
      <vt:lpstr>Arm Wheel &amp; Arm</vt:lpstr>
      <vt:lpstr>Battery and Camera Holders</vt:lpstr>
      <vt:lpstr>Nose Cone Release Gears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2024-04-03T15:40:48Z</dcterms:modified>
  <cp:category/>
  <cp:contentStatus/>
</cp:coreProperties>
</file>