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fb4addf283c0cc6c/Desktop/Sam Steffen/Coding Projects/Invoice_Generator/"/>
    </mc:Choice>
  </mc:AlternateContent>
  <xr:revisionPtr revIDLastSave="597" documentId="11_F25DC773A252ABDACC10486351DB63C45BDE58ED" xr6:coauthVersionLast="47" xr6:coauthVersionMax="47" xr10:uidLastSave="{C94C8240-6E42-4813-B2E9-0910A2E6E248}"/>
  <bookViews>
    <workbookView xWindow="2028" yWindow="612" windowWidth="20004" windowHeight="10164" activeTab="2" xr2:uid="{00000000-000D-0000-FFFF-FFFF00000000}"/>
  </bookViews>
  <sheets>
    <sheet name="Clients" sheetId="1" r:id="rId1"/>
    <sheet name="Timesheet" sheetId="2" r:id="rId2"/>
    <sheet name="Invoi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" i="2"/>
  <c r="M6" i="3"/>
  <c r="M5" i="3"/>
  <c r="M4" i="3"/>
  <c r="M3" i="3"/>
  <c r="M2" i="3"/>
  <c r="L6" i="3"/>
  <c r="L5" i="3"/>
  <c r="L4" i="3"/>
  <c r="L3" i="3"/>
  <c r="L2" i="3"/>
  <c r="K6" i="3"/>
  <c r="K5" i="3"/>
  <c r="K4" i="3"/>
  <c r="K3" i="3"/>
  <c r="K2" i="3"/>
  <c r="J6" i="3"/>
  <c r="J5" i="3"/>
  <c r="J4" i="3"/>
  <c r="J3" i="3"/>
  <c r="J2" i="3"/>
  <c r="I6" i="3"/>
  <c r="I5" i="3"/>
  <c r="I4" i="3"/>
  <c r="I3" i="3"/>
  <c r="I2" i="3"/>
  <c r="H5" i="3"/>
  <c r="H4" i="3"/>
  <c r="H3" i="3"/>
  <c r="H2" i="3"/>
  <c r="H6" i="3"/>
  <c r="G6" i="3"/>
  <c r="G5" i="3"/>
  <c r="G4" i="3"/>
  <c r="G3" i="3"/>
  <c r="G2" i="3"/>
  <c r="L21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H21" i="2"/>
  <c r="G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" i="2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7" i="2"/>
  <c r="H7" i="2" s="1"/>
  <c r="G6" i="2"/>
  <c r="H6" i="2" s="1"/>
  <c r="G5" i="2"/>
  <c r="I5" i="2" s="1"/>
  <c r="G4" i="2"/>
  <c r="I4" i="2" s="1"/>
  <c r="G3" i="2"/>
  <c r="H3" i="2" s="1"/>
  <c r="G2" i="2"/>
  <c r="H2" i="2" s="1"/>
  <c r="C2" i="2"/>
  <c r="B2" i="2"/>
  <c r="I3" i="2" l="1"/>
  <c r="I2" i="2"/>
  <c r="H4" i="2"/>
  <c r="H5" i="2"/>
</calcChain>
</file>

<file path=xl/sharedStrings.xml><?xml version="1.0" encoding="utf-8"?>
<sst xmlns="http://schemas.openxmlformats.org/spreadsheetml/2006/main" count="104" uniqueCount="72">
  <si>
    <t>Client Name</t>
  </si>
  <si>
    <t>Client Address</t>
  </si>
  <si>
    <t>Date of Service</t>
  </si>
  <si>
    <t>Start Time</t>
  </si>
  <si>
    <t>End Time</t>
  </si>
  <si>
    <t>Hours</t>
  </si>
  <si>
    <t>First Client Name</t>
  </si>
  <si>
    <t>Second Client Name</t>
  </si>
  <si>
    <t>Third Client Name</t>
  </si>
  <si>
    <t>Fourth Client Name</t>
  </si>
  <si>
    <t>Fifth Client Name</t>
  </si>
  <si>
    <t>1234 First St. NW Edmonton, AB T6C 4C7</t>
  </si>
  <si>
    <t>1234 Second St. NW Edmonton, AB T6C 4C7</t>
  </si>
  <si>
    <t>1234 Fourth St. NW Edmonton, AB T6C 4C7</t>
  </si>
  <si>
    <t>1234 Fifth St. NW Edmonton, AB T6C 4C7</t>
  </si>
  <si>
    <t>1234 Third St. NW Edmonton, AB T6C4C7</t>
  </si>
  <si>
    <t>Client Number</t>
  </si>
  <si>
    <t>Day of Service</t>
  </si>
  <si>
    <t>Month of Service</t>
  </si>
  <si>
    <t>Year of Service</t>
  </si>
  <si>
    <t>Weeded beds, watered flowers</t>
  </si>
  <si>
    <t>Description of Service(s)</t>
  </si>
  <si>
    <t>Client Email (Primary)</t>
  </si>
  <si>
    <t>Client Phone (Primary)</t>
  </si>
  <si>
    <t>Client Phone (Secondary)</t>
  </si>
  <si>
    <t>Client Email (Secondary)</t>
  </si>
  <si>
    <t>firstclient@me.com</t>
  </si>
  <si>
    <t>thirdclient@me.com</t>
  </si>
  <si>
    <t>fifthclient@me.com</t>
  </si>
  <si>
    <t>555-123-4567</t>
  </si>
  <si>
    <t>555-223-4567</t>
  </si>
  <si>
    <t>555-323-4567</t>
  </si>
  <si>
    <t>555-423-4567</t>
  </si>
  <si>
    <t>555-523-4567</t>
  </si>
  <si>
    <t>444-123-4567</t>
  </si>
  <si>
    <t>444-223-4567</t>
  </si>
  <si>
    <t>444-323-4567</t>
  </si>
  <si>
    <t>444-423-4567</t>
  </si>
  <si>
    <t>444-523-4567</t>
  </si>
  <si>
    <t>secondclient@me.com</t>
  </si>
  <si>
    <t>fourthclient@me.com</t>
  </si>
  <si>
    <t>firstclient@gmail.com</t>
  </si>
  <si>
    <t>secondclient@gmail.com</t>
  </si>
  <si>
    <t>thirdclient@gmail.com</t>
  </si>
  <si>
    <t>fourthclient@gmail.com</t>
  </si>
  <si>
    <t>fifthclient@gmail.com</t>
  </si>
  <si>
    <t>Preferred Payment Method</t>
  </si>
  <si>
    <t>Cash</t>
  </si>
  <si>
    <t>Credit Card</t>
  </si>
  <si>
    <t>eTransfer</t>
  </si>
  <si>
    <t>Enrollment Date</t>
  </si>
  <si>
    <t>Weekday of Service</t>
  </si>
  <si>
    <t>Cut branches</t>
  </si>
  <si>
    <t>Watered flowers</t>
  </si>
  <si>
    <t>Invoice Date</t>
  </si>
  <si>
    <t>Period Start Date</t>
  </si>
  <si>
    <t>Period End Date</t>
  </si>
  <si>
    <t>Rate/hr (CAD)</t>
  </si>
  <si>
    <t>Mulched</t>
  </si>
  <si>
    <t>Subtotal</t>
  </si>
  <si>
    <t>Hrs Invoiced</t>
  </si>
  <si>
    <t>Client Per Diem</t>
  </si>
  <si>
    <t>Note - The data on this sheet must be unique. 1 client per client number</t>
  </si>
  <si>
    <t>Invoice Number</t>
  </si>
  <si>
    <t>00001</t>
  </si>
  <si>
    <t>00002</t>
  </si>
  <si>
    <t>00003</t>
  </si>
  <si>
    <t>00004</t>
  </si>
  <si>
    <t>00005</t>
  </si>
  <si>
    <t>Generate Invoice?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</si>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</sst>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4" fontId="0" fillId="2" borderId="0" xfId="0" applyNumberFormat="1" applyFill="1"/>
    <xf numFmtId="164" fontId="0" fillId="0" borderId="0" xfId="0" applyNumberFormat="1"/>
    <xf numFmtId="2" fontId="0" fillId="2" borderId="0" xfId="0" applyNumberFormat="1" applyFill="1"/>
    <xf numFmtId="14" fontId="0" fillId="0" borderId="0" xfId="0" applyNumberFormat="1"/>
    <xf numFmtId="164" fontId="1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opLeftCell="C1"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13.21875" bestFit="1" customWidth="1"/>
    <col min="2" max="2" width="17.5546875" bestFit="1" customWidth="1"/>
    <col min="3" max="3" width="41.21875" customWidth="1"/>
    <col min="4" max="4" width="20.21875" bestFit="1" customWidth="1"/>
    <col min="5" max="5" width="22.6640625" bestFit="1" customWidth="1"/>
    <col min="6" max="6" width="20.88671875" bestFit="1" customWidth="1"/>
    <col min="7" max="7" width="21.77734375" bestFit="1" customWidth="1"/>
    <col min="8" max="8" width="24.44140625" bestFit="1" customWidth="1"/>
    <col min="9" max="9" width="14.6640625" style="7" bestFit="1" customWidth="1"/>
    <col min="10" max="10" width="13.77734375" bestFit="1" customWidth="1"/>
  </cols>
  <sheetData>
    <row r="1" spans="1:9" x14ac:dyDescent="0.3">
      <c r="A1" s="1" t="s">
        <v>16</v>
      </c>
      <c r="B1" s="1" t="s">
        <v>0</v>
      </c>
      <c r="C1" s="1" t="s">
        <v>1</v>
      </c>
      <c r="D1" s="1" t="s">
        <v>23</v>
      </c>
      <c r="E1" s="1" t="s">
        <v>24</v>
      </c>
      <c r="F1" s="1" t="s">
        <v>22</v>
      </c>
      <c r="G1" s="1" t="s">
        <v>25</v>
      </c>
      <c r="H1" s="1" t="s">
        <v>46</v>
      </c>
      <c r="I1" s="11" t="s">
        <v>50</v>
      </c>
    </row>
    <row r="2" spans="1:9" x14ac:dyDescent="0.3">
      <c r="A2">
        <v>1</v>
      </c>
      <c r="B2" t="s">
        <v>6</v>
      </c>
      <c r="C2" t="s">
        <v>11</v>
      </c>
      <c r="D2" t="s">
        <v>29</v>
      </c>
      <c r="E2" t="s">
        <v>34</v>
      </c>
      <c r="F2" t="s">
        <v>26</v>
      </c>
      <c r="G2" t="s">
        <v>41</v>
      </c>
      <c r="H2" t="s">
        <v>47</v>
      </c>
      <c r="I2" s="7">
        <v>43831</v>
      </c>
    </row>
    <row r="3" spans="1:9" x14ac:dyDescent="0.3">
      <c r="A3">
        <v>2</v>
      </c>
      <c r="B3" t="s">
        <v>7</v>
      </c>
      <c r="C3" t="s">
        <v>12</v>
      </c>
      <c r="D3" t="s">
        <v>30</v>
      </c>
      <c r="E3" t="s">
        <v>35</v>
      </c>
      <c r="F3" t="s">
        <v>39</v>
      </c>
      <c r="G3" t="s">
        <v>42</v>
      </c>
      <c r="H3" t="s">
        <v>48</v>
      </c>
      <c r="I3" s="7">
        <v>44197</v>
      </c>
    </row>
    <row r="4" spans="1:9" x14ac:dyDescent="0.3">
      <c r="A4">
        <v>3</v>
      </c>
      <c r="B4" t="s">
        <v>8</v>
      </c>
      <c r="C4" t="s">
        <v>15</v>
      </c>
      <c r="D4" t="s">
        <v>31</v>
      </c>
      <c r="E4" t="s">
        <v>36</v>
      </c>
      <c r="F4" t="s">
        <v>27</v>
      </c>
      <c r="G4" t="s">
        <v>43</v>
      </c>
      <c r="H4" t="s">
        <v>49</v>
      </c>
      <c r="I4" s="7">
        <v>44562</v>
      </c>
    </row>
    <row r="5" spans="1:9" x14ac:dyDescent="0.3">
      <c r="A5">
        <v>4</v>
      </c>
      <c r="B5" t="s">
        <v>9</v>
      </c>
      <c r="C5" t="s">
        <v>13</v>
      </c>
      <c r="D5" t="s">
        <v>32</v>
      </c>
      <c r="E5" t="s">
        <v>37</v>
      </c>
      <c r="F5" t="s">
        <v>40</v>
      </c>
      <c r="G5" t="s">
        <v>44</v>
      </c>
      <c r="H5" t="s">
        <v>49</v>
      </c>
      <c r="I5" s="7">
        <v>44927</v>
      </c>
    </row>
    <row r="6" spans="1:9" x14ac:dyDescent="0.3">
      <c r="A6">
        <v>5</v>
      </c>
      <c r="B6" t="s">
        <v>10</v>
      </c>
      <c r="C6" t="s">
        <v>14</v>
      </c>
      <c r="D6" t="s">
        <v>33</v>
      </c>
      <c r="E6" t="s">
        <v>38</v>
      </c>
      <c r="F6" t="s">
        <v>28</v>
      </c>
      <c r="G6" t="s">
        <v>45</v>
      </c>
      <c r="H6" t="s">
        <v>49</v>
      </c>
      <c r="I6" s="7">
        <v>45292</v>
      </c>
    </row>
    <row r="11" spans="1:9" x14ac:dyDescent="0.3">
      <c r="B11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5561-D8DD-45DE-B01C-CC48D8D6BD19}">
  <dimension ref="A1:O21"/>
  <sheetViews>
    <sheetView workbookViewId="0">
      <pane ySplit="1" topLeftCell="A2" activePane="bottomLeft" state="frozen"/>
      <selection pane="bottomLeft" activeCell="O2" sqref="O2"/>
    </sheetView>
  </sheetViews>
  <sheetFormatPr defaultRowHeight="14.4" x14ac:dyDescent="0.3"/>
  <cols>
    <col min="1" max="1" width="13.21875" bestFit="1" customWidth="1"/>
    <col min="2" max="2" width="17.5546875" style="3" bestFit="1" customWidth="1"/>
    <col min="3" max="3" width="37.21875" style="3" bestFit="1" customWidth="1"/>
    <col min="4" max="4" width="13.6640625" bestFit="1" customWidth="1"/>
    <col min="5" max="5" width="15.5546875" bestFit="1" customWidth="1"/>
    <col min="6" max="6" width="13.6640625" customWidth="1"/>
    <col min="7" max="7" width="13.6640625" style="3" customWidth="1"/>
    <col min="8" max="8" width="17.77734375" style="3" bestFit="1" customWidth="1"/>
    <col min="9" max="9" width="15.5546875" style="3" bestFit="1" customWidth="1"/>
    <col min="10" max="10" width="9.5546875" style="5" bestFit="1" customWidth="1"/>
    <col min="11" max="11" width="8.77734375" style="5" bestFit="1" customWidth="1"/>
    <col min="12" max="12" width="8.109375" style="3" customWidth="1"/>
    <col min="13" max="13" width="26.6640625" bestFit="1" customWidth="1"/>
    <col min="14" max="14" width="13.77734375" bestFit="1" customWidth="1"/>
    <col min="15" max="15" width="13.88671875" style="3" bestFit="1" customWidth="1"/>
  </cols>
  <sheetData>
    <row r="1" spans="1:15" x14ac:dyDescent="0.3">
      <c r="A1" s="1" t="s">
        <v>16</v>
      </c>
      <c r="B1" s="2" t="s">
        <v>0</v>
      </c>
      <c r="C1" s="2" t="s">
        <v>1</v>
      </c>
      <c r="D1" s="1" t="s">
        <v>17</v>
      </c>
      <c r="E1" s="1" t="s">
        <v>18</v>
      </c>
      <c r="F1" s="1" t="s">
        <v>19</v>
      </c>
      <c r="G1" s="2" t="s">
        <v>2</v>
      </c>
      <c r="H1" s="2" t="s">
        <v>51</v>
      </c>
      <c r="I1" s="2" t="s">
        <v>18</v>
      </c>
      <c r="J1" s="8" t="s">
        <v>3</v>
      </c>
      <c r="K1" s="8" t="s">
        <v>4</v>
      </c>
      <c r="L1" s="2" t="s">
        <v>5</v>
      </c>
      <c r="M1" s="1" t="s">
        <v>21</v>
      </c>
      <c r="N1" s="1" t="s">
        <v>57</v>
      </c>
      <c r="O1" s="2" t="s">
        <v>61</v>
      </c>
    </row>
    <row r="2" spans="1:15" x14ac:dyDescent="0.3">
      <c r="A2">
        <v>1</v>
      </c>
      <c r="B2" s="3" t="str">
        <f>IF(ISBLANK(A2), "", VLOOKUP(A2, Clients!A:C, 2, FALSE))</f>
        <v>First Client Name</v>
      </c>
      <c r="C2" s="3" t="str">
        <f>IF(ISBLANK(A2),"", VLOOKUP(Timesheet!A2, Clients!A:C, 3, FALSE))</f>
        <v>1234 First St. NW Edmonton, AB T6C 4C7</v>
      </c>
      <c r="D2">
        <v>19</v>
      </c>
      <c r="E2">
        <v>7</v>
      </c>
      <c r="F2">
        <v>2024</v>
      </c>
      <c r="G2" s="4">
        <f t="shared" ref="G2:G7" si="0">IF(ISBLANK(D2), "", IF(ISBLANK(E2), "", IF(ISBLANK(F2), "", (DATE(F2,E2,D2)))))</f>
        <v>45492</v>
      </c>
      <c r="H2" s="4" t="str">
        <f>TEXT(G2,"dddd")</f>
        <v>Friday</v>
      </c>
      <c r="I2" s="4" t="str">
        <f>TEXT(G2,"mmmm")</f>
        <v>July</v>
      </c>
      <c r="J2" s="5">
        <v>0.35416666666666669</v>
      </c>
      <c r="K2" s="5">
        <v>0.41666666666666669</v>
      </c>
      <c r="L2" s="6">
        <f>((K2-J2)*1440)/60</f>
        <v>1.5</v>
      </c>
      <c r="M2" t="s">
        <v>20</v>
      </c>
      <c r="N2">
        <v>20</v>
      </c>
      <c r="O2" s="3">
        <f>L2*N2</f>
        <v>30</v>
      </c>
    </row>
    <row r="3" spans="1:15" x14ac:dyDescent="0.3">
      <c r="A3">
        <v>2</v>
      </c>
      <c r="B3" s="3" t="str">
        <f>IF(ISBLANK(A3), "", VLOOKUP(A3, Clients!A:C, 2, FALSE))</f>
        <v>Second Client Name</v>
      </c>
      <c r="C3" s="3" t="str">
        <f>IF(ISBLANK(A3),"", VLOOKUP(Timesheet!A3, Clients!A:C, 3, FALSE))</f>
        <v>1234 Second St. NW Edmonton, AB T6C 4C7</v>
      </c>
      <c r="D3">
        <v>19</v>
      </c>
      <c r="E3">
        <v>7</v>
      </c>
      <c r="F3">
        <v>2024</v>
      </c>
      <c r="G3" s="4">
        <f t="shared" si="0"/>
        <v>45492</v>
      </c>
      <c r="H3" s="4" t="str">
        <f t="shared" ref="H3:H21" si="1">TEXT(G3,"dddd")</f>
        <v>Friday</v>
      </c>
      <c r="I3" s="4" t="str">
        <f t="shared" ref="I3:I21" si="2">TEXT(G3,"mmmm")</f>
        <v>July</v>
      </c>
      <c r="J3" s="5">
        <v>0.41666666666666669</v>
      </c>
      <c r="K3" s="5">
        <v>0.5</v>
      </c>
      <c r="L3" s="6">
        <f t="shared" ref="L3:L21" si="3">((K3-J3)*1440)/60</f>
        <v>1.9999999999999996</v>
      </c>
      <c r="M3" t="s">
        <v>52</v>
      </c>
      <c r="N3">
        <v>20</v>
      </c>
      <c r="O3" s="3">
        <f t="shared" ref="O3:O21" si="4">L3*N3</f>
        <v>39.999999999999993</v>
      </c>
    </row>
    <row r="4" spans="1:15" x14ac:dyDescent="0.3">
      <c r="A4">
        <v>3</v>
      </c>
      <c r="B4" s="3" t="str">
        <f>IF(ISBLANK(A4), "", VLOOKUP(A4, Clients!A:C, 2, FALSE))</f>
        <v>Third Client Name</v>
      </c>
      <c r="C4" s="3" t="str">
        <f>IF(ISBLANK(A4),"", VLOOKUP(Timesheet!A4, Clients!A:C, 3, FALSE))</f>
        <v>1234 Third St. NW Edmonton, AB T6C4C7</v>
      </c>
      <c r="D4">
        <v>19</v>
      </c>
      <c r="E4">
        <v>7</v>
      </c>
      <c r="F4">
        <v>2024</v>
      </c>
      <c r="G4" s="4">
        <f t="shared" si="0"/>
        <v>45492</v>
      </c>
      <c r="H4" s="4" t="str">
        <f t="shared" si="1"/>
        <v>Friday</v>
      </c>
      <c r="I4" s="4" t="str">
        <f t="shared" si="2"/>
        <v>July</v>
      </c>
      <c r="J4" s="5">
        <v>0.5</v>
      </c>
      <c r="K4" s="5">
        <v>0.5625</v>
      </c>
      <c r="L4" s="6">
        <f t="shared" si="3"/>
        <v>1.5</v>
      </c>
      <c r="M4" t="s">
        <v>53</v>
      </c>
      <c r="N4">
        <v>20</v>
      </c>
      <c r="O4" s="3">
        <f t="shared" si="4"/>
        <v>30</v>
      </c>
    </row>
    <row r="5" spans="1:15" x14ac:dyDescent="0.3">
      <c r="A5">
        <v>4</v>
      </c>
      <c r="B5" s="3" t="str">
        <f>IF(ISBLANK(A5), "", VLOOKUP(A5, Clients!A:C, 2, FALSE))</f>
        <v>Fourth Client Name</v>
      </c>
      <c r="C5" s="3" t="str">
        <f>IF(ISBLANK(A5),"", VLOOKUP(Timesheet!A5, Clients!A:C, 3, FALSE))</f>
        <v>1234 Fourth St. NW Edmonton, AB T6C 4C7</v>
      </c>
      <c r="D5">
        <v>19</v>
      </c>
      <c r="E5">
        <v>7</v>
      </c>
      <c r="F5">
        <v>2024</v>
      </c>
      <c r="G5" s="4">
        <f t="shared" si="0"/>
        <v>45492</v>
      </c>
      <c r="H5" s="4" t="str">
        <f t="shared" si="1"/>
        <v>Friday</v>
      </c>
      <c r="I5" s="4" t="str">
        <f t="shared" si="2"/>
        <v>July</v>
      </c>
      <c r="J5" s="5">
        <v>0.5625</v>
      </c>
      <c r="K5" s="5">
        <v>0.6875</v>
      </c>
      <c r="L5" s="6">
        <f t="shared" si="3"/>
        <v>3</v>
      </c>
      <c r="M5" t="s">
        <v>20</v>
      </c>
      <c r="N5">
        <v>20</v>
      </c>
      <c r="O5" s="3">
        <f t="shared" si="4"/>
        <v>60</v>
      </c>
    </row>
    <row r="6" spans="1:15" x14ac:dyDescent="0.3">
      <c r="A6">
        <v>1</v>
      </c>
      <c r="B6" s="3" t="str">
        <f>IF(ISBLANK(A6), "", VLOOKUP(A6, Clients!A:C, 2, FALSE))</f>
        <v>First Client Name</v>
      </c>
      <c r="C6" s="3" t="str">
        <f>IF(ISBLANK(A6),"", VLOOKUP(Timesheet!A6, Clients!A:C, 3, FALSE))</f>
        <v>1234 First St. NW Edmonton, AB T6C 4C7</v>
      </c>
      <c r="D6">
        <v>18</v>
      </c>
      <c r="E6">
        <v>7</v>
      </c>
      <c r="F6">
        <v>2024</v>
      </c>
      <c r="G6" s="4">
        <f t="shared" si="0"/>
        <v>45491</v>
      </c>
      <c r="H6" s="4" t="str">
        <f t="shared" si="1"/>
        <v>Thursday</v>
      </c>
      <c r="I6" s="4" t="str">
        <f t="shared" si="2"/>
        <v>July</v>
      </c>
      <c r="J6" s="5">
        <v>0.41666666666666669</v>
      </c>
      <c r="K6" s="5">
        <v>0.5</v>
      </c>
      <c r="L6" s="6">
        <f t="shared" si="3"/>
        <v>1.9999999999999996</v>
      </c>
      <c r="M6" t="s">
        <v>20</v>
      </c>
      <c r="N6">
        <v>20</v>
      </c>
      <c r="O6" s="3">
        <f t="shared" si="4"/>
        <v>39.999999999999993</v>
      </c>
    </row>
    <row r="7" spans="1:15" x14ac:dyDescent="0.3">
      <c r="A7">
        <v>2</v>
      </c>
      <c r="B7" s="3" t="str">
        <f>IF(ISBLANK(A7), "", VLOOKUP(A7, Clients!A:C, 2, FALSE))</f>
        <v>Second Client Name</v>
      </c>
      <c r="C7" s="3" t="str">
        <f>IF(ISBLANK(A7),"", VLOOKUP(Timesheet!A7, Clients!A:C, 3, FALSE))</f>
        <v>1234 Second St. NW Edmonton, AB T6C 4C7</v>
      </c>
      <c r="D7">
        <v>18</v>
      </c>
      <c r="E7">
        <v>7</v>
      </c>
      <c r="F7">
        <v>2024</v>
      </c>
      <c r="G7" s="4">
        <f t="shared" si="0"/>
        <v>45491</v>
      </c>
      <c r="H7" s="4" t="str">
        <f t="shared" si="1"/>
        <v>Thursday</v>
      </c>
      <c r="I7" s="4" t="str">
        <f t="shared" si="2"/>
        <v>July</v>
      </c>
      <c r="J7" s="5">
        <v>0.35416666666666669</v>
      </c>
      <c r="K7" s="5">
        <v>0.41666666666666669</v>
      </c>
      <c r="L7" s="6">
        <f t="shared" si="3"/>
        <v>1.5</v>
      </c>
      <c r="M7" t="s">
        <v>52</v>
      </c>
      <c r="N7">
        <v>20</v>
      </c>
      <c r="O7" s="3">
        <f t="shared" si="4"/>
        <v>30</v>
      </c>
    </row>
    <row r="8" spans="1:15" x14ac:dyDescent="0.3">
      <c r="A8">
        <v>3</v>
      </c>
      <c r="B8" s="3" t="str">
        <f>IF(ISBLANK(A8), "", VLOOKUP(A8, Clients!A:C, 2, FALSE))</f>
        <v>Third Client Name</v>
      </c>
      <c r="C8" s="3" t="str">
        <f>IF(ISBLANK(A8),"", VLOOKUP(Timesheet!A8, Clients!A:C, 3, FALSE))</f>
        <v>1234 Third St. NW Edmonton, AB T6C4C7</v>
      </c>
      <c r="D8">
        <v>18</v>
      </c>
      <c r="E8">
        <v>7</v>
      </c>
      <c r="F8">
        <v>2024</v>
      </c>
      <c r="G8" s="4">
        <f t="shared" ref="G8:G21" si="5">IF(ISBLANK(D8), "", IF(ISBLANK(E8), "", IF(ISBLANK(F8), "", (DATE(F8,E8,D8)))))</f>
        <v>45491</v>
      </c>
      <c r="H8" s="4" t="str">
        <f t="shared" si="1"/>
        <v>Thursday</v>
      </c>
      <c r="I8" s="4" t="str">
        <f t="shared" si="2"/>
        <v>July</v>
      </c>
      <c r="J8" s="5">
        <v>0.5</v>
      </c>
      <c r="K8" s="5">
        <v>0.52083333333333337</v>
      </c>
      <c r="L8" s="6">
        <f t="shared" si="3"/>
        <v>0.50000000000000089</v>
      </c>
      <c r="M8" t="s">
        <v>53</v>
      </c>
      <c r="N8">
        <v>20</v>
      </c>
      <c r="O8" s="3">
        <f t="shared" si="4"/>
        <v>10.000000000000018</v>
      </c>
    </row>
    <row r="9" spans="1:15" x14ac:dyDescent="0.3">
      <c r="A9">
        <v>4</v>
      </c>
      <c r="B9" s="3" t="str">
        <f>IF(ISBLANK(A9), "", VLOOKUP(A9, Clients!A:C, 2, FALSE))</f>
        <v>Fourth Client Name</v>
      </c>
      <c r="C9" s="3" t="str">
        <f>IF(ISBLANK(A9),"", VLOOKUP(Timesheet!A9, Clients!A:C, 3, FALSE))</f>
        <v>1234 Fourth St. NW Edmonton, AB T6C 4C7</v>
      </c>
      <c r="D9">
        <v>18</v>
      </c>
      <c r="E9">
        <v>7</v>
      </c>
      <c r="F9">
        <v>2024</v>
      </c>
      <c r="G9" s="4">
        <f t="shared" si="5"/>
        <v>45491</v>
      </c>
      <c r="H9" s="4" t="str">
        <f t="shared" si="1"/>
        <v>Thursday</v>
      </c>
      <c r="I9" s="4" t="str">
        <f t="shared" si="2"/>
        <v>July</v>
      </c>
      <c r="J9" s="5">
        <v>0.52083333333333337</v>
      </c>
      <c r="K9" s="5">
        <v>0.54166666666666663</v>
      </c>
      <c r="L9" s="6">
        <f t="shared" si="3"/>
        <v>0.49999999999999822</v>
      </c>
      <c r="M9" t="s">
        <v>20</v>
      </c>
      <c r="N9">
        <v>20</v>
      </c>
      <c r="O9" s="3">
        <f t="shared" si="4"/>
        <v>9.9999999999999645</v>
      </c>
    </row>
    <row r="10" spans="1:15" x14ac:dyDescent="0.3">
      <c r="A10">
        <v>1</v>
      </c>
      <c r="B10" s="3" t="str">
        <f>IF(ISBLANK(A10), "", VLOOKUP(A10, Clients!A:C, 2, FALSE))</f>
        <v>First Client Name</v>
      </c>
      <c r="C10" s="3" t="str">
        <f>IF(ISBLANK(A10),"", VLOOKUP(Timesheet!A10, Clients!A:C, 3, FALSE))</f>
        <v>1234 First St. NW Edmonton, AB T6C 4C7</v>
      </c>
      <c r="D10">
        <v>17</v>
      </c>
      <c r="E10">
        <v>7</v>
      </c>
      <c r="F10">
        <v>2024</v>
      </c>
      <c r="G10" s="4">
        <f t="shared" si="5"/>
        <v>45490</v>
      </c>
      <c r="H10" s="4" t="str">
        <f t="shared" si="1"/>
        <v>Wednesday</v>
      </c>
      <c r="I10" s="4" t="str">
        <f t="shared" si="2"/>
        <v>July</v>
      </c>
      <c r="J10" s="5">
        <v>0.60416666666666663</v>
      </c>
      <c r="K10" s="5">
        <v>0.75</v>
      </c>
      <c r="L10" s="6">
        <f t="shared" si="3"/>
        <v>3.5000000000000009</v>
      </c>
      <c r="M10" t="s">
        <v>20</v>
      </c>
      <c r="N10">
        <v>20</v>
      </c>
      <c r="O10" s="3">
        <f t="shared" si="4"/>
        <v>70.000000000000014</v>
      </c>
    </row>
    <row r="11" spans="1:15" x14ac:dyDescent="0.3">
      <c r="A11">
        <v>2</v>
      </c>
      <c r="B11" s="3" t="str">
        <f>IF(ISBLANK(A11), "", VLOOKUP(A11, Clients!A:C, 2, FALSE))</f>
        <v>Second Client Name</v>
      </c>
      <c r="C11" s="3" t="str">
        <f>IF(ISBLANK(A11),"", VLOOKUP(Timesheet!A11, Clients!A:C, 3, FALSE))</f>
        <v>1234 Second St. NW Edmonton, AB T6C 4C7</v>
      </c>
      <c r="D11">
        <v>17</v>
      </c>
      <c r="E11">
        <v>7</v>
      </c>
      <c r="F11">
        <v>2024</v>
      </c>
      <c r="G11" s="4">
        <f t="shared" si="5"/>
        <v>45490</v>
      </c>
      <c r="H11" s="4" t="str">
        <f t="shared" si="1"/>
        <v>Wednesday</v>
      </c>
      <c r="I11" s="4" t="str">
        <f t="shared" si="2"/>
        <v>July</v>
      </c>
      <c r="J11" s="5">
        <v>0.5</v>
      </c>
      <c r="K11" s="5">
        <v>0.60416666666666663</v>
      </c>
      <c r="L11" s="6">
        <f t="shared" si="3"/>
        <v>2.4999999999999991</v>
      </c>
      <c r="M11" t="s">
        <v>58</v>
      </c>
      <c r="N11">
        <v>30</v>
      </c>
      <c r="O11" s="3">
        <f t="shared" si="4"/>
        <v>74.999999999999972</v>
      </c>
    </row>
    <row r="12" spans="1:15" x14ac:dyDescent="0.3">
      <c r="A12">
        <v>3</v>
      </c>
      <c r="B12" s="3" t="str">
        <f>IF(ISBLANK(A12), "", VLOOKUP(A12, Clients!A:C, 2, FALSE))</f>
        <v>Third Client Name</v>
      </c>
      <c r="C12" s="3" t="str">
        <f>IF(ISBLANK(A12),"", VLOOKUP(Timesheet!A12, Clients!A:C, 3, FALSE))</f>
        <v>1234 Third St. NW Edmonton, AB T6C4C7</v>
      </c>
      <c r="D12">
        <v>17</v>
      </c>
      <c r="E12">
        <v>7</v>
      </c>
      <c r="F12">
        <v>2024</v>
      </c>
      <c r="G12" s="4">
        <f t="shared" si="5"/>
        <v>45490</v>
      </c>
      <c r="H12" s="4" t="str">
        <f t="shared" si="1"/>
        <v>Wednesday</v>
      </c>
      <c r="I12" s="4" t="str">
        <f t="shared" si="2"/>
        <v>July</v>
      </c>
      <c r="J12" s="5">
        <v>0.35416666666666669</v>
      </c>
      <c r="K12" s="5">
        <v>0.41666666666666669</v>
      </c>
      <c r="L12" s="6">
        <f t="shared" si="3"/>
        <v>1.5</v>
      </c>
      <c r="M12" t="s">
        <v>53</v>
      </c>
      <c r="N12">
        <v>20</v>
      </c>
      <c r="O12" s="3">
        <f t="shared" si="4"/>
        <v>30</v>
      </c>
    </row>
    <row r="13" spans="1:15" x14ac:dyDescent="0.3">
      <c r="A13">
        <v>4</v>
      </c>
      <c r="B13" s="3" t="str">
        <f>IF(ISBLANK(A13), "", VLOOKUP(A13, Clients!A:C, 2, FALSE))</f>
        <v>Fourth Client Name</v>
      </c>
      <c r="C13" s="3" t="str">
        <f>IF(ISBLANK(A13),"", VLOOKUP(Timesheet!A13, Clients!A:C, 3, FALSE))</f>
        <v>1234 Fourth St. NW Edmonton, AB T6C 4C7</v>
      </c>
      <c r="D13">
        <v>17</v>
      </c>
      <c r="E13">
        <v>7</v>
      </c>
      <c r="F13">
        <v>2024</v>
      </c>
      <c r="G13" s="4">
        <f t="shared" si="5"/>
        <v>45490</v>
      </c>
      <c r="H13" s="4" t="str">
        <f t="shared" si="1"/>
        <v>Wednesday</v>
      </c>
      <c r="I13" s="4" t="str">
        <f t="shared" si="2"/>
        <v>July</v>
      </c>
      <c r="J13" s="5">
        <v>0.41666666666666669</v>
      </c>
      <c r="K13" s="5">
        <v>0.5</v>
      </c>
      <c r="L13" s="6">
        <f t="shared" si="3"/>
        <v>1.9999999999999996</v>
      </c>
      <c r="M13" t="s">
        <v>20</v>
      </c>
      <c r="N13">
        <v>20</v>
      </c>
      <c r="O13" s="3">
        <f t="shared" si="4"/>
        <v>39.999999999999993</v>
      </c>
    </row>
    <row r="14" spans="1:15" x14ac:dyDescent="0.3">
      <c r="A14">
        <v>1</v>
      </c>
      <c r="B14" s="3" t="str">
        <f>IF(ISBLANK(A14), "", VLOOKUP(A14, Clients!A:C, 2, FALSE))</f>
        <v>First Client Name</v>
      </c>
      <c r="C14" s="3" t="str">
        <f>IF(ISBLANK(A14),"", VLOOKUP(Timesheet!A14, Clients!A:C, 3, FALSE))</f>
        <v>1234 First St. NW Edmonton, AB T6C 4C7</v>
      </c>
      <c r="D14">
        <v>16</v>
      </c>
      <c r="E14">
        <v>7</v>
      </c>
      <c r="F14">
        <v>2024</v>
      </c>
      <c r="G14" s="4">
        <f t="shared" si="5"/>
        <v>45489</v>
      </c>
      <c r="H14" s="4" t="str">
        <f t="shared" si="1"/>
        <v>Tuesday</v>
      </c>
      <c r="I14" s="4" t="str">
        <f t="shared" si="2"/>
        <v>July</v>
      </c>
      <c r="J14" s="5">
        <v>0.5</v>
      </c>
      <c r="K14" s="5">
        <v>0.66666666666666663</v>
      </c>
      <c r="L14" s="6">
        <f t="shared" si="3"/>
        <v>3.9999999999999991</v>
      </c>
      <c r="M14" t="s">
        <v>20</v>
      </c>
      <c r="N14">
        <v>20</v>
      </c>
      <c r="O14" s="3">
        <f t="shared" si="4"/>
        <v>79.999999999999986</v>
      </c>
    </row>
    <row r="15" spans="1:15" x14ac:dyDescent="0.3">
      <c r="A15">
        <v>2</v>
      </c>
      <c r="B15" s="3" t="str">
        <f>IF(ISBLANK(A15), "", VLOOKUP(A15, Clients!A:C, 2, FALSE))</f>
        <v>Second Client Name</v>
      </c>
      <c r="C15" s="3" t="str">
        <f>IF(ISBLANK(A15),"", VLOOKUP(Timesheet!A15, Clients!A:C, 3, FALSE))</f>
        <v>1234 Second St. NW Edmonton, AB T6C 4C7</v>
      </c>
      <c r="D15">
        <v>16</v>
      </c>
      <c r="E15">
        <v>7</v>
      </c>
      <c r="F15">
        <v>2024</v>
      </c>
      <c r="G15" s="4">
        <f t="shared" si="5"/>
        <v>45489</v>
      </c>
      <c r="H15" s="4" t="str">
        <f t="shared" si="1"/>
        <v>Tuesday</v>
      </c>
      <c r="I15" s="4" t="str">
        <f t="shared" si="2"/>
        <v>July</v>
      </c>
      <c r="J15" s="5">
        <v>0.33333333333333331</v>
      </c>
      <c r="K15" s="5">
        <v>0.45833333333333331</v>
      </c>
      <c r="L15" s="6">
        <f t="shared" si="3"/>
        <v>3</v>
      </c>
      <c r="M15" t="s">
        <v>52</v>
      </c>
      <c r="N15">
        <v>20</v>
      </c>
      <c r="O15" s="3">
        <f t="shared" si="4"/>
        <v>60</v>
      </c>
    </row>
    <row r="16" spans="1:15" x14ac:dyDescent="0.3">
      <c r="A16">
        <v>3</v>
      </c>
      <c r="B16" s="3" t="str">
        <f>IF(ISBLANK(A16), "", VLOOKUP(A16, Clients!A:C, 2, FALSE))</f>
        <v>Third Client Name</v>
      </c>
      <c r="C16" s="3" t="str">
        <f>IF(ISBLANK(A16),"", VLOOKUP(Timesheet!A16, Clients!A:C, 3, FALSE))</f>
        <v>1234 Third St. NW Edmonton, AB T6C4C7</v>
      </c>
      <c r="D16">
        <v>16</v>
      </c>
      <c r="E16">
        <v>7</v>
      </c>
      <c r="F16">
        <v>2024</v>
      </c>
      <c r="G16" s="4">
        <f t="shared" si="5"/>
        <v>45489</v>
      </c>
      <c r="H16" s="4" t="str">
        <f t="shared" si="1"/>
        <v>Tuesday</v>
      </c>
      <c r="I16" s="4" t="str">
        <f t="shared" si="2"/>
        <v>July</v>
      </c>
      <c r="J16" s="5">
        <v>0.45833333333333331</v>
      </c>
      <c r="K16" s="5">
        <v>0.5</v>
      </c>
      <c r="L16" s="6">
        <f t="shared" si="3"/>
        <v>1.0000000000000004</v>
      </c>
      <c r="M16" t="s">
        <v>53</v>
      </c>
      <c r="N16">
        <v>20</v>
      </c>
      <c r="O16" s="3">
        <f t="shared" si="4"/>
        <v>20.000000000000007</v>
      </c>
    </row>
    <row r="17" spans="1:15" x14ac:dyDescent="0.3">
      <c r="A17">
        <v>4</v>
      </c>
      <c r="B17" s="3" t="str">
        <f>IF(ISBLANK(A17), "", VLOOKUP(A17, Clients!A:C, 2, FALSE))</f>
        <v>Fourth Client Name</v>
      </c>
      <c r="C17" s="3" t="str">
        <f>IF(ISBLANK(A17),"", VLOOKUP(Timesheet!A17, Clients!A:C, 3, FALSE))</f>
        <v>1234 Fourth St. NW Edmonton, AB T6C 4C7</v>
      </c>
      <c r="D17">
        <v>16</v>
      </c>
      <c r="E17">
        <v>7</v>
      </c>
      <c r="F17">
        <v>2024</v>
      </c>
      <c r="G17" s="4">
        <f t="shared" si="5"/>
        <v>45489</v>
      </c>
      <c r="H17" s="4" t="str">
        <f t="shared" si="1"/>
        <v>Tuesday</v>
      </c>
      <c r="I17" s="4" t="str">
        <f t="shared" si="2"/>
        <v>July</v>
      </c>
      <c r="J17" s="5">
        <v>0.66666666666666663</v>
      </c>
      <c r="K17" s="5">
        <v>0.6875</v>
      </c>
      <c r="L17" s="6">
        <f t="shared" si="3"/>
        <v>0.50000000000000089</v>
      </c>
      <c r="M17" t="s">
        <v>20</v>
      </c>
      <c r="N17">
        <v>20</v>
      </c>
      <c r="O17" s="3">
        <f t="shared" si="4"/>
        <v>10.000000000000018</v>
      </c>
    </row>
    <row r="18" spans="1:15" x14ac:dyDescent="0.3">
      <c r="A18">
        <v>1</v>
      </c>
      <c r="B18" s="3" t="str">
        <f>IF(ISBLANK(A18), "", VLOOKUP(A18, Clients!A:C, 2, FALSE))</f>
        <v>First Client Name</v>
      </c>
      <c r="C18" s="3" t="str">
        <f>IF(ISBLANK(A18),"", VLOOKUP(Timesheet!A18, Clients!A:C, 3, FALSE))</f>
        <v>1234 First St. NW Edmonton, AB T6C 4C7</v>
      </c>
      <c r="D18">
        <v>15</v>
      </c>
      <c r="E18">
        <v>7</v>
      </c>
      <c r="F18">
        <v>2024</v>
      </c>
      <c r="G18" s="4">
        <f t="shared" si="5"/>
        <v>45488</v>
      </c>
      <c r="H18" s="4" t="str">
        <f t="shared" si="1"/>
        <v>Monday</v>
      </c>
      <c r="I18" s="4" t="str">
        <f t="shared" si="2"/>
        <v>July</v>
      </c>
      <c r="J18" s="5">
        <v>0.41666666666666669</v>
      </c>
      <c r="K18" s="5">
        <v>0.5</v>
      </c>
      <c r="L18" s="6">
        <f t="shared" si="3"/>
        <v>1.9999999999999996</v>
      </c>
      <c r="M18" t="s">
        <v>20</v>
      </c>
      <c r="N18">
        <v>20</v>
      </c>
      <c r="O18" s="3">
        <f t="shared" si="4"/>
        <v>39.999999999999993</v>
      </c>
    </row>
    <row r="19" spans="1:15" x14ac:dyDescent="0.3">
      <c r="A19">
        <v>2</v>
      </c>
      <c r="B19" s="3" t="str">
        <f>IF(ISBLANK(A19), "", VLOOKUP(A19, Clients!A:C, 2, FALSE))</f>
        <v>Second Client Name</v>
      </c>
      <c r="C19" s="3" t="str">
        <f>IF(ISBLANK(A19),"", VLOOKUP(Timesheet!A19, Clients!A:C, 3, FALSE))</f>
        <v>1234 Second St. NW Edmonton, AB T6C 4C7</v>
      </c>
      <c r="D19">
        <v>15</v>
      </c>
      <c r="E19">
        <v>7</v>
      </c>
      <c r="F19">
        <v>2024</v>
      </c>
      <c r="G19" s="4">
        <f t="shared" si="5"/>
        <v>45488</v>
      </c>
      <c r="H19" s="4" t="str">
        <f t="shared" si="1"/>
        <v>Monday</v>
      </c>
      <c r="I19" s="4" t="str">
        <f t="shared" si="2"/>
        <v>July</v>
      </c>
      <c r="J19" s="5">
        <v>0.5</v>
      </c>
      <c r="K19" s="5">
        <v>0.54166666666666663</v>
      </c>
      <c r="L19" s="6">
        <f t="shared" si="3"/>
        <v>0.999999999999999</v>
      </c>
      <c r="M19" t="s">
        <v>52</v>
      </c>
      <c r="N19">
        <v>20</v>
      </c>
      <c r="O19" s="3">
        <f t="shared" si="4"/>
        <v>19.999999999999979</v>
      </c>
    </row>
    <row r="20" spans="1:15" x14ac:dyDescent="0.3">
      <c r="A20">
        <v>3</v>
      </c>
      <c r="B20" s="3" t="str">
        <f>IF(ISBLANK(A20), "", VLOOKUP(A20, Clients!A:C, 2, FALSE))</f>
        <v>Third Client Name</v>
      </c>
      <c r="C20" s="3" t="str">
        <f>IF(ISBLANK(A20),"", VLOOKUP(Timesheet!A20, Clients!A:C, 3, FALSE))</f>
        <v>1234 Third St. NW Edmonton, AB T6C4C7</v>
      </c>
      <c r="D20">
        <v>15</v>
      </c>
      <c r="E20">
        <v>7</v>
      </c>
      <c r="F20">
        <v>2024</v>
      </c>
      <c r="G20" s="4">
        <f t="shared" si="5"/>
        <v>45488</v>
      </c>
      <c r="H20" s="4" t="str">
        <f t="shared" si="1"/>
        <v>Monday</v>
      </c>
      <c r="I20" s="4" t="str">
        <f t="shared" si="2"/>
        <v>July</v>
      </c>
      <c r="J20" s="5">
        <v>0.54166666666666663</v>
      </c>
      <c r="K20" s="5">
        <v>0.75</v>
      </c>
      <c r="L20" s="6">
        <f t="shared" si="3"/>
        <v>5.0000000000000009</v>
      </c>
      <c r="M20" t="s">
        <v>53</v>
      </c>
      <c r="N20">
        <v>20</v>
      </c>
      <c r="O20" s="3">
        <f t="shared" si="4"/>
        <v>100.00000000000001</v>
      </c>
    </row>
    <row r="21" spans="1:15" x14ac:dyDescent="0.3">
      <c r="A21">
        <v>4</v>
      </c>
      <c r="B21" s="3" t="str">
        <f>IF(ISBLANK(A21), "", VLOOKUP(A21, Clients!A:C, 2, FALSE))</f>
        <v>Fourth Client Name</v>
      </c>
      <c r="C21" s="3" t="str">
        <f>IF(ISBLANK(A21),"", VLOOKUP(Timesheet!A21, Clients!A:C, 3, FALSE))</f>
        <v>1234 Fourth St. NW Edmonton, AB T6C 4C7</v>
      </c>
      <c r="D21">
        <v>15</v>
      </c>
      <c r="E21">
        <v>7</v>
      </c>
      <c r="F21">
        <v>2024</v>
      </c>
      <c r="G21" s="4">
        <f t="shared" si="5"/>
        <v>45488</v>
      </c>
      <c r="H21" s="4" t="str">
        <f t="shared" si="1"/>
        <v>Monday</v>
      </c>
      <c r="I21" s="4" t="str">
        <f t="shared" si="2"/>
        <v>July</v>
      </c>
      <c r="J21" s="5">
        <v>0.35416666666666669</v>
      </c>
      <c r="K21" s="5">
        <v>0.41666666666666669</v>
      </c>
      <c r="L21" s="6">
        <f t="shared" si="3"/>
        <v>1.5</v>
      </c>
      <c r="M21" t="s">
        <v>20</v>
      </c>
      <c r="N21">
        <v>20</v>
      </c>
      <c r="O21" s="3">
        <f t="shared" si="4"/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04F1-718B-49E8-A51D-8EB6B5A53B41}">
  <dimension ref="A1:N6"/>
  <sheetViews>
    <sheetView tabSelected="1" topLeftCell="C1" workbookViewId="0">
      <selection activeCell="A6" sqref="A6"/>
    </sheetView>
  </sheetViews>
  <sheetFormatPr defaultRowHeight="14.4" x14ac:dyDescent="0.3"/>
  <cols>
    <col min="1" max="1" width="15.88671875" bestFit="1" customWidth="1"/>
    <col min="2" max="2" width="14.5546875" style="10" bestFit="1" customWidth="1"/>
    <col min="3" max="3" width="11.21875" bestFit="1" customWidth="1"/>
    <col min="4" max="4" width="15" bestFit="1" customWidth="1"/>
    <col min="5" max="5" width="14.109375" bestFit="1" customWidth="1"/>
    <col min="6" max="6" width="13.21875" bestFit="1" customWidth="1"/>
    <col min="7" max="7" width="15" style="3" bestFit="1" customWidth="1"/>
    <col min="8" max="8" width="13.6640625" style="3" customWidth="1"/>
    <col min="9" max="9" width="8.88671875" style="3"/>
    <col min="10" max="10" width="10.5546875" style="3" customWidth="1"/>
    <col min="11" max="11" width="8.88671875" style="3"/>
    <col min="12" max="12" width="14.6640625" style="3" bestFit="1" customWidth="1"/>
    <col min="13" max="13" width="12.109375" style="3" customWidth="1"/>
    <col min="14" max="14" width="8.88671875" style="3"/>
  </cols>
  <sheetData>
    <row r="1" spans="1:14" x14ac:dyDescent="0.3">
      <c r="A1" s="1" t="s">
        <v>69</v>
      </c>
      <c r="B1" s="9" t="s">
        <v>63</v>
      </c>
      <c r="C1" s="1" t="s">
        <v>54</v>
      </c>
      <c r="D1" s="1" t="s">
        <v>55</v>
      </c>
      <c r="E1" s="1" t="s">
        <v>56</v>
      </c>
      <c r="F1" s="1" t="s">
        <v>16</v>
      </c>
      <c r="G1" s="2" t="s">
        <v>0</v>
      </c>
      <c r="H1" s="2" t="s">
        <v>1</v>
      </c>
      <c r="I1" s="2" t="s">
        <v>23</v>
      </c>
      <c r="J1" s="2" t="s">
        <v>22</v>
      </c>
      <c r="K1" s="2" t="s">
        <v>46</v>
      </c>
      <c r="L1" s="2" t="s">
        <v>50</v>
      </c>
      <c r="M1" s="2" t="s">
        <v>60</v>
      </c>
      <c r="N1" s="2" t="s">
        <v>59</v>
      </c>
    </row>
    <row r="2" spans="1:14" x14ac:dyDescent="0.3">
      <c r="A2" t="s">
        <v>71</v>
      </c>
      <c r="B2" s="10" t="s">
        <v>64</v>
      </c>
      <c r="C2" s="7">
        <v>45505</v>
      </c>
      <c r="D2" s="7">
        <v>45474</v>
      </c>
      <c r="E2" s="7">
        <v>45504</v>
      </c>
      <c r="F2">
        <v>1</v>
      </c>
      <c r="G2" s="3" t="str">
        <f>VLOOKUP($F2, Clients!$A:$I, 2, FALSE)</f>
        <v>First Client Name</v>
      </c>
      <c r="H2" s="3" t="str">
        <f>VLOOKUP($F2, Clients!$A:$I, 3, FALSE)</f>
        <v>1234 First St. NW Edmonton, AB T6C 4C7</v>
      </c>
      <c r="I2" s="3" t="str">
        <f>VLOOKUP($F2, Clients!$A:$I, 4, FALSE)</f>
        <v>555-123-4567</v>
      </c>
      <c r="J2" s="3" t="str">
        <f>VLOOKUP($F2, Clients!$A:$I, 6, FALSE)</f>
        <v>firstclient@me.com</v>
      </c>
      <c r="K2" s="3" t="str">
        <f>VLOOKUP($F2, Clients!$A:$I, 8, FALSE)</f>
        <v>Cash</v>
      </c>
      <c r="L2" s="3" t="str">
        <f>TEXT(VLOOKUP($F2, Clients!$A:$I, 9, FALSE), "mm/dd/yyyy")</f>
        <v>01/01/2020</v>
      </c>
      <c r="M2" s="3">
        <f>SUMIFS(Timesheet!$L:$L, Timesheet!$A:$A, $F2, Timesheet!$G:$G, "&gt;"&amp;$D2, Timesheet!$G:$G, "&lt;"&amp;$E2)</f>
        <v>13</v>
      </c>
      <c r="N2" s="2" t="str">
        <f>"$ "&amp;SUMIFS(Timesheet!$O:$O, Timesheet!$A:$A, $F2, Timesheet!$G:$G, "&gt;"&amp;$D2, Timesheet!$G:$G, "&lt;"&amp;$E2)</f>
        <v>$ 260</v>
      </c>
    </row>
    <row r="3" spans="1:14" x14ac:dyDescent="0.3">
      <c r="A3" t="s">
        <v>70</v>
      </c>
      <c r="B3" s="10" t="s">
        <v>65</v>
      </c>
      <c r="C3" s="7">
        <v>45505</v>
      </c>
      <c r="D3" s="7">
        <v>45474</v>
      </c>
      <c r="E3" s="7">
        <v>45504</v>
      </c>
      <c r="F3">
        <v>2</v>
      </c>
      <c r="G3" s="3" t="str">
        <f>VLOOKUP($F3, Clients!$A:$I, 2, FALSE)</f>
        <v>Second Client Name</v>
      </c>
      <c r="H3" s="3" t="str">
        <f>VLOOKUP($F3, Clients!$A:$I, 3, FALSE)</f>
        <v>1234 Second St. NW Edmonton, AB T6C 4C7</v>
      </c>
      <c r="I3" s="3" t="str">
        <f>VLOOKUP($F3, Clients!$A:$I, 4, FALSE)</f>
        <v>555-223-4567</v>
      </c>
      <c r="J3" s="3" t="str">
        <f>VLOOKUP($F3, Clients!$A:$I, 6, FALSE)</f>
        <v>secondclient@me.com</v>
      </c>
      <c r="K3" s="3" t="str">
        <f>VLOOKUP($F3, Clients!$A:$I, 8, FALSE)</f>
        <v>Credit Card</v>
      </c>
      <c r="L3" s="3" t="str">
        <f>TEXT(VLOOKUP($F3, Clients!$A:$I, 9, FALSE), "mm/dd/yyyy")</f>
        <v>01/01/2021</v>
      </c>
      <c r="M3" s="3">
        <f>SUMIFS(Timesheet!$L:$L, Timesheet!$A:$A, $F3, Timesheet!$G:$G, "&gt;"&amp;$D3, Timesheet!$G:$G, "&lt;"&amp;$E3)</f>
        <v>9.9999999999999964</v>
      </c>
      <c r="N3" s="2" t="str">
        <f>"$ "&amp;SUMIFS(Timesheet!$O:$O, Timesheet!$A:$A, $F3, Timesheet!$G:$G, "&gt;"&amp;$D3, Timesheet!$G:$G, "&lt;"&amp;$E3)</f>
        <v>$ 225</v>
      </c>
    </row>
    <row r="4" spans="1:14" x14ac:dyDescent="0.3">
      <c r="A4" t="s">
        <v>70</v>
      </c>
      <c r="B4" s="10" t="s">
        <v>66</v>
      </c>
      <c r="C4" s="7">
        <v>45505</v>
      </c>
      <c r="D4" s="7">
        <v>45474</v>
      </c>
      <c r="E4" s="7">
        <v>45504</v>
      </c>
      <c r="F4">
        <v>3</v>
      </c>
      <c r="G4" s="3" t="str">
        <f>VLOOKUP($F4, Clients!$A:$I, 2, FALSE)</f>
        <v>Third Client Name</v>
      </c>
      <c r="H4" s="3" t="str">
        <f>VLOOKUP($F4, Clients!$A:$I, 3, FALSE)</f>
        <v>1234 Third St. NW Edmonton, AB T6C4C7</v>
      </c>
      <c r="I4" s="3" t="str">
        <f>VLOOKUP($F4, Clients!$A:$I, 4, FALSE)</f>
        <v>555-323-4567</v>
      </c>
      <c r="J4" s="3" t="str">
        <f>VLOOKUP($F4, Clients!$A:$I, 6, FALSE)</f>
        <v>thirdclient@me.com</v>
      </c>
      <c r="K4" s="3" t="str">
        <f>VLOOKUP($F4, Clients!$A:$I, 8, FALSE)</f>
        <v>eTransfer</v>
      </c>
      <c r="L4" s="3" t="str">
        <f>TEXT(VLOOKUP($F4, Clients!$A:$I, 9, FALSE), "mm/dd/yyyy")</f>
        <v>01/01/2022</v>
      </c>
      <c r="M4" s="3">
        <f>SUMIFS(Timesheet!$L:$L, Timesheet!$A:$A, $F4, Timesheet!$G:$G, "&gt;"&amp;$D4, Timesheet!$G:$G, "&lt;"&amp;$E4)</f>
        <v>9.5000000000000036</v>
      </c>
      <c r="N4" s="2" t="str">
        <f>"$ "&amp;SUMIFS(Timesheet!$O:$O, Timesheet!$A:$A, $F4, Timesheet!$G:$G, "&gt;"&amp;$D4, Timesheet!$G:$G, "&lt;"&amp;$E4)</f>
        <v>$ 190</v>
      </c>
    </row>
    <row r="5" spans="1:14" x14ac:dyDescent="0.3">
      <c r="A5" t="s">
        <v>70</v>
      </c>
      <c r="B5" s="10" t="s">
        <v>67</v>
      </c>
      <c r="C5" s="7">
        <v>45505</v>
      </c>
      <c r="D5" s="7">
        <v>45474</v>
      </c>
      <c r="E5" s="7">
        <v>45504</v>
      </c>
      <c r="F5">
        <v>4</v>
      </c>
      <c r="G5" s="3" t="str">
        <f>VLOOKUP($F5, Clients!$A:$I, 2, FALSE)</f>
        <v>Fourth Client Name</v>
      </c>
      <c r="H5" s="3" t="str">
        <f>VLOOKUP($F5, Clients!$A:$I, 3, FALSE)</f>
        <v>1234 Fourth St. NW Edmonton, AB T6C 4C7</v>
      </c>
      <c r="I5" s="3" t="str">
        <f>VLOOKUP($F5, Clients!$A:$I, 4, FALSE)</f>
        <v>555-423-4567</v>
      </c>
      <c r="J5" s="3" t="str">
        <f>VLOOKUP($F5, Clients!$A:$I, 6, FALSE)</f>
        <v>fourthclient@me.com</v>
      </c>
      <c r="K5" s="3" t="str">
        <f>VLOOKUP($F5, Clients!$A:$I, 8, FALSE)</f>
        <v>eTransfer</v>
      </c>
      <c r="L5" s="3" t="str">
        <f>TEXT(VLOOKUP($F5, Clients!$A:$I, 9, FALSE), "mm/dd/yyyy")</f>
        <v>01/01/2023</v>
      </c>
      <c r="M5" s="3">
        <f>SUMIFS(Timesheet!$L:$L, Timesheet!$A:$A, $F5, Timesheet!$G:$G, "&gt;"&amp;$D5, Timesheet!$G:$G, "&lt;"&amp;$E5)</f>
        <v>7.4999999999999991</v>
      </c>
      <c r="N5" s="2" t="str">
        <f>"$ "&amp;SUMIFS(Timesheet!$O:$O, Timesheet!$A:$A, $F5, Timesheet!$G:$G, "&gt;"&amp;$D5, Timesheet!$G:$G, "&lt;"&amp;$E5)</f>
        <v>$ 150</v>
      </c>
    </row>
    <row r="6" spans="1:14" x14ac:dyDescent="0.3">
      <c r="A6" t="s">
        <v>70</v>
      </c>
      <c r="B6" s="10" t="s">
        <v>68</v>
      </c>
      <c r="C6" s="7">
        <v>45505</v>
      </c>
      <c r="D6" s="7">
        <v>45474</v>
      </c>
      <c r="E6" s="7">
        <v>45504</v>
      </c>
      <c r="F6">
        <v>5</v>
      </c>
      <c r="G6" s="3" t="str">
        <f>VLOOKUP($F6, Clients!$A:$I, 2, FALSE)</f>
        <v>Fifth Client Name</v>
      </c>
      <c r="H6" s="3" t="str">
        <f>VLOOKUP($F6, Clients!$A:$I, 3, FALSE)</f>
        <v>1234 Fifth St. NW Edmonton, AB T6C 4C7</v>
      </c>
      <c r="I6" s="3" t="str">
        <f>VLOOKUP($F6, Clients!$A:$I, 4, FALSE)</f>
        <v>555-523-4567</v>
      </c>
      <c r="J6" s="3" t="str">
        <f>VLOOKUP($F6, Clients!$A:$I, 6, FALSE)</f>
        <v>fifthclient@me.com</v>
      </c>
      <c r="K6" s="3" t="str">
        <f>VLOOKUP($F6, Clients!$A:$I, 8, FALSE)</f>
        <v>eTransfer</v>
      </c>
      <c r="L6" s="3" t="str">
        <f>TEXT(VLOOKUP($F6, Clients!$A:$I, 9, FALSE), "mm/dd/yyyy")</f>
        <v>01/01/2024</v>
      </c>
      <c r="M6" s="3">
        <f>SUMIFS(Timesheet!$L:$L, Timesheet!$A:$A, $F6, Timesheet!$G:$G, "&gt;"&amp;$D6, Timesheet!$G:$G, "&lt;"&amp;$E6)</f>
        <v>0</v>
      </c>
      <c r="N6" s="2" t="str">
        <f>"$ "&amp;SUMIFS(Timesheet!$O:$O, Timesheet!$A:$A, $F6, Timesheet!$G:$G, "&gt;"&amp;$D6, Timesheet!$G:$G, "&lt;"&amp;$E6)</f>
        <v>$ 0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Clients</vt:lpstr>
      <vt:lpstr>Timesheet</vt:lpstr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Steffen</dc:creator>
  <cp:lastModifiedBy>Samuel Steffen</cp:lastModifiedBy>
  <dcterms:created xsi:type="dcterms:W3CDTF">2015-06-05T18:17:20Z</dcterms:created>
  <dcterms:modified xsi:type="dcterms:W3CDTF">2024-07-24T05:58:51Z</dcterms:modified>
</cp:coreProperties>
</file>