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wift\Dropbox\Teaching_Sam_Swift\Social_Epi\Week 15\"/>
    </mc:Choice>
  </mc:AlternateContent>
  <xr:revisionPtr revIDLastSave="0" documentId="13_ncr:1_{3248E591-0FFC-4CC4-86B3-5088F26916A2}" xr6:coauthVersionLast="36" xr6:coauthVersionMax="36" xr10:uidLastSave="{00000000-0000-0000-0000-000000000000}"/>
  <bookViews>
    <workbookView xWindow="0" yWindow="0" windowWidth="19200" windowHeight="6930" xr2:uid="{7FED204B-3444-42A6-8A2F-1A46D8FF1EDA}"/>
  </bookViews>
  <sheets>
    <sheet name="Life Expectancy Age Brackets" sheetId="2" r:id="rId1"/>
    <sheet name="LE Single Years" sheetId="4" r:id="rId2"/>
    <sheet name="Years of Potential Life Los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3" l="1"/>
  <c r="D10" i="3"/>
  <c r="D4" i="3"/>
  <c r="D5" i="3"/>
  <c r="D6" i="3"/>
  <c r="D7" i="3"/>
  <c r="D8" i="3"/>
  <c r="D9" i="3"/>
  <c r="D3" i="3"/>
  <c r="L13" i="4"/>
  <c r="M13" i="4" s="1"/>
  <c r="L12" i="4"/>
  <c r="L11" i="4"/>
  <c r="L10" i="4"/>
  <c r="L9" i="4"/>
  <c r="M9" i="4" s="1"/>
  <c r="L8" i="4"/>
  <c r="M8" i="4" s="1"/>
  <c r="L7" i="4"/>
  <c r="M7" i="4" s="1"/>
  <c r="L6" i="4"/>
  <c r="L5" i="4"/>
  <c r="M5" i="4" s="1"/>
  <c r="L71" i="4"/>
  <c r="L72" i="4"/>
  <c r="L73" i="4"/>
  <c r="M73" i="4" s="1"/>
  <c r="L74" i="4"/>
  <c r="L75" i="4"/>
  <c r="L76" i="4"/>
  <c r="L77" i="4"/>
  <c r="L78" i="4"/>
  <c r="L79" i="4"/>
  <c r="L80" i="4"/>
  <c r="M80" i="4" s="1"/>
  <c r="L81" i="4"/>
  <c r="M81" i="4" s="1"/>
  <c r="L82" i="4"/>
  <c r="M82" i="4" s="1"/>
  <c r="L83" i="4"/>
  <c r="L84" i="4"/>
  <c r="L85" i="4"/>
  <c r="L86" i="4"/>
  <c r="M86" i="4" s="1"/>
  <c r="L87" i="4"/>
  <c r="M87" i="4" s="1"/>
  <c r="L88" i="4"/>
  <c r="M12" i="4"/>
  <c r="L14" i="4"/>
  <c r="L15" i="4"/>
  <c r="M15" i="4" s="1"/>
  <c r="L16" i="4"/>
  <c r="M16" i="4" s="1"/>
  <c r="L17" i="4"/>
  <c r="L18" i="4"/>
  <c r="L19" i="4"/>
  <c r="M19" i="4" s="1"/>
  <c r="L20" i="4"/>
  <c r="L21" i="4"/>
  <c r="L22" i="4"/>
  <c r="L23" i="4"/>
  <c r="L24" i="4"/>
  <c r="M24" i="4" s="1"/>
  <c r="L25" i="4"/>
  <c r="M25" i="4" s="1"/>
  <c r="L26" i="4"/>
  <c r="L27" i="4"/>
  <c r="M27" i="4" s="1"/>
  <c r="L28" i="4"/>
  <c r="M28" i="4" s="1"/>
  <c r="L29" i="4"/>
  <c r="L30" i="4"/>
  <c r="M30" i="4" s="1"/>
  <c r="L31" i="4"/>
  <c r="M31" i="4" s="1"/>
  <c r="L32" i="4"/>
  <c r="L33" i="4"/>
  <c r="L34" i="4"/>
  <c r="L35" i="4"/>
  <c r="L36" i="4"/>
  <c r="M36" i="4" s="1"/>
  <c r="L37" i="4"/>
  <c r="M37" i="4" s="1"/>
  <c r="L38" i="4"/>
  <c r="L39" i="4"/>
  <c r="M39" i="4" s="1"/>
  <c r="L40" i="4"/>
  <c r="M40" i="4" s="1"/>
  <c r="L41" i="4"/>
  <c r="L42" i="4"/>
  <c r="L43" i="4"/>
  <c r="M43" i="4" s="1"/>
  <c r="L44" i="4"/>
  <c r="L45" i="4"/>
  <c r="L46" i="4"/>
  <c r="L47" i="4"/>
  <c r="L48" i="4"/>
  <c r="M48" i="4" s="1"/>
  <c r="L49" i="4"/>
  <c r="M49" i="4" s="1"/>
  <c r="L50" i="4"/>
  <c r="L51" i="4"/>
  <c r="M51" i="4" s="1"/>
  <c r="L52" i="4"/>
  <c r="M52" i="4" s="1"/>
  <c r="L53" i="4"/>
  <c r="L54" i="4"/>
  <c r="L55" i="4"/>
  <c r="M55" i="4" s="1"/>
  <c r="L56" i="4"/>
  <c r="L57" i="4"/>
  <c r="L58" i="4"/>
  <c r="L59" i="4"/>
  <c r="L60" i="4"/>
  <c r="M60" i="4" s="1"/>
  <c r="L61" i="4"/>
  <c r="M61" i="4" s="1"/>
  <c r="L62" i="4"/>
  <c r="L63" i="4"/>
  <c r="M63" i="4" s="1"/>
  <c r="L64" i="4"/>
  <c r="M64" i="4" s="1"/>
  <c r="L65" i="4"/>
  <c r="L66" i="4"/>
  <c r="M66" i="4" s="1"/>
  <c r="L67" i="4"/>
  <c r="M67" i="4" s="1"/>
  <c r="L68" i="4"/>
  <c r="L69" i="4"/>
  <c r="L70" i="4"/>
  <c r="M72" i="4"/>
  <c r="M75" i="4"/>
  <c r="M76" i="4"/>
  <c r="M78" i="4"/>
  <c r="M79" i="4"/>
  <c r="M84" i="4"/>
  <c r="M85" i="4"/>
  <c r="K88" i="4"/>
  <c r="L4" i="4"/>
  <c r="M6" i="4"/>
  <c r="M10" i="4"/>
  <c r="M11" i="4"/>
  <c r="M14" i="4"/>
  <c r="M17" i="4"/>
  <c r="M18" i="4"/>
  <c r="M20" i="4"/>
  <c r="M21" i="4"/>
  <c r="M22" i="4"/>
  <c r="M23" i="4"/>
  <c r="M26" i="4"/>
  <c r="M29" i="4"/>
  <c r="M32" i="4"/>
  <c r="M33" i="4"/>
  <c r="M34" i="4"/>
  <c r="M35" i="4"/>
  <c r="M38" i="4"/>
  <c r="M41" i="4"/>
  <c r="M42" i="4"/>
  <c r="M44" i="4"/>
  <c r="M45" i="4"/>
  <c r="M46" i="4"/>
  <c r="M47" i="4"/>
  <c r="M50" i="4"/>
  <c r="M53" i="4"/>
  <c r="M54" i="4"/>
  <c r="M56" i="4"/>
  <c r="M57" i="4"/>
  <c r="M58" i="4"/>
  <c r="M59" i="4"/>
  <c r="M62" i="4"/>
  <c r="M65" i="4"/>
  <c r="M68" i="4"/>
  <c r="M69" i="4"/>
  <c r="M70" i="4"/>
  <c r="M71" i="4"/>
  <c r="M74" i="4"/>
  <c r="M77" i="4"/>
  <c r="M8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I14" i="4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H88" i="4"/>
  <c r="F88" i="4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D14" i="3" l="1"/>
  <c r="D16" i="3" s="1"/>
  <c r="M88" i="4"/>
  <c r="H9" i="4"/>
  <c r="H10" i="4"/>
  <c r="H12" i="4"/>
  <c r="H5" i="4"/>
  <c r="H6" i="4"/>
  <c r="H8" i="4"/>
  <c r="H11" i="4"/>
  <c r="J4" i="4"/>
  <c r="K4" i="4" s="1"/>
  <c r="H4" i="4"/>
  <c r="I5" i="4"/>
  <c r="J5" i="4" s="1"/>
  <c r="H7" i="4"/>
  <c r="H13" i="4"/>
  <c r="H14" i="2"/>
  <c r="F5" i="2"/>
  <c r="G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F4" i="2"/>
  <c r="G4" i="2" s="1"/>
  <c r="J4" i="2" s="1"/>
  <c r="K4" i="2" s="1"/>
  <c r="I6" i="4" l="1"/>
  <c r="K5" i="4"/>
  <c r="H5" i="2"/>
  <c r="H4" i="2"/>
  <c r="I5" i="2"/>
  <c r="I6" i="2" s="1"/>
  <c r="I7" i="4" l="1"/>
  <c r="J6" i="4"/>
  <c r="K6" i="4" s="1"/>
  <c r="I7" i="2"/>
  <c r="J7" i="2" s="1"/>
  <c r="J6" i="2"/>
  <c r="K6" i="2" s="1"/>
  <c r="J5" i="2"/>
  <c r="K5" i="2" s="1"/>
  <c r="I8" i="4" l="1"/>
  <c r="J7" i="4"/>
  <c r="K7" i="4" s="1"/>
  <c r="I8" i="2"/>
  <c r="K7" i="2"/>
  <c r="I9" i="4" l="1"/>
  <c r="J8" i="4"/>
  <c r="K8" i="4" s="1"/>
  <c r="I9" i="2"/>
  <c r="J8" i="2"/>
  <c r="K8" i="2" s="1"/>
  <c r="I10" i="4" l="1"/>
  <c r="J9" i="4"/>
  <c r="K9" i="4" s="1"/>
  <c r="I10" i="2"/>
  <c r="J9" i="2"/>
  <c r="K9" i="2" s="1"/>
  <c r="I11" i="4" l="1"/>
  <c r="J10" i="4"/>
  <c r="K10" i="4" s="1"/>
  <c r="I11" i="2"/>
  <c r="J10" i="2"/>
  <c r="K10" i="2" s="1"/>
  <c r="I12" i="4" l="1"/>
  <c r="J11" i="4"/>
  <c r="K11" i="4" s="1"/>
  <c r="J11" i="2"/>
  <c r="K11" i="2" s="1"/>
  <c r="I12" i="2"/>
  <c r="I13" i="4" l="1"/>
  <c r="J12" i="4"/>
  <c r="K12" i="4" s="1"/>
  <c r="I13" i="2"/>
  <c r="J12" i="2"/>
  <c r="K12" i="2" s="1"/>
  <c r="J13" i="4" l="1"/>
  <c r="K13" i="4" s="1"/>
  <c r="I14" i="2"/>
  <c r="J13" i="2"/>
  <c r="K13" i="2" s="1"/>
  <c r="J14" i="2" l="1"/>
  <c r="K14" i="2"/>
  <c r="M4" i="4" l="1"/>
  <c r="L14" i="2"/>
  <c r="M14" i="2" s="1"/>
  <c r="L6" i="2"/>
  <c r="M6" i="2" s="1"/>
  <c r="L4" i="2"/>
  <c r="M4" i="2" s="1"/>
  <c r="L7" i="2"/>
  <c r="M7" i="2" s="1"/>
  <c r="L5" i="2"/>
  <c r="M5" i="2" s="1"/>
  <c r="L8" i="2"/>
  <c r="M8" i="2" s="1"/>
  <c r="L9" i="2"/>
  <c r="M9" i="2" s="1"/>
  <c r="L11" i="2"/>
  <c r="M11" i="2" s="1"/>
  <c r="L10" i="2"/>
  <c r="M10" i="2" s="1"/>
  <c r="L12" i="2"/>
  <c r="M12" i="2" s="1"/>
  <c r="L13" i="2"/>
  <c r="M13" i="2" s="1"/>
</calcChain>
</file>

<file path=xl/sharedStrings.xml><?xml version="1.0" encoding="utf-8"?>
<sst xmlns="http://schemas.openxmlformats.org/spreadsheetml/2006/main" count="84" uniqueCount="47">
  <si>
    <t>Calculation</t>
  </si>
  <si>
    <t>None</t>
  </si>
  <si>
    <t>&lt;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</si>
  <si>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</si>
  <si>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</si>
  <si>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</si>
  <si>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</si>
  <si>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</si>
  <si>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</si>
  <si>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</si>
  <si>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</si>
  <si>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</si>
  <si>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</si>
  <si>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Average time of death during interval</t>
  </si>
  <si>
    <t>Number of Deaths/Population at Risk (D/E)</t>
  </si>
  <si>
    <t xml:space="preserve">Probability of Dying in interval </t>
  </si>
  <si>
    <t xml:space="preserve">Real Data </t>
  </si>
  <si>
    <t>Probability of Surving Interval</t>
  </si>
  <si>
    <t xml:space="preserve">1- Probability of dying </t>
  </si>
  <si>
    <t>Hypothetical Cohort of 100,000 Persons</t>
  </si>
  <si>
    <t>Persons surviving to previous age bracket* (1- Probability of surviving in previous age bracket)</t>
  </si>
  <si>
    <t xml:space="preserve">Number of persons dying during interval </t>
  </si>
  <si>
    <t>Persons alive in age group at beginning of age bracket</t>
  </si>
  <si>
    <t xml:space="preserve">Probability of dying*number alive by that age </t>
  </si>
  <si>
    <t xml:space="preserve">Years lived during interval </t>
  </si>
  <si>
    <t>(Number alive at start of age bracket*age bracket width)+(Number dying during age bracket*age bracket width*time of death during interval)</t>
  </si>
  <si>
    <t>Total number of years lived beyond age bracket</t>
  </si>
  <si>
    <t>Sum years lived during all age brackets excluding the previous</t>
  </si>
  <si>
    <t xml:space="preserve">Life Expectancy </t>
  </si>
  <si>
    <t>Total number of years lived beyond age bracket/ Persons alive at begenning of Age Bracket</t>
  </si>
  <si>
    <t>TOTAL DEATHS &lt;65</t>
  </si>
  <si>
    <t>TOTAL YPLL &lt;65</t>
  </si>
  <si>
    <t>POPULATION &lt;65</t>
  </si>
  <si>
    <t>YPLL RATE PER 100,000 &lt;65</t>
  </si>
  <si>
    <t>Number of deaths in age bracket</t>
  </si>
  <si>
    <t xml:space="preserve">Age bracket </t>
  </si>
  <si>
    <t>Population at risk</t>
  </si>
  <si>
    <t xml:space="preserve">Age specific mortality rate </t>
  </si>
  <si>
    <t>Age bracket interval width</t>
  </si>
  <si>
    <t>(Interval width*mortality rate)/(1+(1-average time of death during interval)*Years in interval*mortality rate)</t>
  </si>
  <si>
    <t>Age</t>
  </si>
  <si>
    <t>Persons surviving to previous age bracket* (1- Probability of dying in previous age bracket)</t>
  </si>
  <si>
    <t>Total number of years lived beyond age bracket/ Persons alive at beginning of age bracket</t>
  </si>
  <si>
    <t>Years until age 65</t>
  </si>
  <si>
    <t xml:space="preserve">65- midpoint of age bracket </t>
  </si>
  <si>
    <t xml:space="preserve">Years until age 65* Number of Deaths within Bracket </t>
  </si>
  <si>
    <t>Years of potential life lost within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</si>
</sst>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2" applyNumberFormat="0" applyFont="0" applyAlignment="0" applyProtection="0"/>
    <xf numFmtId="0" fontId="1" fillId="6" borderId="0" applyNumberFormat="0" applyBorder="0" applyAlignment="0" applyProtection="0"/>
    <xf numFmtId="0" fontId="8" fillId="0" borderId="0"/>
  </cellStyleXfs>
  <cellXfs count="62">
    <xf numFmtId="0" fontId="0" fillId="0" borderId="0" xfId="0"/>
    <xf numFmtId="0" fontId="2" fillId="2" borderId="1" xfId="1" applyFont="1" applyBorder="1" applyAlignment="1">
      <alignment wrapText="1"/>
    </xf>
    <xf numFmtId="9" fontId="3" fillId="0" borderId="0" xfId="0" applyNumberFormat="1" applyFont="1"/>
    <xf numFmtId="0" fontId="3" fillId="3" borderId="5" xfId="2" applyFont="1" applyBorder="1" applyAlignment="1">
      <alignment wrapText="1"/>
    </xf>
    <xf numFmtId="0" fontId="3" fillId="3" borderId="6" xfId="2" applyFont="1" applyBorder="1" applyAlignment="1">
      <alignment wrapText="1"/>
    </xf>
    <xf numFmtId="0" fontId="2" fillId="2" borderId="8" xfId="1" applyFont="1" applyBorder="1"/>
    <xf numFmtId="0" fontId="3" fillId="0" borderId="10" xfId="0" applyFont="1" applyBorder="1"/>
    <xf numFmtId="0" fontId="3" fillId="0" borderId="0" xfId="0" applyFont="1" applyBorder="1"/>
    <xf numFmtId="0" fontId="3" fillId="5" borderId="12" xfId="4" applyFont="1" applyBorder="1"/>
    <xf numFmtId="0" fontId="3" fillId="0" borderId="16" xfId="0" applyFont="1" applyBorder="1"/>
    <xf numFmtId="0" fontId="3" fillId="0" borderId="17" xfId="0" applyFont="1" applyBorder="1"/>
    <xf numFmtId="0" fontId="3" fillId="5" borderId="18" xfId="4" applyFont="1" applyBorder="1"/>
    <xf numFmtId="0" fontId="3" fillId="0" borderId="11" xfId="0" applyFont="1" applyBorder="1"/>
    <xf numFmtId="0" fontId="3" fillId="0" borderId="19" xfId="0" applyFont="1" applyBorder="1"/>
    <xf numFmtId="0" fontId="6" fillId="4" borderId="0" xfId="3" applyFont="1" applyBorder="1"/>
    <xf numFmtId="0" fontId="6" fillId="4" borderId="17" xfId="3" applyFont="1" applyBorder="1"/>
    <xf numFmtId="0" fontId="6" fillId="4" borderId="10" xfId="3" applyFont="1" applyBorder="1"/>
    <xf numFmtId="0" fontId="5" fillId="0" borderId="2" xfId="0" applyFont="1" applyBorder="1" applyAlignment="1">
      <alignment horizontal="center" wrapText="1"/>
    </xf>
    <xf numFmtId="2" fontId="3" fillId="6" borderId="3" xfId="5" applyNumberFormat="1" applyFont="1" applyBorder="1"/>
    <xf numFmtId="2" fontId="3" fillId="6" borderId="4" xfId="5" applyNumberFormat="1" applyFont="1" applyBorder="1"/>
    <xf numFmtId="0" fontId="3" fillId="3" borderId="6" xfId="2" applyFont="1" applyBorder="1" applyAlignment="1">
      <alignment horizontal="center" wrapText="1"/>
    </xf>
    <xf numFmtId="0" fontId="3" fillId="3" borderId="7" xfId="2" applyFont="1" applyBorder="1" applyAlignment="1">
      <alignment horizontal="center" wrapText="1"/>
    </xf>
    <xf numFmtId="0" fontId="3" fillId="3" borderId="5" xfId="2" applyFont="1" applyBorder="1" applyAlignment="1">
      <alignment horizontal="center" wrapText="1"/>
    </xf>
    <xf numFmtId="0" fontId="3" fillId="3" borderId="20" xfId="2" applyFont="1" applyBorder="1" applyAlignment="1">
      <alignment horizontal="center" wrapText="1"/>
    </xf>
    <xf numFmtId="0" fontId="2" fillId="2" borderId="1" xfId="1" applyFont="1" applyBorder="1" applyAlignment="1">
      <alignment horizontal="center" wrapText="1"/>
    </xf>
    <xf numFmtId="0" fontId="2" fillId="2" borderId="9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2" fillId="6" borderId="21" xfId="5" applyFont="1" applyBorder="1" applyAlignment="1">
      <alignment horizontal="center" wrapText="1"/>
    </xf>
    <xf numFmtId="0" fontId="3" fillId="0" borderId="10" xfId="0" applyFont="1" applyFill="1" applyBorder="1"/>
    <xf numFmtId="0" fontId="4" fillId="4" borderId="17" xfId="3" applyBorder="1"/>
    <xf numFmtId="0" fontId="0" fillId="5" borderId="12" xfId="4" applyFont="1" applyBorder="1"/>
    <xf numFmtId="0" fontId="2" fillId="2" borderId="10" xfId="1" applyFont="1" applyBorder="1" applyAlignment="1">
      <alignment horizontal="center" wrapText="1"/>
    </xf>
    <xf numFmtId="0" fontId="2" fillId="2" borderId="0" xfId="1" applyFont="1" applyBorder="1" applyAlignment="1">
      <alignment horizontal="center" wrapText="1"/>
    </xf>
    <xf numFmtId="0" fontId="2" fillId="2" borderId="11" xfId="1" applyFont="1" applyBorder="1" applyAlignment="1">
      <alignment horizontal="center" wrapText="1"/>
    </xf>
    <xf numFmtId="0" fontId="6" fillId="4" borderId="22" xfId="3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0" xfId="0" applyFont="1" applyFill="1" applyBorder="1"/>
    <xf numFmtId="0" fontId="3" fillId="0" borderId="11" xfId="0" applyFont="1" applyFill="1" applyBorder="1"/>
    <xf numFmtId="0" fontId="6" fillId="0" borderId="17" xfId="3" applyFont="1" applyFill="1" applyBorder="1"/>
    <xf numFmtId="0" fontId="3" fillId="0" borderId="19" xfId="0" applyFont="1" applyFill="1" applyBorder="1"/>
    <xf numFmtId="0" fontId="8" fillId="0" borderId="22" xfId="6" applyBorder="1"/>
    <xf numFmtId="0" fontId="0" fillId="0" borderId="24" xfId="0" applyBorder="1"/>
    <xf numFmtId="0" fontId="0" fillId="0" borderId="11" xfId="0" applyBorder="1"/>
    <xf numFmtId="0" fontId="7" fillId="0" borderId="16" xfId="6" applyFont="1" applyBorder="1"/>
    <xf numFmtId="0" fontId="0" fillId="0" borderId="19" xfId="0" applyBorder="1"/>
    <xf numFmtId="0" fontId="1" fillId="3" borderId="23" xfId="2" applyBorder="1" applyAlignment="1">
      <alignment wrapText="1"/>
    </xf>
    <xf numFmtId="0" fontId="1" fillId="3" borderId="24" xfId="2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8" fillId="0" borderId="22" xfId="6" applyBorder="1" applyProtection="1">
      <protection locked="0"/>
    </xf>
    <xf numFmtId="0" fontId="1" fillId="3" borderId="22" xfId="2" applyBorder="1" applyAlignment="1">
      <alignment wrapText="1"/>
    </xf>
    <xf numFmtId="0" fontId="1" fillId="2" borderId="16" xfId="1" applyBorder="1" applyAlignment="1">
      <alignment wrapText="1"/>
    </xf>
    <xf numFmtId="0" fontId="1" fillId="2" borderId="17" xfId="1" applyBorder="1" applyAlignment="1">
      <alignment wrapText="1"/>
    </xf>
    <xf numFmtId="0" fontId="0" fillId="2" borderId="19" xfId="1" applyFont="1" applyBorder="1" applyAlignment="1">
      <alignment wrapText="1"/>
    </xf>
    <xf numFmtId="0" fontId="0" fillId="7" borderId="0" xfId="0" applyFill="1" applyBorder="1"/>
    <xf numFmtId="0" fontId="0" fillId="7" borderId="17" xfId="0" applyFill="1" applyBorder="1"/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</cellXfs>
  <cellStyles count="7">
    <cellStyle name="20% - Accent1" xfId="1" builtinId="30"/>
    <cellStyle name="20% - Accent3" xfId="2" builtinId="38"/>
    <cellStyle name="40% - Accent2" xfId="5" builtinId="35"/>
    <cellStyle name="Good" xfId="3" builtinId="26"/>
    <cellStyle name="Normal" xfId="0" builtinId="0"/>
    <cellStyle name="Normal 2" xfId="6" xr:uid="{00000000-0005-0000-0000-00002F000000}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B2CE-0654-4A78-AC5F-8638E318A360}">
  <dimension ref="A1:N14"/>
  <sheetViews>
    <sheetView tabSelected="1" zoomScale="90" zoomScaleNormal="90" workbookViewId="0">
      <selection activeCell="E18" sqref="E18"/>
    </sheetView>
  </sheetViews>
  <sheetFormatPr defaultRowHeight="14.5" x14ac:dyDescent="0.35"/>
  <cols>
    <col min="1" max="1" width="20.6328125" customWidth="1"/>
    <col min="2" max="3" width="12.7265625" customWidth="1"/>
    <col min="4" max="5" width="17.36328125" customWidth="1"/>
    <col min="6" max="6" width="22.36328125" customWidth="1"/>
    <col min="7" max="7" width="26" customWidth="1"/>
    <col min="8" max="8" width="19.26953125" customWidth="1"/>
    <col min="9" max="9" width="36" customWidth="1"/>
    <col min="10" max="10" width="22.81640625" customWidth="1"/>
    <col min="11" max="11" width="39.6328125" customWidth="1"/>
    <col min="12" max="12" width="20.08984375" customWidth="1"/>
    <col min="13" max="13" width="33.1796875" customWidth="1"/>
    <col min="14" max="14" width="24.81640625" customWidth="1"/>
  </cols>
  <sheetData>
    <row r="1" spans="1:14" ht="104.5" customHeight="1" thickBot="1" x14ac:dyDescent="1.05">
      <c r="A1" s="59" t="s">
        <v>16</v>
      </c>
      <c r="B1" s="60"/>
      <c r="C1" s="60"/>
      <c r="D1" s="60"/>
      <c r="E1" s="60"/>
      <c r="F1" s="60"/>
      <c r="G1" s="60"/>
      <c r="H1" s="61"/>
      <c r="I1" s="59" t="s">
        <v>19</v>
      </c>
      <c r="J1" s="60"/>
      <c r="K1" s="60"/>
      <c r="L1" s="61"/>
      <c r="M1" s="17" t="s">
        <v>28</v>
      </c>
    </row>
    <row r="2" spans="1:14" ht="142" customHeight="1" thickBot="1" x14ac:dyDescent="0.5">
      <c r="A2" s="3" t="s">
        <v>0</v>
      </c>
      <c r="B2" s="4" t="s">
        <v>1</v>
      </c>
      <c r="C2" s="4"/>
      <c r="D2" s="20"/>
      <c r="E2" s="20"/>
      <c r="F2" s="20" t="s">
        <v>14</v>
      </c>
      <c r="G2" s="20" t="s">
        <v>39</v>
      </c>
      <c r="H2" s="21" t="s">
        <v>18</v>
      </c>
      <c r="I2" s="22" t="s">
        <v>41</v>
      </c>
      <c r="J2" s="20" t="s">
        <v>23</v>
      </c>
      <c r="K2" s="20" t="s">
        <v>25</v>
      </c>
      <c r="L2" s="21" t="s">
        <v>27</v>
      </c>
      <c r="M2" s="23" t="s">
        <v>42</v>
      </c>
    </row>
    <row r="3" spans="1:14" ht="106" thickTop="1" thickBot="1" x14ac:dyDescent="0.55000000000000004">
      <c r="A3" s="5" t="s">
        <v>35</v>
      </c>
      <c r="B3" s="1" t="s">
        <v>38</v>
      </c>
      <c r="C3" s="1" t="s">
        <v>13</v>
      </c>
      <c r="D3" s="24" t="s">
        <v>34</v>
      </c>
      <c r="E3" s="24" t="s">
        <v>36</v>
      </c>
      <c r="F3" s="24" t="s">
        <v>37</v>
      </c>
      <c r="G3" s="24" t="s">
        <v>15</v>
      </c>
      <c r="H3" s="25" t="s">
        <v>17</v>
      </c>
      <c r="I3" s="26" t="s">
        <v>22</v>
      </c>
      <c r="J3" s="24" t="s">
        <v>21</v>
      </c>
      <c r="K3" s="24" t="s">
        <v>24</v>
      </c>
      <c r="L3" s="25" t="s">
        <v>26</v>
      </c>
      <c r="M3" s="27" t="s">
        <v>28</v>
      </c>
    </row>
    <row r="4" spans="1:14" ht="19" thickTop="1" x14ac:dyDescent="0.45">
      <c r="A4" s="6" t="s">
        <v>2</v>
      </c>
      <c r="B4" s="7">
        <v>1</v>
      </c>
      <c r="C4" s="14">
        <v>0.1</v>
      </c>
      <c r="D4" s="8">
        <v>19920</v>
      </c>
      <c r="E4" s="8">
        <v>3564493</v>
      </c>
      <c r="F4" s="7">
        <f t="shared" ref="F4:F13" si="0">D4/E4</f>
        <v>5.5884525513165547E-3</v>
      </c>
      <c r="G4" s="7">
        <f>(B4*F4)/(1+(1-C4)*B4*F4)</f>
        <v>5.5604854929110796E-3</v>
      </c>
      <c r="H4" s="12">
        <f>1-G4</f>
        <v>0.9944395145070889</v>
      </c>
      <c r="I4" s="16">
        <v>100000</v>
      </c>
      <c r="J4" s="7">
        <f>G4*I4</f>
        <v>556.04854929110797</v>
      </c>
      <c r="K4" s="37">
        <f>(I4*B4)+(J4*B4*C4)</f>
        <v>100055.60485492912</v>
      </c>
      <c r="L4" s="38">
        <f>SUM(K4:K14)</f>
        <v>8009703.1256462988</v>
      </c>
      <c r="M4" s="18">
        <f>L4/I4</f>
        <v>80.097031256462984</v>
      </c>
      <c r="N4" s="2"/>
    </row>
    <row r="5" spans="1:14" ht="18.5" x14ac:dyDescent="0.45">
      <c r="A5" s="6" t="s">
        <v>3</v>
      </c>
      <c r="B5" s="7">
        <v>4</v>
      </c>
      <c r="C5" s="7">
        <v>0.5</v>
      </c>
      <c r="D5" s="8">
        <v>3816</v>
      </c>
      <c r="E5" s="8">
        <v>15262845</v>
      </c>
      <c r="F5" s="7">
        <f t="shared" si="0"/>
        <v>2.5001891849127736E-4</v>
      </c>
      <c r="G5" s="7">
        <f t="shared" ref="G5:G13" si="1">(B5*F5)/(1+(1-C5)*B5*F5)</f>
        <v>9.9957584822006531E-4</v>
      </c>
      <c r="H5" s="12">
        <f t="shared" ref="H5:H14" si="2">1-G5</f>
        <v>0.99900042415177992</v>
      </c>
      <c r="I5" s="6">
        <f>I4*(1-G4)</f>
        <v>99443.95145070889</v>
      </c>
      <c r="J5" s="7">
        <f t="shared" ref="J5:J14" si="3">G5*I5</f>
        <v>99.401772121697334</v>
      </c>
      <c r="K5" s="37">
        <f t="shared" ref="K5:K13" si="4">(I5*B5)+(J5*B5*C5)</f>
        <v>397974.60934707895</v>
      </c>
      <c r="L5" s="38">
        <f>SUM(K5:K14)</f>
        <v>7909647.5207913704</v>
      </c>
      <c r="M5" s="18">
        <f t="shared" ref="M5:M14" si="5">L5/I5</f>
        <v>79.53874926935022</v>
      </c>
      <c r="N5" s="2"/>
    </row>
    <row r="6" spans="1:14" ht="18.5" x14ac:dyDescent="0.45">
      <c r="A6" s="6" t="s">
        <v>4</v>
      </c>
      <c r="B6" s="7">
        <v>10</v>
      </c>
      <c r="C6" s="7">
        <v>0.5</v>
      </c>
      <c r="D6" s="8">
        <v>5975</v>
      </c>
      <c r="E6" s="8">
        <v>41739332</v>
      </c>
      <c r="F6" s="7">
        <f t="shared" si="0"/>
        <v>1.4315035036976633E-4</v>
      </c>
      <c r="G6" s="7">
        <f t="shared" si="1"/>
        <v>1.4304796353926468E-3</v>
      </c>
      <c r="H6" s="12">
        <f t="shared" si="2"/>
        <v>0.99856952036460733</v>
      </c>
      <c r="I6" s="6">
        <f t="shared" ref="I6:I13" si="6">I5*(1-G5)</f>
        <v>99344.549678587195</v>
      </c>
      <c r="J6" s="7">
        <f t="shared" si="3"/>
        <v>142.11035520247211</v>
      </c>
      <c r="K6" s="37">
        <f t="shared" si="4"/>
        <v>994156.04856188432</v>
      </c>
      <c r="L6" s="38">
        <f>SUM(K6:K14)</f>
        <v>7511672.9114442915</v>
      </c>
      <c r="M6" s="18">
        <f t="shared" si="5"/>
        <v>75.612330376926195</v>
      </c>
      <c r="N6" s="2"/>
    </row>
    <row r="7" spans="1:14" ht="18.5" x14ac:dyDescent="0.45">
      <c r="A7" s="6" t="s">
        <v>5</v>
      </c>
      <c r="B7" s="7">
        <v>10</v>
      </c>
      <c r="C7" s="7">
        <v>0.5</v>
      </c>
      <c r="D7" s="8">
        <v>38307</v>
      </c>
      <c r="E7" s="8">
        <v>43088663</v>
      </c>
      <c r="F7" s="7">
        <f t="shared" si="0"/>
        <v>8.8902735274009313E-4</v>
      </c>
      <c r="G7" s="7">
        <f t="shared" si="1"/>
        <v>8.8509299333612099E-3</v>
      </c>
      <c r="H7" s="12">
        <f t="shared" si="2"/>
        <v>0.99114907006663877</v>
      </c>
      <c r="I7" s="6">
        <f t="shared" si="6"/>
        <v>99202.439323384722</v>
      </c>
      <c r="J7" s="7">
        <f t="shared" si="3"/>
        <v>878.03383966979504</v>
      </c>
      <c r="K7" s="37">
        <f t="shared" si="4"/>
        <v>996414.56243219622</v>
      </c>
      <c r="L7" s="38">
        <f>SUM(K7:K14)</f>
        <v>6517516.8628824074</v>
      </c>
      <c r="M7" s="18">
        <f t="shared" si="5"/>
        <v>65.699159288173377</v>
      </c>
      <c r="N7" s="2"/>
    </row>
    <row r="8" spans="1:14" ht="18.5" x14ac:dyDescent="0.45">
      <c r="A8" s="6" t="s">
        <v>6</v>
      </c>
      <c r="B8" s="7">
        <v>10</v>
      </c>
      <c r="C8" s="7">
        <v>0.5</v>
      </c>
      <c r="D8" s="8">
        <v>82274</v>
      </c>
      <c r="E8" s="8">
        <v>45495105</v>
      </c>
      <c r="F8" s="7">
        <f t="shared" si="0"/>
        <v>1.8084143338058017E-3</v>
      </c>
      <c r="G8" s="7">
        <f t="shared" si="1"/>
        <v>1.7922090511196951E-2</v>
      </c>
      <c r="H8" s="12">
        <f t="shared" si="2"/>
        <v>0.98207790948880302</v>
      </c>
      <c r="I8" s="6">
        <f t="shared" si="6"/>
        <v>98324.405483714931</v>
      </c>
      <c r="J8" s="7">
        <f t="shared" si="3"/>
        <v>1762.1788945387689</v>
      </c>
      <c r="K8" s="37">
        <f t="shared" si="4"/>
        <v>992054.94930984313</v>
      </c>
      <c r="L8" s="38">
        <f>SUM(K8:K14)</f>
        <v>5521102.3004502114</v>
      </c>
      <c r="M8" s="18">
        <f t="shared" si="5"/>
        <v>56.151901181488952</v>
      </c>
      <c r="N8" s="2"/>
    </row>
    <row r="9" spans="1:14" ht="18.5" x14ac:dyDescent="0.45">
      <c r="A9" s="6" t="s">
        <v>7</v>
      </c>
      <c r="B9" s="7">
        <v>10</v>
      </c>
      <c r="C9" s="7">
        <v>0.5</v>
      </c>
      <c r="D9" s="8">
        <v>124939</v>
      </c>
      <c r="E9" s="8">
        <v>43403854</v>
      </c>
      <c r="F9" s="7">
        <f t="shared" si="0"/>
        <v>2.8785231836785737E-3</v>
      </c>
      <c r="G9" s="7">
        <f t="shared" si="1"/>
        <v>2.837681523413365E-2</v>
      </c>
      <c r="H9" s="12">
        <f t="shared" si="2"/>
        <v>0.9716231847658664</v>
      </c>
      <c r="I9" s="6">
        <f t="shared" si="6"/>
        <v>96562.226589176164</v>
      </c>
      <c r="J9" s="7">
        <f t="shared" si="3"/>
        <v>2740.1284625175995</v>
      </c>
      <c r="K9" s="37">
        <f t="shared" si="4"/>
        <v>979322.90820434969</v>
      </c>
      <c r="L9" s="38">
        <f>SUM(K9:K14)</f>
        <v>4529047.3511403678</v>
      </c>
      <c r="M9" s="18">
        <f t="shared" si="5"/>
        <v>46.902888542630571</v>
      </c>
      <c r="N9" s="2"/>
    </row>
    <row r="10" spans="1:14" ht="18.5" x14ac:dyDescent="0.45">
      <c r="A10" s="6" t="s">
        <v>8</v>
      </c>
      <c r="B10" s="7">
        <v>10</v>
      </c>
      <c r="C10" s="7">
        <v>0.5</v>
      </c>
      <c r="D10" s="8">
        <v>216037</v>
      </c>
      <c r="E10" s="8">
        <v>40688436</v>
      </c>
      <c r="F10" s="7">
        <f t="shared" si="0"/>
        <v>5.3095429866117242E-3</v>
      </c>
      <c r="G10" s="7">
        <f t="shared" si="1"/>
        <v>5.1722320447208439E-2</v>
      </c>
      <c r="H10" s="12">
        <f t="shared" si="2"/>
        <v>0.94827767955279152</v>
      </c>
      <c r="I10" s="6">
        <f t="shared" si="6"/>
        <v>93822.098126658573</v>
      </c>
      <c r="J10" s="7">
        <f t="shared" si="3"/>
        <v>4852.6966243364695</v>
      </c>
      <c r="K10" s="37">
        <f t="shared" si="4"/>
        <v>962484.46438826807</v>
      </c>
      <c r="L10" s="38">
        <f>SUM(K10:K14)</f>
        <v>3549724.4429360181</v>
      </c>
      <c r="M10" s="18">
        <f t="shared" si="5"/>
        <v>37.834630793951526</v>
      </c>
      <c r="N10" s="2"/>
    </row>
    <row r="11" spans="1:14" ht="18.5" x14ac:dyDescent="0.45">
      <c r="A11" s="6" t="s">
        <v>9</v>
      </c>
      <c r="B11" s="7">
        <v>10</v>
      </c>
      <c r="C11" s="7">
        <v>0.5</v>
      </c>
      <c r="D11" s="8">
        <v>478171</v>
      </c>
      <c r="E11" s="8">
        <v>42803064</v>
      </c>
      <c r="F11" s="7">
        <f t="shared" si="0"/>
        <v>1.1171419877791926E-2</v>
      </c>
      <c r="G11" s="7">
        <f t="shared" si="1"/>
        <v>0.10580427866855273</v>
      </c>
      <c r="H11" s="12">
        <f t="shared" si="2"/>
        <v>0.89419572133144731</v>
      </c>
      <c r="I11" s="6">
        <f t="shared" si="6"/>
        <v>88969.4015023221</v>
      </c>
      <c r="J11" s="7">
        <f t="shared" si="3"/>
        <v>9413.3433495260415</v>
      </c>
      <c r="K11" s="37">
        <f t="shared" si="4"/>
        <v>936760.73177085118</v>
      </c>
      <c r="L11" s="38">
        <f>SUM(K11:K14)</f>
        <v>2587239.97854775</v>
      </c>
      <c r="M11" s="18">
        <f t="shared" si="5"/>
        <v>29.080109957581573</v>
      </c>
      <c r="N11" s="2"/>
    </row>
    <row r="12" spans="1:14" ht="18.5" x14ac:dyDescent="0.45">
      <c r="A12" s="6" t="s">
        <v>10</v>
      </c>
      <c r="B12" s="7">
        <v>10</v>
      </c>
      <c r="C12" s="7">
        <v>0.5</v>
      </c>
      <c r="D12" s="8">
        <v>724266</v>
      </c>
      <c r="E12" s="8">
        <v>33666122</v>
      </c>
      <c r="F12" s="7">
        <f t="shared" si="0"/>
        <v>2.1513199530376562E-2</v>
      </c>
      <c r="G12" s="7">
        <f t="shared" si="1"/>
        <v>0.19423853364933599</v>
      </c>
      <c r="H12" s="12">
        <f t="shared" si="2"/>
        <v>0.80576146635066404</v>
      </c>
      <c r="I12" s="6">
        <f t="shared" si="6"/>
        <v>79556.05815279606</v>
      </c>
      <c r="J12" s="7">
        <f t="shared" si="3"/>
        <v>15452.852078520409</v>
      </c>
      <c r="K12" s="37">
        <f t="shared" si="4"/>
        <v>872824.84192056267</v>
      </c>
      <c r="L12" s="38">
        <f>SUM(K12:K14)</f>
        <v>1650479.2467768993</v>
      </c>
      <c r="M12" s="18">
        <f t="shared" si="5"/>
        <v>20.746116450452767</v>
      </c>
      <c r="N12" s="2"/>
    </row>
    <row r="13" spans="1:14" ht="18.5" x14ac:dyDescent="0.45">
      <c r="A13" s="6" t="s">
        <v>11</v>
      </c>
      <c r="B13" s="7">
        <v>10</v>
      </c>
      <c r="C13" s="7">
        <v>0.5</v>
      </c>
      <c r="D13" s="8">
        <v>829653</v>
      </c>
      <c r="E13" s="8">
        <v>16206075</v>
      </c>
      <c r="F13" s="7">
        <f t="shared" si="0"/>
        <v>5.1193950416741872E-2</v>
      </c>
      <c r="G13" s="7">
        <f t="shared" si="1"/>
        <v>0.40760496287278292</v>
      </c>
      <c r="H13" s="12">
        <f t="shared" si="2"/>
        <v>0.59239503712721708</v>
      </c>
      <c r="I13" s="6">
        <f t="shared" si="6"/>
        <v>64103.206074275651</v>
      </c>
      <c r="J13" s="7">
        <f t="shared" si="3"/>
        <v>26128.784931931477</v>
      </c>
      <c r="K13" s="37">
        <f t="shared" si="4"/>
        <v>771675.98540241388</v>
      </c>
      <c r="L13" s="38">
        <f>SUM(K13:K14)</f>
        <v>777654.40485633642</v>
      </c>
      <c r="M13" s="18">
        <f t="shared" si="5"/>
        <v>12.131287223844579</v>
      </c>
      <c r="N13" s="2"/>
    </row>
    <row r="14" spans="1:14" ht="19" thickBot="1" x14ac:dyDescent="0.5">
      <c r="A14" s="9" t="s">
        <v>12</v>
      </c>
      <c r="B14" s="10"/>
      <c r="C14" s="10"/>
      <c r="D14" s="11">
        <v>940780</v>
      </c>
      <c r="E14" s="11">
        <v>5975756</v>
      </c>
      <c r="F14" s="10">
        <f t="shared" ref="F14" si="7">D14/E14</f>
        <v>0.15743280013440977</v>
      </c>
      <c r="G14" s="15">
        <v>1</v>
      </c>
      <c r="H14" s="13">
        <f t="shared" si="2"/>
        <v>0</v>
      </c>
      <c r="I14" s="9">
        <f>I13*(1-G13)</f>
        <v>37974.421142344174</v>
      </c>
      <c r="J14" s="10">
        <f t="shared" si="3"/>
        <v>37974.421142344174</v>
      </c>
      <c r="K14" s="39">
        <f>(I14*F14)</f>
        <v>5978.4194539225755</v>
      </c>
      <c r="L14" s="40">
        <f>SUM(K14)</f>
        <v>5978.4194539225755</v>
      </c>
      <c r="M14" s="19">
        <f t="shared" si="5"/>
        <v>0.15743280013440977</v>
      </c>
      <c r="N14" s="2"/>
    </row>
  </sheetData>
  <mergeCells count="2">
    <mergeCell ref="A1:H1"/>
    <mergeCell ref="I1:L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A6FE6-4832-4016-A9C5-D8F58F55534B}">
  <dimension ref="A1:N92"/>
  <sheetViews>
    <sheetView topLeftCell="A46" zoomScale="60" zoomScaleNormal="60" workbookViewId="0">
      <selection activeCell="K94" sqref="K94"/>
    </sheetView>
  </sheetViews>
  <sheetFormatPr defaultRowHeight="14.5" x14ac:dyDescent="0.35"/>
  <cols>
    <col min="1" max="1" width="20.6328125" customWidth="1"/>
    <col min="2" max="3" width="12.7265625" customWidth="1"/>
    <col min="4" max="5" width="17.36328125" customWidth="1"/>
    <col min="6" max="6" width="22.36328125" customWidth="1"/>
    <col min="7" max="7" width="26" customWidth="1"/>
    <col min="8" max="8" width="19.26953125" customWidth="1"/>
    <col min="9" max="9" width="36" customWidth="1"/>
    <col min="10" max="10" width="22.81640625" customWidth="1"/>
    <col min="11" max="11" width="39.6328125" customWidth="1"/>
    <col min="12" max="12" width="20.08984375" customWidth="1"/>
    <col min="13" max="13" width="33.1796875" customWidth="1"/>
    <col min="14" max="14" width="24.81640625" customWidth="1"/>
  </cols>
  <sheetData>
    <row r="1" spans="1:14" ht="104.5" customHeight="1" thickBot="1" x14ac:dyDescent="1.05">
      <c r="A1" s="59" t="s">
        <v>16</v>
      </c>
      <c r="B1" s="60"/>
      <c r="C1" s="60"/>
      <c r="D1" s="60"/>
      <c r="E1" s="60"/>
      <c r="F1" s="60"/>
      <c r="G1" s="60"/>
      <c r="H1" s="61"/>
      <c r="I1" s="59" t="s">
        <v>19</v>
      </c>
      <c r="J1" s="60"/>
      <c r="K1" s="60"/>
      <c r="L1" s="61"/>
      <c r="M1" s="17" t="s">
        <v>28</v>
      </c>
    </row>
    <row r="2" spans="1:14" ht="142" customHeight="1" thickBot="1" x14ac:dyDescent="0.5">
      <c r="A2" s="3" t="s">
        <v>0</v>
      </c>
      <c r="B2" s="4" t="s">
        <v>1</v>
      </c>
      <c r="C2" s="4"/>
      <c r="D2" s="20"/>
      <c r="E2" s="20"/>
      <c r="F2" s="20" t="s">
        <v>14</v>
      </c>
      <c r="G2" s="20" t="s">
        <v>39</v>
      </c>
      <c r="H2" s="21" t="s">
        <v>18</v>
      </c>
      <c r="I2" s="22" t="s">
        <v>20</v>
      </c>
      <c r="J2" s="20" t="s">
        <v>23</v>
      </c>
      <c r="K2" s="20" t="s">
        <v>25</v>
      </c>
      <c r="L2" s="21" t="s">
        <v>27</v>
      </c>
      <c r="M2" s="23" t="s">
        <v>29</v>
      </c>
    </row>
    <row r="3" spans="1:14" ht="106" thickTop="1" thickBot="1" x14ac:dyDescent="0.55000000000000004">
      <c r="A3" s="5" t="s">
        <v>40</v>
      </c>
      <c r="B3" s="1" t="s">
        <v>38</v>
      </c>
      <c r="C3" s="1" t="s">
        <v>13</v>
      </c>
      <c r="D3" s="24" t="s">
        <v>34</v>
      </c>
      <c r="E3" s="24" t="s">
        <v>36</v>
      </c>
      <c r="F3" s="24" t="s">
        <v>37</v>
      </c>
      <c r="G3" s="24" t="s">
        <v>15</v>
      </c>
      <c r="H3" s="25" t="s">
        <v>17</v>
      </c>
      <c r="I3" s="31" t="s">
        <v>22</v>
      </c>
      <c r="J3" s="32" t="s">
        <v>21</v>
      </c>
      <c r="K3" s="32" t="s">
        <v>24</v>
      </c>
      <c r="L3" s="33" t="s">
        <v>26</v>
      </c>
      <c r="M3" s="27" t="s">
        <v>28</v>
      </c>
    </row>
    <row r="4" spans="1:14" ht="19" thickTop="1" x14ac:dyDescent="0.45">
      <c r="A4" s="6" t="s">
        <v>2</v>
      </c>
      <c r="B4" s="7">
        <v>1</v>
      </c>
      <c r="C4" s="14">
        <v>0.1</v>
      </c>
      <c r="D4" s="8">
        <v>19920</v>
      </c>
      <c r="E4" s="8">
        <v>3564493</v>
      </c>
      <c r="F4" s="7">
        <f t="shared" ref="F4:F67" si="0">D4/E4</f>
        <v>5.5884525513165547E-3</v>
      </c>
      <c r="G4" s="7">
        <f>(B4*F4)/(1+(1-C4)*B4*F4)</f>
        <v>5.5604854929110796E-3</v>
      </c>
      <c r="H4" s="12">
        <f>1-G4</f>
        <v>0.9944395145070889</v>
      </c>
      <c r="I4" s="34">
        <v>100000</v>
      </c>
      <c r="J4" s="35">
        <f>G4*I4</f>
        <v>556.04854929110797</v>
      </c>
      <c r="K4" s="35">
        <f>(I4*B4)+(J4*B4*C4)</f>
        <v>100055.60485492912</v>
      </c>
      <c r="L4" s="36">
        <f>SUM(K4:K88)</f>
        <v>7435163.7209981857</v>
      </c>
      <c r="M4" s="18">
        <f>L4/I4</f>
        <v>74.35163720998186</v>
      </c>
      <c r="N4" s="2"/>
    </row>
    <row r="5" spans="1:14" ht="18.5" x14ac:dyDescent="0.45">
      <c r="A5" s="6">
        <v>1</v>
      </c>
      <c r="B5" s="7">
        <v>1</v>
      </c>
      <c r="C5" s="7">
        <v>0.5</v>
      </c>
      <c r="D5" s="8">
        <v>1490</v>
      </c>
      <c r="E5" s="8">
        <v>3702936</v>
      </c>
      <c r="F5" s="7">
        <f t="shared" si="0"/>
        <v>4.0238340603240239E-4</v>
      </c>
      <c r="G5" s="7">
        <f t="shared" ref="G5:G68" si="1">(B5*F5)/(1+(1-C5)*B5*F5)</f>
        <v>4.0230246611411725E-4</v>
      </c>
      <c r="H5" s="12">
        <f t="shared" ref="H5:H68" si="2">1-G5</f>
        <v>0.99959769753388583</v>
      </c>
      <c r="I5" s="6">
        <f>I4*(1-G4)</f>
        <v>99443.95145070889</v>
      </c>
      <c r="J5" s="7">
        <f t="shared" ref="J5:J68" si="3">G5*I5</f>
        <v>40.006546908752732</v>
      </c>
      <c r="K5" s="7">
        <f t="shared" ref="K5:K68" si="4">(I5*B5)+(J5*B5*C5)</f>
        <v>99463.954724163268</v>
      </c>
      <c r="L5" s="12">
        <f>SUM(K5:K88)</f>
        <v>7335108.1161432574</v>
      </c>
      <c r="M5" s="18">
        <f t="shared" ref="M5:M68" si="5">L5/I5</f>
        <v>73.761229407492223</v>
      </c>
      <c r="N5" s="2"/>
    </row>
    <row r="6" spans="1:14" ht="18.5" x14ac:dyDescent="0.45">
      <c r="A6" s="6">
        <v>2</v>
      </c>
      <c r="B6" s="7">
        <v>1</v>
      </c>
      <c r="C6" s="7">
        <v>0.5</v>
      </c>
      <c r="D6" s="8">
        <v>960</v>
      </c>
      <c r="E6" s="8">
        <v>3767428</v>
      </c>
      <c r="F6" s="7">
        <f t="shared" si="0"/>
        <v>2.5481575228511336E-4</v>
      </c>
      <c r="G6" s="7">
        <f t="shared" si="1"/>
        <v>2.5478329088714479E-4</v>
      </c>
      <c r="H6" s="12">
        <f t="shared" si="2"/>
        <v>0.99974521670911287</v>
      </c>
      <c r="I6" s="6">
        <f t="shared" ref="I6:I69" si="6">I5*(1-G5)</f>
        <v>99403.944903800133</v>
      </c>
      <c r="J6" s="7">
        <f t="shared" si="3"/>
        <v>25.326464209754622</v>
      </c>
      <c r="K6" s="7">
        <f t="shared" si="4"/>
        <v>99416.608135905015</v>
      </c>
      <c r="L6" s="12">
        <f>SUM(K6:K88)</f>
        <v>7235644.1614190927</v>
      </c>
      <c r="M6" s="18">
        <f t="shared" si="5"/>
        <v>72.790311978277231</v>
      </c>
      <c r="N6" s="2"/>
    </row>
    <row r="7" spans="1:14" ht="18.5" x14ac:dyDescent="0.45">
      <c r="A7" s="6">
        <v>3</v>
      </c>
      <c r="B7" s="7">
        <v>1</v>
      </c>
      <c r="C7" s="7">
        <v>0.5</v>
      </c>
      <c r="D7" s="8">
        <v>737</v>
      </c>
      <c r="E7" s="8">
        <v>3856743</v>
      </c>
      <c r="F7" s="7">
        <f t="shared" si="0"/>
        <v>1.9109388414006325E-4</v>
      </c>
      <c r="G7" s="7">
        <f t="shared" si="1"/>
        <v>1.9107562744815647E-4</v>
      </c>
      <c r="H7" s="12">
        <f t="shared" si="2"/>
        <v>0.99980892437255187</v>
      </c>
      <c r="I7" s="6">
        <f t="shared" si="6"/>
        <v>99378.618439590384</v>
      </c>
      <c r="J7" s="7">
        <f t="shared" si="3"/>
        <v>18.988831873275664</v>
      </c>
      <c r="K7" s="7">
        <f t="shared" si="4"/>
        <v>99388.112855527026</v>
      </c>
      <c r="L7" s="12">
        <f>SUM(K7:K88)</f>
        <v>7136227.5532831876</v>
      </c>
      <c r="M7" s="18">
        <f t="shared" si="5"/>
        <v>71.808480187527564</v>
      </c>
      <c r="N7" s="2"/>
    </row>
    <row r="8" spans="1:14" ht="18.5" x14ac:dyDescent="0.45">
      <c r="A8" s="6">
        <v>4</v>
      </c>
      <c r="B8" s="7">
        <v>1</v>
      </c>
      <c r="C8" s="7">
        <v>0.5</v>
      </c>
      <c r="D8" s="8">
        <v>629</v>
      </c>
      <c r="E8" s="8">
        <v>3935738</v>
      </c>
      <c r="F8" s="7">
        <f t="shared" si="0"/>
        <v>1.5981754883074025E-4</v>
      </c>
      <c r="G8" s="7">
        <f t="shared" si="1"/>
        <v>1.5980477902670248E-4</v>
      </c>
      <c r="H8" s="12">
        <f t="shared" si="2"/>
        <v>0.99984019522097334</v>
      </c>
      <c r="I8" s="6">
        <f t="shared" si="6"/>
        <v>99359.629607717114</v>
      </c>
      <c r="J8" s="7">
        <f t="shared" si="3"/>
        <v>15.878143653636238</v>
      </c>
      <c r="K8" s="7">
        <f t="shared" si="4"/>
        <v>99367.568679543925</v>
      </c>
      <c r="L8" s="12">
        <f>SUM(K8:K88)</f>
        <v>7036839.4404276619</v>
      </c>
      <c r="M8" s="18">
        <f t="shared" si="5"/>
        <v>70.821916991940171</v>
      </c>
      <c r="N8" s="2"/>
    </row>
    <row r="9" spans="1:14" ht="18.5" x14ac:dyDescent="0.45">
      <c r="A9" s="6">
        <v>5</v>
      </c>
      <c r="B9" s="7">
        <v>1</v>
      </c>
      <c r="C9" s="7">
        <v>0.5</v>
      </c>
      <c r="D9" s="8">
        <v>540</v>
      </c>
      <c r="E9" s="8">
        <v>4040153</v>
      </c>
      <c r="F9" s="7">
        <f t="shared" si="0"/>
        <v>1.3365830452460588E-4</v>
      </c>
      <c r="G9" s="7">
        <f t="shared" si="1"/>
        <v>1.336493728503179E-4</v>
      </c>
      <c r="H9" s="12">
        <f t="shared" si="2"/>
        <v>0.99986635062714968</v>
      </c>
      <c r="I9" s="6">
        <f t="shared" si="6"/>
        <v>99343.751464063476</v>
      </c>
      <c r="J9" s="7">
        <f t="shared" si="3"/>
        <v>13.277230079769934</v>
      </c>
      <c r="K9" s="7">
        <f t="shared" si="4"/>
        <v>99350.390079103367</v>
      </c>
      <c r="L9" s="12">
        <f>SUM(K9:K88)</f>
        <v>6937471.8717481168</v>
      </c>
      <c r="M9" s="18">
        <f t="shared" si="5"/>
        <v>69.832996736162841</v>
      </c>
      <c r="N9" s="2"/>
    </row>
    <row r="10" spans="1:14" ht="18.5" x14ac:dyDescent="0.45">
      <c r="A10" s="6">
        <v>6</v>
      </c>
      <c r="B10" s="7">
        <v>1</v>
      </c>
      <c r="C10" s="7">
        <v>0.5</v>
      </c>
      <c r="D10" s="8">
        <v>517</v>
      </c>
      <c r="E10" s="8">
        <v>4076629</v>
      </c>
      <c r="F10" s="7">
        <f t="shared" si="0"/>
        <v>1.2682046857832784E-4</v>
      </c>
      <c r="G10" s="7">
        <f t="shared" si="1"/>
        <v>1.2681242737259737E-4</v>
      </c>
      <c r="H10" s="12">
        <f t="shared" si="2"/>
        <v>0.99987318757262744</v>
      </c>
      <c r="I10" s="6">
        <f t="shared" si="6"/>
        <v>99330.47423398371</v>
      </c>
      <c r="J10" s="7">
        <f t="shared" si="3"/>
        <v>12.596338549682715</v>
      </c>
      <c r="K10" s="7">
        <f t="shared" si="4"/>
        <v>99336.772403258554</v>
      </c>
      <c r="L10" s="12">
        <f>SUM(K10:K88)</f>
        <v>6838121.4816690134</v>
      </c>
      <c r="M10" s="18">
        <f t="shared" si="5"/>
        <v>68.842130619059319</v>
      </c>
      <c r="N10" s="2"/>
    </row>
    <row r="11" spans="1:14" ht="18.5" x14ac:dyDescent="0.45">
      <c r="A11" s="6">
        <v>7</v>
      </c>
      <c r="B11" s="7">
        <v>1</v>
      </c>
      <c r="C11" s="7">
        <v>0.5</v>
      </c>
      <c r="D11" s="8">
        <v>470</v>
      </c>
      <c r="E11" s="8">
        <v>4064596</v>
      </c>
      <c r="F11" s="7">
        <f t="shared" si="0"/>
        <v>1.1563264836160839E-4</v>
      </c>
      <c r="G11" s="7">
        <f t="shared" si="1"/>
        <v>1.1562596329343088E-4</v>
      </c>
      <c r="H11" s="12">
        <f t="shared" si="2"/>
        <v>0.9998843740367066</v>
      </c>
      <c r="I11" s="6">
        <f t="shared" si="6"/>
        <v>99317.877895434038</v>
      </c>
      <c r="J11" s="7">
        <f t="shared" si="3"/>
        <v>11.483725303918906</v>
      </c>
      <c r="K11" s="7">
        <f t="shared" si="4"/>
        <v>99323.619758086003</v>
      </c>
      <c r="L11" s="12">
        <f>SUM(K11:K88)</f>
        <v>6738784.7092657546</v>
      </c>
      <c r="M11" s="18">
        <f t="shared" si="5"/>
        <v>67.850671521200098</v>
      </c>
      <c r="N11" s="2"/>
    </row>
    <row r="12" spans="1:14" ht="18.5" x14ac:dyDescent="0.45">
      <c r="A12" s="6">
        <v>8</v>
      </c>
      <c r="B12" s="7">
        <v>1</v>
      </c>
      <c r="C12" s="7">
        <v>0.5</v>
      </c>
      <c r="D12" s="8">
        <v>437</v>
      </c>
      <c r="E12" s="8">
        <v>4051555</v>
      </c>
      <c r="F12" s="7">
        <f t="shared" si="0"/>
        <v>1.0785982172277064E-4</v>
      </c>
      <c r="G12" s="7">
        <f t="shared" si="1"/>
        <v>1.07854005165886E-4</v>
      </c>
      <c r="H12" s="12">
        <f t="shared" si="2"/>
        <v>0.99989214599483411</v>
      </c>
      <c r="I12" s="6">
        <f t="shared" si="6"/>
        <v>99306.394170130123</v>
      </c>
      <c r="J12" s="7">
        <f t="shared" si="3"/>
        <v>10.710592349830726</v>
      </c>
      <c r="K12" s="7">
        <f t="shared" si="4"/>
        <v>99311.749466305031</v>
      </c>
      <c r="L12" s="12">
        <f>SUM(K12:K88)</f>
        <v>6639461.0895076683</v>
      </c>
      <c r="M12" s="18">
        <f t="shared" si="5"/>
        <v>66.858344268678707</v>
      </c>
      <c r="N12" s="2"/>
    </row>
    <row r="13" spans="1:14" ht="18.5" x14ac:dyDescent="0.45">
      <c r="A13" s="6">
        <v>9</v>
      </c>
      <c r="B13" s="7">
        <v>1</v>
      </c>
      <c r="C13" s="7">
        <v>0.5</v>
      </c>
      <c r="D13" s="8">
        <v>442</v>
      </c>
      <c r="E13" s="8">
        <v>4058615</v>
      </c>
      <c r="F13" s="7">
        <f t="shared" si="0"/>
        <v>1.08904145872422E-4</v>
      </c>
      <c r="G13" s="7">
        <f t="shared" si="1"/>
        <v>1.0889821613881419E-4</v>
      </c>
      <c r="H13" s="12">
        <f t="shared" si="2"/>
        <v>0.9998911017838612</v>
      </c>
      <c r="I13" s="6">
        <f t="shared" si="6"/>
        <v>99295.683577780292</v>
      </c>
      <c r="J13" s="7">
        <f t="shared" si="3"/>
        <v>10.813122811904421</v>
      </c>
      <c r="K13" s="7">
        <f t="shared" si="4"/>
        <v>99301.090139186243</v>
      </c>
      <c r="L13" s="12">
        <f>SUM(K13:K88)</f>
        <v>6540149.3400413627</v>
      </c>
      <c r="M13" s="18">
        <f t="shared" si="5"/>
        <v>65.865394188241154</v>
      </c>
      <c r="N13" s="2"/>
    </row>
    <row r="14" spans="1:14" ht="18.5" x14ac:dyDescent="0.45">
      <c r="A14" s="6">
        <v>11</v>
      </c>
      <c r="B14" s="7">
        <v>1</v>
      </c>
      <c r="C14" s="7">
        <v>0.5</v>
      </c>
      <c r="D14" s="30">
        <v>494</v>
      </c>
      <c r="E14" s="30">
        <v>4103489</v>
      </c>
      <c r="F14" s="7">
        <f t="shared" si="0"/>
        <v>1.2038535987302513E-4</v>
      </c>
      <c r="G14" s="7">
        <f t="shared" si="1"/>
        <v>1.2037811399173825E-4</v>
      </c>
      <c r="H14" s="12">
        <f t="shared" si="2"/>
        <v>0.99987962188600821</v>
      </c>
      <c r="I14" s="6">
        <f t="shared" si="6"/>
        <v>99284.87045496839</v>
      </c>
      <c r="J14" s="7">
        <f t="shared" si="3"/>
        <v>11.951725453283151</v>
      </c>
      <c r="K14" s="7">
        <f t="shared" si="4"/>
        <v>99290.846317695032</v>
      </c>
      <c r="L14" s="12">
        <f t="shared" ref="L14:L68" si="7">SUM(K14:K98)</f>
        <v>6440848.2499021767</v>
      </c>
      <c r="M14" s="18">
        <f t="shared" si="5"/>
        <v>64.872404228230181</v>
      </c>
    </row>
    <row r="15" spans="1:14" ht="18.5" x14ac:dyDescent="0.45">
      <c r="A15" s="6">
        <v>12</v>
      </c>
      <c r="B15" s="7">
        <v>1</v>
      </c>
      <c r="C15" s="7">
        <v>0.5</v>
      </c>
      <c r="D15" s="30">
        <v>523</v>
      </c>
      <c r="E15" s="30">
        <v>4189406</v>
      </c>
      <c r="F15" s="7">
        <f t="shared" si="0"/>
        <v>1.2483870028352469E-4</v>
      </c>
      <c r="G15" s="7">
        <f t="shared" si="1"/>
        <v>1.2483090841934356E-4</v>
      </c>
      <c r="H15" s="12">
        <f t="shared" si="2"/>
        <v>0.9998751690915807</v>
      </c>
      <c r="I15" s="6">
        <f t="shared" si="6"/>
        <v>99272.918729515106</v>
      </c>
      <c r="J15" s="7">
        <f t="shared" si="3"/>
        <v>12.392328626445035</v>
      </c>
      <c r="K15" s="7">
        <f t="shared" si="4"/>
        <v>99279.11489382833</v>
      </c>
      <c r="L15" s="12">
        <f t="shared" si="7"/>
        <v>6341557.4035844812</v>
      </c>
      <c r="M15" s="18">
        <f t="shared" si="5"/>
        <v>63.880033797163406</v>
      </c>
    </row>
    <row r="16" spans="1:14" ht="18.5" x14ac:dyDescent="0.45">
      <c r="A16" s="6">
        <v>13</v>
      </c>
      <c r="B16" s="7">
        <v>1</v>
      </c>
      <c r="C16" s="7">
        <v>0.5</v>
      </c>
      <c r="D16" s="30">
        <v>603</v>
      </c>
      <c r="E16" s="30">
        <v>4279315</v>
      </c>
      <c r="F16" s="7">
        <f t="shared" si="0"/>
        <v>1.4091040271632259E-4</v>
      </c>
      <c r="G16" s="7">
        <f t="shared" si="1"/>
        <v>1.4090047554494661E-4</v>
      </c>
      <c r="H16" s="12">
        <f t="shared" si="2"/>
        <v>0.99985909952445506</v>
      </c>
      <c r="I16" s="6">
        <f t="shared" si="6"/>
        <v>99260.526400888659</v>
      </c>
      <c r="J16" s="7">
        <f t="shared" si="3"/>
        <v>13.98585537272694</v>
      </c>
      <c r="K16" s="7">
        <f t="shared" si="4"/>
        <v>99267.519328575028</v>
      </c>
      <c r="L16" s="12">
        <f t="shared" si="7"/>
        <v>6242278.2886906536</v>
      </c>
      <c r="M16" s="18">
        <f t="shared" si="5"/>
        <v>62.887821725623731</v>
      </c>
    </row>
    <row r="17" spans="1:13" ht="18.5" x14ac:dyDescent="0.45">
      <c r="A17" s="6">
        <v>14</v>
      </c>
      <c r="B17" s="7">
        <v>1</v>
      </c>
      <c r="C17" s="7">
        <v>0.5</v>
      </c>
      <c r="D17" s="30">
        <v>855</v>
      </c>
      <c r="E17" s="30">
        <v>4442581</v>
      </c>
      <c r="F17" s="7">
        <f t="shared" si="0"/>
        <v>1.9245569186020469E-4</v>
      </c>
      <c r="G17" s="7">
        <f t="shared" si="1"/>
        <v>1.9243717404546944E-4</v>
      </c>
      <c r="H17" s="12">
        <f t="shared" si="2"/>
        <v>0.99980756282595451</v>
      </c>
      <c r="I17" s="6">
        <f t="shared" si="6"/>
        <v>99246.540545515934</v>
      </c>
      <c r="J17" s="7">
        <f t="shared" si="3"/>
        <v>19.098723796368191</v>
      </c>
      <c r="K17" s="7">
        <f t="shared" si="4"/>
        <v>99256.08990741412</v>
      </c>
      <c r="L17" s="12">
        <f t="shared" si="7"/>
        <v>6143010.7693620762</v>
      </c>
      <c r="M17" s="18">
        <f t="shared" si="5"/>
        <v>61.896472517798244</v>
      </c>
    </row>
    <row r="18" spans="1:13" ht="18.5" x14ac:dyDescent="0.45">
      <c r="A18" s="6">
        <v>15</v>
      </c>
      <c r="B18" s="7">
        <v>1</v>
      </c>
      <c r="C18" s="7">
        <v>0.5</v>
      </c>
      <c r="D18" s="30">
        <v>1094</v>
      </c>
      <c r="E18" s="30">
        <v>4432993</v>
      </c>
      <c r="F18" s="7">
        <f t="shared" si="0"/>
        <v>2.4678586228311212E-4</v>
      </c>
      <c r="G18" s="7">
        <f t="shared" si="1"/>
        <v>2.4675541440925315E-4</v>
      </c>
      <c r="H18" s="12">
        <f t="shared" si="2"/>
        <v>0.99975324458559078</v>
      </c>
      <c r="I18" s="6">
        <f t="shared" si="6"/>
        <v>99227.441821719563</v>
      </c>
      <c r="J18" s="7">
        <f t="shared" si="3"/>
        <v>24.484908527488468</v>
      </c>
      <c r="K18" s="7">
        <f t="shared" si="4"/>
        <v>99239.684275983309</v>
      </c>
      <c r="L18" s="12">
        <f t="shared" si="7"/>
        <v>6043754.6794546628</v>
      </c>
      <c r="M18" s="18">
        <f t="shared" si="5"/>
        <v>60.908097281328537</v>
      </c>
    </row>
    <row r="19" spans="1:13" ht="18.5" x14ac:dyDescent="0.45">
      <c r="A19" s="6">
        <v>16</v>
      </c>
      <c r="B19" s="7">
        <v>1</v>
      </c>
      <c r="C19" s="7">
        <v>0.5</v>
      </c>
      <c r="D19" s="30">
        <v>1405</v>
      </c>
      <c r="E19" s="30">
        <v>4355926</v>
      </c>
      <c r="F19" s="7">
        <f t="shared" si="0"/>
        <v>3.2254909748237226E-4</v>
      </c>
      <c r="G19" s="7">
        <f t="shared" si="1"/>
        <v>3.2249708691021046E-4</v>
      </c>
      <c r="H19" s="12">
        <f t="shared" si="2"/>
        <v>0.99967750291308977</v>
      </c>
      <c r="I19" s="6">
        <f t="shared" si="6"/>
        <v>99202.956913192073</v>
      </c>
      <c r="J19" s="7">
        <f t="shared" si="3"/>
        <v>31.992664617383568</v>
      </c>
      <c r="K19" s="7">
        <f t="shared" si="4"/>
        <v>99218.953245500757</v>
      </c>
      <c r="L19" s="12">
        <f t="shared" si="7"/>
        <v>5944514.9951786799</v>
      </c>
      <c r="M19" s="18">
        <f t="shared" si="5"/>
        <v>59.922760169139423</v>
      </c>
    </row>
    <row r="20" spans="1:13" ht="18.5" x14ac:dyDescent="0.45">
      <c r="A20" s="6">
        <v>17</v>
      </c>
      <c r="B20" s="7">
        <v>1</v>
      </c>
      <c r="C20" s="7">
        <v>0.5</v>
      </c>
      <c r="D20" s="30">
        <v>1944</v>
      </c>
      <c r="E20" s="30">
        <v>4310462</v>
      </c>
      <c r="F20" s="7">
        <f t="shared" si="0"/>
        <v>4.5099574013180024E-4</v>
      </c>
      <c r="G20" s="7">
        <f t="shared" si="1"/>
        <v>4.5089406448063445E-4</v>
      </c>
      <c r="H20" s="12">
        <f t="shared" si="2"/>
        <v>0.99954910593551938</v>
      </c>
      <c r="I20" s="6">
        <f t="shared" si="6"/>
        <v>99170.964248574688</v>
      </c>
      <c r="J20" s="7">
        <f t="shared" si="3"/>
        <v>44.715599148503529</v>
      </c>
      <c r="K20" s="7">
        <f t="shared" si="4"/>
        <v>99193.322048148941</v>
      </c>
      <c r="L20" s="12">
        <f t="shared" si="7"/>
        <v>5845296.0419331798</v>
      </c>
      <c r="M20" s="18">
        <f t="shared" si="5"/>
        <v>58.941607417285852</v>
      </c>
    </row>
    <row r="21" spans="1:13" ht="18.5" x14ac:dyDescent="0.45">
      <c r="A21" s="6">
        <v>18</v>
      </c>
      <c r="B21" s="7">
        <v>1</v>
      </c>
      <c r="C21" s="7">
        <v>0.5</v>
      </c>
      <c r="D21" s="30">
        <v>2594</v>
      </c>
      <c r="E21" s="30">
        <v>4333375</v>
      </c>
      <c r="F21" s="7">
        <f t="shared" si="0"/>
        <v>5.9860962875356966E-4</v>
      </c>
      <c r="G21" s="7">
        <f t="shared" si="1"/>
        <v>5.9843051561917491E-4</v>
      </c>
      <c r="H21" s="12">
        <f t="shared" si="2"/>
        <v>0.99940156948438086</v>
      </c>
      <c r="I21" s="6">
        <f t="shared" si="6"/>
        <v>99126.248649426183</v>
      </c>
      <c r="J21" s="7">
        <f t="shared" si="3"/>
        <v>59.320172090670653</v>
      </c>
      <c r="K21" s="7">
        <f t="shared" si="4"/>
        <v>99155.908735471516</v>
      </c>
      <c r="L21" s="12">
        <f t="shared" si="7"/>
        <v>5746102.7198850317</v>
      </c>
      <c r="M21" s="18">
        <f t="shared" si="5"/>
        <v>57.967519180584816</v>
      </c>
    </row>
    <row r="22" spans="1:13" ht="18.5" x14ac:dyDescent="0.45">
      <c r="A22" s="28">
        <v>19</v>
      </c>
      <c r="B22" s="7">
        <v>1</v>
      </c>
      <c r="C22" s="7">
        <v>0.5</v>
      </c>
      <c r="D22" s="30">
        <v>3471</v>
      </c>
      <c r="E22" s="30">
        <v>4292780</v>
      </c>
      <c r="F22" s="7">
        <f t="shared" si="0"/>
        <v>8.0856694263391085E-4</v>
      </c>
      <c r="G22" s="7">
        <f t="shared" si="1"/>
        <v>8.0824018448646885E-4</v>
      </c>
      <c r="H22" s="12">
        <f t="shared" si="2"/>
        <v>0.99919175981551356</v>
      </c>
      <c r="I22" s="6">
        <f t="shared" si="6"/>
        <v>99066.928477335518</v>
      </c>
      <c r="J22" s="7">
        <f t="shared" si="3"/>
        <v>80.069872549029469</v>
      </c>
      <c r="K22" s="7">
        <f t="shared" si="4"/>
        <v>99106.963413610036</v>
      </c>
      <c r="L22" s="12">
        <f t="shared" si="7"/>
        <v>5646946.8111495608</v>
      </c>
      <c r="M22" s="18">
        <f t="shared" si="5"/>
        <v>57.00133130140869</v>
      </c>
    </row>
    <row r="23" spans="1:13" ht="18.5" x14ac:dyDescent="0.45">
      <c r="A23" s="28">
        <v>20</v>
      </c>
      <c r="B23" s="7">
        <v>1</v>
      </c>
      <c r="C23" s="7">
        <v>0.5</v>
      </c>
      <c r="D23" s="30">
        <v>3993</v>
      </c>
      <c r="E23" s="30">
        <v>4272123</v>
      </c>
      <c r="F23" s="7">
        <f t="shared" si="0"/>
        <v>9.3466410026115819E-4</v>
      </c>
      <c r="G23" s="7">
        <f t="shared" si="1"/>
        <v>9.3422750580558181E-4</v>
      </c>
      <c r="H23" s="12">
        <f t="shared" si="2"/>
        <v>0.99906577249419437</v>
      </c>
      <c r="I23" s="6">
        <f t="shared" si="6"/>
        <v>98986.858604786496</v>
      </c>
      <c r="J23" s="7">
        <f t="shared" si="3"/>
        <v>92.476246021879476</v>
      </c>
      <c r="K23" s="7">
        <f t="shared" si="4"/>
        <v>99033.096727797441</v>
      </c>
      <c r="L23" s="12">
        <f t="shared" si="7"/>
        <v>5547839.8477359498</v>
      </c>
      <c r="M23" s="18">
        <f t="shared" si="5"/>
        <v>56.046225993353069</v>
      </c>
    </row>
    <row r="24" spans="1:13" ht="18.5" x14ac:dyDescent="0.45">
      <c r="A24" s="28">
        <v>21</v>
      </c>
      <c r="B24" s="7">
        <v>1</v>
      </c>
      <c r="C24" s="7">
        <v>0.5</v>
      </c>
      <c r="D24" s="30">
        <v>4263</v>
      </c>
      <c r="E24" s="30">
        <v>4346679</v>
      </c>
      <c r="F24" s="7">
        <f t="shared" si="0"/>
        <v>9.8074875094296128E-4</v>
      </c>
      <c r="G24" s="7">
        <f t="shared" si="1"/>
        <v>9.8026805260886872E-4</v>
      </c>
      <c r="H24" s="12">
        <f t="shared" si="2"/>
        <v>0.99901973194739113</v>
      </c>
      <c r="I24" s="6">
        <f t="shared" si="6"/>
        <v>98894.382358764618</v>
      </c>
      <c r="J24" s="7">
        <f t="shared" si="3"/>
        <v>96.943003608783059</v>
      </c>
      <c r="K24" s="7">
        <f t="shared" si="4"/>
        <v>98942.853860569012</v>
      </c>
      <c r="L24" s="12">
        <f t="shared" si="7"/>
        <v>5448806.751008152</v>
      </c>
      <c r="M24" s="18">
        <f t="shared" si="5"/>
        <v>55.097232229442668</v>
      </c>
    </row>
    <row r="25" spans="1:13" ht="18.5" x14ac:dyDescent="0.45">
      <c r="A25" s="28">
        <v>22</v>
      </c>
      <c r="B25" s="7">
        <v>1</v>
      </c>
      <c r="C25" s="7">
        <v>0.5</v>
      </c>
      <c r="D25" s="30">
        <v>4778</v>
      </c>
      <c r="E25" s="30">
        <v>4347378</v>
      </c>
      <c r="F25" s="7">
        <f t="shared" si="0"/>
        <v>1.0990532684298443E-3</v>
      </c>
      <c r="G25" s="7">
        <f t="shared" si="1"/>
        <v>1.0984496410957184E-3</v>
      </c>
      <c r="H25" s="12">
        <f t="shared" si="2"/>
        <v>0.99890155035890427</v>
      </c>
      <c r="I25" s="6">
        <f t="shared" si="6"/>
        <v>98797.439355155831</v>
      </c>
      <c r="J25" s="7">
        <f t="shared" si="3"/>
        <v>108.52401180084694</v>
      </c>
      <c r="K25" s="7">
        <f t="shared" si="4"/>
        <v>98851.701361056257</v>
      </c>
      <c r="L25" s="12">
        <f t="shared" si="7"/>
        <v>5349863.8971475838</v>
      </c>
      <c r="M25" s="18">
        <f t="shared" si="5"/>
        <v>54.149823437386452</v>
      </c>
    </row>
    <row r="26" spans="1:13" ht="18.5" x14ac:dyDescent="0.45">
      <c r="A26" s="28">
        <v>23</v>
      </c>
      <c r="B26" s="7">
        <v>1</v>
      </c>
      <c r="C26" s="7">
        <v>0.5</v>
      </c>
      <c r="D26" s="30">
        <v>5066</v>
      </c>
      <c r="E26" s="30">
        <v>4278923</v>
      </c>
      <c r="F26" s="7">
        <f t="shared" si="0"/>
        <v>1.1839427818635671E-3</v>
      </c>
      <c r="G26" s="7">
        <f t="shared" si="1"/>
        <v>1.1832423362519667E-3</v>
      </c>
      <c r="H26" s="12">
        <f t="shared" si="2"/>
        <v>0.998816757663748</v>
      </c>
      <c r="I26" s="6">
        <f t="shared" si="6"/>
        <v>98688.91534335498</v>
      </c>
      <c r="J26" s="7">
        <f t="shared" si="3"/>
        <v>116.77290275304391</v>
      </c>
      <c r="K26" s="7">
        <f t="shared" si="4"/>
        <v>98747.301794731495</v>
      </c>
      <c r="L26" s="12">
        <f t="shared" si="7"/>
        <v>5251012.1957865274</v>
      </c>
      <c r="M26" s="18">
        <f t="shared" si="5"/>
        <v>53.207720213738206</v>
      </c>
    </row>
    <row r="27" spans="1:13" ht="18.5" x14ac:dyDescent="0.45">
      <c r="A27" s="28">
        <v>24</v>
      </c>
      <c r="B27" s="7">
        <v>1</v>
      </c>
      <c r="C27" s="7">
        <v>0.5</v>
      </c>
      <c r="D27" s="30">
        <v>5212</v>
      </c>
      <c r="E27" s="30">
        <v>4271130</v>
      </c>
      <c r="F27" s="7">
        <f t="shared" si="0"/>
        <v>1.2202859664772554E-3</v>
      </c>
      <c r="G27" s="7">
        <f t="shared" si="1"/>
        <v>1.2195418715615564E-3</v>
      </c>
      <c r="H27" s="12">
        <f t="shared" si="2"/>
        <v>0.99878045812843841</v>
      </c>
      <c r="I27" s="6">
        <f t="shared" si="6"/>
        <v>98572.142440601936</v>
      </c>
      <c r="J27" s="7">
        <f t="shared" si="3"/>
        <v>120.212855075844</v>
      </c>
      <c r="K27" s="7">
        <f t="shared" si="4"/>
        <v>98632.248868139854</v>
      </c>
      <c r="L27" s="12">
        <f t="shared" si="7"/>
        <v>5152264.8939917972</v>
      </c>
      <c r="M27" s="18">
        <f t="shared" si="5"/>
        <v>52.268975457203574</v>
      </c>
    </row>
    <row r="28" spans="1:13" ht="18.5" x14ac:dyDescent="0.45">
      <c r="A28" s="28">
        <v>25</v>
      </c>
      <c r="B28" s="7">
        <v>1</v>
      </c>
      <c r="C28" s="7">
        <v>0.5</v>
      </c>
      <c r="D28" s="30">
        <v>5581</v>
      </c>
      <c r="E28" s="30">
        <v>4279887</v>
      </c>
      <c r="F28" s="7">
        <f t="shared" si="0"/>
        <v>1.3040063908229353E-3</v>
      </c>
      <c r="G28" s="7">
        <f t="shared" si="1"/>
        <v>1.3031567284718499E-3</v>
      </c>
      <c r="H28" s="12">
        <f t="shared" si="2"/>
        <v>0.99869684327152819</v>
      </c>
      <c r="I28" s="6">
        <f t="shared" si="6"/>
        <v>98451.929585526086</v>
      </c>
      <c r="J28" s="7">
        <f t="shared" si="3"/>
        <v>128.2982944704151</v>
      </c>
      <c r="K28" s="7">
        <f t="shared" si="4"/>
        <v>98516.078732761292</v>
      </c>
      <c r="L28" s="12">
        <f t="shared" si="7"/>
        <v>5053632.6451236559</v>
      </c>
      <c r="M28" s="18">
        <f t="shared" si="5"/>
        <v>51.330965948549739</v>
      </c>
    </row>
    <row r="29" spans="1:13" ht="18.5" x14ac:dyDescent="0.45">
      <c r="A29" s="28">
        <v>26</v>
      </c>
      <c r="B29" s="7">
        <v>1</v>
      </c>
      <c r="C29" s="7">
        <v>0.5</v>
      </c>
      <c r="D29" s="30">
        <v>6028</v>
      </c>
      <c r="E29" s="30">
        <v>4309146</v>
      </c>
      <c r="F29" s="7">
        <f t="shared" si="0"/>
        <v>1.3988850691065004E-3</v>
      </c>
      <c r="G29" s="7">
        <f t="shared" si="1"/>
        <v>1.3979073132722346E-3</v>
      </c>
      <c r="H29" s="12">
        <f t="shared" si="2"/>
        <v>0.99860209268672773</v>
      </c>
      <c r="I29" s="6">
        <f t="shared" si="6"/>
        <v>98323.631291055674</v>
      </c>
      <c r="J29" s="7">
        <f t="shared" si="3"/>
        <v>137.44732324924945</v>
      </c>
      <c r="K29" s="7">
        <f t="shared" si="4"/>
        <v>98392.354952680296</v>
      </c>
      <c r="L29" s="12">
        <f t="shared" si="7"/>
        <v>4955116.5663908944</v>
      </c>
      <c r="M29" s="18">
        <f t="shared" si="5"/>
        <v>50.395988241350203</v>
      </c>
    </row>
    <row r="30" spans="1:13" ht="18.5" x14ac:dyDescent="0.45">
      <c r="A30" s="28">
        <v>27</v>
      </c>
      <c r="B30" s="7">
        <v>1</v>
      </c>
      <c r="C30" s="7">
        <v>0.5</v>
      </c>
      <c r="D30" s="30">
        <v>6477</v>
      </c>
      <c r="E30" s="30">
        <v>4387353</v>
      </c>
      <c r="F30" s="7">
        <f t="shared" si="0"/>
        <v>1.4762887782223131E-3</v>
      </c>
      <c r="G30" s="7">
        <f t="shared" si="1"/>
        <v>1.4751998677171401E-3</v>
      </c>
      <c r="H30" s="12">
        <f t="shared" si="2"/>
        <v>0.99852480013228284</v>
      </c>
      <c r="I30" s="6">
        <f t="shared" si="6"/>
        <v>98186.183967806413</v>
      </c>
      <c r="J30" s="7">
        <f t="shared" si="3"/>
        <v>144.8442456009588</v>
      </c>
      <c r="K30" s="7">
        <f t="shared" si="4"/>
        <v>98258.606090606889</v>
      </c>
      <c r="L30" s="12">
        <f t="shared" si="7"/>
        <v>4856724.2114382153</v>
      </c>
      <c r="M30" s="18">
        <f t="shared" si="5"/>
        <v>49.464435984503204</v>
      </c>
    </row>
    <row r="31" spans="1:13" ht="18.5" x14ac:dyDescent="0.45">
      <c r="A31" s="28">
        <v>28</v>
      </c>
      <c r="B31" s="7">
        <v>1</v>
      </c>
      <c r="C31" s="7">
        <v>0.5</v>
      </c>
      <c r="D31" s="30">
        <v>6961</v>
      </c>
      <c r="E31" s="30">
        <v>4481186</v>
      </c>
      <c r="F31" s="7">
        <f t="shared" si="0"/>
        <v>1.553383412337716E-3</v>
      </c>
      <c r="G31" s="7">
        <f t="shared" si="1"/>
        <v>1.5521778486761503E-3</v>
      </c>
      <c r="H31" s="12">
        <f t="shared" si="2"/>
        <v>0.99844782215132388</v>
      </c>
      <c r="I31" s="6">
        <f t="shared" si="6"/>
        <v>98041.339722205448</v>
      </c>
      <c r="J31" s="7">
        <f t="shared" si="3"/>
        <v>152.17759577134044</v>
      </c>
      <c r="K31" s="7">
        <f t="shared" si="4"/>
        <v>98117.428520091125</v>
      </c>
      <c r="L31" s="12">
        <f t="shared" si="7"/>
        <v>4758465.6053476091</v>
      </c>
      <c r="M31" s="18">
        <f t="shared" si="5"/>
        <v>48.53529764924113</v>
      </c>
    </row>
    <row r="32" spans="1:13" ht="18.5" x14ac:dyDescent="0.45">
      <c r="A32" s="28">
        <v>29</v>
      </c>
      <c r="B32" s="7">
        <v>1</v>
      </c>
      <c r="C32" s="7">
        <v>0.5</v>
      </c>
      <c r="D32" s="30">
        <v>7525</v>
      </c>
      <c r="E32" s="30">
        <v>4554775</v>
      </c>
      <c r="F32" s="7">
        <f t="shared" si="0"/>
        <v>1.6521123436393675E-3</v>
      </c>
      <c r="G32" s="7">
        <f t="shared" si="1"/>
        <v>1.6507487324607948E-3</v>
      </c>
      <c r="H32" s="12">
        <f t="shared" si="2"/>
        <v>0.99834925126753915</v>
      </c>
      <c r="I32" s="6">
        <f t="shared" si="6"/>
        <v>97889.162126434108</v>
      </c>
      <c r="J32" s="7">
        <f t="shared" si="3"/>
        <v>161.59041030186035</v>
      </c>
      <c r="K32" s="7">
        <f t="shared" si="4"/>
        <v>97969.957331585043</v>
      </c>
      <c r="L32" s="12">
        <f t="shared" si="7"/>
        <v>4660348.1768275192</v>
      </c>
      <c r="M32" s="18">
        <f t="shared" si="5"/>
        <v>47.608418292601087</v>
      </c>
    </row>
    <row r="33" spans="1:13" ht="18.5" x14ac:dyDescent="0.45">
      <c r="A33" s="28">
        <v>30</v>
      </c>
      <c r="B33" s="7">
        <v>1</v>
      </c>
      <c r="C33" s="7">
        <v>0.5</v>
      </c>
      <c r="D33" s="30">
        <v>8204</v>
      </c>
      <c r="E33" s="30">
        <v>4660017</v>
      </c>
      <c r="F33" s="7">
        <f t="shared" si="0"/>
        <v>1.7605085990029651E-3</v>
      </c>
      <c r="G33" s="7">
        <f t="shared" si="1"/>
        <v>1.7589602666655804E-3</v>
      </c>
      <c r="H33" s="12">
        <f t="shared" si="2"/>
        <v>0.99824103973333445</v>
      </c>
      <c r="I33" s="6">
        <f t="shared" si="6"/>
        <v>97727.571716132239</v>
      </c>
      <c r="J33" s="7">
        <f t="shared" si="3"/>
        <v>171.89891560638759</v>
      </c>
      <c r="K33" s="7">
        <f t="shared" si="4"/>
        <v>97813.521173935427</v>
      </c>
      <c r="L33" s="12">
        <f t="shared" si="7"/>
        <v>4562378.2194959326</v>
      </c>
      <c r="M33" s="18">
        <f t="shared" si="5"/>
        <v>46.684657557523295</v>
      </c>
    </row>
    <row r="34" spans="1:13" ht="18.5" x14ac:dyDescent="0.45">
      <c r="A34" s="28">
        <v>31</v>
      </c>
      <c r="B34" s="7">
        <v>1</v>
      </c>
      <c r="C34" s="7">
        <v>0.5</v>
      </c>
      <c r="D34" s="30">
        <v>8746</v>
      </c>
      <c r="E34" s="30">
        <v>4730811</v>
      </c>
      <c r="F34" s="7">
        <f t="shared" si="0"/>
        <v>1.8487316445319841E-3</v>
      </c>
      <c r="G34" s="7">
        <f t="shared" si="1"/>
        <v>1.8470243183791803E-3</v>
      </c>
      <c r="H34" s="12">
        <f t="shared" si="2"/>
        <v>0.99815297568162087</v>
      </c>
      <c r="I34" s="6">
        <f t="shared" si="6"/>
        <v>97555.672800525848</v>
      </c>
      <c r="J34" s="7">
        <f t="shared" si="3"/>
        <v>180.18770005841358</v>
      </c>
      <c r="K34" s="7">
        <f t="shared" si="4"/>
        <v>97645.766650555059</v>
      </c>
      <c r="L34" s="12">
        <f t="shared" si="7"/>
        <v>4464564.6983219981</v>
      </c>
      <c r="M34" s="18">
        <f t="shared" si="5"/>
        <v>45.764275619838003</v>
      </c>
    </row>
    <row r="35" spans="1:13" ht="18.5" x14ac:dyDescent="0.45">
      <c r="A35" s="28">
        <v>32</v>
      </c>
      <c r="B35" s="7">
        <v>1</v>
      </c>
      <c r="C35" s="7">
        <v>0.5</v>
      </c>
      <c r="D35" s="30">
        <v>9187</v>
      </c>
      <c r="E35" s="30">
        <v>4745375</v>
      </c>
      <c r="F35" s="7">
        <f t="shared" si="0"/>
        <v>1.9359903063509206E-3</v>
      </c>
      <c r="G35" s="7">
        <f t="shared" si="1"/>
        <v>1.9341180894146984E-3</v>
      </c>
      <c r="H35" s="12">
        <f t="shared" si="2"/>
        <v>0.99806588191058532</v>
      </c>
      <c r="I35" s="6">
        <f t="shared" si="6"/>
        <v>97375.485100467442</v>
      </c>
      <c r="J35" s="7">
        <f t="shared" si="3"/>
        <v>188.33568719834551</v>
      </c>
      <c r="K35" s="7">
        <f t="shared" si="4"/>
        <v>97469.65294406662</v>
      </c>
      <c r="L35" s="12">
        <f t="shared" si="7"/>
        <v>4366918.9316714434</v>
      </c>
      <c r="M35" s="18">
        <f t="shared" si="5"/>
        <v>44.846184100298572</v>
      </c>
    </row>
    <row r="36" spans="1:13" ht="18.5" x14ac:dyDescent="0.45">
      <c r="A36" s="28">
        <v>33</v>
      </c>
      <c r="B36" s="7">
        <v>1</v>
      </c>
      <c r="C36" s="7">
        <v>0.5</v>
      </c>
      <c r="D36" s="30">
        <v>9477</v>
      </c>
      <c r="E36" s="30">
        <v>4612291</v>
      </c>
      <c r="F36" s="7">
        <f t="shared" si="0"/>
        <v>2.0547272494298389E-3</v>
      </c>
      <c r="G36" s="7">
        <f t="shared" si="1"/>
        <v>2.0526184638846256E-3</v>
      </c>
      <c r="H36" s="12">
        <f t="shared" si="2"/>
        <v>0.9979473815361154</v>
      </c>
      <c r="I36" s="6">
        <f t="shared" si="6"/>
        <v>97187.1494132691</v>
      </c>
      <c r="J36" s="7">
        <f t="shared" si="3"/>
        <v>199.48813733799</v>
      </c>
      <c r="K36" s="7">
        <f t="shared" si="4"/>
        <v>97286.893481938096</v>
      </c>
      <c r="L36" s="12">
        <f t="shared" si="7"/>
        <v>4269449.2787273768</v>
      </c>
      <c r="M36" s="18">
        <f t="shared" si="5"/>
        <v>43.930183203258586</v>
      </c>
    </row>
    <row r="37" spans="1:13" ht="18.5" x14ac:dyDescent="0.45">
      <c r="A37" s="28">
        <v>34</v>
      </c>
      <c r="B37" s="7">
        <v>1</v>
      </c>
      <c r="C37" s="7">
        <v>0.5</v>
      </c>
      <c r="D37" s="30">
        <v>9727</v>
      </c>
      <c r="E37" s="30">
        <v>4531756</v>
      </c>
      <c r="F37" s="7">
        <f t="shared" si="0"/>
        <v>2.1464085886353989E-3</v>
      </c>
      <c r="G37" s="7">
        <f t="shared" si="1"/>
        <v>2.1441075232339853E-3</v>
      </c>
      <c r="H37" s="12">
        <f t="shared" si="2"/>
        <v>0.99785589247676598</v>
      </c>
      <c r="I37" s="6">
        <f t="shared" si="6"/>
        <v>96987.66127593111</v>
      </c>
      <c r="J37" s="7">
        <f t="shared" si="3"/>
        <v>207.95197420259336</v>
      </c>
      <c r="K37" s="7">
        <f t="shared" si="4"/>
        <v>97091.637263032404</v>
      </c>
      <c r="L37" s="12">
        <f t="shared" si="7"/>
        <v>4172162.3852454382</v>
      </c>
      <c r="M37" s="18">
        <f t="shared" si="5"/>
        <v>43.017455317079808</v>
      </c>
    </row>
    <row r="38" spans="1:13" ht="18.5" x14ac:dyDescent="0.45">
      <c r="A38" s="28">
        <v>35</v>
      </c>
      <c r="B38" s="7">
        <v>1</v>
      </c>
      <c r="C38" s="7">
        <v>0.5</v>
      </c>
      <c r="D38" s="30">
        <v>9942</v>
      </c>
      <c r="E38" s="30">
        <v>4482395</v>
      </c>
      <c r="F38" s="7">
        <f t="shared" si="0"/>
        <v>2.2180106840204846E-3</v>
      </c>
      <c r="G38" s="7">
        <f t="shared" si="1"/>
        <v>2.215553623216827E-3</v>
      </c>
      <c r="H38" s="12">
        <f t="shared" si="2"/>
        <v>0.99778444637678321</v>
      </c>
      <c r="I38" s="6">
        <f t="shared" si="6"/>
        <v>96779.709301728508</v>
      </c>
      <c r="J38" s="7">
        <f t="shared" si="3"/>
        <v>214.42063559731585</v>
      </c>
      <c r="K38" s="7">
        <f t="shared" si="4"/>
        <v>96886.919619527165</v>
      </c>
      <c r="L38" s="12">
        <f t="shared" si="7"/>
        <v>4075070.7479824056</v>
      </c>
      <c r="M38" s="18">
        <f t="shared" si="5"/>
        <v>42.106664479406781</v>
      </c>
    </row>
    <row r="39" spans="1:13" ht="18.5" x14ac:dyDescent="0.45">
      <c r="A39" s="28">
        <v>36</v>
      </c>
      <c r="B39" s="7">
        <v>1</v>
      </c>
      <c r="C39" s="7">
        <v>0.5</v>
      </c>
      <c r="D39" s="30">
        <v>10459</v>
      </c>
      <c r="E39" s="30">
        <v>4492867</v>
      </c>
      <c r="F39" s="7">
        <f t="shared" si="0"/>
        <v>2.3279122217506106E-3</v>
      </c>
      <c r="G39" s="7">
        <f t="shared" si="1"/>
        <v>2.3252057842689678E-3</v>
      </c>
      <c r="H39" s="12">
        <f t="shared" si="2"/>
        <v>0.99767479421573102</v>
      </c>
      <c r="I39" s="6">
        <f t="shared" si="6"/>
        <v>96565.288666131193</v>
      </c>
      <c r="J39" s="7">
        <f t="shared" si="3"/>
        <v>224.53416776609086</v>
      </c>
      <c r="K39" s="7">
        <f t="shared" si="4"/>
        <v>96677.555750014246</v>
      </c>
      <c r="L39" s="12">
        <f t="shared" si="7"/>
        <v>3978183.8283628779</v>
      </c>
      <c r="M39" s="18">
        <f t="shared" si="5"/>
        <v>41.19683048965156</v>
      </c>
    </row>
    <row r="40" spans="1:13" ht="18.5" x14ac:dyDescent="0.45">
      <c r="A40" s="28">
        <v>37</v>
      </c>
      <c r="B40" s="7">
        <v>1</v>
      </c>
      <c r="C40" s="7">
        <v>0.5</v>
      </c>
      <c r="D40" s="30">
        <v>10777</v>
      </c>
      <c r="E40" s="30">
        <v>4490254</v>
      </c>
      <c r="F40" s="7">
        <f t="shared" si="0"/>
        <v>2.4000869438566283E-3</v>
      </c>
      <c r="G40" s="7">
        <f t="shared" si="1"/>
        <v>2.3972101874203742E-3</v>
      </c>
      <c r="H40" s="12">
        <f t="shared" si="2"/>
        <v>0.99760278981257966</v>
      </c>
      <c r="I40" s="6">
        <f t="shared" si="6"/>
        <v>96340.754498365102</v>
      </c>
      <c r="J40" s="7">
        <f t="shared" si="3"/>
        <v>230.94903814724606</v>
      </c>
      <c r="K40" s="7">
        <f t="shared" si="4"/>
        <v>96456.229017438731</v>
      </c>
      <c r="L40" s="12">
        <f t="shared" si="7"/>
        <v>3881506.2726128637</v>
      </c>
      <c r="M40" s="18">
        <f t="shared" si="5"/>
        <v>40.289348913898458</v>
      </c>
    </row>
    <row r="41" spans="1:13" ht="18.5" x14ac:dyDescent="0.45">
      <c r="A41" s="28">
        <v>38</v>
      </c>
      <c r="B41" s="7">
        <v>1</v>
      </c>
      <c r="C41" s="7">
        <v>0.5</v>
      </c>
      <c r="D41" s="30">
        <v>10989</v>
      </c>
      <c r="E41" s="30">
        <v>4397037</v>
      </c>
      <c r="F41" s="7">
        <f t="shared" si="0"/>
        <v>2.4991829725335493E-3</v>
      </c>
      <c r="G41" s="7">
        <f t="shared" si="1"/>
        <v>2.4960639123195374E-3</v>
      </c>
      <c r="H41" s="12">
        <f t="shared" si="2"/>
        <v>0.99750393608768051</v>
      </c>
      <c r="I41" s="6">
        <f t="shared" si="6"/>
        <v>96109.80546021786</v>
      </c>
      <c r="J41" s="7">
        <f t="shared" si="3"/>
        <v>239.89621702930103</v>
      </c>
      <c r="K41" s="7">
        <f t="shared" si="4"/>
        <v>96229.753568732514</v>
      </c>
      <c r="L41" s="12">
        <f t="shared" si="7"/>
        <v>3785050.0435954253</v>
      </c>
      <c r="M41" s="18">
        <f t="shared" si="5"/>
        <v>39.382558579438054</v>
      </c>
    </row>
    <row r="42" spans="1:13" ht="18.5" x14ac:dyDescent="0.45">
      <c r="A42" s="28">
        <v>39</v>
      </c>
      <c r="B42" s="7">
        <v>1</v>
      </c>
      <c r="C42" s="7">
        <v>0.5</v>
      </c>
      <c r="D42" s="30">
        <v>11785</v>
      </c>
      <c r="E42" s="30">
        <v>4463130</v>
      </c>
      <c r="F42" s="7">
        <f t="shared" si="0"/>
        <v>2.6405235787440653E-3</v>
      </c>
      <c r="G42" s="7">
        <f t="shared" si="1"/>
        <v>2.637041992963786E-3</v>
      </c>
      <c r="H42" s="12">
        <f t="shared" si="2"/>
        <v>0.99736295800703623</v>
      </c>
      <c r="I42" s="6">
        <f t="shared" si="6"/>
        <v>95869.909243188566</v>
      </c>
      <c r="J42" s="7">
        <f t="shared" si="3"/>
        <v>252.81297653591525</v>
      </c>
      <c r="K42" s="7">
        <f t="shared" si="4"/>
        <v>95996.315731456518</v>
      </c>
      <c r="L42" s="12">
        <f t="shared" si="7"/>
        <v>3688820.2900266922</v>
      </c>
      <c r="M42" s="18">
        <f t="shared" si="5"/>
        <v>38.477352478444935</v>
      </c>
    </row>
    <row r="43" spans="1:13" ht="18.5" x14ac:dyDescent="0.45">
      <c r="A43" s="28">
        <v>40</v>
      </c>
      <c r="B43" s="7">
        <v>1</v>
      </c>
      <c r="C43" s="7">
        <v>0.5</v>
      </c>
      <c r="D43" s="30">
        <v>12393</v>
      </c>
      <c r="E43" s="30">
        <v>4456030</v>
      </c>
      <c r="F43" s="7">
        <f t="shared" si="0"/>
        <v>2.7811751716213758E-3</v>
      </c>
      <c r="G43" s="7">
        <f t="shared" si="1"/>
        <v>2.7773130745380138E-3</v>
      </c>
      <c r="H43" s="12">
        <f t="shared" si="2"/>
        <v>0.99722268692546201</v>
      </c>
      <c r="I43" s="6">
        <f t="shared" si="6"/>
        <v>95617.096266652647</v>
      </c>
      <c r="J43" s="7">
        <f t="shared" si="3"/>
        <v>265.55861161073432</v>
      </c>
      <c r="K43" s="7">
        <f t="shared" si="4"/>
        <v>95749.875572458011</v>
      </c>
      <c r="L43" s="12">
        <f t="shared" si="7"/>
        <v>3592823.9742952357</v>
      </c>
      <c r="M43" s="18">
        <f t="shared" si="5"/>
        <v>37.575121129758323</v>
      </c>
    </row>
    <row r="44" spans="1:13" ht="18.5" x14ac:dyDescent="0.45">
      <c r="A44" s="28">
        <v>41</v>
      </c>
      <c r="B44" s="7">
        <v>1</v>
      </c>
      <c r="C44" s="7">
        <v>0.5</v>
      </c>
      <c r="D44" s="30">
        <v>12868</v>
      </c>
      <c r="E44" s="30">
        <v>4391796</v>
      </c>
      <c r="F44" s="7">
        <f t="shared" si="0"/>
        <v>2.9300085887413712E-3</v>
      </c>
      <c r="G44" s="7">
        <f t="shared" si="1"/>
        <v>2.9257223928716779E-3</v>
      </c>
      <c r="H44" s="12">
        <f t="shared" si="2"/>
        <v>0.9970742776071283</v>
      </c>
      <c r="I44" s="6">
        <f t="shared" si="6"/>
        <v>95351.537655041917</v>
      </c>
      <c r="J44" s="7">
        <f t="shared" si="3"/>
        <v>278.97212891210313</v>
      </c>
      <c r="K44" s="7">
        <f t="shared" si="4"/>
        <v>95491.023719497971</v>
      </c>
      <c r="L44" s="12">
        <f t="shared" si="7"/>
        <v>3497074.0987227778</v>
      </c>
      <c r="M44" s="18">
        <f t="shared" si="5"/>
        <v>36.675592074606286</v>
      </c>
    </row>
    <row r="45" spans="1:13" ht="18.5" x14ac:dyDescent="0.45">
      <c r="A45" s="28">
        <v>42</v>
      </c>
      <c r="B45" s="7">
        <v>1</v>
      </c>
      <c r="C45" s="7">
        <v>0.5</v>
      </c>
      <c r="D45" s="30">
        <v>13430</v>
      </c>
      <c r="E45" s="30">
        <v>4372860</v>
      </c>
      <c r="F45" s="7">
        <f t="shared" si="0"/>
        <v>3.07121654935214E-3</v>
      </c>
      <c r="G45" s="7">
        <f t="shared" si="1"/>
        <v>3.0665075949150317E-3</v>
      </c>
      <c r="H45" s="12">
        <f t="shared" si="2"/>
        <v>0.996933492405085</v>
      </c>
      <c r="I45" s="6">
        <f t="shared" si="6"/>
        <v>95072.565526129809</v>
      </c>
      <c r="J45" s="7">
        <f t="shared" si="3"/>
        <v>291.54074425393407</v>
      </c>
      <c r="K45" s="7">
        <f t="shared" si="4"/>
        <v>95218.335898256773</v>
      </c>
      <c r="L45" s="12">
        <f t="shared" si="7"/>
        <v>3401583.0750032798</v>
      </c>
      <c r="M45" s="18">
        <f t="shared" si="5"/>
        <v>35.778808073380397</v>
      </c>
    </row>
    <row r="46" spans="1:13" ht="18.5" x14ac:dyDescent="0.45">
      <c r="A46" s="28">
        <v>43</v>
      </c>
      <c r="B46" s="7">
        <v>1</v>
      </c>
      <c r="C46" s="7">
        <v>0.5</v>
      </c>
      <c r="D46" s="30">
        <v>13741</v>
      </c>
      <c r="E46" s="30">
        <v>4193750</v>
      </c>
      <c r="F46" s="7">
        <f t="shared" si="0"/>
        <v>3.2765424739195229E-3</v>
      </c>
      <c r="G46" s="7">
        <f t="shared" si="1"/>
        <v>3.2711833882637098E-3</v>
      </c>
      <c r="H46" s="12">
        <f t="shared" si="2"/>
        <v>0.99672881661173629</v>
      </c>
      <c r="I46" s="6">
        <f t="shared" si="6"/>
        <v>94781.02478187588</v>
      </c>
      <c r="J46" s="7">
        <f t="shared" si="3"/>
        <v>310.04611378908339</v>
      </c>
      <c r="K46" s="7">
        <f t="shared" si="4"/>
        <v>94936.047838770421</v>
      </c>
      <c r="L46" s="12">
        <f t="shared" si="7"/>
        <v>3306364.739105023</v>
      </c>
      <c r="M46" s="18">
        <f t="shared" si="5"/>
        <v>34.884247629882864</v>
      </c>
    </row>
    <row r="47" spans="1:13" ht="18.5" x14ac:dyDescent="0.45">
      <c r="A47" s="28">
        <v>44</v>
      </c>
      <c r="B47" s="7">
        <v>1</v>
      </c>
      <c r="C47" s="7">
        <v>0.5</v>
      </c>
      <c r="D47" s="30">
        <v>14013</v>
      </c>
      <c r="E47" s="30">
        <v>4099002</v>
      </c>
      <c r="F47" s="7">
        <f t="shared" si="0"/>
        <v>3.4186370243293367E-3</v>
      </c>
      <c r="G47" s="7">
        <f t="shared" si="1"/>
        <v>3.412803456203269E-3</v>
      </c>
      <c r="H47" s="12">
        <f t="shared" si="2"/>
        <v>0.99658719654379668</v>
      </c>
      <c r="I47" s="6">
        <f t="shared" si="6"/>
        <v>94470.978668086798</v>
      </c>
      <c r="J47" s="7">
        <f t="shared" si="3"/>
        <v>322.41088250935195</v>
      </c>
      <c r="K47" s="7">
        <f t="shared" si="4"/>
        <v>94632.18410934147</v>
      </c>
      <c r="L47" s="12">
        <f t="shared" si="7"/>
        <v>3211428.6912662527</v>
      </c>
      <c r="M47" s="18">
        <f t="shared" si="5"/>
        <v>33.993812031409639</v>
      </c>
    </row>
    <row r="48" spans="1:13" ht="18.5" x14ac:dyDescent="0.45">
      <c r="A48" s="28">
        <v>45</v>
      </c>
      <c r="B48" s="7">
        <v>1</v>
      </c>
      <c r="C48" s="7">
        <v>0.5</v>
      </c>
      <c r="D48" s="30">
        <v>14484</v>
      </c>
      <c r="E48" s="30">
        <v>4047128</v>
      </c>
      <c r="F48" s="7">
        <f t="shared" si="0"/>
        <v>3.5788341757414148E-3</v>
      </c>
      <c r="G48" s="7">
        <f t="shared" si="1"/>
        <v>3.5724415877189304E-3</v>
      </c>
      <c r="H48" s="12">
        <f t="shared" si="2"/>
        <v>0.99642755841228103</v>
      </c>
      <c r="I48" s="6">
        <f t="shared" si="6"/>
        <v>94148.567785577441</v>
      </c>
      <c r="J48" s="7">
        <f t="shared" si="3"/>
        <v>336.34025898137162</v>
      </c>
      <c r="K48" s="7">
        <f t="shared" si="4"/>
        <v>94316.737915068123</v>
      </c>
      <c r="L48" s="12">
        <f t="shared" si="7"/>
        <v>3116796.5071569113</v>
      </c>
      <c r="M48" s="18">
        <f t="shared" si="5"/>
        <v>33.105086784276835</v>
      </c>
    </row>
    <row r="49" spans="1:13" ht="18.5" x14ac:dyDescent="0.45">
      <c r="A49" s="28">
        <v>46</v>
      </c>
      <c r="B49" s="7">
        <v>1</v>
      </c>
      <c r="C49" s="7">
        <v>0.5</v>
      </c>
      <c r="D49" s="30">
        <v>14688</v>
      </c>
      <c r="E49" s="30">
        <v>3908305</v>
      </c>
      <c r="F49" s="7">
        <f t="shared" si="0"/>
        <v>3.7581509119682319E-3</v>
      </c>
      <c r="G49" s="7">
        <f t="shared" si="1"/>
        <v>3.7511023076889681E-3</v>
      </c>
      <c r="H49" s="12">
        <f t="shared" si="2"/>
        <v>0.99624889769231106</v>
      </c>
      <c r="I49" s="6">
        <f t="shared" si="6"/>
        <v>93812.227526596063</v>
      </c>
      <c r="J49" s="7">
        <f t="shared" si="3"/>
        <v>351.89926316445701</v>
      </c>
      <c r="K49" s="7">
        <f t="shared" si="4"/>
        <v>93988.177158178296</v>
      </c>
      <c r="L49" s="12">
        <f t="shared" si="7"/>
        <v>3022479.7692418434</v>
      </c>
      <c r="M49" s="18">
        <f t="shared" si="5"/>
        <v>32.218398911644655</v>
      </c>
    </row>
    <row r="50" spans="1:13" ht="18.5" x14ac:dyDescent="0.45">
      <c r="A50" s="28">
        <v>47</v>
      </c>
      <c r="B50" s="7">
        <v>1</v>
      </c>
      <c r="C50" s="7">
        <v>0.5</v>
      </c>
      <c r="D50" s="30">
        <v>16035</v>
      </c>
      <c r="E50" s="30">
        <v>3951786</v>
      </c>
      <c r="F50" s="7">
        <f t="shared" si="0"/>
        <v>4.0576589926681252E-3</v>
      </c>
      <c r="G50" s="7">
        <f t="shared" si="1"/>
        <v>4.0494433625304898E-3</v>
      </c>
      <c r="H50" s="12">
        <f t="shared" si="2"/>
        <v>0.99595055663746956</v>
      </c>
      <c r="I50" s="6">
        <f t="shared" si="6"/>
        <v>93460.328263431613</v>
      </c>
      <c r="J50" s="7">
        <f t="shared" si="3"/>
        <v>378.46230594627389</v>
      </c>
      <c r="K50" s="7">
        <f t="shared" si="4"/>
        <v>93649.559416404751</v>
      </c>
      <c r="L50" s="12">
        <f t="shared" si="7"/>
        <v>2928491.5920836646</v>
      </c>
      <c r="M50" s="18">
        <f t="shared" si="5"/>
        <v>31.334060627620335</v>
      </c>
    </row>
    <row r="51" spans="1:13" ht="18.5" x14ac:dyDescent="0.45">
      <c r="A51" s="28">
        <v>48</v>
      </c>
      <c r="B51" s="7">
        <v>1</v>
      </c>
      <c r="C51" s="7">
        <v>0.5</v>
      </c>
      <c r="D51" s="30">
        <v>16611</v>
      </c>
      <c r="E51" s="30">
        <v>3875209</v>
      </c>
      <c r="F51" s="7">
        <f t="shared" si="0"/>
        <v>4.2864784841282113E-3</v>
      </c>
      <c r="G51" s="7">
        <f t="shared" si="1"/>
        <v>4.2773111829503925E-3</v>
      </c>
      <c r="H51" s="12">
        <f t="shared" si="2"/>
        <v>0.99572268881704962</v>
      </c>
      <c r="I51" s="6">
        <f t="shared" si="6"/>
        <v>93081.865957485337</v>
      </c>
      <c r="J51" s="7">
        <f t="shared" si="3"/>
        <v>398.14010618984145</v>
      </c>
      <c r="K51" s="7">
        <f t="shared" si="4"/>
        <v>93280.936010580263</v>
      </c>
      <c r="L51" s="12">
        <f t="shared" si="7"/>
        <v>2834842.0326672597</v>
      </c>
      <c r="M51" s="18">
        <f t="shared" si="5"/>
        <v>30.455363174198283</v>
      </c>
    </row>
    <row r="52" spans="1:13" ht="18.5" x14ac:dyDescent="0.45">
      <c r="A52" s="28">
        <v>49</v>
      </c>
      <c r="B52" s="7">
        <v>1</v>
      </c>
      <c r="C52" s="7">
        <v>0.5</v>
      </c>
      <c r="D52" s="30">
        <v>18350</v>
      </c>
      <c r="E52" s="30">
        <v>3927492</v>
      </c>
      <c r="F52" s="7">
        <f t="shared" si="0"/>
        <v>4.6721928396034921E-3</v>
      </c>
      <c r="G52" s="7">
        <f t="shared" si="1"/>
        <v>4.6613035849869949E-3</v>
      </c>
      <c r="H52" s="12">
        <f t="shared" si="2"/>
        <v>0.99533869641501305</v>
      </c>
      <c r="I52" s="6">
        <f t="shared" si="6"/>
        <v>92683.725851295501</v>
      </c>
      <c r="J52" s="7">
        <f t="shared" si="3"/>
        <v>432.02698358059553</v>
      </c>
      <c r="K52" s="7">
        <f t="shared" si="4"/>
        <v>92899.739343085792</v>
      </c>
      <c r="L52" s="12">
        <f t="shared" si="7"/>
        <v>2741561.0966566792</v>
      </c>
      <c r="M52" s="18">
        <f t="shared" si="5"/>
        <v>29.579746298237087</v>
      </c>
    </row>
    <row r="53" spans="1:13" ht="18.5" x14ac:dyDescent="0.45">
      <c r="A53" s="28">
        <v>50</v>
      </c>
      <c r="B53" s="7">
        <v>1</v>
      </c>
      <c r="C53" s="7">
        <v>0.5</v>
      </c>
      <c r="D53" s="30">
        <v>20460</v>
      </c>
      <c r="E53" s="30">
        <v>4118718</v>
      </c>
      <c r="F53" s="7">
        <f t="shared" si="0"/>
        <v>4.9675651501268113E-3</v>
      </c>
      <c r="G53" s="7">
        <f t="shared" si="1"/>
        <v>4.9552573682206703E-3</v>
      </c>
      <c r="H53" s="12">
        <f t="shared" si="2"/>
        <v>0.99504474263177933</v>
      </c>
      <c r="I53" s="6">
        <f t="shared" si="6"/>
        <v>92251.698867714906</v>
      </c>
      <c r="J53" s="7">
        <f t="shared" si="3"/>
        <v>457.13091054511875</v>
      </c>
      <c r="K53" s="7">
        <f t="shared" si="4"/>
        <v>92480.264322987467</v>
      </c>
      <c r="L53" s="12">
        <f t="shared" si="7"/>
        <v>2648661.3573135934</v>
      </c>
      <c r="M53" s="18">
        <f t="shared" si="5"/>
        <v>28.711247487286531</v>
      </c>
    </row>
    <row r="54" spans="1:13" ht="18.5" x14ac:dyDescent="0.45">
      <c r="A54" s="28">
        <v>51</v>
      </c>
      <c r="B54" s="7">
        <v>1</v>
      </c>
      <c r="C54" s="7">
        <v>0.5</v>
      </c>
      <c r="D54" s="30">
        <v>23482</v>
      </c>
      <c r="E54" s="30">
        <v>4366085</v>
      </c>
      <c r="F54" s="7">
        <f t="shared" si="0"/>
        <v>5.378273670805768E-3</v>
      </c>
      <c r="G54" s="7">
        <f t="shared" si="1"/>
        <v>5.3638495454136365E-3</v>
      </c>
      <c r="H54" s="12">
        <f t="shared" si="2"/>
        <v>0.99463615045458631</v>
      </c>
      <c r="I54" s="6">
        <f t="shared" si="6"/>
        <v>91794.567957169784</v>
      </c>
      <c r="J54" s="7">
        <f t="shared" si="3"/>
        <v>492.3722516085063</v>
      </c>
      <c r="K54" s="7">
        <f t="shared" si="4"/>
        <v>92040.754082974032</v>
      </c>
      <c r="L54" s="12">
        <f t="shared" si="7"/>
        <v>2556181.0929906066</v>
      </c>
      <c r="M54" s="18">
        <f t="shared" si="5"/>
        <v>27.846757709925594</v>
      </c>
    </row>
    <row r="55" spans="1:13" ht="18.5" x14ac:dyDescent="0.45">
      <c r="A55" s="28">
        <v>52</v>
      </c>
      <c r="B55" s="7">
        <v>1</v>
      </c>
      <c r="C55" s="7">
        <v>0.5</v>
      </c>
      <c r="D55" s="30">
        <v>24506</v>
      </c>
      <c r="E55" s="30">
        <v>4297812</v>
      </c>
      <c r="F55" s="7">
        <f t="shared" si="0"/>
        <v>5.7019711425255453E-3</v>
      </c>
      <c r="G55" s="7">
        <f t="shared" si="1"/>
        <v>5.6857611196118847E-3</v>
      </c>
      <c r="H55" s="12">
        <f t="shared" si="2"/>
        <v>0.99431423888038817</v>
      </c>
      <c r="I55" s="6">
        <f t="shared" si="6"/>
        <v>91302.195705561273</v>
      </c>
      <c r="J55" s="7">
        <f t="shared" si="3"/>
        <v>519.12247447787547</v>
      </c>
      <c r="K55" s="7">
        <f t="shared" si="4"/>
        <v>91561.756942800217</v>
      </c>
      <c r="L55" s="12">
        <f t="shared" si="7"/>
        <v>2464140.338907632</v>
      </c>
      <c r="M55" s="18">
        <f t="shared" si="5"/>
        <v>26.988839861575638</v>
      </c>
    </row>
    <row r="56" spans="1:13" ht="18.5" x14ac:dyDescent="0.45">
      <c r="A56" s="28">
        <v>53</v>
      </c>
      <c r="B56" s="7">
        <v>1</v>
      </c>
      <c r="C56" s="7">
        <v>0.5</v>
      </c>
      <c r="D56" s="30">
        <v>25787</v>
      </c>
      <c r="E56" s="30">
        <v>4136193</v>
      </c>
      <c r="F56" s="7">
        <f t="shared" si="0"/>
        <v>6.2344769695224572E-3</v>
      </c>
      <c r="G56" s="7">
        <f t="shared" si="1"/>
        <v>6.215103011229098E-3</v>
      </c>
      <c r="H56" s="12">
        <f t="shared" si="2"/>
        <v>0.99378489698877093</v>
      </c>
      <c r="I56" s="6">
        <f t="shared" si="6"/>
        <v>90783.073231083399</v>
      </c>
      <c r="J56" s="7">
        <f t="shared" si="3"/>
        <v>564.22615180713819</v>
      </c>
      <c r="K56" s="7">
        <f t="shared" si="4"/>
        <v>91065.186306986972</v>
      </c>
      <c r="L56" s="12">
        <f t="shared" si="7"/>
        <v>2372578.5819648318</v>
      </c>
      <c r="M56" s="18">
        <f t="shared" si="5"/>
        <v>26.134592028246956</v>
      </c>
    </row>
    <row r="57" spans="1:13" ht="18.5" x14ac:dyDescent="0.45">
      <c r="A57" s="28">
        <v>54</v>
      </c>
      <c r="B57" s="7">
        <v>1</v>
      </c>
      <c r="C57" s="7">
        <v>0.5</v>
      </c>
      <c r="D57" s="30">
        <v>26940</v>
      </c>
      <c r="E57" s="30">
        <v>4046823</v>
      </c>
      <c r="F57" s="7">
        <f t="shared" si="0"/>
        <v>6.6570739565333104E-3</v>
      </c>
      <c r="G57" s="7">
        <f t="shared" si="1"/>
        <v>6.6349891497978096E-3</v>
      </c>
      <c r="H57" s="12">
        <f t="shared" si="2"/>
        <v>0.99336501085020223</v>
      </c>
      <c r="I57" s="6">
        <f t="shared" si="6"/>
        <v>90218.847079276267</v>
      </c>
      <c r="J57" s="7">
        <f t="shared" si="3"/>
        <v>598.60107147826579</v>
      </c>
      <c r="K57" s="7">
        <f t="shared" si="4"/>
        <v>90518.147615015405</v>
      </c>
      <c r="L57" s="12">
        <f t="shared" si="7"/>
        <v>2281513.3956578444</v>
      </c>
      <c r="M57" s="18">
        <f t="shared" si="5"/>
        <v>25.288656079289666</v>
      </c>
    </row>
    <row r="58" spans="1:13" ht="18.5" x14ac:dyDescent="0.45">
      <c r="A58" s="28">
        <v>55</v>
      </c>
      <c r="B58" s="7">
        <v>1</v>
      </c>
      <c r="C58" s="7">
        <v>0.5</v>
      </c>
      <c r="D58" s="30">
        <v>29178</v>
      </c>
      <c r="E58" s="30">
        <v>4060013</v>
      </c>
      <c r="F58" s="7">
        <f t="shared" si="0"/>
        <v>7.1866764958634366E-3</v>
      </c>
      <c r="G58" s="7">
        <f t="shared" si="1"/>
        <v>7.1609447990257707E-3</v>
      </c>
      <c r="H58" s="12">
        <f t="shared" si="2"/>
        <v>0.99283905520097426</v>
      </c>
      <c r="I58" s="6">
        <f t="shared" si="6"/>
        <v>89620.246007798007</v>
      </c>
      <c r="J58" s="7">
        <f t="shared" si="3"/>
        <v>641.76563453695121</v>
      </c>
      <c r="K58" s="7">
        <f t="shared" si="4"/>
        <v>89941.12882506648</v>
      </c>
      <c r="L58" s="12">
        <f t="shared" si="7"/>
        <v>2190995.2480428293</v>
      </c>
      <c r="M58" s="18">
        <f t="shared" si="5"/>
        <v>24.447547799100967</v>
      </c>
    </row>
    <row r="59" spans="1:13" ht="18.5" x14ac:dyDescent="0.45">
      <c r="A59" s="28">
        <v>56</v>
      </c>
      <c r="B59" s="7">
        <v>1</v>
      </c>
      <c r="C59" s="7">
        <v>0.5</v>
      </c>
      <c r="D59" s="30">
        <v>32093</v>
      </c>
      <c r="E59" s="30">
        <v>4119517</v>
      </c>
      <c r="F59" s="7">
        <f t="shared" si="0"/>
        <v>7.7904764077924666E-3</v>
      </c>
      <c r="G59" s="7">
        <f t="shared" si="1"/>
        <v>7.7602483917850618E-3</v>
      </c>
      <c r="H59" s="12">
        <f t="shared" si="2"/>
        <v>0.99223975160821498</v>
      </c>
      <c r="I59" s="6">
        <f t="shared" si="6"/>
        <v>88978.48037326106</v>
      </c>
      <c r="J59" s="7">
        <f t="shared" si="3"/>
        <v>690.49510922007778</v>
      </c>
      <c r="K59" s="7">
        <f t="shared" si="4"/>
        <v>89323.727927871092</v>
      </c>
      <c r="L59" s="12">
        <f t="shared" si="7"/>
        <v>2101054.1192177632</v>
      </c>
      <c r="M59" s="18">
        <f t="shared" si="5"/>
        <v>23.613059139737246</v>
      </c>
    </row>
    <row r="60" spans="1:13" ht="18.5" x14ac:dyDescent="0.45">
      <c r="A60" s="28">
        <v>57</v>
      </c>
      <c r="B60" s="7">
        <v>1</v>
      </c>
      <c r="C60" s="7">
        <v>0.5</v>
      </c>
      <c r="D60" s="30">
        <v>36286</v>
      </c>
      <c r="E60" s="30">
        <v>4280217</v>
      </c>
      <c r="F60" s="7">
        <f t="shared" si="0"/>
        <v>8.4776075605512528E-3</v>
      </c>
      <c r="G60" s="7">
        <f t="shared" si="1"/>
        <v>8.4418243236955501E-3</v>
      </c>
      <c r="H60" s="12">
        <f t="shared" si="2"/>
        <v>0.99155817567630444</v>
      </c>
      <c r="I60" s="6">
        <f t="shared" si="6"/>
        <v>88287.985264040981</v>
      </c>
      <c r="J60" s="7">
        <f t="shared" si="3"/>
        <v>745.31166149205546</v>
      </c>
      <c r="K60" s="7">
        <f t="shared" si="4"/>
        <v>88660.641094787003</v>
      </c>
      <c r="L60" s="12">
        <f t="shared" si="7"/>
        <v>2011730.3912898921</v>
      </c>
      <c r="M60" s="18">
        <f t="shared" si="5"/>
        <v>22.786004066957165</v>
      </c>
    </row>
    <row r="61" spans="1:13" ht="18.5" x14ac:dyDescent="0.45">
      <c r="A61" s="28">
        <v>58</v>
      </c>
      <c r="B61" s="7">
        <v>1</v>
      </c>
      <c r="C61" s="7">
        <v>0.5</v>
      </c>
      <c r="D61" s="30">
        <v>39713</v>
      </c>
      <c r="E61" s="30">
        <v>4383354</v>
      </c>
      <c r="F61" s="7">
        <f t="shared" si="0"/>
        <v>9.0599572838515902E-3</v>
      </c>
      <c r="G61" s="7">
        <f t="shared" si="1"/>
        <v>9.0191009491824223E-3</v>
      </c>
      <c r="H61" s="12">
        <f t="shared" si="2"/>
        <v>0.99098089905081754</v>
      </c>
      <c r="I61" s="6">
        <f t="shared" si="6"/>
        <v>87542.673602548923</v>
      </c>
      <c r="J61" s="7">
        <f t="shared" si="3"/>
        <v>789.55621058271595</v>
      </c>
      <c r="K61" s="7">
        <f t="shared" si="4"/>
        <v>87937.451707840286</v>
      </c>
      <c r="L61" s="12">
        <f t="shared" si="7"/>
        <v>1923069.7501951053</v>
      </c>
      <c r="M61" s="18">
        <f t="shared" si="5"/>
        <v>21.967226622824011</v>
      </c>
    </row>
    <row r="62" spans="1:13" ht="18.5" x14ac:dyDescent="0.45">
      <c r="A62" s="28">
        <v>59</v>
      </c>
      <c r="B62" s="7">
        <v>1</v>
      </c>
      <c r="C62" s="7">
        <v>0.5</v>
      </c>
      <c r="D62" s="30">
        <v>43036</v>
      </c>
      <c r="E62" s="30">
        <v>4384908</v>
      </c>
      <c r="F62" s="7">
        <f t="shared" si="0"/>
        <v>9.814573076561698E-3</v>
      </c>
      <c r="G62" s="7">
        <f t="shared" si="1"/>
        <v>9.7666453493148418E-3</v>
      </c>
      <c r="H62" s="12">
        <f t="shared" si="2"/>
        <v>0.99023335465068518</v>
      </c>
      <c r="I62" s="6">
        <f t="shared" si="6"/>
        <v>86753.117391966211</v>
      </c>
      <c r="J62" s="7">
        <f t="shared" si="3"/>
        <v>847.28693051481127</v>
      </c>
      <c r="K62" s="7">
        <f t="shared" si="4"/>
        <v>87176.76085722362</v>
      </c>
      <c r="L62" s="12">
        <f t="shared" si="7"/>
        <v>1835132.2984872649</v>
      </c>
      <c r="M62" s="18">
        <f t="shared" si="5"/>
        <v>21.153502648161986</v>
      </c>
    </row>
    <row r="63" spans="1:13" ht="18.5" x14ac:dyDescent="0.45">
      <c r="A63" s="28">
        <v>60</v>
      </c>
      <c r="B63" s="7">
        <v>1</v>
      </c>
      <c r="C63" s="7">
        <v>0.5</v>
      </c>
      <c r="D63" s="30">
        <v>46480</v>
      </c>
      <c r="E63" s="30">
        <v>4399318</v>
      </c>
      <c r="F63" s="7">
        <f t="shared" si="0"/>
        <v>1.0565273981103435E-2</v>
      </c>
      <c r="G63" s="7">
        <f t="shared" si="1"/>
        <v>1.0509754761836928E-2</v>
      </c>
      <c r="H63" s="12">
        <f t="shared" si="2"/>
        <v>0.98949024523816309</v>
      </c>
      <c r="I63" s="6">
        <f t="shared" si="6"/>
        <v>85905.830461451405</v>
      </c>
      <c r="J63" s="7">
        <f t="shared" si="3"/>
        <v>902.84921076179478</v>
      </c>
      <c r="K63" s="7">
        <f t="shared" si="4"/>
        <v>86357.255066832309</v>
      </c>
      <c r="L63" s="12">
        <f t="shared" si="7"/>
        <v>1747955.5376300414</v>
      </c>
      <c r="M63" s="18">
        <f t="shared" si="5"/>
        <v>20.347344624232495</v>
      </c>
    </row>
    <row r="64" spans="1:13" ht="18.5" x14ac:dyDescent="0.45">
      <c r="A64" s="28">
        <v>61</v>
      </c>
      <c r="B64" s="7">
        <v>1</v>
      </c>
      <c r="C64" s="7">
        <v>0.5</v>
      </c>
      <c r="D64" s="30">
        <v>50028</v>
      </c>
      <c r="E64" s="30">
        <v>4391144</v>
      </c>
      <c r="F64" s="7">
        <f t="shared" si="0"/>
        <v>1.1392930862663578E-2</v>
      </c>
      <c r="G64" s="7">
        <f t="shared" si="1"/>
        <v>1.1328399029201399E-2</v>
      </c>
      <c r="H64" s="12">
        <f t="shared" si="2"/>
        <v>0.98867160097079865</v>
      </c>
      <c r="I64" s="6">
        <f t="shared" si="6"/>
        <v>85002.981250689612</v>
      </c>
      <c r="J64" s="7">
        <f t="shared" si="3"/>
        <v>962.94769027953691</v>
      </c>
      <c r="K64" s="7">
        <f t="shared" si="4"/>
        <v>85484.455095829384</v>
      </c>
      <c r="L64" s="12">
        <f t="shared" si="7"/>
        <v>1661598.2825632091</v>
      </c>
      <c r="M64" s="18">
        <f t="shared" si="5"/>
        <v>19.547529487969914</v>
      </c>
    </row>
    <row r="65" spans="1:13" ht="18.5" x14ac:dyDescent="0.45">
      <c r="A65" s="28">
        <v>62</v>
      </c>
      <c r="B65" s="7">
        <v>1</v>
      </c>
      <c r="C65" s="7">
        <v>0.5</v>
      </c>
      <c r="D65" s="30">
        <v>53114</v>
      </c>
      <c r="E65" s="30">
        <v>4312796</v>
      </c>
      <c r="F65" s="7">
        <f t="shared" si="0"/>
        <v>1.2315444551516E-2</v>
      </c>
      <c r="G65" s="7">
        <f t="shared" si="1"/>
        <v>1.224007357778913E-2</v>
      </c>
      <c r="H65" s="12">
        <f t="shared" si="2"/>
        <v>0.98775992642221089</v>
      </c>
      <c r="I65" s="6">
        <f t="shared" si="6"/>
        <v>84040.033560410084</v>
      </c>
      <c r="J65" s="7">
        <f t="shared" si="3"/>
        <v>1028.6561942592871</v>
      </c>
      <c r="K65" s="7">
        <f t="shared" si="4"/>
        <v>84554.361657539732</v>
      </c>
      <c r="L65" s="12">
        <f t="shared" si="7"/>
        <v>1576113.8274673796</v>
      </c>
      <c r="M65" s="18">
        <f t="shared" si="5"/>
        <v>18.754321728517986</v>
      </c>
    </row>
    <row r="66" spans="1:13" ht="18.5" x14ac:dyDescent="0.45">
      <c r="A66" s="28">
        <v>63</v>
      </c>
      <c r="B66" s="7">
        <v>1</v>
      </c>
      <c r="C66" s="7">
        <v>0.5</v>
      </c>
      <c r="D66" s="30">
        <v>56107</v>
      </c>
      <c r="E66" s="30">
        <v>4228770</v>
      </c>
      <c r="F66" s="7">
        <f t="shared" si="0"/>
        <v>1.3267924242746709E-2</v>
      </c>
      <c r="G66" s="7">
        <f t="shared" si="1"/>
        <v>1.3180485401849525E-2</v>
      </c>
      <c r="H66" s="12">
        <f t="shared" si="2"/>
        <v>0.98681951459815043</v>
      </c>
      <c r="I66" s="6">
        <f t="shared" si="6"/>
        <v>83011.377366150802</v>
      </c>
      <c r="J66" s="7">
        <f t="shared" si="3"/>
        <v>1094.1302475619727</v>
      </c>
      <c r="K66" s="7">
        <f t="shared" si="4"/>
        <v>83558.442489931782</v>
      </c>
      <c r="L66" s="12">
        <f t="shared" si="7"/>
        <v>1491559.4658098398</v>
      </c>
      <c r="M66" s="18">
        <f t="shared" si="5"/>
        <v>17.968132961230044</v>
      </c>
    </row>
    <row r="67" spans="1:13" ht="18.5" x14ac:dyDescent="0.45">
      <c r="A67" s="28">
        <v>64</v>
      </c>
      <c r="B67" s="7">
        <v>1</v>
      </c>
      <c r="C67" s="7">
        <v>0.5</v>
      </c>
      <c r="D67" s="30">
        <v>59156</v>
      </c>
      <c r="E67" s="30">
        <v>4190193</v>
      </c>
      <c r="F67" s="7">
        <f t="shared" si="0"/>
        <v>1.4117726796832509E-2</v>
      </c>
      <c r="G67" s="7">
        <f t="shared" si="1"/>
        <v>1.4018770212885959E-2</v>
      </c>
      <c r="H67" s="12">
        <f t="shared" si="2"/>
        <v>0.985981229787114</v>
      </c>
      <c r="I67" s="6">
        <f t="shared" si="6"/>
        <v>81917.247118588828</v>
      </c>
      <c r="J67" s="7">
        <f t="shared" si="3"/>
        <v>1148.3790638276912</v>
      </c>
      <c r="K67" s="7">
        <f t="shared" si="4"/>
        <v>82491.43665050267</v>
      </c>
      <c r="L67" s="12">
        <f t="shared" si="7"/>
        <v>1408001.0233199082</v>
      </c>
      <c r="M67" s="18">
        <f t="shared" si="5"/>
        <v>17.188090089033299</v>
      </c>
    </row>
    <row r="68" spans="1:13" ht="18.5" x14ac:dyDescent="0.45">
      <c r="A68" s="28">
        <v>65</v>
      </c>
      <c r="B68" s="7">
        <v>1</v>
      </c>
      <c r="C68" s="7">
        <v>0.5</v>
      </c>
      <c r="D68" s="30">
        <v>62158</v>
      </c>
      <c r="E68" s="30">
        <v>4112847</v>
      </c>
      <c r="F68" s="7">
        <f t="shared" ref="F68:F87" si="8">D68/E68</f>
        <v>1.5113132095601903E-2</v>
      </c>
      <c r="G68" s="7">
        <f t="shared" si="1"/>
        <v>1.4999785227825014E-2</v>
      </c>
      <c r="H68" s="12">
        <f t="shared" si="2"/>
        <v>0.98500021477217503</v>
      </c>
      <c r="I68" s="6">
        <f t="shared" si="6"/>
        <v>80768.868054761129</v>
      </c>
      <c r="J68" s="7">
        <f t="shared" si="3"/>
        <v>1211.5156739159536</v>
      </c>
      <c r="K68" s="7">
        <f t="shared" si="4"/>
        <v>81374.625891719101</v>
      </c>
      <c r="L68" s="12">
        <f t="shared" si="7"/>
        <v>1325509.5866694057</v>
      </c>
      <c r="M68" s="18">
        <f t="shared" si="5"/>
        <v>16.411144771407628</v>
      </c>
    </row>
    <row r="69" spans="1:13" ht="18.5" x14ac:dyDescent="0.45">
      <c r="A69" s="28">
        <v>66</v>
      </c>
      <c r="B69" s="7">
        <v>1</v>
      </c>
      <c r="C69" s="7">
        <v>0.5</v>
      </c>
      <c r="D69" s="30">
        <v>63017</v>
      </c>
      <c r="E69" s="30">
        <v>3928157</v>
      </c>
      <c r="F69" s="7">
        <f t="shared" si="8"/>
        <v>1.6042383234682319E-2</v>
      </c>
      <c r="G69" s="7">
        <f t="shared" ref="G69:G87" si="9">(B69*F69)/(1+(1-C69)*B69*F69)</f>
        <v>1.5914728150648077E-2</v>
      </c>
      <c r="H69" s="12">
        <f t="shared" ref="H69:H87" si="10">1-G69</f>
        <v>0.98408527184935191</v>
      </c>
      <c r="I69" s="6">
        <f t="shared" si="6"/>
        <v>79557.352380845186</v>
      </c>
      <c r="J69" s="7">
        <f t="shared" ref="J69:J88" si="11">G69*I69</f>
        <v>1266.1336355264657</v>
      </c>
      <c r="K69" s="7">
        <f t="shared" ref="K69:K87" si="12">(I69*B69)+(J69*B69*C69)</f>
        <v>80190.419198608419</v>
      </c>
      <c r="L69" s="12">
        <f t="shared" ref="L69:L70" si="13">SUM(K69:K153)</f>
        <v>1244134.9607776864</v>
      </c>
      <c r="M69" s="18">
        <f t="shared" ref="M69:M88" si="14">L69/I69</f>
        <v>15.638214741259207</v>
      </c>
    </row>
    <row r="70" spans="1:13" ht="18.5" x14ac:dyDescent="0.45">
      <c r="A70" s="28">
        <v>67</v>
      </c>
      <c r="B70" s="7">
        <v>1</v>
      </c>
      <c r="C70" s="7">
        <v>0.5</v>
      </c>
      <c r="D70" s="30">
        <v>64542</v>
      </c>
      <c r="E70" s="30">
        <v>3834444</v>
      </c>
      <c r="F70" s="7">
        <f t="shared" si="8"/>
        <v>1.6832166540963957E-2</v>
      </c>
      <c r="G70" s="7">
        <f t="shared" si="9"/>
        <v>1.6691687905625315E-2</v>
      </c>
      <c r="H70" s="12">
        <f t="shared" si="10"/>
        <v>0.98330831209437464</v>
      </c>
      <c r="I70" s="6">
        <f t="shared" ref="I70:I88" si="15">I69*(1-G69)</f>
        <v>78291.218745318722</v>
      </c>
      <c r="J70" s="7">
        <f t="shared" si="11"/>
        <v>1306.8125890479025</v>
      </c>
      <c r="K70" s="7">
        <f t="shared" si="12"/>
        <v>78944.625039842678</v>
      </c>
      <c r="L70" s="12">
        <f t="shared" si="13"/>
        <v>1163944.5415790782</v>
      </c>
      <c r="M70" s="18">
        <f t="shared" si="14"/>
        <v>14.866859403037127</v>
      </c>
    </row>
    <row r="71" spans="1:13" ht="18.5" x14ac:dyDescent="0.45">
      <c r="A71" s="28">
        <v>68</v>
      </c>
      <c r="B71" s="7">
        <v>1</v>
      </c>
      <c r="C71" s="7">
        <v>0.5</v>
      </c>
      <c r="D71" s="30">
        <v>66260</v>
      </c>
      <c r="E71" s="30">
        <v>3695234</v>
      </c>
      <c r="F71" s="7">
        <f t="shared" si="8"/>
        <v>1.7931205439222522E-2</v>
      </c>
      <c r="G71" s="7">
        <f t="shared" si="9"/>
        <v>1.7771869913989085E-2</v>
      </c>
      <c r="H71" s="12">
        <f t="shared" si="10"/>
        <v>0.98222813008601095</v>
      </c>
      <c r="I71" s="6">
        <f t="shared" si="15"/>
        <v>76984.406156270808</v>
      </c>
      <c r="J71" s="7">
        <f t="shared" si="11"/>
        <v>1368.1568516149453</v>
      </c>
      <c r="K71" s="7">
        <f t="shared" si="12"/>
        <v>77668.484582078279</v>
      </c>
      <c r="L71" s="12">
        <f>SUM(K71:K88)</f>
        <v>1084999.9165392353</v>
      </c>
      <c r="M71" s="18">
        <f t="shared" si="14"/>
        <v>14.093762239807262</v>
      </c>
    </row>
    <row r="72" spans="1:13" ht="18.5" x14ac:dyDescent="0.45">
      <c r="A72" s="28">
        <v>69</v>
      </c>
      <c r="B72" s="7">
        <v>1</v>
      </c>
      <c r="C72" s="7">
        <v>0.5</v>
      </c>
      <c r="D72" s="30">
        <v>67828</v>
      </c>
      <c r="E72" s="30">
        <v>3537207</v>
      </c>
      <c r="F72" s="7">
        <f t="shared" si="8"/>
        <v>1.9175581185946991E-2</v>
      </c>
      <c r="G72" s="7">
        <f t="shared" si="9"/>
        <v>1.8993475718128844E-2</v>
      </c>
      <c r="H72" s="12">
        <f t="shared" si="10"/>
        <v>0.98100652428187118</v>
      </c>
      <c r="I72" s="6">
        <f t="shared" si="15"/>
        <v>75616.249304655867</v>
      </c>
      <c r="J72" s="7">
        <f t="shared" si="11"/>
        <v>1436.2153950639583</v>
      </c>
      <c r="K72" s="7">
        <f t="shared" si="12"/>
        <v>76334.35700218784</v>
      </c>
      <c r="L72" s="12">
        <f>SUM(K72:K88)</f>
        <v>1007331.4319571573</v>
      </c>
      <c r="M72" s="18">
        <f t="shared" si="14"/>
        <v>13.321626518377625</v>
      </c>
    </row>
    <row r="73" spans="1:13" ht="18.5" x14ac:dyDescent="0.45">
      <c r="A73" s="28">
        <v>70</v>
      </c>
      <c r="B73" s="7">
        <v>1</v>
      </c>
      <c r="C73" s="7">
        <v>0.5</v>
      </c>
      <c r="D73" s="30">
        <v>69337</v>
      </c>
      <c r="E73" s="30">
        <v>3399278</v>
      </c>
      <c r="F73" s="7">
        <f t="shared" si="8"/>
        <v>2.0397566777415676E-2</v>
      </c>
      <c r="G73" s="7">
        <f t="shared" si="9"/>
        <v>2.0191636648969342E-2</v>
      </c>
      <c r="H73" s="12">
        <f t="shared" si="10"/>
        <v>0.97980836335103061</v>
      </c>
      <c r="I73" s="6">
        <f t="shared" si="15"/>
        <v>74180.033909591904</v>
      </c>
      <c r="J73" s="7">
        <f t="shared" si="11"/>
        <v>1497.8162913107044</v>
      </c>
      <c r="K73" s="7">
        <f t="shared" si="12"/>
        <v>74928.942055247258</v>
      </c>
      <c r="L73" s="12">
        <f>SUM(K73:K88)</f>
        <v>930997.07495496958</v>
      </c>
      <c r="M73" s="18">
        <f t="shared" si="14"/>
        <v>12.550507540743876</v>
      </c>
    </row>
    <row r="74" spans="1:13" ht="18.5" x14ac:dyDescent="0.45">
      <c r="A74" s="28">
        <v>71</v>
      </c>
      <c r="B74" s="7">
        <v>1</v>
      </c>
      <c r="C74" s="7">
        <v>0.5</v>
      </c>
      <c r="D74" s="30">
        <v>71438</v>
      </c>
      <c r="E74" s="30">
        <v>3229649</v>
      </c>
      <c r="F74" s="7">
        <f t="shared" si="8"/>
        <v>2.2119431554326802E-2</v>
      </c>
      <c r="G74" s="7">
        <f t="shared" si="9"/>
        <v>2.187747292188813E-2</v>
      </c>
      <c r="H74" s="12">
        <f t="shared" si="10"/>
        <v>0.97812252707811187</v>
      </c>
      <c r="I74" s="6">
        <f t="shared" si="15"/>
        <v>72682.217618281196</v>
      </c>
      <c r="J74" s="7">
        <f t="shared" si="11"/>
        <v>1590.1032478467273</v>
      </c>
      <c r="K74" s="7">
        <f t="shared" si="12"/>
        <v>73477.269242204566</v>
      </c>
      <c r="L74" s="12">
        <f>SUM(K74:K88)</f>
        <v>856068.13289972232</v>
      </c>
      <c r="M74" s="18">
        <f t="shared" si="14"/>
        <v>11.778233534310903</v>
      </c>
    </row>
    <row r="75" spans="1:13" ht="18.5" x14ac:dyDescent="0.45">
      <c r="A75" s="28">
        <v>72</v>
      </c>
      <c r="B75" s="7">
        <v>1</v>
      </c>
      <c r="C75" s="7">
        <v>0.5</v>
      </c>
      <c r="D75" s="30">
        <v>73244</v>
      </c>
      <c r="E75" s="30">
        <v>3076389</v>
      </c>
      <c r="F75" s="7">
        <f t="shared" si="8"/>
        <v>2.3808432548679637E-2</v>
      </c>
      <c r="G75" s="7">
        <f t="shared" si="9"/>
        <v>2.3528346028973232E-2</v>
      </c>
      <c r="H75" s="12">
        <f t="shared" si="10"/>
        <v>0.97647165397102675</v>
      </c>
      <c r="I75" s="6">
        <f t="shared" si="15"/>
        <v>71092.114370434472</v>
      </c>
      <c r="J75" s="7">
        <f t="shared" si="11"/>
        <v>1672.6798668389229</v>
      </c>
      <c r="K75" s="7">
        <f t="shared" si="12"/>
        <v>71928.454303853927</v>
      </c>
      <c r="L75" s="12">
        <f>SUM(K75:K88)</f>
        <v>782590.86365751759</v>
      </c>
      <c r="M75" s="18">
        <f t="shared" si="14"/>
        <v>11.008124748966232</v>
      </c>
    </row>
    <row r="76" spans="1:13" ht="18.5" x14ac:dyDescent="0.45">
      <c r="A76" s="28">
        <v>73</v>
      </c>
      <c r="B76" s="7">
        <v>1</v>
      </c>
      <c r="C76" s="7">
        <v>0.5</v>
      </c>
      <c r="D76" s="30">
        <v>76986</v>
      </c>
      <c r="E76" s="30">
        <v>2988058</v>
      </c>
      <c r="F76" s="7">
        <f t="shared" si="8"/>
        <v>2.5764560125673599E-2</v>
      </c>
      <c r="G76" s="7">
        <f t="shared" si="9"/>
        <v>2.5436875175736343E-2</v>
      </c>
      <c r="H76" s="12">
        <f t="shared" si="10"/>
        <v>0.97456312482426366</v>
      </c>
      <c r="I76" s="6">
        <f t="shared" si="15"/>
        <v>69419.434503595548</v>
      </c>
      <c r="J76" s="7">
        <f t="shared" si="11"/>
        <v>1765.8134902381646</v>
      </c>
      <c r="K76" s="7">
        <f t="shared" si="12"/>
        <v>70302.341248714627</v>
      </c>
      <c r="L76" s="12">
        <f>SUM(K76:K88)</f>
        <v>710662.40935366368</v>
      </c>
      <c r="M76" s="18">
        <f t="shared" si="14"/>
        <v>10.237225561335496</v>
      </c>
    </row>
    <row r="77" spans="1:13" ht="18.5" x14ac:dyDescent="0.45">
      <c r="A77" s="28">
        <v>74</v>
      </c>
      <c r="B77" s="7">
        <v>1</v>
      </c>
      <c r="C77" s="7">
        <v>0.5</v>
      </c>
      <c r="D77" s="30">
        <v>82282</v>
      </c>
      <c r="E77" s="30">
        <v>2917030</v>
      </c>
      <c r="F77" s="7">
        <f t="shared" si="8"/>
        <v>2.820745758528366E-2</v>
      </c>
      <c r="G77" s="7">
        <f t="shared" si="9"/>
        <v>2.7815160110757627E-2</v>
      </c>
      <c r="H77" s="12">
        <f t="shared" si="10"/>
        <v>0.97218483988924242</v>
      </c>
      <c r="I77" s="6">
        <f t="shared" si="15"/>
        <v>67653.621013357391</v>
      </c>
      <c r="J77" s="7">
        <f t="shared" si="11"/>
        <v>1881.7963005590525</v>
      </c>
      <c r="K77" s="7">
        <f t="shared" si="12"/>
        <v>68594.519163636913</v>
      </c>
      <c r="L77" s="12">
        <f>SUM(K77:K88)</f>
        <v>640360.06810494908</v>
      </c>
      <c r="M77" s="18">
        <f t="shared" si="14"/>
        <v>9.465274120043297</v>
      </c>
    </row>
    <row r="78" spans="1:13" ht="18.5" x14ac:dyDescent="0.45">
      <c r="A78" s="28">
        <v>75</v>
      </c>
      <c r="B78" s="7">
        <v>1</v>
      </c>
      <c r="C78" s="7">
        <v>0.5</v>
      </c>
      <c r="D78" s="30">
        <v>89332</v>
      </c>
      <c r="E78" s="30">
        <v>3060676</v>
      </c>
      <c r="F78" s="7">
        <f t="shared" si="8"/>
        <v>2.9187016201649572E-2</v>
      </c>
      <c r="G78" s="7">
        <f t="shared" si="9"/>
        <v>2.8767201809011697E-2</v>
      </c>
      <c r="H78" s="12">
        <f t="shared" si="10"/>
        <v>0.97123279819098829</v>
      </c>
      <c r="I78" s="6">
        <f t="shared" si="15"/>
        <v>65771.824712798349</v>
      </c>
      <c r="J78" s="7">
        <f t="shared" si="11"/>
        <v>1892.0713548600129</v>
      </c>
      <c r="K78" s="7">
        <f t="shared" si="12"/>
        <v>66717.86039022835</v>
      </c>
      <c r="L78" s="12">
        <f>SUM(K78:K88)</f>
        <v>571765.54894131201</v>
      </c>
      <c r="M78" s="18">
        <f t="shared" si="14"/>
        <v>8.6931684112156589</v>
      </c>
    </row>
    <row r="79" spans="1:13" ht="18.5" x14ac:dyDescent="0.45">
      <c r="A79" s="28">
        <v>76</v>
      </c>
      <c r="B79" s="7">
        <v>1</v>
      </c>
      <c r="C79" s="7">
        <v>0.5</v>
      </c>
      <c r="D79" s="30">
        <v>75408</v>
      </c>
      <c r="E79" s="30">
        <v>2157557</v>
      </c>
      <c r="F79" s="7">
        <f t="shared" si="8"/>
        <v>3.4950640933240698E-2</v>
      </c>
      <c r="G79" s="7">
        <f t="shared" si="9"/>
        <v>3.4350357429025528E-2</v>
      </c>
      <c r="H79" s="12">
        <f t="shared" si="10"/>
        <v>0.96564964257097452</v>
      </c>
      <c r="I79" s="6">
        <f t="shared" si="15"/>
        <v>63879.753357938338</v>
      </c>
      <c r="J79" s="7">
        <f t="shared" si="11"/>
        <v>2194.2923603231757</v>
      </c>
      <c r="K79" s="7">
        <f t="shared" si="12"/>
        <v>64976.899538099926</v>
      </c>
      <c r="L79" s="12">
        <f>SUM(K79:K88)</f>
        <v>505047.68855108373</v>
      </c>
      <c r="M79" s="18">
        <f t="shared" si="14"/>
        <v>7.9062247739302123</v>
      </c>
    </row>
    <row r="80" spans="1:13" ht="18.5" x14ac:dyDescent="0.45">
      <c r="A80" s="28">
        <v>77</v>
      </c>
      <c r="B80" s="7">
        <v>1</v>
      </c>
      <c r="C80" s="7">
        <v>0.5</v>
      </c>
      <c r="D80" s="30">
        <v>76850</v>
      </c>
      <c r="E80" s="30">
        <v>2060045</v>
      </c>
      <c r="F80" s="7">
        <f t="shared" si="8"/>
        <v>3.73050103274443E-2</v>
      </c>
      <c r="G80" s="7">
        <f t="shared" si="9"/>
        <v>3.662191977964898E-2</v>
      </c>
      <c r="H80" s="12">
        <f t="shared" si="10"/>
        <v>0.96337808022035099</v>
      </c>
      <c r="I80" s="6">
        <f t="shared" si="15"/>
        <v>61685.460997615162</v>
      </c>
      <c r="J80" s="7">
        <f t="shared" si="11"/>
        <v>2259.0400042253286</v>
      </c>
      <c r="K80" s="7">
        <f t="shared" si="12"/>
        <v>62814.980999727828</v>
      </c>
      <c r="L80" s="12">
        <f>SUM(K80:K88)</f>
        <v>440070.78901298385</v>
      </c>
      <c r="M80" s="18">
        <f t="shared" si="14"/>
        <v>7.1341087818083668</v>
      </c>
    </row>
    <row r="81" spans="1:13" ht="18.5" x14ac:dyDescent="0.45">
      <c r="A81" s="28">
        <v>78</v>
      </c>
      <c r="B81" s="7">
        <v>1</v>
      </c>
      <c r="C81" s="7">
        <v>0.5</v>
      </c>
      <c r="D81" s="30">
        <v>82078</v>
      </c>
      <c r="E81" s="30">
        <v>1992972</v>
      </c>
      <c r="F81" s="7">
        <f t="shared" si="8"/>
        <v>4.1183719590641515E-2</v>
      </c>
      <c r="G81" s="7">
        <f t="shared" si="9"/>
        <v>4.035278078633793E-2</v>
      </c>
      <c r="H81" s="12">
        <f t="shared" si="10"/>
        <v>0.95964721921366203</v>
      </c>
      <c r="I81" s="6">
        <f t="shared" si="15"/>
        <v>59426.420993389831</v>
      </c>
      <c r="J81" s="7">
        <f t="shared" si="11"/>
        <v>2398.0213392628903</v>
      </c>
      <c r="K81" s="7">
        <f t="shared" si="12"/>
        <v>60625.431663021278</v>
      </c>
      <c r="L81" s="12">
        <f>SUM(K81:K88)</f>
        <v>377255.808013256</v>
      </c>
      <c r="M81" s="18">
        <f t="shared" si="14"/>
        <v>6.3482841757409423</v>
      </c>
    </row>
    <row r="82" spans="1:13" ht="18.5" x14ac:dyDescent="0.45">
      <c r="A82" s="28">
        <v>79</v>
      </c>
      <c r="B82" s="7">
        <v>1</v>
      </c>
      <c r="C82" s="7">
        <v>0.5</v>
      </c>
      <c r="D82" s="30">
        <v>89267</v>
      </c>
      <c r="E82" s="30">
        <v>1997941</v>
      </c>
      <c r="F82" s="7">
        <f t="shared" si="8"/>
        <v>4.4679497542720228E-2</v>
      </c>
      <c r="G82" s="7">
        <f t="shared" si="9"/>
        <v>4.3703179492351439E-2</v>
      </c>
      <c r="H82" s="12">
        <f t="shared" si="10"/>
        <v>0.95629682050764853</v>
      </c>
      <c r="I82" s="6">
        <f t="shared" si="15"/>
        <v>57028.399654126937</v>
      </c>
      <c r="J82" s="7">
        <f t="shared" si="11"/>
        <v>2492.3223862458622</v>
      </c>
      <c r="K82" s="7">
        <f t="shared" si="12"/>
        <v>58274.560847249872</v>
      </c>
      <c r="L82" s="12">
        <f>SUM(K82:K88)</f>
        <v>316630.37635023473</v>
      </c>
      <c r="M82" s="18">
        <f t="shared" si="14"/>
        <v>5.5521525813555135</v>
      </c>
    </row>
    <row r="83" spans="1:13" ht="18.5" x14ac:dyDescent="0.45">
      <c r="A83" s="28">
        <v>80</v>
      </c>
      <c r="B83" s="7">
        <v>1</v>
      </c>
      <c r="C83" s="7">
        <v>0.5</v>
      </c>
      <c r="D83" s="30">
        <v>85264</v>
      </c>
      <c r="E83" s="30">
        <v>1696254</v>
      </c>
      <c r="F83" s="7">
        <f t="shared" si="8"/>
        <v>5.0266056852334616E-2</v>
      </c>
      <c r="G83" s="7">
        <f t="shared" si="9"/>
        <v>4.9033691685366379E-2</v>
      </c>
      <c r="H83" s="12">
        <f t="shared" si="10"/>
        <v>0.95096630831463358</v>
      </c>
      <c r="I83" s="6">
        <f t="shared" si="15"/>
        <v>54536.077267881075</v>
      </c>
      <c r="J83" s="7">
        <f t="shared" si="11"/>
        <v>2674.1051984825986</v>
      </c>
      <c r="K83" s="7">
        <f t="shared" si="12"/>
        <v>55873.129867122378</v>
      </c>
      <c r="L83" s="12">
        <f>SUM(K83:K88)</f>
        <v>258355.81550298483</v>
      </c>
      <c r="M83" s="18">
        <f t="shared" si="14"/>
        <v>4.7373377119505991</v>
      </c>
    </row>
    <row r="84" spans="1:13" ht="18.5" x14ac:dyDescent="0.45">
      <c r="A84" s="28">
        <v>81</v>
      </c>
      <c r="B84" s="7">
        <v>1</v>
      </c>
      <c r="C84" s="7">
        <v>0.5</v>
      </c>
      <c r="D84" s="30">
        <v>83293</v>
      </c>
      <c r="E84" s="30">
        <v>1507612</v>
      </c>
      <c r="F84" s="7">
        <f t="shared" si="8"/>
        <v>5.5248299960467283E-2</v>
      </c>
      <c r="G84" s="7">
        <f t="shared" si="9"/>
        <v>5.3763138946792931E-2</v>
      </c>
      <c r="H84" s="12">
        <f t="shared" si="10"/>
        <v>0.94623686105320703</v>
      </c>
      <c r="I84" s="6">
        <f t="shared" si="15"/>
        <v>51861.972069398471</v>
      </c>
      <c r="J84" s="7">
        <f t="shared" si="11"/>
        <v>2788.2624104217639</v>
      </c>
      <c r="K84" s="7">
        <f t="shared" si="12"/>
        <v>53256.103274609355</v>
      </c>
      <c r="L84" s="12">
        <f>SUM(K84:K88)</f>
        <v>202482.68563586244</v>
      </c>
      <c r="M84" s="18">
        <f t="shared" si="14"/>
        <v>3.9042612063596942</v>
      </c>
    </row>
    <row r="85" spans="1:13" ht="18.5" x14ac:dyDescent="0.45">
      <c r="A85" s="28">
        <v>82</v>
      </c>
      <c r="B85" s="7">
        <v>1</v>
      </c>
      <c r="C85" s="7">
        <v>0.5</v>
      </c>
      <c r="D85" s="30">
        <v>83194</v>
      </c>
      <c r="E85" s="30">
        <v>1366271</v>
      </c>
      <c r="F85" s="7">
        <f t="shared" si="8"/>
        <v>6.089128730683737E-2</v>
      </c>
      <c r="G85" s="7">
        <f t="shared" si="9"/>
        <v>5.9092187619862097E-2</v>
      </c>
      <c r="H85" s="12">
        <f t="shared" si="10"/>
        <v>0.94090781238013788</v>
      </c>
      <c r="I85" s="6">
        <f t="shared" si="15"/>
        <v>49073.709658976702</v>
      </c>
      <c r="J85" s="7">
        <f t="shared" si="11"/>
        <v>2899.8728583708903</v>
      </c>
      <c r="K85" s="7">
        <f t="shared" si="12"/>
        <v>50523.646088162146</v>
      </c>
      <c r="L85" s="12">
        <f>SUM(K85:K88)</f>
        <v>149226.58236125309</v>
      </c>
      <c r="M85" s="18">
        <f t="shared" si="14"/>
        <v>3.0408661460129935</v>
      </c>
    </row>
    <row r="86" spans="1:13" ht="18.5" x14ac:dyDescent="0.45">
      <c r="A86" s="28">
        <v>83</v>
      </c>
      <c r="B86" s="7">
        <v>1</v>
      </c>
      <c r="C86" s="7">
        <v>0.5</v>
      </c>
      <c r="D86" s="30">
        <v>84204</v>
      </c>
      <c r="E86" s="30">
        <v>1254351</v>
      </c>
      <c r="F86" s="7">
        <f t="shared" si="8"/>
        <v>6.7129535512787095E-2</v>
      </c>
      <c r="G86" s="7">
        <f t="shared" si="9"/>
        <v>6.4949519959458621E-2</v>
      </c>
      <c r="H86" s="12">
        <f t="shared" si="10"/>
        <v>0.93505048004054137</v>
      </c>
      <c r="I86" s="6">
        <f t="shared" si="15"/>
        <v>46173.836800605808</v>
      </c>
      <c r="J86" s="7">
        <f t="shared" si="11"/>
        <v>2998.968534885732</v>
      </c>
      <c r="K86" s="7">
        <f t="shared" si="12"/>
        <v>47673.321068048674</v>
      </c>
      <c r="L86" s="12">
        <f>SUM(K86:K88)</f>
        <v>98702.936273090934</v>
      </c>
      <c r="M86" s="18">
        <f t="shared" si="14"/>
        <v>2.1376377427616311</v>
      </c>
    </row>
    <row r="87" spans="1:13" ht="18.5" x14ac:dyDescent="0.45">
      <c r="A87" s="28">
        <v>84</v>
      </c>
      <c r="B87" s="7">
        <v>1</v>
      </c>
      <c r="C87" s="7">
        <v>0.5</v>
      </c>
      <c r="D87" s="30">
        <v>85763</v>
      </c>
      <c r="E87" s="30">
        <v>1156487</v>
      </c>
      <c r="F87" s="7">
        <f t="shared" si="8"/>
        <v>7.4158204977660791E-2</v>
      </c>
      <c r="G87" s="7">
        <f t="shared" si="9"/>
        <v>7.150679711865035E-2</v>
      </c>
      <c r="H87" s="12">
        <f t="shared" si="10"/>
        <v>0.92849320288134962</v>
      </c>
      <c r="I87" s="6">
        <f t="shared" si="15"/>
        <v>43174.868265720077</v>
      </c>
      <c r="J87" s="7">
        <f t="shared" si="11"/>
        <v>3087.2965457013011</v>
      </c>
      <c r="K87" s="7">
        <f t="shared" si="12"/>
        <v>44718.51653857073</v>
      </c>
      <c r="L87" s="12">
        <f>SUM(K87:K88)</f>
        <v>51029.615205042261</v>
      </c>
      <c r="M87" s="18">
        <f t="shared" si="14"/>
        <v>1.1819286833947027</v>
      </c>
    </row>
    <row r="88" spans="1:13" ht="19" thickBot="1" x14ac:dyDescent="0.5">
      <c r="A88" s="9" t="s">
        <v>12</v>
      </c>
      <c r="B88" s="10"/>
      <c r="C88" s="10"/>
      <c r="D88" s="11">
        <v>940780</v>
      </c>
      <c r="E88" s="11">
        <v>5975756</v>
      </c>
      <c r="F88" s="10">
        <f t="shared" ref="F88" si="16">D88/E88</f>
        <v>0.15743280013440977</v>
      </c>
      <c r="G88" s="15">
        <v>1</v>
      </c>
      <c r="H88" s="13">
        <f t="shared" ref="H88" si="17">1-G88</f>
        <v>0</v>
      </c>
      <c r="I88" s="9">
        <f t="shared" si="15"/>
        <v>40087.571720018772</v>
      </c>
      <c r="J88" s="10">
        <f t="shared" si="11"/>
        <v>40087.571720018772</v>
      </c>
      <c r="K88" s="29">
        <f>(I88*F88)</f>
        <v>6311.0986664715329</v>
      </c>
      <c r="L88" s="13">
        <f>SUM(K88:K88)</f>
        <v>6311.0986664715329</v>
      </c>
      <c r="M88" s="19">
        <f t="shared" si="14"/>
        <v>0.15743280013440977</v>
      </c>
    </row>
    <row r="89" spans="1:13" ht="18.5" x14ac:dyDescent="0.45">
      <c r="C89" s="7"/>
    </row>
    <row r="90" spans="1:13" ht="18.5" x14ac:dyDescent="0.45">
      <c r="C90" s="7"/>
    </row>
    <row r="91" spans="1:13" ht="18.5" x14ac:dyDescent="0.45">
      <c r="C91" s="7"/>
    </row>
    <row r="92" spans="1:13" ht="18.5" x14ac:dyDescent="0.45">
      <c r="C92" s="7"/>
    </row>
  </sheetData>
  <mergeCells count="2">
    <mergeCell ref="A1:H1"/>
    <mergeCell ref="I1:L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E554-F097-4BD8-871B-CAC037001E5D}">
  <dimension ref="A1:D16"/>
  <sheetViews>
    <sheetView workbookViewId="0">
      <selection activeCell="G26" sqref="G26"/>
    </sheetView>
  </sheetViews>
  <sheetFormatPr defaultRowHeight="14.5" x14ac:dyDescent="0.35"/>
  <cols>
    <col min="1" max="2" width="20.36328125" customWidth="1"/>
    <col min="3" max="3" width="29.90625" customWidth="1"/>
    <col min="4" max="4" width="22.7265625" customWidth="1"/>
  </cols>
  <sheetData>
    <row r="1" spans="1:4" ht="121" customHeight="1" x14ac:dyDescent="0.35">
      <c r="A1" s="53" t="s">
        <v>0</v>
      </c>
      <c r="B1" s="46" t="s">
        <v>44</v>
      </c>
      <c r="C1" s="46"/>
      <c r="D1" s="47" t="s">
        <v>45</v>
      </c>
    </row>
    <row r="2" spans="1:4" ht="29.5" thickBot="1" x14ac:dyDescent="0.4">
      <c r="A2" s="54" t="s">
        <v>35</v>
      </c>
      <c r="B2" s="55" t="s">
        <v>43</v>
      </c>
      <c r="C2" s="55" t="s">
        <v>34</v>
      </c>
      <c r="D2" s="56" t="s">
        <v>46</v>
      </c>
    </row>
    <row r="3" spans="1:4" x14ac:dyDescent="0.35">
      <c r="A3" s="48" t="s">
        <v>2</v>
      </c>
      <c r="B3" s="49">
        <v>64.5</v>
      </c>
      <c r="C3" s="57">
        <v>76</v>
      </c>
      <c r="D3" s="43">
        <f>B3*C3</f>
        <v>4902</v>
      </c>
    </row>
    <row r="4" spans="1:4" x14ac:dyDescent="0.35">
      <c r="A4" s="48" t="s">
        <v>3</v>
      </c>
      <c r="B4" s="49">
        <v>62</v>
      </c>
      <c r="C4" s="57">
        <v>126</v>
      </c>
      <c r="D4" s="43">
        <f t="shared" ref="D4:D9" si="0">B4*C4</f>
        <v>7812</v>
      </c>
    </row>
    <row r="5" spans="1:4" x14ac:dyDescent="0.35">
      <c r="A5" s="48" t="s">
        <v>4</v>
      </c>
      <c r="B5" s="49">
        <v>55</v>
      </c>
      <c r="C5" s="57">
        <v>110</v>
      </c>
      <c r="D5" s="43">
        <f t="shared" si="0"/>
        <v>6050</v>
      </c>
    </row>
    <row r="6" spans="1:4" x14ac:dyDescent="0.35">
      <c r="A6" s="48" t="s">
        <v>5</v>
      </c>
      <c r="B6" s="49">
        <v>45</v>
      </c>
      <c r="C6" s="57">
        <v>7741</v>
      </c>
      <c r="D6" s="43">
        <f t="shared" si="0"/>
        <v>348345</v>
      </c>
    </row>
    <row r="7" spans="1:4" x14ac:dyDescent="0.35">
      <c r="A7" s="48" t="s">
        <v>6</v>
      </c>
      <c r="B7" s="49">
        <v>35</v>
      </c>
      <c r="C7" s="57">
        <v>27691</v>
      </c>
      <c r="D7" s="43">
        <f t="shared" si="0"/>
        <v>969185</v>
      </c>
    </row>
    <row r="8" spans="1:4" x14ac:dyDescent="0.35">
      <c r="A8" s="48" t="s">
        <v>7</v>
      </c>
      <c r="B8" s="49">
        <v>25</v>
      </c>
      <c r="C8" s="57">
        <v>35568</v>
      </c>
      <c r="D8" s="43">
        <f t="shared" si="0"/>
        <v>889200</v>
      </c>
    </row>
    <row r="9" spans="1:4" x14ac:dyDescent="0.35">
      <c r="A9" s="48" t="s">
        <v>8</v>
      </c>
      <c r="B9" s="49">
        <v>15</v>
      </c>
      <c r="C9" s="57">
        <v>35177</v>
      </c>
      <c r="D9" s="43">
        <f t="shared" si="0"/>
        <v>527655</v>
      </c>
    </row>
    <row r="10" spans="1:4" ht="15" thickBot="1" x14ac:dyDescent="0.4">
      <c r="A10" s="50" t="s">
        <v>9</v>
      </c>
      <c r="B10" s="51">
        <v>5</v>
      </c>
      <c r="C10" s="58">
        <v>38492</v>
      </c>
      <c r="D10" s="45">
        <f>B10*C10</f>
        <v>192460</v>
      </c>
    </row>
    <row r="12" spans="1:4" ht="15" thickBot="1" x14ac:dyDescent="0.4"/>
    <row r="13" spans="1:4" x14ac:dyDescent="0.35">
      <c r="C13" s="41" t="s">
        <v>30</v>
      </c>
      <c r="D13" s="42">
        <f>SUM(C3:C10)</f>
        <v>144981</v>
      </c>
    </row>
    <row r="14" spans="1:4" ht="15" thickBot="1" x14ac:dyDescent="0.4">
      <c r="C14" s="44" t="s">
        <v>31</v>
      </c>
      <c r="D14" s="45">
        <f>SUM(D3:D10)</f>
        <v>2945609</v>
      </c>
    </row>
    <row r="15" spans="1:4" x14ac:dyDescent="0.35">
      <c r="C15" s="52" t="s">
        <v>32</v>
      </c>
      <c r="D15" s="42">
        <v>55847953</v>
      </c>
    </row>
    <row r="16" spans="1:4" ht="15" thickBot="1" x14ac:dyDescent="0.4">
      <c r="C16" s="44" t="s">
        <v>33</v>
      </c>
      <c r="D16" s="45">
        <f>(D14/D15)*100000</f>
        <v>5274.3365544660155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Expectancy Age Brackets</vt:lpstr>
      <vt:lpstr>LE Single Years</vt:lpstr>
      <vt:lpstr>Years of Potential Life Lost</vt:lpstr>
    </vt:vector>
  </TitlesOfParts>
  <Company>University of New Mexico Health Sciences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2023-04-23T01:27:52Z</dcterms:created>
  <dcterms:modified xsi:type="dcterms:W3CDTF">2023-04-26T23:24:06Z</dcterms:modified>
</cp:coreProperties>
</file>