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2RA3RjnXBxmCHWefUtp+vleerUMd8Jf/Uh3bFA1+go="/>
    </ext>
  </extLst>
</workbook>
</file>

<file path=xl/sharedStrings.xml><?xml version="1.0" encoding="utf-8"?>
<sst xmlns="http://schemas.openxmlformats.org/spreadsheetml/2006/main" count="15" uniqueCount="15">
  <si>
    <t>URL_ID</t>
  </si>
  <si>
    <t>URL</t>
  </si>
  <si>
    <t>POSITIVE SCORE</t>
  </si>
  <si>
    <t>NEGATIVE SCORE</t>
  </si>
  <si>
    <t>POLARITY SCORE</t>
  </si>
  <si>
    <t>SUBJECTIVITY SCORE</t>
  </si>
  <si>
    <t>AVG SENTENCE LENGTH</t>
  </si>
  <si>
    <t>PERCENTAGE OF COMPLEX WORDS</t>
  </si>
  <si>
    <t>FOG INDEX</t>
  </si>
  <si>
    <t>AVG NUMBER OF WORDS PER SENTENCE</t>
  </si>
  <si>
    <t>COMPLEX WORD COUNT</t>
  </si>
  <si>
    <t>WORD COUNT</t>
  </si>
  <si>
    <t>SYLLABLE PER WORD</t>
  </si>
  <si>
    <t>PERSONAL PRONOUNS</t>
  </si>
  <si>
    <t>AVG WORD 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</si>
</sst>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123.0</v>
      </c>
      <c r="B2" s="3" t="str">
        <f>HYPERLINK("https://insights.blackcoffer.com/rise-of-telemedicine-and-its-impact-on-livelihood-by-2040-3-2/", "https://insights.blackcoffer.com/rise-of-telemedicine-and-its-impact-on-livelihood-by-2040-3-2/")</f>
        <v>https://insights.blackcoffer.com/rise-of-telemedicine-and-its-impact-on-livelihood-by-2040-3-2/</v>
      </c>
      <c r="C2" s="2">
        <v>36.0</v>
      </c>
      <c r="D2" s="2">
        <v>20.0</v>
      </c>
      <c r="E2" s="2">
        <v>0.1360335497835497</v>
      </c>
      <c r="F2" s="2">
        <v>0.4372802197802199</v>
      </c>
      <c r="G2" s="2">
        <v>23.37974683544304</v>
      </c>
      <c r="H2" s="2">
        <v>20.14076881429345</v>
      </c>
      <c r="I2" s="2">
        <v>17.40820625989459</v>
      </c>
      <c r="J2" s="2">
        <v>23.37974683544304</v>
      </c>
      <c r="K2" s="2">
        <v>372.0</v>
      </c>
      <c r="L2" s="2">
        <v>1847.0</v>
      </c>
      <c r="M2" s="2">
        <v>1.652950730914997</v>
      </c>
      <c r="N2" s="2">
        <v>2.0</v>
      </c>
      <c r="O2" s="2">
        <v>5.135896047644829</v>
      </c>
    </row>
    <row r="3">
      <c r="A3" s="2">
        <v>321.0</v>
      </c>
      <c r="B3" s="3" t="str">
        <f>HYPERLINK("https://insights.blackcoffer.com/rise-of-e-health-and-its-impact-on-humans-by-the-year-2030/", "https://insights.blackcoffer.com/rise-of-e-health-and-its-impact-on-humans-by-the-year-2030/")</f>
        <v>https://insights.blackcoffer.com/rise-of-e-health-and-its-impact-on-humans-by-the-year-2030/</v>
      </c>
      <c r="C3" s="2">
        <v>17.0</v>
      </c>
      <c r="D3" s="2">
        <v>3.0</v>
      </c>
      <c r="E3" s="2">
        <v>0.1118005156608098</v>
      </c>
      <c r="F3" s="2">
        <v>0.6157037815126051</v>
      </c>
      <c r="G3" s="2">
        <v>27.5</v>
      </c>
      <c r="H3" s="2">
        <v>20.60606060606061</v>
      </c>
      <c r="I3" s="2">
        <v>19.24242424242425</v>
      </c>
      <c r="J3" s="2">
        <v>27.5</v>
      </c>
      <c r="K3" s="2">
        <v>136.0</v>
      </c>
      <c r="L3" s="2">
        <v>660.0</v>
      </c>
      <c r="M3" s="2">
        <v>1.607575757575758</v>
      </c>
      <c r="N3" s="2">
        <v>3.0</v>
      </c>
      <c r="O3" s="2">
        <v>5.101515151515152</v>
      </c>
    </row>
    <row r="4">
      <c r="A4" s="2">
        <v>2345.0</v>
      </c>
      <c r="B4" s="3" t="str">
        <f>HYPERLINK("https://insights.blackcoffer.com/rise-of-e-health-and-its-imapct-on-humans-by-the-year-2030-2/", "https://insights.blackcoffer.com/rise-of-e-health-and-its-imapct-on-humans-by-the-year-2030-2/")</f>
        <v>https://insights.blackcoffer.com/rise-of-e-health-and-its-imapct-on-humans-by-the-year-2030-2/</v>
      </c>
      <c r="C4" s="2">
        <v>28.0</v>
      </c>
      <c r="D4" s="2">
        <v>10.0</v>
      </c>
      <c r="E4" s="2">
        <v>0.08683542232960838</v>
      </c>
      <c r="F4" s="2">
        <v>0.4596655089096947</v>
      </c>
      <c r="G4" s="2">
        <v>17.80882352941176</v>
      </c>
      <c r="H4" s="2">
        <v>18.16680429397192</v>
      </c>
      <c r="I4" s="2">
        <v>14.39025112935348</v>
      </c>
      <c r="J4" s="2">
        <v>17.80882352941176</v>
      </c>
      <c r="K4" s="2">
        <v>220.0</v>
      </c>
      <c r="L4" s="2">
        <v>1211.0</v>
      </c>
      <c r="M4" s="2">
        <v>1.429397192402973</v>
      </c>
      <c r="N4" s="2">
        <v>3.0</v>
      </c>
      <c r="O4" s="2">
        <v>4.818331957060281</v>
      </c>
    </row>
    <row r="5">
      <c r="A5" s="2">
        <v>4321.0</v>
      </c>
      <c r="B5" s="3" t="str">
        <f>HYPERLINK("https://insights.blackcoffer.com/rise-of-telemedicine-and-its-impact-on-livelihood-by-2040-2/", "https://insights.blackcoffer.com/rise-of-telemedicine-and-its-impact-on-livelihood-by-2040-2/")</f>
        <v>https://insights.blackcoffer.com/rise-of-telemedicine-and-its-impact-on-livelihood-by-2040-2/</v>
      </c>
      <c r="C5" s="2">
        <v>32.0</v>
      </c>
      <c r="D5" s="2">
        <v>8.0</v>
      </c>
      <c r="E5" s="2">
        <v>0.1374027570266509</v>
      </c>
      <c r="F5" s="2">
        <v>0.3837265193017405</v>
      </c>
      <c r="G5" s="2">
        <v>23.11864406779661</v>
      </c>
      <c r="H5" s="2">
        <v>19.79472140762463</v>
      </c>
      <c r="I5" s="2">
        <v>17.1653461901685</v>
      </c>
      <c r="J5" s="2">
        <v>23.11864406779661</v>
      </c>
      <c r="K5" s="2">
        <v>270.0</v>
      </c>
      <c r="L5" s="2">
        <v>1364.0</v>
      </c>
      <c r="M5" s="2">
        <v>1.534457478005865</v>
      </c>
      <c r="N5" s="2">
        <v>7.0</v>
      </c>
      <c r="O5" s="2">
        <v>5.056451612903226</v>
      </c>
    </row>
    <row r="6">
      <c r="A6" s="2">
        <v>432.0</v>
      </c>
      <c r="B6" s="3" t="str">
        <f>HYPERLINK("https://insights.blackcoffer.com/rise-of-telemedicine-and-its-impact-on-livelihood-by-2040-2-2/", "https://insights.blackcoffer.com/rise-of-telemedicine-and-its-impact-on-livelihood-by-2040-2-2/")</f>
        <v>https://insights.blackcoffer.com/rise-of-telemedicine-and-its-impact-on-livelihood-by-2040-2-2/</v>
      </c>
      <c r="C6" s="2">
        <v>32.0</v>
      </c>
      <c r="D6" s="2">
        <v>8.0</v>
      </c>
      <c r="E6" s="2">
        <v>0.1374027570266509</v>
      </c>
      <c r="F6" s="2">
        <v>0.3837265193017405</v>
      </c>
      <c r="G6" s="2">
        <v>23.11864406779661</v>
      </c>
      <c r="H6" s="2">
        <v>19.79472140762463</v>
      </c>
      <c r="I6" s="2">
        <v>17.1653461901685</v>
      </c>
      <c r="J6" s="2">
        <v>23.11864406779661</v>
      </c>
      <c r="K6" s="2">
        <v>270.0</v>
      </c>
      <c r="L6" s="2">
        <v>1364.0</v>
      </c>
      <c r="M6" s="2">
        <v>1.534457478005865</v>
      </c>
      <c r="N6" s="2">
        <v>7.0</v>
      </c>
      <c r="O6" s="2">
        <v>5.056451612903226</v>
      </c>
    </row>
    <row r="7">
      <c r="A7" s="2">
        <v>2893.8</v>
      </c>
      <c r="B7" s="3" t="str">
        <f>HYPERLINK("https://insights.blackcoffer.com/rise-of-chatbots-and-its-impact-on-customer-support-by-the-year-2040/", "https://insights.blackcoffer.com/rise-of-chatbots-and-its-impact-on-customer-support-by-the-year-2040/")</f>
        <v>https://insights.blackcoffer.com/rise-of-chatbots-and-its-impact-on-customer-support-by-the-year-2040/</v>
      </c>
      <c r="C7" s="2">
        <v>28.0</v>
      </c>
      <c r="D7" s="2">
        <v>11.0</v>
      </c>
      <c r="E7" s="2">
        <v>0.08595124716553286</v>
      </c>
      <c r="F7" s="2">
        <v>0.4594317692889121</v>
      </c>
      <c r="G7" s="2">
        <v>20.375</v>
      </c>
      <c r="H7" s="2">
        <v>20.32208588957055</v>
      </c>
      <c r="I7" s="2">
        <v>16.27883435582822</v>
      </c>
      <c r="J7" s="2">
        <v>20.375</v>
      </c>
      <c r="K7" s="2">
        <v>265.0</v>
      </c>
      <c r="L7" s="2">
        <v>1304.0</v>
      </c>
      <c r="M7" s="2">
        <v>1.50920245398773</v>
      </c>
      <c r="N7" s="2">
        <v>3.0</v>
      </c>
      <c r="O7" s="2">
        <v>4.992331288343558</v>
      </c>
    </row>
    <row r="8">
      <c r="A8" s="2">
        <v>3355.6</v>
      </c>
      <c r="B8" s="3" t="str">
        <f>HYPERLINK("https://insights.blackcoffer.com/rise-of-e-health-and-its-imapct-on-humans-by-the-year-2030/", "https://insights.blackcoffer.com/rise-of-e-health-and-its-imapct-on-humans-by-the-year-2030/")</f>
        <v>https://insights.blackcoffer.com/rise-of-e-health-and-its-imapct-on-humans-by-the-year-2030/</v>
      </c>
      <c r="C8" s="2">
        <v>24.0</v>
      </c>
      <c r="D8" s="2">
        <v>5.0</v>
      </c>
      <c r="E8" s="2">
        <v>0.0976302269159412</v>
      </c>
      <c r="F8" s="2">
        <v>0.3060886732315304</v>
      </c>
      <c r="G8" s="2">
        <v>27.5</v>
      </c>
      <c r="H8" s="2">
        <v>20.0</v>
      </c>
      <c r="I8" s="2">
        <v>19.0</v>
      </c>
      <c r="J8" s="2">
        <v>27.5</v>
      </c>
      <c r="K8" s="2">
        <v>242.0</v>
      </c>
      <c r="L8" s="2">
        <v>1210.0</v>
      </c>
      <c r="M8" s="2">
        <v>1.484297520661157</v>
      </c>
      <c r="N8" s="2">
        <v>1.0</v>
      </c>
      <c r="O8" s="2">
        <v>4.994214876033058</v>
      </c>
    </row>
    <row r="9">
      <c r="A9" s="2">
        <v>3817.4</v>
      </c>
      <c r="B9" s="3" t="str">
        <f>HYPERLINK("https://insights.blackcoffer.com/how-does-marketing-influence-businesses-and-consumers/", "https://insights.blackcoffer.com/how-does-marketing-influence-businesses-and-consumers/")</f>
        <v>https://insights.blackcoffer.com/how-does-marketing-influence-businesses-and-consumers/</v>
      </c>
      <c r="C9" s="2">
        <v>64.0</v>
      </c>
      <c r="D9" s="2">
        <v>5.0</v>
      </c>
      <c r="E9" s="2">
        <v>0.1816709359017051</v>
      </c>
      <c r="F9" s="2">
        <v>0.5116069630566672</v>
      </c>
      <c r="G9" s="2">
        <v>20.47368421052632</v>
      </c>
      <c r="H9" s="2">
        <v>20.71979434447301</v>
      </c>
      <c r="I9" s="2">
        <v>16.47739142199973</v>
      </c>
      <c r="J9" s="2">
        <v>20.47368421052632</v>
      </c>
      <c r="K9" s="2">
        <v>403.0</v>
      </c>
      <c r="L9" s="2">
        <v>1945.0</v>
      </c>
      <c r="M9" s="2">
        <v>1.504370179948586</v>
      </c>
      <c r="N9" s="2">
        <v>5.0</v>
      </c>
      <c r="O9" s="2">
        <v>4.842159383033419</v>
      </c>
    </row>
    <row r="10">
      <c r="A10" s="2">
        <v>4279.2</v>
      </c>
      <c r="B10" s="3" t="str">
        <f>HYPERLINK("https://insights.blackcoffer.com/how-advertisement-increase-your-market-value/", "https://insights.blackcoffer.com/how-advertisement-increase-your-market-value/")</f>
        <v>https://insights.blackcoffer.com/how-advertisement-increase-your-market-value/</v>
      </c>
      <c r="C10" s="2">
        <v>15.0</v>
      </c>
      <c r="D10" s="2">
        <v>0.0</v>
      </c>
      <c r="E10" s="2">
        <v>0.1898242630385488</v>
      </c>
      <c r="F10" s="2">
        <v>0.4713151927437642</v>
      </c>
      <c r="G10" s="2">
        <v>22.33333333333333</v>
      </c>
      <c r="H10" s="2">
        <v>13.26699834162521</v>
      </c>
      <c r="I10" s="2">
        <v>14.24013266998342</v>
      </c>
      <c r="J10" s="2">
        <v>22.33333333333333</v>
      </c>
      <c r="K10" s="2">
        <v>80.0</v>
      </c>
      <c r="L10" s="2">
        <v>603.0</v>
      </c>
      <c r="M10" s="2">
        <v>1.412935323383085</v>
      </c>
      <c r="N10" s="2">
        <v>1.0</v>
      </c>
      <c r="O10" s="2">
        <v>4.548922056384743</v>
      </c>
    </row>
    <row r="11">
      <c r="A11" s="2">
        <v>4741.0</v>
      </c>
      <c r="B11" s="3" t="str">
        <f>HYPERLINK("https://insights.blackcoffer.com/negative-effects-of-marketing-on-society/", "https://insights.blackcoffer.com/negative-effects-of-marketing-on-society/")</f>
        <v>https://insights.blackcoffer.com/negative-effects-of-marketing-on-society/</v>
      </c>
      <c r="C11" s="2">
        <v>24.0</v>
      </c>
      <c r="D11" s="2">
        <v>16.0</v>
      </c>
      <c r="E11" s="2">
        <v>0.01234782608695652</v>
      </c>
      <c r="F11" s="2">
        <v>0.5654848484848484</v>
      </c>
      <c r="G11" s="2">
        <v>23.6734693877551</v>
      </c>
      <c r="H11" s="2">
        <v>21.98275862068965</v>
      </c>
      <c r="I11" s="2">
        <v>18.2624912033779</v>
      </c>
      <c r="J11" s="2">
        <v>23.6734693877551</v>
      </c>
      <c r="K11" s="2">
        <v>255.0</v>
      </c>
      <c r="L11" s="2">
        <v>1160.0</v>
      </c>
      <c r="M11" s="2">
        <v>1.630172413793104</v>
      </c>
      <c r="N11" s="2">
        <v>6.0</v>
      </c>
      <c r="O11" s="2">
        <v>5.018103448275862</v>
      </c>
    </row>
    <row r="12">
      <c r="A12" s="2">
        <v>5202.8</v>
      </c>
      <c r="B12" s="3" t="str">
        <f>HYPERLINK("https://insights.blackcoffer.com/how-advertisement-marketing-affects-business/", "https://insights.blackcoffer.com/how-advertisement-marketing-affects-business/")</f>
        <v>https://insights.blackcoffer.com/how-advertisement-marketing-affects-business/</v>
      </c>
      <c r="C12" s="2">
        <v>11.0</v>
      </c>
      <c r="D12" s="2">
        <v>6.0</v>
      </c>
      <c r="E12" s="2">
        <v>0.01282154882154883</v>
      </c>
      <c r="F12" s="2">
        <v>0.5164814814814815</v>
      </c>
      <c r="G12" s="2">
        <v>17.0</v>
      </c>
      <c r="H12" s="2">
        <v>16.99346405228758</v>
      </c>
      <c r="I12" s="2">
        <v>13.59738562091503</v>
      </c>
      <c r="J12" s="2">
        <v>17.0</v>
      </c>
      <c r="K12" s="2">
        <v>78.0</v>
      </c>
      <c r="L12" s="2">
        <v>459.0</v>
      </c>
      <c r="M12" s="2">
        <v>1.481481481481481</v>
      </c>
      <c r="N12" s="2">
        <v>5.0</v>
      </c>
      <c r="O12" s="2">
        <v>4.599128540305011</v>
      </c>
    </row>
    <row r="13">
      <c r="A13" s="2">
        <v>5664.6</v>
      </c>
      <c r="B13" s="3" t="str">
        <f>HYPERLINK("https://insights.blackcoffer.com/rising-it-cities-will-impact-the-economy-environment-infrastructure-and-city-life-by-the-year-2035/", "https://insights.blackcoffer.com/rising-it-cities-will-impact-the-economy-environment-infrastructure-and-city-life-by-the-year-2035/")</f>
        <v>https://insights.blackcoffer.com/rising-it-cities-will-impact-the-economy-environment-infrastructure-and-city-life-by-the-year-2035/</v>
      </c>
      <c r="C13" s="2">
        <v>40.0</v>
      </c>
      <c r="D13" s="2">
        <v>8.0</v>
      </c>
      <c r="E13" s="2">
        <v>0.1542663139329806</v>
      </c>
      <c r="F13" s="2">
        <v>0.4048683127572017</v>
      </c>
      <c r="G13" s="2">
        <v>24.28571428571428</v>
      </c>
      <c r="H13" s="2">
        <v>15.22875816993464</v>
      </c>
      <c r="I13" s="2">
        <v>15.80578898225957</v>
      </c>
      <c r="J13" s="2">
        <v>24.28571428571428</v>
      </c>
      <c r="K13" s="2">
        <v>233.0</v>
      </c>
      <c r="L13" s="2">
        <v>1530.0</v>
      </c>
      <c r="M13" s="2">
        <v>1.481699346405229</v>
      </c>
      <c r="N13" s="2">
        <v>7.0</v>
      </c>
      <c r="O13" s="2">
        <v>4.606535947712418</v>
      </c>
    </row>
    <row r="14">
      <c r="A14" s="2">
        <v>6126.4</v>
      </c>
      <c r="B14" s="3" t="str">
        <f>HYPERLINK("https://insights.blackcoffer.com/rise-of-ott-platform-and-its-impact-on-entertainment-industry-by-the-year-2030/", "https://insights.blackcoffer.com/rise-of-ott-platform-and-its-impact-on-entertainment-industry-by-the-year-2030/")</f>
        <v>https://insights.blackcoffer.com/rise-of-ott-platform-and-its-impact-on-entertainment-industry-by-the-year-2030/</v>
      </c>
      <c r="C14" s="2">
        <v>10.0</v>
      </c>
      <c r="D14" s="2">
        <v>4.0</v>
      </c>
      <c r="E14" s="2">
        <v>0.0913095238095238</v>
      </c>
      <c r="F14" s="2">
        <v>0.5600793650793651</v>
      </c>
      <c r="G14" s="2">
        <v>31.65</v>
      </c>
      <c r="H14" s="2">
        <v>20.22116903633491</v>
      </c>
      <c r="I14" s="2">
        <v>20.74846761453396</v>
      </c>
      <c r="J14" s="2">
        <v>31.65</v>
      </c>
      <c r="K14" s="2">
        <v>128.0</v>
      </c>
      <c r="L14" s="2">
        <v>633.0</v>
      </c>
      <c r="M14" s="2">
        <v>1.4739336492891</v>
      </c>
      <c r="N14" s="2">
        <v>1.0</v>
      </c>
      <c r="O14" s="2">
        <v>4.781990521327014</v>
      </c>
    </row>
    <row r="15">
      <c r="A15" s="2">
        <v>6588.2</v>
      </c>
      <c r="B15" s="3" t="str">
        <f>HYPERLINK("https://insights.blackcoffer.com/rise-of-electric-vehicles-and-its-impact-on-livelihood-by-2040/", "https://insights.blackcoffer.com/rise-of-electric-vehicles-and-its-impact-on-livelihood-by-2040/")</f>
        <v>https://insights.blackcoffer.com/rise-of-electric-vehicles-and-its-impact-on-livelihood-by-2040/</v>
      </c>
      <c r="C15" s="2">
        <v>11.0</v>
      </c>
      <c r="D15" s="2">
        <v>3.0</v>
      </c>
      <c r="E15" s="2">
        <v>0.07579020013802623</v>
      </c>
      <c r="F15" s="2">
        <v>0.4325603864734299</v>
      </c>
      <c r="G15" s="2">
        <v>46.44</v>
      </c>
      <c r="H15" s="2">
        <v>12.48923341946598</v>
      </c>
      <c r="I15" s="2">
        <v>23.57169336778639</v>
      </c>
      <c r="J15" s="2">
        <v>46.44</v>
      </c>
      <c r="K15" s="2">
        <v>145.0</v>
      </c>
      <c r="L15" s="2">
        <v>1161.0</v>
      </c>
      <c r="M15" s="2">
        <v>1.282515073212748</v>
      </c>
      <c r="N15" s="2">
        <v>6.0</v>
      </c>
      <c r="O15" s="2">
        <v>4.354005167958657</v>
      </c>
    </row>
    <row r="16">
      <c r="A16" s="2">
        <v>7050.0</v>
      </c>
      <c r="B16" s="3" t="str">
        <f>HYPERLINK("https://insights.blackcoffer.com/rise-of-electric-vehicle-and-its-impact-on-livelihood-by-the-year-2040/", "https://insights.blackcoffer.com/rise-of-electric-vehicle-and-its-impact-on-livelihood-by-the-year-2040/")</f>
        <v>https://insights.blackcoffer.com/rise-of-electric-vehicle-and-its-impact-on-livelihood-by-the-year-2040/</v>
      </c>
      <c r="C16" s="2">
        <v>17.0</v>
      </c>
      <c r="D16" s="2">
        <v>12.0</v>
      </c>
      <c r="E16" s="2">
        <v>0.1352241805813234</v>
      </c>
      <c r="F16" s="2">
        <v>0.4267424242424243</v>
      </c>
      <c r="G16" s="2">
        <v>24.70731707317073</v>
      </c>
      <c r="H16" s="2">
        <v>19.0523198420533</v>
      </c>
      <c r="I16" s="2">
        <v>17.50385476608961</v>
      </c>
      <c r="J16" s="2">
        <v>24.70731707317073</v>
      </c>
      <c r="K16" s="2">
        <v>193.0</v>
      </c>
      <c r="L16" s="2">
        <v>1013.0</v>
      </c>
      <c r="M16" s="2">
        <v>1.463968410661402</v>
      </c>
      <c r="N16" s="2">
        <v>1.0</v>
      </c>
      <c r="O16" s="2">
        <v>4.70187561697927</v>
      </c>
    </row>
    <row r="17">
      <c r="A17" s="2">
        <v>7511.8</v>
      </c>
      <c r="B17" s="3" t="str">
        <f>HYPERLINK("https://insights.blackcoffer.com/oil-prices-by-the-year-2040-and-how-it-will-impact-the-world-economy/", "https://insights.blackcoffer.com/oil-prices-by-the-year-2040-and-how-it-will-impact-the-world-economy/")</f>
        <v>https://insights.blackcoffer.com/oil-prices-by-the-year-2040-and-how-it-will-impact-the-world-economy/</v>
      </c>
      <c r="C17" s="2">
        <v>22.0</v>
      </c>
      <c r="D17" s="2">
        <v>13.0</v>
      </c>
      <c r="E17" s="2">
        <v>0.09198756747367857</v>
      </c>
      <c r="F17" s="2">
        <v>0.4525795346628678</v>
      </c>
      <c r="G17" s="2">
        <v>27.86792452830189</v>
      </c>
      <c r="H17" s="2">
        <v>13.06702775897089</v>
      </c>
      <c r="I17" s="2">
        <v>16.37398091490911</v>
      </c>
      <c r="J17" s="2">
        <v>27.86792452830189</v>
      </c>
      <c r="K17" s="2">
        <v>193.0</v>
      </c>
      <c r="L17" s="2">
        <v>1477.0</v>
      </c>
      <c r="M17" s="2">
        <v>1.353419092755586</v>
      </c>
      <c r="N17" s="2">
        <v>27.0</v>
      </c>
      <c r="O17" s="2">
        <v>4.272850372376439</v>
      </c>
    </row>
    <row r="18">
      <c r="A18" s="2">
        <v>7973.6</v>
      </c>
      <c r="B18" s="3" t="str">
        <f>HYPERLINK("https://insights.blackcoffer.com/an-outlook-of-healthcare-by-the-year-2040-and-how-it-will-impact-human-lives/", "https://insights.blackcoffer.com/an-outlook-of-healthcare-by-the-year-2040-and-how-it-will-impact-human-lives/")</f>
        <v>https://insights.blackcoffer.com/an-outlook-of-healthcare-by-the-year-2040-and-how-it-will-impact-human-lives/</v>
      </c>
      <c r="C18" s="2">
        <v>25.0</v>
      </c>
      <c r="D18" s="2">
        <v>6.0</v>
      </c>
      <c r="E18" s="2">
        <v>0.1026821954803606</v>
      </c>
      <c r="F18" s="2">
        <v>0.4260927757258032</v>
      </c>
      <c r="G18" s="2">
        <v>32.23076923076923</v>
      </c>
      <c r="H18" s="2">
        <v>16.46778042959427</v>
      </c>
      <c r="I18" s="2">
        <v>19.47941986414541</v>
      </c>
      <c r="J18" s="2">
        <v>32.23076923076923</v>
      </c>
      <c r="K18" s="2">
        <v>207.0</v>
      </c>
      <c r="L18" s="2">
        <v>1257.0</v>
      </c>
      <c r="M18" s="2">
        <v>1.411296738265712</v>
      </c>
      <c r="N18" s="2">
        <v>9.0</v>
      </c>
      <c r="O18" s="2">
        <v>4.821002386634845</v>
      </c>
    </row>
    <row r="19">
      <c r="A19" s="2">
        <v>8435.4</v>
      </c>
      <c r="B19" s="3" t="str">
        <f>HYPERLINK("https://insights.blackcoffer.com/ai-in-healthcare-to-improve-patient-outcomes/", "https://insights.blackcoffer.com/ai-in-healthcare-to-improve-patient-outcomes/")</f>
        <v>https://insights.blackcoffer.com/ai-in-healthcare-to-improve-patient-outcomes/</v>
      </c>
      <c r="C19" s="2">
        <v>44.0</v>
      </c>
      <c r="D19" s="2">
        <v>10.0</v>
      </c>
      <c r="E19" s="2">
        <v>0.1369364393776158</v>
      </c>
      <c r="F19" s="2">
        <v>0.4633642403348286</v>
      </c>
      <c r="G19" s="2">
        <v>26.38157894736842</v>
      </c>
      <c r="H19" s="2">
        <v>20.0</v>
      </c>
      <c r="I19" s="2">
        <v>18.55263157894737</v>
      </c>
      <c r="J19" s="2">
        <v>26.38157894736842</v>
      </c>
      <c r="K19" s="2">
        <v>401.0</v>
      </c>
      <c r="L19" s="2">
        <v>2005.0</v>
      </c>
      <c r="M19" s="2">
        <v>1.59002493765586</v>
      </c>
      <c r="N19" s="2">
        <v>1.0</v>
      </c>
      <c r="O19" s="2">
        <v>5.158603491271821</v>
      </c>
    </row>
    <row r="20">
      <c r="A20" s="2">
        <v>8897.2</v>
      </c>
      <c r="B20" s="3" t="str">
        <f>HYPERLINK("https://insights.blackcoffer.com/what-if-the-creation-is-taking-over-the-creator/", "https://insights.blackcoffer.com/what-if-the-creation-is-taking-over-the-creator/")</f>
        <v>https://insights.blackcoffer.com/what-if-the-creation-is-taking-over-the-creator/</v>
      </c>
      <c r="C20" s="2">
        <v>36.0</v>
      </c>
      <c r="D20" s="2">
        <v>12.0</v>
      </c>
      <c r="E20" s="2">
        <v>0.07469251007613077</v>
      </c>
      <c r="F20" s="2">
        <v>0.4335961337513061</v>
      </c>
      <c r="G20" s="2">
        <v>20.4875</v>
      </c>
      <c r="H20" s="2">
        <v>12.50762660158633</v>
      </c>
      <c r="I20" s="2">
        <v>13.19805064063453</v>
      </c>
      <c r="J20" s="2">
        <v>20.4875</v>
      </c>
      <c r="K20" s="2">
        <v>205.0</v>
      </c>
      <c r="L20" s="2">
        <v>1639.0</v>
      </c>
      <c r="M20" s="2">
        <v>1.356924954240391</v>
      </c>
      <c r="N20" s="2">
        <v>6.0</v>
      </c>
      <c r="O20" s="2">
        <v>4.293471629042099</v>
      </c>
    </row>
    <row r="21" ht="15.75" customHeight="1">
      <c r="A21" s="2">
        <v>9359.0</v>
      </c>
      <c r="B21" s="3" t="str">
        <f>HYPERLINK("https://insights.blackcoffer.com/what-jobs-will-robots-take-from-humans-in-the-future/", "https://insights.blackcoffer.com/what-jobs-will-robots-take-from-humans-in-the-future/")</f>
        <v>https://insights.blackcoffer.com/what-jobs-will-robots-take-from-humans-in-the-future/</v>
      </c>
      <c r="C21" s="2">
        <v>39.0</v>
      </c>
      <c r="D21" s="2">
        <v>18.0</v>
      </c>
      <c r="E21" s="2">
        <v>0.1111350201522615</v>
      </c>
      <c r="F21" s="2">
        <v>0.48367092103299</v>
      </c>
      <c r="G21" s="2">
        <v>22.51764705882353</v>
      </c>
      <c r="H21" s="2">
        <v>18.96551724137931</v>
      </c>
      <c r="I21" s="2">
        <v>16.59326572008114</v>
      </c>
      <c r="J21" s="2">
        <v>22.51764705882353</v>
      </c>
      <c r="K21" s="2">
        <v>363.0</v>
      </c>
      <c r="L21" s="2">
        <v>1914.0</v>
      </c>
      <c r="M21" s="2">
        <v>1.58098223615465</v>
      </c>
      <c r="N21" s="2">
        <v>3.0</v>
      </c>
      <c r="O21" s="2">
        <v>4.901253918495298</v>
      </c>
    </row>
    <row r="22" ht="15.75" customHeight="1">
      <c r="A22" s="2">
        <v>9820.8</v>
      </c>
      <c r="B22" s="3" t="str">
        <f>HYPERLINK("https://insights.blackcoffer.com/will-machine-replace-the-human-in-the-future-of-work/", "https://insights.blackcoffer.com/will-machine-replace-the-human-in-the-future-of-work/")</f>
        <v>https://insights.blackcoffer.com/will-machine-replace-the-human-in-the-future-of-work/</v>
      </c>
      <c r="C22" s="2">
        <v>50.0</v>
      </c>
      <c r="D22" s="2">
        <v>12.0</v>
      </c>
      <c r="E22" s="2">
        <v>0.1406297799422799</v>
      </c>
      <c r="F22" s="2">
        <v>0.4836378246753246</v>
      </c>
      <c r="G22" s="2">
        <v>19.23157894736842</v>
      </c>
      <c r="H22" s="2">
        <v>13.79310344827586</v>
      </c>
      <c r="I22" s="2">
        <v>13.20987295825771</v>
      </c>
      <c r="J22" s="2">
        <v>19.23157894736842</v>
      </c>
      <c r="K22" s="2">
        <v>252.0</v>
      </c>
      <c r="L22" s="2">
        <v>1827.0</v>
      </c>
      <c r="M22" s="2">
        <v>1.444991789819376</v>
      </c>
      <c r="N22" s="2">
        <v>18.0</v>
      </c>
      <c r="O22" s="2">
        <v>4.418171866447729</v>
      </c>
    </row>
    <row r="23" ht="15.75" customHeight="1">
      <c r="A23" s="2">
        <v>10282.6</v>
      </c>
      <c r="B23" s="3" t="str">
        <f>HYPERLINK("https://insights.blackcoffer.com/will-ai-replace-us-or-work-with-us/", "https://insights.blackcoffer.com/will-ai-replace-us-or-work-with-us/")</f>
        <v>https://insights.blackcoffer.com/will-ai-replace-us-or-work-with-us/</v>
      </c>
      <c r="C23" s="2">
        <v>32.0</v>
      </c>
      <c r="D23" s="2">
        <v>21.0</v>
      </c>
      <c r="E23" s="2">
        <v>0.05317796664120197</v>
      </c>
      <c r="F23" s="2">
        <v>0.5091386995357584</v>
      </c>
      <c r="G23" s="2">
        <v>24.94936708860759</v>
      </c>
      <c r="H23" s="2">
        <v>15.8802638254693</v>
      </c>
      <c r="I23" s="2">
        <v>16.33185236563076</v>
      </c>
      <c r="J23" s="2">
        <v>24.94936708860759</v>
      </c>
      <c r="K23" s="2">
        <v>313.0</v>
      </c>
      <c r="L23" s="2">
        <v>1971.0</v>
      </c>
      <c r="M23" s="2">
        <v>1.447995941146626</v>
      </c>
      <c r="N23" s="2">
        <v>18.0</v>
      </c>
      <c r="O23" s="2">
        <v>4.602232369355657</v>
      </c>
    </row>
    <row r="24" ht="15.75" customHeight="1">
      <c r="A24" s="2">
        <v>10744.4</v>
      </c>
      <c r="B24" s="3" t="str">
        <f>HYPERLINK("https://insights.blackcoffer.com/man-and-machines-together-machines-are-more-diligent-than-humans-blackcoffe/", "https://insights.blackcoffer.com/man-and-machines-together-machines-are-more-diligent-than-humans-blackcoffe/")</f>
        <v>https://insights.blackcoffer.com/man-and-machines-together-machines-are-more-diligent-than-humans-blackcoffe/</v>
      </c>
      <c r="C24" s="2">
        <v>30.0</v>
      </c>
      <c r="D24" s="2">
        <v>11.0</v>
      </c>
      <c r="E24" s="2">
        <v>0.1189390427664764</v>
      </c>
      <c r="F24" s="2">
        <v>0.4473014915271553</v>
      </c>
      <c r="G24" s="2">
        <v>23.87096774193548</v>
      </c>
      <c r="H24" s="2">
        <v>13.85135135135135</v>
      </c>
      <c r="I24" s="2">
        <v>15.08892763731473</v>
      </c>
      <c r="J24" s="2">
        <v>23.87096774193548</v>
      </c>
      <c r="K24" s="2">
        <v>205.0</v>
      </c>
      <c r="L24" s="2">
        <v>1480.0</v>
      </c>
      <c r="M24" s="2">
        <v>1.412837837837838</v>
      </c>
      <c r="N24" s="2">
        <v>21.0</v>
      </c>
      <c r="O24" s="2">
        <v>4.493918918918919</v>
      </c>
    </row>
    <row r="25" ht="15.75" customHeight="1">
      <c r="A25" s="2">
        <v>11206.2</v>
      </c>
      <c r="B25" s="3" t="str">
        <f>HYPERLINK("https://insights.blackcoffer.com/in-future-or-in-upcoming-years-humans-and-machines-are-going-to-work-together-in-every-field-of-work/", "https://insights.blackcoffer.com/in-future-or-in-upcoming-years-humans-and-machines-are-going-to-work-together-in-every-field-of-work/")</f>
        <v>https://insights.blackcoffer.com/in-future-or-in-upcoming-years-humans-and-machines-are-going-to-work-together-in-every-field-of-work/</v>
      </c>
      <c r="C25" s="2">
        <v>24.0</v>
      </c>
      <c r="D25" s="2">
        <v>2.0</v>
      </c>
      <c r="E25" s="2">
        <v>0.1491084283363695</v>
      </c>
      <c r="F25" s="2">
        <v>0.4230386035533094</v>
      </c>
      <c r="G25" s="2">
        <v>18.66666666666667</v>
      </c>
      <c r="H25" s="2">
        <v>14.76190476190476</v>
      </c>
      <c r="I25" s="2">
        <v>13.37142857142857</v>
      </c>
      <c r="J25" s="2">
        <v>18.66666666666667</v>
      </c>
      <c r="K25" s="2">
        <v>124.0</v>
      </c>
      <c r="L25" s="2">
        <v>840.0</v>
      </c>
      <c r="M25" s="2">
        <v>1.417857142857143</v>
      </c>
      <c r="N25" s="2">
        <v>7.0</v>
      </c>
      <c r="O25" s="2">
        <v>4.553571428571429</v>
      </c>
    </row>
    <row r="26" ht="15.75" customHeight="1">
      <c r="A26" s="2">
        <v>11668.0</v>
      </c>
      <c r="B26" s="3" t="str">
        <f>HYPERLINK("https://insights.blackcoffer.com/how-neural-networks-can-be-applied-in-various-areas-in-the-future/", "https://insights.blackcoffer.com/how-neural-networks-can-be-applied-in-various-areas-in-the-future/")</f>
        <v>https://insights.blackcoffer.com/how-neural-networks-can-be-applied-in-various-areas-in-the-future/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13.37142857142857</v>
      </c>
      <c r="J26" s="2">
        <v>0.0</v>
      </c>
      <c r="K26" s="2">
        <v>124.0</v>
      </c>
      <c r="L26" s="2">
        <v>0.0</v>
      </c>
      <c r="M26" s="2">
        <v>0.0</v>
      </c>
      <c r="N26" s="2">
        <v>0.0</v>
      </c>
      <c r="O26" s="2">
        <v>0.0</v>
      </c>
    </row>
    <row r="27" ht="15.75" customHeight="1">
      <c r="A27" s="2">
        <v>12129.8</v>
      </c>
      <c r="B27" s="3" t="str">
        <f>HYPERLINK("https://insights.blackcoffer.com/how-machine-learning-will-affect-your-business/", "https://insights.blackcoffer.com/how-machine-learning-will-affect-your-business/")</f>
        <v>https://insights.blackcoffer.com/how-machine-learning-will-affect-your-business/</v>
      </c>
      <c r="C27" s="2">
        <v>18.0</v>
      </c>
      <c r="D27" s="2">
        <v>4.0</v>
      </c>
      <c r="E27" s="2">
        <v>0.190176865507374</v>
      </c>
      <c r="F27" s="2">
        <v>0.5664366057671143</v>
      </c>
      <c r="G27" s="2">
        <v>22.72222222222222</v>
      </c>
      <c r="H27" s="2">
        <v>10.51344743276284</v>
      </c>
      <c r="I27" s="2">
        <v>13.29426786199402</v>
      </c>
      <c r="J27" s="2">
        <v>22.72222222222222</v>
      </c>
      <c r="K27" s="2">
        <v>86.0</v>
      </c>
      <c r="L27" s="2">
        <v>818.0</v>
      </c>
      <c r="M27" s="2">
        <v>1.327628361858191</v>
      </c>
      <c r="N27" s="2">
        <v>2.0</v>
      </c>
      <c r="O27" s="2">
        <v>4.383863080684597</v>
      </c>
    </row>
    <row r="28" ht="15.75" customHeight="1">
      <c r="A28" s="2">
        <v>12591.6</v>
      </c>
      <c r="B28" s="3" t="str">
        <f>HYPERLINK("https://insights.blackcoffer.com/deep-learning-impact-on-areas-of-e-learning/", "https://insights.blackcoffer.com/deep-learning-impact-on-areas-of-e-learning/")</f>
        <v>https://insights.blackcoffer.com/deep-learning-impact-on-areas-of-e-learning/</v>
      </c>
      <c r="C28" s="2">
        <v>54.0</v>
      </c>
      <c r="D28" s="2">
        <v>10.0</v>
      </c>
      <c r="E28" s="2">
        <v>0.1678427766923342</v>
      </c>
      <c r="F28" s="2">
        <v>0.5305761470584479</v>
      </c>
      <c r="G28" s="2">
        <v>29.79012345679012</v>
      </c>
      <c r="H28" s="2">
        <v>15.83091587235806</v>
      </c>
      <c r="I28" s="2">
        <v>18.24841573165927</v>
      </c>
      <c r="J28" s="2">
        <v>29.79012345679012</v>
      </c>
      <c r="K28" s="2">
        <v>382.0</v>
      </c>
      <c r="L28" s="2">
        <v>2413.0</v>
      </c>
      <c r="M28" s="2">
        <v>1.450476585163697</v>
      </c>
      <c r="N28" s="2">
        <v>11.0</v>
      </c>
      <c r="O28" s="2">
        <v>4.508081226688769</v>
      </c>
    </row>
    <row r="29" ht="15.75" customHeight="1">
      <c r="A29" s="2">
        <v>13053.4</v>
      </c>
      <c r="B29" s="3" t="str">
        <f>HYPERLINK("https://insights.blackcoffer.com/how-to-protect-future-data-and-its-privacy-blackcoffer/", "https://insights.blackcoffer.com/how-to-protect-future-data-and-its-privacy-blackcoffer/")</f>
        <v>https://insights.blackcoffer.com/how-to-protect-future-data-and-its-privacy-blackcoffer/</v>
      </c>
      <c r="C29" s="2">
        <v>56.0</v>
      </c>
      <c r="D29" s="2">
        <v>18.0</v>
      </c>
      <c r="E29" s="2">
        <v>0.1155405775658941</v>
      </c>
      <c r="F29" s="2">
        <v>0.4629398906297641</v>
      </c>
      <c r="G29" s="2">
        <v>22.80952380952381</v>
      </c>
      <c r="H29" s="2">
        <v>13.48643006263048</v>
      </c>
      <c r="I29" s="2">
        <v>14.51838154886172</v>
      </c>
      <c r="J29" s="2">
        <v>22.80952380952381</v>
      </c>
      <c r="K29" s="2">
        <v>323.0</v>
      </c>
      <c r="L29" s="2">
        <v>2395.0</v>
      </c>
      <c r="M29" s="2">
        <v>1.30062630480167</v>
      </c>
      <c r="N29" s="2">
        <v>0.0</v>
      </c>
      <c r="O29" s="2">
        <v>4.405427974947808</v>
      </c>
    </row>
    <row r="30" ht="15.75" customHeight="1">
      <c r="A30" s="2">
        <v>13515.2</v>
      </c>
      <c r="B30" s="3" t="str">
        <f>HYPERLINK("https://insights.blackcoffer.com/how-machines-ai-automations-and-robo-human-are-effective-in-finance-and-banking/", "https://insights.blackcoffer.com/how-machines-ai-automations-and-robo-human-are-effective-in-finance-and-banking/")</f>
        <v>https://insights.blackcoffer.com/how-machines-ai-automations-and-robo-human-are-effective-in-finance-and-banking/</v>
      </c>
      <c r="C30" s="2">
        <v>28.0</v>
      </c>
      <c r="D30" s="2">
        <v>12.0</v>
      </c>
      <c r="E30" s="2">
        <v>0.1209134401424121</v>
      </c>
      <c r="F30" s="2">
        <v>0.423287919245863</v>
      </c>
      <c r="G30" s="2">
        <v>22.68965517241379</v>
      </c>
      <c r="H30" s="2">
        <v>19.68085106382979</v>
      </c>
      <c r="I30" s="2">
        <v>16.94820249449743</v>
      </c>
      <c r="J30" s="2">
        <v>22.68965517241379</v>
      </c>
      <c r="K30" s="2">
        <v>259.0</v>
      </c>
      <c r="L30" s="2">
        <v>1316.0</v>
      </c>
      <c r="M30" s="2">
        <v>1.582066869300912</v>
      </c>
      <c r="N30" s="2">
        <v>10.0</v>
      </c>
      <c r="O30" s="2">
        <v>5.103343465045593</v>
      </c>
    </row>
    <row r="31" ht="15.75" customHeight="1">
      <c r="A31" s="2">
        <v>13977.0</v>
      </c>
      <c r="B31" s="3" t="str">
        <f>HYPERLINK("https://insights.blackcoffer.com/ai-human-robotics-machine-future-planet-blackcoffer-thinking-jobs-workplace/", "https://insights.blackcoffer.com/ai-human-robotics-machine-future-planet-blackcoffer-thinking-jobs-workplace/")</f>
        <v>https://insights.blackcoffer.com/ai-human-robotics-machine-future-planet-blackcoffer-thinking-jobs-workplace/</v>
      </c>
      <c r="C31" s="2">
        <v>29.0</v>
      </c>
      <c r="D31" s="2">
        <v>11.0</v>
      </c>
      <c r="E31" s="2">
        <v>0.1038920986257085</v>
      </c>
      <c r="F31" s="2">
        <v>0.373062212701388</v>
      </c>
      <c r="G31" s="2">
        <v>17.39024390243902</v>
      </c>
      <c r="H31" s="2">
        <v>14.44600280504909</v>
      </c>
      <c r="I31" s="2">
        <v>12.73449868299525</v>
      </c>
      <c r="J31" s="2">
        <v>17.39024390243902</v>
      </c>
      <c r="K31" s="2">
        <v>206.0</v>
      </c>
      <c r="L31" s="2">
        <v>1426.0</v>
      </c>
      <c r="M31" s="2">
        <v>1.377279102384292</v>
      </c>
      <c r="N31" s="2">
        <v>6.0</v>
      </c>
      <c r="O31" s="2">
        <v>4.448807854137447</v>
      </c>
    </row>
    <row r="32" ht="15.75" customHeight="1">
      <c r="A32" s="2">
        <v>14438.8</v>
      </c>
      <c r="B32" s="3" t="str">
        <f>HYPERLINK("https://insights.blackcoffer.com/how-ai-will-change-the-world-blackcoffer/", "https://insights.blackcoffer.com/how-ai-will-change-the-world-blackcoffer/")</f>
        <v>https://insights.blackcoffer.com/how-ai-will-change-the-world-blackcoffer/</v>
      </c>
      <c r="C32" s="2">
        <v>32.0</v>
      </c>
      <c r="D32" s="2">
        <v>11.0</v>
      </c>
      <c r="E32" s="2">
        <v>0.1475551531801532</v>
      </c>
      <c r="F32" s="2">
        <v>0.4012096237096235</v>
      </c>
      <c r="G32" s="2">
        <v>29.22222222222222</v>
      </c>
      <c r="H32" s="2">
        <v>12.87343834872352</v>
      </c>
      <c r="I32" s="2">
        <v>16.8382642283783</v>
      </c>
      <c r="J32" s="2">
        <v>29.22222222222222</v>
      </c>
      <c r="K32" s="2">
        <v>237.0</v>
      </c>
      <c r="L32" s="2">
        <v>1841.0</v>
      </c>
      <c r="M32" s="2">
        <v>1.44975556762629</v>
      </c>
      <c r="N32" s="2">
        <v>22.0</v>
      </c>
      <c r="O32" s="2">
        <v>4.56762629005975</v>
      </c>
    </row>
    <row r="33" ht="15.75" customHeight="1">
      <c r="A33" s="2">
        <v>14900.6</v>
      </c>
      <c r="B33" s="3" t="str">
        <f>HYPERLINK("https://insights.blackcoffer.com/future-of-work-how-ai-has-entered-the-workplace/", "https://insights.blackcoffer.com/future-of-work-how-ai-has-entered-the-workplace/")</f>
        <v>https://insights.blackcoffer.com/future-of-work-how-ai-has-entered-the-workplace/</v>
      </c>
      <c r="C33" s="2">
        <v>31.0</v>
      </c>
      <c r="D33" s="2">
        <v>24.0</v>
      </c>
      <c r="E33" s="2">
        <v>0.05780414030414031</v>
      </c>
      <c r="F33" s="2">
        <v>0.4655082417582418</v>
      </c>
      <c r="G33" s="2">
        <v>22.75609756097561</v>
      </c>
      <c r="H33" s="2">
        <v>16.29153269024652</v>
      </c>
      <c r="I33" s="2">
        <v>15.61905210048885</v>
      </c>
      <c r="J33" s="2">
        <v>22.75609756097561</v>
      </c>
      <c r="K33" s="2">
        <v>304.0</v>
      </c>
      <c r="L33" s="2">
        <v>1866.0</v>
      </c>
      <c r="M33" s="2">
        <v>1.487138263665595</v>
      </c>
      <c r="N33" s="2">
        <v>11.0</v>
      </c>
      <c r="O33" s="2">
        <v>4.60075026795284</v>
      </c>
    </row>
    <row r="34" ht="15.75" customHeight="1">
      <c r="A34" s="2">
        <v>15362.4</v>
      </c>
      <c r="B34" s="3" t="str">
        <f>HYPERLINK("https://insights.blackcoffer.com/ai-tool-alexa-google-assistant-finance-banking-tool-future/", "https://insights.blackcoffer.com/ai-tool-alexa-google-assistant-finance-banking-tool-future/")</f>
        <v>https://insights.blackcoffer.com/ai-tool-alexa-google-assistant-finance-banking-tool-future/</v>
      </c>
      <c r="C34" s="2">
        <v>13.0</v>
      </c>
      <c r="D34" s="2">
        <v>4.0</v>
      </c>
      <c r="E34" s="2">
        <v>0.1761308203991131</v>
      </c>
      <c r="F34" s="2">
        <v>0.5311677753141167</v>
      </c>
      <c r="G34" s="2">
        <v>25.77272727272727</v>
      </c>
      <c r="H34" s="2">
        <v>19.75308641975309</v>
      </c>
      <c r="I34" s="2">
        <v>18.21032547699214</v>
      </c>
      <c r="J34" s="2">
        <v>25.77272727272727</v>
      </c>
      <c r="K34" s="2">
        <v>112.0</v>
      </c>
      <c r="L34" s="2">
        <v>567.0</v>
      </c>
      <c r="M34" s="2">
        <v>1.569664902998236</v>
      </c>
      <c r="N34" s="2">
        <v>0.0</v>
      </c>
      <c r="O34" s="2">
        <v>4.966490299823633</v>
      </c>
    </row>
    <row r="35" ht="15.75" customHeight="1">
      <c r="A35" s="2">
        <v>15824.2</v>
      </c>
      <c r="B35" s="3" t="str">
        <f>HYPERLINK("https://insights.blackcoffer.com/ai-healthcare-revolution-ml-technology-algorithm-google-analytics-industrialrevolution/", "https://insights.blackcoffer.com/ai-healthcare-revolution-ml-technology-algorithm-google-analytics-industrialrevolution/")</f>
        <v>https://insights.blackcoffer.com/ai-healthcare-revolution-ml-technology-algorithm-google-analytics-industrialrevolution/</v>
      </c>
      <c r="C35" s="2">
        <v>6.0</v>
      </c>
      <c r="D35" s="2">
        <v>2.0</v>
      </c>
      <c r="E35" s="2">
        <v>0.1319136539136539</v>
      </c>
      <c r="F35" s="2">
        <v>0.5021214461214459</v>
      </c>
      <c r="G35" s="2">
        <v>210.0</v>
      </c>
      <c r="H35" s="2">
        <v>13.96825396825397</v>
      </c>
      <c r="I35" s="2">
        <v>89.5873015873016</v>
      </c>
      <c r="J35" s="2">
        <v>210.0</v>
      </c>
      <c r="K35" s="2">
        <v>264.0</v>
      </c>
      <c r="L35" s="2">
        <v>1890.0</v>
      </c>
      <c r="M35" s="2">
        <v>1.509523809523809</v>
      </c>
      <c r="N35" s="2">
        <v>16.0</v>
      </c>
      <c r="O35" s="2">
        <v>4.59047619047619</v>
      </c>
    </row>
    <row r="36" ht="15.75" customHeight="1">
      <c r="A36" s="2">
        <v>16286.0</v>
      </c>
      <c r="B36" s="3" t="str">
        <f>HYPERLINK("https://insights.blackcoffer.com/all-you-need-to-know-about-online-marketing/", "https://insights.blackcoffer.com/all-you-need-to-know-about-online-marketing/")</f>
        <v>https://insights.blackcoffer.com/all-you-need-to-know-about-online-marketing/</v>
      </c>
      <c r="C36" s="2">
        <v>27.0</v>
      </c>
      <c r="D36" s="2">
        <v>8.0</v>
      </c>
      <c r="E36" s="2">
        <v>0.1823644609358894</v>
      </c>
      <c r="F36" s="2">
        <v>0.4481923830138116</v>
      </c>
      <c r="G36" s="2">
        <v>19.42857142857143</v>
      </c>
      <c r="H36" s="2">
        <v>19.39338235294118</v>
      </c>
      <c r="I36" s="2">
        <v>15.52878151260504</v>
      </c>
      <c r="J36" s="2">
        <v>19.42857142857143</v>
      </c>
      <c r="K36" s="2">
        <v>211.0</v>
      </c>
      <c r="L36" s="2">
        <v>1088.0</v>
      </c>
      <c r="M36" s="2">
        <v>1.488051470588235</v>
      </c>
      <c r="N36" s="2">
        <v>0.0</v>
      </c>
      <c r="O36" s="2">
        <v>4.706801470588236</v>
      </c>
    </row>
    <row r="37" ht="15.75" customHeight="1">
      <c r="A37" s="2">
        <v>16747.8</v>
      </c>
      <c r="B37" s="3" t="str">
        <f>HYPERLINK("https://insights.blackcoffer.com/evolution-of-advertising-industry/", "https://insights.blackcoffer.com/evolution-of-advertising-industry/")</f>
        <v>https://insights.blackcoffer.com/evolution-of-advertising-industry/</v>
      </c>
      <c r="C37" s="2">
        <v>15.0</v>
      </c>
      <c r="D37" s="2">
        <v>4.0</v>
      </c>
      <c r="E37" s="2">
        <v>0.0876316738816739</v>
      </c>
      <c r="F37" s="2">
        <v>0.3434217171717172</v>
      </c>
      <c r="G37" s="2">
        <v>20.17073170731707</v>
      </c>
      <c r="H37" s="2">
        <v>22.97460701330109</v>
      </c>
      <c r="I37" s="2">
        <v>17.25813548824727</v>
      </c>
      <c r="J37" s="2">
        <v>20.17073170731707</v>
      </c>
      <c r="K37" s="2">
        <v>190.0</v>
      </c>
      <c r="L37" s="2">
        <v>827.0</v>
      </c>
      <c r="M37" s="2">
        <v>1.568319226118501</v>
      </c>
      <c r="N37" s="2">
        <v>1.0</v>
      </c>
      <c r="O37" s="2">
        <v>4.949214026602177</v>
      </c>
    </row>
    <row r="38" ht="15.75" customHeight="1">
      <c r="A38" s="2">
        <v>17209.6</v>
      </c>
      <c r="B38" s="3" t="str">
        <f>HYPERLINK("https://insights.blackcoffer.com/how-data-analytics-can-help-your-business-respond-to-the-impact-of-covid-19/", "https://insights.blackcoffer.com/how-data-analytics-can-help-your-business-respond-to-the-impact-of-covid-19/")</f>
        <v>https://insights.blackcoffer.com/how-data-analytics-can-help-your-business-respond-to-the-impact-of-covid-19/</v>
      </c>
      <c r="C38" s="2">
        <v>7.0</v>
      </c>
      <c r="D38" s="2">
        <v>0.0</v>
      </c>
      <c r="E38" s="2">
        <v>0.09166796166796166</v>
      </c>
      <c r="F38" s="2">
        <v>0.3912768712768713</v>
      </c>
      <c r="G38" s="2">
        <v>29.66666666666667</v>
      </c>
      <c r="H38" s="2">
        <v>17.97752808988764</v>
      </c>
      <c r="I38" s="2">
        <v>19.05767790262173</v>
      </c>
      <c r="J38" s="2">
        <v>29.66666666666667</v>
      </c>
      <c r="K38" s="2">
        <v>64.0</v>
      </c>
      <c r="L38" s="2">
        <v>356.0</v>
      </c>
      <c r="M38" s="2">
        <v>1.553370786516854</v>
      </c>
      <c r="N38" s="2">
        <v>2.0</v>
      </c>
      <c r="O38" s="2">
        <v>4.921348314606742</v>
      </c>
    </row>
    <row r="39" ht="15.75" customHeight="1">
      <c r="A39" s="2">
        <v>17671.4</v>
      </c>
      <c r="B39" s="3" t="str">
        <f>HYPERLINK("https://insights.blackcoffer.com/covid-19-environmental-impact-for-the-future/", "https://insights.blackcoffer.com/covid-19-environmental-impact-for-the-future/")</f>
        <v>https://insights.blackcoffer.com/covid-19-environmental-impact-for-the-future/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19.05767790262173</v>
      </c>
      <c r="J39" s="2">
        <v>0.0</v>
      </c>
      <c r="K39" s="2">
        <v>64.0</v>
      </c>
      <c r="L39" s="2">
        <v>0.0</v>
      </c>
      <c r="M39" s="2">
        <v>0.0</v>
      </c>
      <c r="N39" s="2">
        <v>0.0</v>
      </c>
      <c r="O39" s="2">
        <v>0.0</v>
      </c>
    </row>
    <row r="40" ht="15.75" customHeight="1">
      <c r="A40" s="2">
        <v>18133.2</v>
      </c>
      <c r="B40" s="3" t="str">
        <f>HYPERLINK("https://insights.blackcoffer.com/environmental-impact-of-the-covid-19-pandemic-lesson-for-the-future/", "https://insights.blackcoffer.com/environmental-impact-of-the-covid-19-pandemic-lesson-for-the-future/")</f>
        <v>https://insights.blackcoffer.com/environmental-impact-of-the-covid-19-pandemic-lesson-for-the-future/</v>
      </c>
      <c r="C40" s="2">
        <v>26.0</v>
      </c>
      <c r="D40" s="2">
        <v>17.0</v>
      </c>
      <c r="E40" s="2">
        <v>0.04386073573573572</v>
      </c>
      <c r="F40" s="2">
        <v>0.3940557865557865</v>
      </c>
      <c r="G40" s="2">
        <v>27.78181818181818</v>
      </c>
      <c r="H40" s="2">
        <v>15.31413612565445</v>
      </c>
      <c r="I40" s="2">
        <v>17.23838172298905</v>
      </c>
      <c r="J40" s="2">
        <v>27.78181818181818</v>
      </c>
      <c r="K40" s="2">
        <v>234.0</v>
      </c>
      <c r="L40" s="2">
        <v>1528.0</v>
      </c>
      <c r="M40" s="2">
        <v>1.448952879581152</v>
      </c>
      <c r="N40" s="2">
        <v>2.0</v>
      </c>
      <c r="O40" s="2">
        <v>4.700261780104712</v>
      </c>
    </row>
    <row r="41" ht="15.75" customHeight="1">
      <c r="A41" s="2">
        <v>18595.0</v>
      </c>
      <c r="B41" s="3" t="str">
        <f>HYPERLINK("https://insights.blackcoffer.com/how-data-analytics-and-ai-are-used-to-halt-the-covid-19-pandemic/", "https://insights.blackcoffer.com/how-data-analytics-and-ai-are-used-to-halt-the-covid-19-pandemic/")</f>
        <v>https://insights.blackcoffer.com/how-data-analytics-and-ai-are-used-to-halt-the-covid-19-pandemic/</v>
      </c>
      <c r="C41" s="2">
        <v>20.0</v>
      </c>
      <c r="D41" s="2">
        <v>2.0</v>
      </c>
      <c r="E41" s="2">
        <v>0.1559382284382284</v>
      </c>
      <c r="F41" s="2">
        <v>0.4100283050283051</v>
      </c>
      <c r="G41" s="2">
        <v>27.79310344827586</v>
      </c>
      <c r="H41" s="2">
        <v>16.37717121588089</v>
      </c>
      <c r="I41" s="2">
        <v>17.6681098656627</v>
      </c>
      <c r="J41" s="2">
        <v>27.79310344827586</v>
      </c>
      <c r="K41" s="2">
        <v>132.0</v>
      </c>
      <c r="L41" s="2">
        <v>806.0</v>
      </c>
      <c r="M41" s="2">
        <v>1.45409429280397</v>
      </c>
      <c r="N41" s="2">
        <v>4.0</v>
      </c>
      <c r="O41" s="2">
        <v>4.56575682382134</v>
      </c>
    </row>
    <row r="42" ht="15.75" customHeight="1">
      <c r="A42" s="2">
        <v>19056.8</v>
      </c>
      <c r="B42" s="3" t="str">
        <f>HYPERLINK("https://insights.blackcoffer.com/difference-between-artificial-intelligence-machine-learning-statistics-and-data-mining/", "https://insights.blackcoffer.com/difference-between-artificial-intelligence-machine-learning-statistics-and-data-mining/")</f>
        <v>https://insights.blackcoffer.com/difference-between-artificial-intelligence-machine-learning-statistics-and-data-mining/</v>
      </c>
      <c r="C42" s="2">
        <v>60.0</v>
      </c>
      <c r="D42" s="2">
        <v>13.0</v>
      </c>
      <c r="E42" s="2">
        <v>0.1879759074259075</v>
      </c>
      <c r="F42" s="2">
        <v>0.4784137695637699</v>
      </c>
      <c r="G42" s="2">
        <v>19.63963963963964</v>
      </c>
      <c r="H42" s="2">
        <v>14.67889908256881</v>
      </c>
      <c r="I42" s="2">
        <v>13.72741548888338</v>
      </c>
      <c r="J42" s="2">
        <v>19.63963963963964</v>
      </c>
      <c r="K42" s="2">
        <v>320.0</v>
      </c>
      <c r="L42" s="2">
        <v>2180.0</v>
      </c>
      <c r="M42" s="2">
        <v>1.422477064220183</v>
      </c>
      <c r="N42" s="2">
        <v>10.0</v>
      </c>
      <c r="O42" s="2">
        <v>4.428440366972477</v>
      </c>
    </row>
    <row r="43" ht="15.75" customHeight="1">
      <c r="A43" s="2">
        <v>19518.6</v>
      </c>
      <c r="B43" s="3" t="str">
        <f>HYPERLINK("https://insights.blackcoffer.com/how-python-became-the-first-choice-for-data-science/", "https://insights.blackcoffer.com/how-python-became-the-first-choice-for-data-science/")</f>
        <v>https://insights.blackcoffer.com/how-python-became-the-first-choice-for-data-science/</v>
      </c>
      <c r="C43" s="2">
        <v>25.0</v>
      </c>
      <c r="D43" s="2">
        <v>5.0</v>
      </c>
      <c r="E43" s="2">
        <v>0.271554834054834</v>
      </c>
      <c r="F43" s="2">
        <v>0.5001851851851852</v>
      </c>
      <c r="G43" s="2">
        <v>17.36363636363636</v>
      </c>
      <c r="H43" s="2">
        <v>16.49214659685864</v>
      </c>
      <c r="I43" s="2">
        <v>13.542313184198</v>
      </c>
      <c r="J43" s="2">
        <v>17.36363636363636</v>
      </c>
      <c r="K43" s="2">
        <v>126.0</v>
      </c>
      <c r="L43" s="2">
        <v>764.0</v>
      </c>
      <c r="M43" s="2">
        <v>1.486910994764398</v>
      </c>
      <c r="N43" s="2">
        <v>4.0</v>
      </c>
      <c r="O43" s="2">
        <v>4.62565445026178</v>
      </c>
    </row>
    <row r="44" ht="15.75" customHeight="1">
      <c r="A44" s="2">
        <v>19980.4</v>
      </c>
      <c r="B44" s="3" t="str">
        <f>HYPERLINK("https://insights.blackcoffer.com/how-google-fit-measure-heart-and-respiratory-rates-using-a-phone/", "https://insights.blackcoffer.com/how-google-fit-measure-heart-and-respiratory-rates-using-a-phone/")</f>
        <v>https://insights.blackcoffer.com/how-google-fit-measure-heart-and-respiratory-rates-using-a-phone/</v>
      </c>
      <c r="C44" s="2">
        <v>7.0</v>
      </c>
      <c r="D44" s="2">
        <v>2.0</v>
      </c>
      <c r="E44" s="2">
        <v>0.1378899835796387</v>
      </c>
      <c r="F44" s="2">
        <v>0.4362889983579638</v>
      </c>
      <c r="G44" s="2">
        <v>24.64705882352941</v>
      </c>
      <c r="H44" s="2">
        <v>11.21718377088305</v>
      </c>
      <c r="I44" s="2">
        <v>14.34569703776499</v>
      </c>
      <c r="J44" s="2">
        <v>24.64705882352941</v>
      </c>
      <c r="K44" s="2">
        <v>47.0</v>
      </c>
      <c r="L44" s="2">
        <v>419.0</v>
      </c>
      <c r="M44" s="2">
        <v>1.326968973747017</v>
      </c>
      <c r="N44" s="2">
        <v>0.0</v>
      </c>
      <c r="O44" s="2">
        <v>4.58472553699284</v>
      </c>
    </row>
    <row r="45" ht="15.75" customHeight="1">
      <c r="A45" s="2">
        <v>20442.2</v>
      </c>
      <c r="B45" s="3" t="str">
        <f>HYPERLINK("https://insights.blackcoffer.com/what-is-the-future-of-mobile-apps/", "https://insights.blackcoffer.com/what-is-the-future-of-mobile-apps/")</f>
        <v>https://insights.blackcoffer.com/what-is-the-future-of-mobile-apps/</v>
      </c>
      <c r="C45" s="2">
        <v>21.0</v>
      </c>
      <c r="D45" s="2">
        <v>11.0</v>
      </c>
      <c r="E45" s="2">
        <v>0.1604713804713805</v>
      </c>
      <c r="F45" s="2">
        <v>0.4625547138047137</v>
      </c>
      <c r="G45" s="2">
        <v>26.14285714285714</v>
      </c>
      <c r="H45" s="2">
        <v>12.80249804839969</v>
      </c>
      <c r="I45" s="2">
        <v>15.57814207650273</v>
      </c>
      <c r="J45" s="2">
        <v>26.14285714285714</v>
      </c>
      <c r="K45" s="2">
        <v>164.0</v>
      </c>
      <c r="L45" s="2">
        <v>1281.0</v>
      </c>
      <c r="M45" s="2">
        <v>1.345823575331772</v>
      </c>
      <c r="N45" s="2">
        <v>4.0</v>
      </c>
      <c r="O45" s="2">
        <v>4.41295862607338</v>
      </c>
    </row>
    <row r="46" ht="15.75" customHeight="1">
      <c r="A46" s="2">
        <v>20904.0</v>
      </c>
      <c r="B46" s="3" t="str">
        <f>HYPERLINK("https://insights.blackcoffer.com/impact-of-ai-in-health-and-medicine/", "https://insights.blackcoffer.com/impact-of-ai-in-health-and-medicine/")</f>
        <v>https://insights.blackcoffer.com/impact-of-ai-in-health-and-medicine/</v>
      </c>
      <c r="C46" s="2">
        <v>15.0</v>
      </c>
      <c r="D46" s="2">
        <v>5.0</v>
      </c>
      <c r="E46" s="2">
        <v>0.1259626881055453</v>
      </c>
      <c r="F46" s="2">
        <v>0.3756125884697314</v>
      </c>
      <c r="G46" s="2">
        <v>29.95652173913043</v>
      </c>
      <c r="H46" s="2">
        <v>20.02902757619739</v>
      </c>
      <c r="I46" s="2">
        <v>19.99421972613113</v>
      </c>
      <c r="J46" s="2">
        <v>29.95652173913043</v>
      </c>
      <c r="K46" s="2">
        <v>138.0</v>
      </c>
      <c r="L46" s="2">
        <v>689.0</v>
      </c>
      <c r="M46" s="2">
        <v>1.564586357039187</v>
      </c>
      <c r="N46" s="2">
        <v>1.0</v>
      </c>
      <c r="O46" s="2">
        <v>4.947750362844703</v>
      </c>
    </row>
    <row r="47" ht="15.75" customHeight="1">
      <c r="A47" s="2">
        <v>21365.8</v>
      </c>
      <c r="B47" s="3" t="str">
        <f>HYPERLINK("https://insights.blackcoffer.com/telemedicine-what-patients-like-and-dislike-about-it/", "https://insights.blackcoffer.com/telemedicine-what-patients-like-and-dislike-about-it/")</f>
        <v>https://insights.blackcoffer.com/telemedicine-what-patients-like-and-dislike-about-it/</v>
      </c>
      <c r="C47" s="2">
        <v>15.0</v>
      </c>
      <c r="D47" s="2">
        <v>1.0</v>
      </c>
      <c r="E47" s="2">
        <v>0.2274494949494949</v>
      </c>
      <c r="F47" s="2">
        <v>0.5095454545454545</v>
      </c>
      <c r="G47" s="2">
        <v>15.5</v>
      </c>
      <c r="H47" s="2">
        <v>14.97695852534562</v>
      </c>
      <c r="I47" s="2">
        <v>12.19078341013825</v>
      </c>
      <c r="J47" s="2">
        <v>15.5</v>
      </c>
      <c r="K47" s="2">
        <v>65.0</v>
      </c>
      <c r="L47" s="2">
        <v>434.0</v>
      </c>
      <c r="M47" s="2">
        <v>1.509216589861751</v>
      </c>
      <c r="N47" s="2">
        <v>0.0</v>
      </c>
      <c r="O47" s="2">
        <v>4.65668202764977</v>
      </c>
    </row>
    <row r="48" ht="15.75" customHeight="1">
      <c r="A48" s="2">
        <v>21827.6</v>
      </c>
      <c r="B48" s="3" t="str">
        <f>HYPERLINK("https://insights.blackcoffer.com/how-we-forecast-future-technologies/", "https://insights.blackcoffer.com/how-we-forecast-future-technologies/")</f>
        <v>https://insights.blackcoffer.com/how-we-forecast-future-technologies/</v>
      </c>
      <c r="C48" s="2">
        <v>5.0</v>
      </c>
      <c r="D48" s="2">
        <v>1.0</v>
      </c>
      <c r="E48" s="2">
        <v>0.04419642857142858</v>
      </c>
      <c r="F48" s="2">
        <v>0.273859126984127</v>
      </c>
      <c r="G48" s="2">
        <v>15.90909090909091</v>
      </c>
      <c r="H48" s="2">
        <v>19.42857142857143</v>
      </c>
      <c r="I48" s="2">
        <v>14.13506493506494</v>
      </c>
      <c r="J48" s="2">
        <v>15.90909090909091</v>
      </c>
      <c r="K48" s="2">
        <v>34.0</v>
      </c>
      <c r="L48" s="2">
        <v>175.0</v>
      </c>
      <c r="M48" s="2">
        <v>1.714285714285714</v>
      </c>
      <c r="N48" s="2">
        <v>2.0</v>
      </c>
      <c r="O48" s="2">
        <v>4.942857142857143</v>
      </c>
    </row>
    <row r="49" ht="15.75" customHeight="1">
      <c r="A49" s="2">
        <v>22289.4</v>
      </c>
      <c r="B49" s="3" t="str">
        <f>HYPERLINK("https://insights.blackcoffer.com/can-robots-tackle-late-life-loneliness/", "https://insights.blackcoffer.com/can-robots-tackle-late-life-loneliness/")</f>
        <v>https://insights.blackcoffer.com/can-robots-tackle-late-life-loneliness/</v>
      </c>
      <c r="C49" s="2">
        <v>17.0</v>
      </c>
      <c r="D49" s="2">
        <v>15.0</v>
      </c>
      <c r="E49" s="2">
        <v>0.05008615288220553</v>
      </c>
      <c r="F49" s="2">
        <v>0.4813596491228072</v>
      </c>
      <c r="G49" s="2">
        <v>16.875</v>
      </c>
      <c r="H49" s="2">
        <v>10.58201058201058</v>
      </c>
      <c r="I49" s="2">
        <v>10.98280423280423</v>
      </c>
      <c r="J49" s="2">
        <v>16.875</v>
      </c>
      <c r="K49" s="2">
        <v>100.0</v>
      </c>
      <c r="L49" s="2">
        <v>945.0</v>
      </c>
      <c r="M49" s="2">
        <v>1.320634920634921</v>
      </c>
      <c r="N49" s="2">
        <v>19.0</v>
      </c>
      <c r="O49" s="2">
        <v>4.160846560846561</v>
      </c>
    </row>
    <row r="50" ht="15.75" customHeight="1">
      <c r="A50" s="2">
        <v>22751.2</v>
      </c>
      <c r="B50" s="3" t="str">
        <f>HYPERLINK("https://insights.blackcoffer.com/embedding-care-robots-into-society-socio-technical-considerations/", "https://insights.blackcoffer.com/embedding-care-robots-into-society-socio-technical-considerations/")</f>
        <v>https://insights.blackcoffer.com/embedding-care-robots-into-society-socio-technical-considerations/</v>
      </c>
      <c r="C50" s="2">
        <v>6.0</v>
      </c>
      <c r="D50" s="2">
        <v>1.0</v>
      </c>
      <c r="E50" s="2">
        <v>0.3378571428571428</v>
      </c>
      <c r="F50" s="2">
        <v>0.4564285714285715</v>
      </c>
      <c r="G50" s="2">
        <v>22.77777777777778</v>
      </c>
      <c r="H50" s="2">
        <v>11.70731707317073</v>
      </c>
      <c r="I50" s="2">
        <v>13.79403794037941</v>
      </c>
      <c r="J50" s="2">
        <v>22.77777777777778</v>
      </c>
      <c r="K50" s="2">
        <v>24.0</v>
      </c>
      <c r="L50" s="2">
        <v>205.0</v>
      </c>
      <c r="M50" s="2">
        <v>1.385365853658536</v>
      </c>
      <c r="N50" s="2">
        <v>1.0</v>
      </c>
      <c r="O50" s="2">
        <v>4.414634146341464</v>
      </c>
    </row>
    <row r="51" ht="15.75" customHeight="1">
      <c r="A51" s="2">
        <v>23213.0</v>
      </c>
      <c r="B51" s="3" t="str">
        <f>HYPERLINK("https://insights.blackcoffer.com/management-challenges-for-future-digitalization-of-healthcare-services/", "https://insights.blackcoffer.com/management-challenges-for-future-digitalization-of-healthcare-services/")</f>
        <v>https://insights.blackcoffer.com/management-challenges-for-future-digitalization-of-healthcare-services/</v>
      </c>
      <c r="C51" s="2">
        <v>21.0</v>
      </c>
      <c r="D51" s="2">
        <v>7.0</v>
      </c>
      <c r="E51" s="2">
        <v>0.09398727844482561</v>
      </c>
      <c r="F51" s="2">
        <v>0.3951243567753001</v>
      </c>
      <c r="G51" s="2">
        <v>22.33898305084746</v>
      </c>
      <c r="H51" s="2">
        <v>19.57511380880121</v>
      </c>
      <c r="I51" s="2">
        <v>16.76563874385947</v>
      </c>
      <c r="J51" s="2">
        <v>22.33898305084746</v>
      </c>
      <c r="K51" s="2">
        <v>258.0</v>
      </c>
      <c r="L51" s="2">
        <v>1318.0</v>
      </c>
      <c r="M51" s="2">
        <v>1.519726858877086</v>
      </c>
      <c r="N51" s="2">
        <v>0.0</v>
      </c>
      <c r="O51" s="2">
        <v>5.106980273141123</v>
      </c>
    </row>
    <row r="52" ht="15.75" customHeight="1">
      <c r="A52" s="2">
        <v>23674.8</v>
      </c>
      <c r="B52" s="3" t="str">
        <f>HYPERLINK("https://insights.blackcoffer.com/are-we-any-closer-to-preventing-a-nuclear-holocaust/", "https://insights.blackcoffer.com/are-we-any-closer-to-preventing-a-nuclear-holocaust/")</f>
        <v>https://insights.blackcoffer.com/are-we-any-closer-to-preventing-a-nuclear-holocaust/</v>
      </c>
      <c r="C52" s="2">
        <v>11.0</v>
      </c>
      <c r="D52" s="2">
        <v>2.0</v>
      </c>
      <c r="E52" s="2">
        <v>0.05044427511264245</v>
      </c>
      <c r="F52" s="2">
        <v>0.3972620151956887</v>
      </c>
      <c r="G52" s="2">
        <v>29.65</v>
      </c>
      <c r="H52" s="2">
        <v>17.36930860033727</v>
      </c>
      <c r="I52" s="2">
        <v>18.80772344013491</v>
      </c>
      <c r="J52" s="2">
        <v>29.65</v>
      </c>
      <c r="K52" s="2">
        <v>103.0</v>
      </c>
      <c r="L52" s="2">
        <v>593.0</v>
      </c>
      <c r="M52" s="2">
        <v>1.45362563237774</v>
      </c>
      <c r="N52" s="2">
        <v>10.0</v>
      </c>
      <c r="O52" s="2">
        <v>4.618887015177066</v>
      </c>
    </row>
    <row r="53" ht="15.75" customHeight="1">
      <c r="A53" s="2">
        <v>24136.6</v>
      </c>
      <c r="B53" s="3" t="str">
        <f>HYPERLINK("https://insights.blackcoffer.com/will-technology-eliminate-the-need-for-animal-testing-in-drug-development/", "https://insights.blackcoffer.com/will-technology-eliminate-the-need-for-animal-testing-in-drug-development/")</f>
        <v>https://insights.blackcoffer.com/will-technology-eliminate-the-need-for-animal-testing-in-drug-development/</v>
      </c>
      <c r="C53" s="2">
        <v>20.0</v>
      </c>
      <c r="D53" s="2">
        <v>10.0</v>
      </c>
      <c r="E53" s="2">
        <v>0.03834140726997871</v>
      </c>
      <c r="F53" s="2">
        <v>0.4785533051604483</v>
      </c>
      <c r="G53" s="2">
        <v>22.49019607843137</v>
      </c>
      <c r="H53" s="2">
        <v>15.60592850915432</v>
      </c>
      <c r="I53" s="2">
        <v>15.23844983503427</v>
      </c>
      <c r="J53" s="2">
        <v>22.49019607843137</v>
      </c>
      <c r="K53" s="2">
        <v>179.0</v>
      </c>
      <c r="L53" s="2">
        <v>1147.0</v>
      </c>
      <c r="M53" s="2">
        <v>1.48561464690497</v>
      </c>
      <c r="N53" s="2">
        <v>7.0</v>
      </c>
      <c r="O53" s="2">
        <v>4.542284219703575</v>
      </c>
    </row>
    <row r="54" ht="15.75" customHeight="1">
      <c r="A54" s="2">
        <v>24598.4</v>
      </c>
      <c r="B54" s="3" t="str">
        <f>HYPERLINK("https://insights.blackcoffer.com/will-we-ever-understand-the-nature-of-consciousness/", "https://insights.blackcoffer.com/will-we-ever-understand-the-nature-of-consciousness/")</f>
        <v>https://insights.blackcoffer.com/will-we-ever-understand-the-nature-of-consciousness/</v>
      </c>
      <c r="C54" s="2">
        <v>41.0</v>
      </c>
      <c r="D54" s="2">
        <v>12.0</v>
      </c>
      <c r="E54" s="2">
        <v>0.08833467850417004</v>
      </c>
      <c r="F54" s="2">
        <v>0.4040664514393327</v>
      </c>
      <c r="G54" s="2">
        <v>26.64864864864865</v>
      </c>
      <c r="H54" s="2">
        <v>19.52332657200811</v>
      </c>
      <c r="I54" s="2">
        <v>18.4687900882627</v>
      </c>
      <c r="J54" s="2">
        <v>26.64864864864865</v>
      </c>
      <c r="K54" s="2">
        <v>385.0</v>
      </c>
      <c r="L54" s="2">
        <v>1972.0</v>
      </c>
      <c r="M54" s="2">
        <v>1.499492900608519</v>
      </c>
      <c r="N54" s="2">
        <v>16.0</v>
      </c>
      <c r="O54" s="2">
        <v>4.78498985801217</v>
      </c>
    </row>
    <row r="55" ht="15.75" customHeight="1">
      <c r="A55" s="2">
        <v>25060.2</v>
      </c>
      <c r="B55" s="3" t="str">
        <f>HYPERLINK("https://insights.blackcoffer.com/will-we-ever-colonize-outer-space/", "https://insights.blackcoffer.com/will-we-ever-colonize-outer-space/")</f>
        <v>https://insights.blackcoffer.com/will-we-ever-colonize-outer-space/</v>
      </c>
      <c r="C55" s="2">
        <v>34.0</v>
      </c>
      <c r="D55" s="2">
        <v>11.0</v>
      </c>
      <c r="E55" s="2">
        <v>0.1242415162313121</v>
      </c>
      <c r="F55" s="2">
        <v>0.5002988621355966</v>
      </c>
      <c r="G55" s="2">
        <v>27.55072463768116</v>
      </c>
      <c r="H55" s="2">
        <v>12.83534981588638</v>
      </c>
      <c r="I55" s="2">
        <v>16.15442978142702</v>
      </c>
      <c r="J55" s="2">
        <v>27.55072463768116</v>
      </c>
      <c r="K55" s="2">
        <v>244.0</v>
      </c>
      <c r="L55" s="2">
        <v>1901.0</v>
      </c>
      <c r="M55" s="2">
        <v>1.386112572330352</v>
      </c>
      <c r="N55" s="2">
        <v>19.0</v>
      </c>
      <c r="O55" s="2">
        <v>4.422935297211994</v>
      </c>
    </row>
    <row r="56" ht="15.75" customHeight="1">
      <c r="A56" s="2">
        <v>25522.0</v>
      </c>
      <c r="B56" s="3" t="str">
        <f>HYPERLINK("https://insights.blackcoffer.com/what-is-the-chance-homo-sapiens-will-survive-for-the-next-500-years/", "https://insights.blackcoffer.com/what-is-the-chance-homo-sapiens-will-survive-for-the-next-500-years/")</f>
        <v>https://insights.blackcoffer.com/what-is-the-chance-homo-sapiens-will-survive-for-the-next-500-years/</v>
      </c>
      <c r="C56" s="2">
        <v>22.0</v>
      </c>
      <c r="D56" s="2">
        <v>15.0</v>
      </c>
      <c r="E56" s="2">
        <v>0.0640521978021978</v>
      </c>
      <c r="F56" s="2">
        <v>0.3952793040293041</v>
      </c>
      <c r="G56" s="2">
        <v>20.42682926829268</v>
      </c>
      <c r="H56" s="2">
        <v>12.77611940298508</v>
      </c>
      <c r="I56" s="2">
        <v>13.28117946851111</v>
      </c>
      <c r="J56" s="2">
        <v>20.42682926829268</v>
      </c>
      <c r="K56" s="2">
        <v>214.0</v>
      </c>
      <c r="L56" s="2">
        <v>1675.0</v>
      </c>
      <c r="M56" s="2">
        <v>1.311641791044776</v>
      </c>
      <c r="N56" s="2">
        <v>18.0</v>
      </c>
      <c r="O56" s="2">
        <v>4.336716417910448</v>
      </c>
    </row>
    <row r="57" ht="15.75" customHeight="1">
      <c r="A57" s="2">
        <v>25983.8</v>
      </c>
      <c r="B57" s="3" t="str">
        <f>HYPERLINK("https://insights.blackcoffer.com/why-does-your-business-need-a-chatbot/", "https://insights.blackcoffer.com/why-does-your-business-need-a-chatbot/")</f>
        <v>https://insights.blackcoffer.com/why-does-your-business-need-a-chatbot/</v>
      </c>
      <c r="C57" s="2">
        <v>27.0</v>
      </c>
      <c r="D57" s="2">
        <v>8.0</v>
      </c>
      <c r="E57" s="2">
        <v>0.1784992784992785</v>
      </c>
      <c r="F57" s="2">
        <v>0.4728105228105229</v>
      </c>
      <c r="G57" s="2">
        <v>16.01612903225806</v>
      </c>
      <c r="H57" s="2">
        <v>11.17824773413897</v>
      </c>
      <c r="I57" s="2">
        <v>10.87775070655881</v>
      </c>
      <c r="J57" s="2">
        <v>16.01612903225806</v>
      </c>
      <c r="K57" s="2">
        <v>111.0</v>
      </c>
      <c r="L57" s="2">
        <v>993.0</v>
      </c>
      <c r="M57" s="2">
        <v>1.297079556898288</v>
      </c>
      <c r="N57" s="2">
        <v>1.0</v>
      </c>
      <c r="O57" s="2">
        <v>4.143001007049345</v>
      </c>
    </row>
    <row r="58" ht="15.75" customHeight="1">
      <c r="A58" s="2">
        <v>26445.6</v>
      </c>
      <c r="B58" s="3" t="str">
        <f>HYPERLINK("https://insights.blackcoffer.com/how-you-lead-a-project-or-a-team-without-any-technical-expertise/", "https://insights.blackcoffer.com/how-you-lead-a-project-or-a-team-without-any-technical-expertise/")</f>
        <v>https://insights.blackcoffer.com/how-you-lead-a-project-or-a-team-without-any-technical-expertise/</v>
      </c>
      <c r="C58" s="2">
        <v>30.0</v>
      </c>
      <c r="D58" s="2">
        <v>10.0</v>
      </c>
      <c r="E58" s="2">
        <v>0.217674512987013</v>
      </c>
      <c r="F58" s="2">
        <v>0.4330154220779221</v>
      </c>
      <c r="G58" s="2">
        <v>24.5</v>
      </c>
      <c r="H58" s="2">
        <v>11.56462585034014</v>
      </c>
      <c r="I58" s="2">
        <v>14.42585034013605</v>
      </c>
      <c r="J58" s="2">
        <v>24.5</v>
      </c>
      <c r="K58" s="2">
        <v>187.0</v>
      </c>
      <c r="L58" s="2">
        <v>1617.0</v>
      </c>
      <c r="M58" s="2">
        <v>1.283858998144712</v>
      </c>
      <c r="N58" s="2">
        <v>4.0</v>
      </c>
      <c r="O58" s="2">
        <v>4.08286951144094</v>
      </c>
    </row>
    <row r="59" ht="15.75" customHeight="1">
      <c r="A59" s="2">
        <v>26907.4</v>
      </c>
      <c r="B59" s="3" t="str">
        <f>HYPERLINK("https://insights.blackcoffer.com/can-you-be-great-leader-without-technical-expertise/", "https://insights.blackcoffer.com/can-you-be-great-leader-without-technical-expertise/")</f>
        <v>https://insights.blackcoffer.com/can-you-be-great-leader-without-technical-expertise/</v>
      </c>
      <c r="C59" s="2">
        <v>14.0</v>
      </c>
      <c r="D59" s="2">
        <v>2.0</v>
      </c>
      <c r="E59" s="2">
        <v>0.260170857511283</v>
      </c>
      <c r="F59" s="2">
        <v>0.5110389610389614</v>
      </c>
      <c r="G59" s="2">
        <v>32.9375</v>
      </c>
      <c r="H59" s="2">
        <v>15.55977229601518</v>
      </c>
      <c r="I59" s="2">
        <v>19.39890891840608</v>
      </c>
      <c r="J59" s="2">
        <v>32.9375</v>
      </c>
      <c r="K59" s="2">
        <v>82.0</v>
      </c>
      <c r="L59" s="2">
        <v>527.0</v>
      </c>
      <c r="M59" s="2">
        <v>1.413662239089184</v>
      </c>
      <c r="N59" s="2">
        <v>8.0</v>
      </c>
      <c r="O59" s="2">
        <v>4.250474383301707</v>
      </c>
    </row>
    <row r="60" ht="15.75" customHeight="1">
      <c r="A60" s="2">
        <v>27369.2</v>
      </c>
      <c r="B60" s="3" t="str">
        <f>HYPERLINK("https://insights.blackcoffer.com/how-does-artificial-intelligence-affect-the-environment/", "https://insights.blackcoffer.com/how-does-artificial-intelligence-affect-the-environment/")</f>
        <v>https://insights.blackcoffer.com/how-does-artificial-intelligence-affect-the-environment/</v>
      </c>
      <c r="C60" s="2">
        <v>35.0</v>
      </c>
      <c r="D60" s="2">
        <v>11.0</v>
      </c>
      <c r="E60" s="2">
        <v>0.1153889628889629</v>
      </c>
      <c r="F60" s="2">
        <v>0.4586335601720216</v>
      </c>
      <c r="G60" s="2">
        <v>25.98550724637681</v>
      </c>
      <c r="H60" s="2">
        <v>15.89514779698829</v>
      </c>
      <c r="I60" s="2">
        <v>16.75226201734604</v>
      </c>
      <c r="J60" s="2">
        <v>25.98550724637681</v>
      </c>
      <c r="K60" s="2">
        <v>285.0</v>
      </c>
      <c r="L60" s="2">
        <v>1793.0</v>
      </c>
      <c r="M60" s="2">
        <v>1.474623535973229</v>
      </c>
      <c r="N60" s="2">
        <v>8.0</v>
      </c>
      <c r="O60" s="2">
        <v>4.669269380925822</v>
      </c>
    </row>
    <row r="61" ht="15.75" customHeight="1">
      <c r="A61" s="2">
        <v>27831.0</v>
      </c>
      <c r="B61" s="3" t="str">
        <f>HYPERLINK("https://insights.blackcoffer.com/how-to-overcome-your-fear-of-making-mistakes-2/", "https://insights.blackcoffer.com/how-to-overcome-your-fear-of-making-mistakes-2/")</f>
        <v>https://insights.blackcoffer.com/how-to-overcome-your-fear-of-making-mistakes-2/</v>
      </c>
      <c r="C61" s="2">
        <v>24.0</v>
      </c>
      <c r="D61" s="2">
        <v>17.0</v>
      </c>
      <c r="E61" s="2">
        <v>0.07966044837178857</v>
      </c>
      <c r="F61" s="2">
        <v>0.5755105547373589</v>
      </c>
      <c r="G61" s="2">
        <v>15.18421052631579</v>
      </c>
      <c r="H61" s="2">
        <v>10.39861351819757</v>
      </c>
      <c r="I61" s="2">
        <v>10.23312961780535</v>
      </c>
      <c r="J61" s="2">
        <v>15.18421052631579</v>
      </c>
      <c r="K61" s="2">
        <v>120.0</v>
      </c>
      <c r="L61" s="2">
        <v>1154.0</v>
      </c>
      <c r="M61" s="2">
        <v>1.281629116117851</v>
      </c>
      <c r="N61" s="2">
        <v>13.0</v>
      </c>
      <c r="O61" s="2">
        <v>4.196707105719238</v>
      </c>
    </row>
    <row r="62" ht="15.75" customHeight="1">
      <c r="A62" s="2">
        <v>28292.8</v>
      </c>
      <c r="B62" s="3" t="str">
        <f>HYPERLINK("https://insights.blackcoffer.com/is-perfection-the-greatest-enemy-of-productivity/", "https://insights.blackcoffer.com/is-perfection-the-greatest-enemy-of-productivity/")</f>
        <v>https://insights.blackcoffer.com/is-perfection-the-greatest-enemy-of-productivity/</v>
      </c>
      <c r="C62" s="2">
        <v>38.0</v>
      </c>
      <c r="D62" s="2">
        <v>5.0</v>
      </c>
      <c r="E62" s="2">
        <v>0.2712555370985604</v>
      </c>
      <c r="F62" s="2">
        <v>0.6278100775193799</v>
      </c>
      <c r="G62" s="2">
        <v>16.62337662337662</v>
      </c>
      <c r="H62" s="2">
        <v>10.625</v>
      </c>
      <c r="I62" s="2">
        <v>10.89935064935065</v>
      </c>
      <c r="J62" s="2">
        <v>16.62337662337662</v>
      </c>
      <c r="K62" s="2">
        <v>136.0</v>
      </c>
      <c r="L62" s="2">
        <v>1280.0</v>
      </c>
      <c r="M62" s="2">
        <v>1.27421875</v>
      </c>
      <c r="N62" s="2">
        <v>5.0</v>
      </c>
      <c r="O62" s="2">
        <v>4.08203125</v>
      </c>
    </row>
    <row r="63" ht="15.75" customHeight="1">
      <c r="A63" s="2">
        <v>28754.6</v>
      </c>
      <c r="B63" s="3" t="str">
        <f>HYPERLINK("https://insights.blackcoffer.com/global-financial-crisis-2008-causes-effects-and-its-solution/", "https://insights.blackcoffer.com/global-financial-crisis-2008-causes-effects-and-its-solution/")</f>
        <v>https://insights.blackcoffer.com/global-financial-crisis-2008-causes-effects-and-its-solution/</v>
      </c>
      <c r="C63" s="2">
        <v>23.0</v>
      </c>
      <c r="D63" s="2">
        <v>6.0</v>
      </c>
      <c r="E63" s="2">
        <v>0.1052203292525873</v>
      </c>
      <c r="F63" s="2">
        <v>0.4261670110057207</v>
      </c>
      <c r="G63" s="2">
        <v>28.52173913043478</v>
      </c>
      <c r="H63" s="2">
        <v>13.03353658536585</v>
      </c>
      <c r="I63" s="2">
        <v>16.62211028632025</v>
      </c>
      <c r="J63" s="2">
        <v>28.52173913043478</v>
      </c>
      <c r="K63" s="2">
        <v>171.0</v>
      </c>
      <c r="L63" s="2">
        <v>1312.0</v>
      </c>
      <c r="M63" s="2">
        <v>1.347560975609756</v>
      </c>
      <c r="N63" s="2">
        <v>4.0</v>
      </c>
      <c r="O63" s="2">
        <v>4.59375</v>
      </c>
    </row>
    <row r="64" ht="15.75" customHeight="1">
      <c r="A64" s="2">
        <v>29216.4</v>
      </c>
      <c r="B64" s="3" t="str">
        <f>HYPERLINK("https://insights.blackcoffer.com/gender-diversity-and-equality-in-the-tech-industry/", "https://insights.blackcoffer.com/gender-diversity-and-equality-in-the-tech-industry/")</f>
        <v>https://insights.blackcoffer.com/gender-diversity-and-equality-in-the-tech-industry/</v>
      </c>
      <c r="C64" s="2">
        <v>34.0</v>
      </c>
      <c r="D64" s="2">
        <v>8.0</v>
      </c>
      <c r="E64" s="2">
        <v>0.1018683187560739</v>
      </c>
      <c r="F64" s="2">
        <v>0.3550147981270432</v>
      </c>
      <c r="G64" s="2">
        <v>20.44444444444444</v>
      </c>
      <c r="H64" s="2">
        <v>16.36473429951691</v>
      </c>
      <c r="I64" s="2">
        <v>14.72367149758454</v>
      </c>
      <c r="J64" s="2">
        <v>20.44444444444444</v>
      </c>
      <c r="K64" s="2">
        <v>271.0</v>
      </c>
      <c r="L64" s="2">
        <v>1656.0</v>
      </c>
      <c r="M64" s="2">
        <v>1.455314009661836</v>
      </c>
      <c r="N64" s="2">
        <v>9.0</v>
      </c>
      <c r="O64" s="2">
        <v>4.638285024154589</v>
      </c>
    </row>
    <row r="65" ht="15.75" customHeight="1">
      <c r="A65" s="2">
        <v>29678.2</v>
      </c>
      <c r="B65" s="3" t="str">
        <f>HYPERLINK("https://insights.blackcoffer.com/how-to-overcome-your-fear-of-making-mistakes/", "https://insights.blackcoffer.com/how-to-overcome-your-fear-of-making-mistakes/")</f>
        <v>https://insights.blackcoffer.com/how-to-overcome-your-fear-of-making-mistakes/</v>
      </c>
      <c r="C65" s="2">
        <v>25.0</v>
      </c>
      <c r="D65" s="2">
        <v>18.0</v>
      </c>
      <c r="E65" s="2">
        <v>0.07526022588522586</v>
      </c>
      <c r="F65" s="2">
        <v>0.5622550366300367</v>
      </c>
      <c r="G65" s="2">
        <v>15.37974683544304</v>
      </c>
      <c r="H65" s="2">
        <v>10.69958847736626</v>
      </c>
      <c r="I65" s="2">
        <v>10.43173412512372</v>
      </c>
      <c r="J65" s="2">
        <v>15.37974683544304</v>
      </c>
      <c r="K65" s="2">
        <v>130.0</v>
      </c>
      <c r="L65" s="2">
        <v>1215.0</v>
      </c>
      <c r="M65" s="2">
        <v>1.292181069958848</v>
      </c>
      <c r="N65" s="2">
        <v>15.0</v>
      </c>
      <c r="O65" s="2">
        <v>4.238683127572016</v>
      </c>
    </row>
    <row r="66" ht="15.75" customHeight="1">
      <c r="A66" s="2">
        <v>30140.0</v>
      </c>
      <c r="B66" s="3" t="str">
        <f>HYPERLINK("https://insights.blackcoffer.com/how-small-business-can-survive-the-coronavirus-crisis/", "https://insights.blackcoffer.com/how-small-business-can-survive-the-coronavirus-crisis/")</f>
        <v>https://insights.blackcoffer.com/how-small-business-can-survive-the-coronavirus-crisis/</v>
      </c>
      <c r="C66" s="2">
        <v>20.0</v>
      </c>
      <c r="D66" s="2">
        <v>18.0</v>
      </c>
      <c r="E66" s="2">
        <v>0.03621179219981615</v>
      </c>
      <c r="F66" s="2">
        <v>0.448654346319017</v>
      </c>
      <c r="G66" s="2">
        <v>32.60377358490566</v>
      </c>
      <c r="H66" s="2">
        <v>14.46759259259259</v>
      </c>
      <c r="I66" s="2">
        <v>18.8285464709993</v>
      </c>
      <c r="J66" s="2">
        <v>32.60377358490566</v>
      </c>
      <c r="K66" s="2">
        <v>250.0</v>
      </c>
      <c r="L66" s="2">
        <v>1728.0</v>
      </c>
      <c r="M66" s="2">
        <v>1.390046296296296</v>
      </c>
      <c r="N66" s="2">
        <v>5.0</v>
      </c>
      <c r="O66" s="2">
        <v>4.46412037037037</v>
      </c>
    </row>
    <row r="67" ht="15.75" customHeight="1">
      <c r="A67" s="2">
        <v>30601.8</v>
      </c>
      <c r="B67" s="3" t="str">
        <f>HYPERLINK("https://insights.blackcoffer.com/impacts-of-covid-19-on-vegetable-vendors-and-food-stalls/", "https://insights.blackcoffer.com/impacts-of-covid-19-on-vegetable-vendors-and-food-stalls/")</f>
        <v>https://insights.blackcoffer.com/impacts-of-covid-19-on-vegetable-vendors-and-food-stalls/</v>
      </c>
      <c r="C67" s="2">
        <v>13.0</v>
      </c>
      <c r="D67" s="2">
        <v>7.0</v>
      </c>
      <c r="E67" s="2">
        <v>0.06652211336421861</v>
      </c>
      <c r="F67" s="2">
        <v>0.4100396874081084</v>
      </c>
      <c r="G67" s="2">
        <v>38.22727272727273</v>
      </c>
      <c r="H67" s="2">
        <v>14.74435196195006</v>
      </c>
      <c r="I67" s="2">
        <v>21.18864987568912</v>
      </c>
      <c r="J67" s="2">
        <v>38.22727272727273</v>
      </c>
      <c r="K67" s="2">
        <v>124.0</v>
      </c>
      <c r="L67" s="2">
        <v>841.0</v>
      </c>
      <c r="M67" s="2">
        <v>1.460166468489893</v>
      </c>
      <c r="N67" s="2">
        <v>1.0</v>
      </c>
      <c r="O67" s="2">
        <v>4.794292508917954</v>
      </c>
    </row>
    <row r="68" ht="15.75" customHeight="1">
      <c r="A68" s="2">
        <v>31063.6</v>
      </c>
      <c r="B68" s="3" t="str">
        <f>HYPERLINK("https://insights.blackcoffer.com/impacts-of-covid-19-on-vegetable-vendors/", "https://insights.blackcoffer.com/impacts-of-covid-19-on-vegetable-vendors/")</f>
        <v>https://insights.blackcoffer.com/impacts-of-covid-19-on-vegetable-vendors/</v>
      </c>
      <c r="C68" s="2">
        <v>19.0</v>
      </c>
      <c r="D68" s="2">
        <v>11.0</v>
      </c>
      <c r="E68" s="2">
        <v>0.06364806364806361</v>
      </c>
      <c r="F68" s="2">
        <v>0.3976110226110225</v>
      </c>
      <c r="G68" s="2">
        <v>36.77777777777778</v>
      </c>
      <c r="H68" s="2">
        <v>16.76737160120846</v>
      </c>
      <c r="I68" s="2">
        <v>21.4180597515945</v>
      </c>
      <c r="J68" s="2">
        <v>36.77777777777778</v>
      </c>
      <c r="K68" s="2">
        <v>222.0</v>
      </c>
      <c r="L68" s="2">
        <v>1324.0</v>
      </c>
      <c r="M68" s="2">
        <v>1.506042296072508</v>
      </c>
      <c r="N68" s="2">
        <v>1.0</v>
      </c>
      <c r="O68" s="2">
        <v>4.93429003021148</v>
      </c>
    </row>
    <row r="69" ht="15.75" customHeight="1">
      <c r="A69" s="2">
        <v>31525.4</v>
      </c>
      <c r="B69" s="3" t="str">
        <f>HYPERLINK("https://insights.blackcoffer.com/impact-of-covid-19-pandemic-on-tourism-aviation-industries/", "https://insights.blackcoffer.com/impact-of-covid-19-pandemic-on-tourism-aviation-industries/")</f>
        <v>https://insights.blackcoffer.com/impact-of-covid-19-pandemic-on-tourism-aviation-industries/</v>
      </c>
      <c r="C69" s="2">
        <v>36.0</v>
      </c>
      <c r="D69" s="2">
        <v>18.0</v>
      </c>
      <c r="E69" s="2">
        <v>0.07622287691732134</v>
      </c>
      <c r="F69" s="2">
        <v>0.4140623203956537</v>
      </c>
      <c r="G69" s="2">
        <v>26.70833333333333</v>
      </c>
      <c r="H69" s="2">
        <v>15.34061362454498</v>
      </c>
      <c r="I69" s="2">
        <v>16.81957878315133</v>
      </c>
      <c r="J69" s="2">
        <v>26.70833333333333</v>
      </c>
      <c r="K69" s="2">
        <v>295.0</v>
      </c>
      <c r="L69" s="2">
        <v>1923.0</v>
      </c>
      <c r="M69" s="2">
        <v>1.397815912636506</v>
      </c>
      <c r="N69" s="2">
        <v>6.0</v>
      </c>
      <c r="O69" s="2">
        <v>4.634945397815913</v>
      </c>
    </row>
    <row r="70" ht="15.75" customHeight="1">
      <c r="A70" s="2">
        <v>31987.2</v>
      </c>
      <c r="B70" s="3" t="str">
        <f>HYPERLINK("https://insights.blackcoffer.com/impact-of-covid-19-pandemic-on-sports-events-around-the-world/", "https://insights.blackcoffer.com/impact-of-covid-19-pandemic-on-sports-events-around-the-world/")</f>
        <v>https://insights.blackcoffer.com/impact-of-covid-19-pandemic-on-sports-events-around-the-world/</v>
      </c>
      <c r="C70" s="2">
        <v>45.0</v>
      </c>
      <c r="D70" s="2">
        <v>23.0</v>
      </c>
      <c r="E70" s="2">
        <v>0.0509375651086881</v>
      </c>
      <c r="F70" s="2">
        <v>0.3295961168955822</v>
      </c>
      <c r="G70" s="2">
        <v>20.38461538461538</v>
      </c>
      <c r="H70" s="2">
        <v>10.86792452830189</v>
      </c>
      <c r="I70" s="2">
        <v>12.50101596516691</v>
      </c>
      <c r="J70" s="2">
        <v>20.38461538461538</v>
      </c>
      <c r="K70" s="2">
        <v>432.0</v>
      </c>
      <c r="L70" s="2">
        <v>3975.0</v>
      </c>
      <c r="M70" s="2">
        <v>1.215345911949685</v>
      </c>
      <c r="N70" s="2">
        <v>2.0</v>
      </c>
      <c r="O70" s="2">
        <v>4.360251572327044</v>
      </c>
    </row>
    <row r="71" ht="15.75" customHeight="1">
      <c r="A71" s="2">
        <v>32449.0</v>
      </c>
      <c r="B71" s="3" t="str">
        <f>HYPERLINK("https://insights.blackcoffer.com/changing-landscape-and-emerging-trends-in-the-indian-it-ites-industry/", "https://insights.blackcoffer.com/changing-landscape-and-emerging-trends-in-the-indian-it-ites-industry/")</f>
        <v>https://insights.blackcoffer.com/changing-landscape-and-emerging-trends-in-the-indian-it-ites-industry/</v>
      </c>
      <c r="C71" s="2">
        <v>28.0</v>
      </c>
      <c r="D71" s="2">
        <v>24.0</v>
      </c>
      <c r="E71" s="2">
        <v>0.01957226870817475</v>
      </c>
      <c r="F71" s="2">
        <v>0.4612459203734371</v>
      </c>
      <c r="G71" s="2">
        <v>23.3855421686747</v>
      </c>
      <c r="H71" s="2">
        <v>15.55899021123132</v>
      </c>
      <c r="I71" s="2">
        <v>15.57781295196241</v>
      </c>
      <c r="J71" s="2">
        <v>23.3855421686747</v>
      </c>
      <c r="K71" s="2">
        <v>302.0</v>
      </c>
      <c r="L71" s="2">
        <v>1941.0</v>
      </c>
      <c r="M71" s="2">
        <v>1.447707367336424</v>
      </c>
      <c r="N71" s="2">
        <v>12.0</v>
      </c>
      <c r="O71" s="2">
        <v>4.623390005151983</v>
      </c>
    </row>
    <row r="72" ht="15.75" customHeight="1">
      <c r="A72" s="2">
        <v>32910.8</v>
      </c>
      <c r="B72" s="3" t="str">
        <f>HYPERLINK("https://insights.blackcoffer.com/online-gaming-adolescent-online-gaming-effects-demotivated-depression-musculoskeletal-and-psychosomatic-symptoms/", "https://insights.blackcoffer.com/online-gaming-adolescent-online-gaming-effects-demotivated-depression-musculoskeletal-and-psychosomatic-symptoms/")</f>
        <v>https://insights.blackcoffer.com/online-gaming-adolescent-online-gaming-effects-demotivated-depression-musculoskeletal-and-psychosomatic-symptoms/</v>
      </c>
      <c r="C72" s="2">
        <v>23.0</v>
      </c>
      <c r="D72" s="2">
        <v>18.0</v>
      </c>
      <c r="E72" s="2">
        <v>0.02028349167610913</v>
      </c>
      <c r="F72" s="2">
        <v>0.3694732560504371</v>
      </c>
      <c r="G72" s="2">
        <v>28.25</v>
      </c>
      <c r="H72" s="2">
        <v>22.47787610619469</v>
      </c>
      <c r="I72" s="2">
        <v>20.29115044247788</v>
      </c>
      <c r="J72" s="2">
        <v>28.25</v>
      </c>
      <c r="K72" s="2">
        <v>381.0</v>
      </c>
      <c r="L72" s="2">
        <v>1695.0</v>
      </c>
      <c r="M72" s="2">
        <v>1.594100294985251</v>
      </c>
      <c r="N72" s="2">
        <v>0.0</v>
      </c>
      <c r="O72" s="2">
        <v>5.022418879056048</v>
      </c>
    </row>
    <row r="73" ht="15.75" customHeight="1">
      <c r="A73" s="2">
        <v>33372.6</v>
      </c>
      <c r="B73" s="3" t="str">
        <f>HYPERLINK("https://insights.blackcoffer.com/human-rights-outlook/", "https://insights.blackcoffer.com/human-rights-outlook/")</f>
        <v>https://insights.blackcoffer.com/human-rights-outlook/</v>
      </c>
      <c r="C73" s="2">
        <v>4.0</v>
      </c>
      <c r="D73" s="2">
        <v>0.0</v>
      </c>
      <c r="E73" s="2">
        <v>0.2399698515769944</v>
      </c>
      <c r="F73" s="2">
        <v>0.4418637909709338</v>
      </c>
      <c r="G73" s="2">
        <v>21.22222222222222</v>
      </c>
      <c r="H73" s="2">
        <v>12.56544502617801</v>
      </c>
      <c r="I73" s="2">
        <v>13.51506689936009</v>
      </c>
      <c r="J73" s="2">
        <v>21.22222222222222</v>
      </c>
      <c r="K73" s="2">
        <v>24.0</v>
      </c>
      <c r="L73" s="2">
        <v>191.0</v>
      </c>
      <c r="M73" s="2">
        <v>1.345549738219895</v>
      </c>
      <c r="N73" s="2">
        <v>2.0</v>
      </c>
      <c r="O73" s="2">
        <v>4.329842931937173</v>
      </c>
    </row>
    <row r="74" ht="15.75" customHeight="1">
      <c r="A74" s="2">
        <v>33834.4</v>
      </c>
      <c r="B74" s="3" t="str">
        <f>HYPERLINK("https://insights.blackcoffer.com/how-voice-search-makes-your-business-a-successful-business/", "https://insights.blackcoffer.com/how-voice-search-makes-your-business-a-successful-business/")</f>
        <v>https://insights.blackcoffer.com/how-voice-search-makes-your-business-a-successful-business/</v>
      </c>
      <c r="C74" s="2">
        <v>23.0</v>
      </c>
      <c r="D74" s="2">
        <v>6.0</v>
      </c>
      <c r="E74" s="2">
        <v>0.1643039358600583</v>
      </c>
      <c r="F74" s="2">
        <v>0.4810556365403305</v>
      </c>
      <c r="G74" s="2">
        <v>25.84444444444444</v>
      </c>
      <c r="H74" s="2">
        <v>11.00601891659501</v>
      </c>
      <c r="I74" s="2">
        <v>14.74018534441579</v>
      </c>
      <c r="J74" s="2">
        <v>25.84444444444444</v>
      </c>
      <c r="K74" s="2">
        <v>128.0</v>
      </c>
      <c r="L74" s="2">
        <v>1163.0</v>
      </c>
      <c r="M74" s="2">
        <v>1.241616509028375</v>
      </c>
      <c r="N74" s="2">
        <v>2.0</v>
      </c>
      <c r="O74" s="2">
        <v>4.252794496990542</v>
      </c>
    </row>
    <row r="75" ht="15.75" customHeight="1">
      <c r="A75" s="2">
        <v>34296.2</v>
      </c>
      <c r="B75" s="3" t="str">
        <f>HYPERLINK("https://insights.blackcoffer.com/how-the-covid-19-crisis-is-redefining-jobs-and-services/", "https://insights.blackcoffer.com/how-the-covid-19-crisis-is-redefining-jobs-and-services/")</f>
        <v>https://insights.blackcoffer.com/how-the-covid-19-crisis-is-redefining-jobs-and-services/</v>
      </c>
      <c r="C75" s="2">
        <v>46.0</v>
      </c>
      <c r="D75" s="2">
        <v>17.0</v>
      </c>
      <c r="E75" s="2">
        <v>0.1096026770164701</v>
      </c>
      <c r="F75" s="2">
        <v>0.431176046176046</v>
      </c>
      <c r="G75" s="2">
        <v>16.94166666666667</v>
      </c>
      <c r="H75" s="2">
        <v>15.78947368421053</v>
      </c>
      <c r="I75" s="2">
        <v>13.09245614035088</v>
      </c>
      <c r="J75" s="2">
        <v>16.94166666666667</v>
      </c>
      <c r="K75" s="2">
        <v>321.0</v>
      </c>
      <c r="L75" s="2">
        <v>2033.0</v>
      </c>
      <c r="M75" s="2">
        <v>1.41711756025578</v>
      </c>
      <c r="N75" s="2">
        <v>6.0</v>
      </c>
      <c r="O75" s="2">
        <v>4.517953762911953</v>
      </c>
    </row>
    <row r="76" ht="15.75" customHeight="1">
      <c r="A76" s="2">
        <v>34758.0</v>
      </c>
      <c r="B76" s="3" t="str">
        <f>HYPERLINK("https://insights.blackcoffer.com/how-to-increase-social-media-engagement-for-marketers/", "https://insights.blackcoffer.com/how-to-increase-social-media-engagement-for-marketers/")</f>
        <v>https://insights.blackcoffer.com/how-to-increase-social-media-engagement-for-marketers/</v>
      </c>
      <c r="C76" s="2">
        <v>60.0</v>
      </c>
      <c r="D76" s="2">
        <v>7.0</v>
      </c>
      <c r="E76" s="2">
        <v>0.1571654196798707</v>
      </c>
      <c r="F76" s="2">
        <v>0.4280191933949162</v>
      </c>
      <c r="G76" s="2">
        <v>21.45744680851064</v>
      </c>
      <c r="H76" s="2">
        <v>15.22062469013386</v>
      </c>
      <c r="I76" s="2">
        <v>14.6712285994578</v>
      </c>
      <c r="J76" s="2">
        <v>21.45744680851064</v>
      </c>
      <c r="K76" s="2">
        <v>307.0</v>
      </c>
      <c r="L76" s="2">
        <v>2017.0</v>
      </c>
      <c r="M76" s="2">
        <v>1.350520575111552</v>
      </c>
      <c r="N76" s="2">
        <v>5.0</v>
      </c>
      <c r="O76" s="2">
        <v>4.524541398116014</v>
      </c>
    </row>
    <row r="77" ht="15.75" customHeight="1">
      <c r="A77" s="2">
        <v>35219.8</v>
      </c>
      <c r="B77" s="3" t="str">
        <f>HYPERLINK("https://insights.blackcoffer.com/impacts-of-covid-19-on-streets-sides-food-stalls/", "https://insights.blackcoffer.com/impacts-of-covid-19-on-streets-sides-food-stalls/")</f>
        <v>https://insights.blackcoffer.com/impacts-of-covid-19-on-streets-sides-food-stalls/</v>
      </c>
      <c r="C77" s="2">
        <v>26.0</v>
      </c>
      <c r="D77" s="2">
        <v>7.0</v>
      </c>
      <c r="E77" s="2">
        <v>0.09475304998032269</v>
      </c>
      <c r="F77" s="2">
        <v>0.4424435980685981</v>
      </c>
      <c r="G77" s="2">
        <v>25.78260869565218</v>
      </c>
      <c r="H77" s="2">
        <v>13.99662731871838</v>
      </c>
      <c r="I77" s="2">
        <v>15.91169440574822</v>
      </c>
      <c r="J77" s="2">
        <v>25.78260869565218</v>
      </c>
      <c r="K77" s="2">
        <v>166.0</v>
      </c>
      <c r="L77" s="2">
        <v>1186.0</v>
      </c>
      <c r="M77" s="2">
        <v>1.387858347386172</v>
      </c>
      <c r="N77" s="2">
        <v>3.0</v>
      </c>
      <c r="O77" s="2">
        <v>4.566610455311973</v>
      </c>
    </row>
    <row r="78" ht="15.75" customHeight="1">
      <c r="A78" s="2">
        <v>35681.6</v>
      </c>
      <c r="B78" s="3" t="str">
        <f>HYPERLINK("https://insights.blackcoffer.com/coronavirus-impact-on-energy-markets-2/", "https://insights.blackcoffer.com/coronavirus-impact-on-energy-markets-2/")</f>
        <v>https://insights.blackcoffer.com/coronavirus-impact-on-energy-markets-2/</v>
      </c>
      <c r="C78" s="2">
        <v>13.0</v>
      </c>
      <c r="D78" s="2">
        <v>13.0</v>
      </c>
      <c r="E78" s="2">
        <v>0.02894179894179895</v>
      </c>
      <c r="F78" s="2">
        <v>0.4176384998443821</v>
      </c>
      <c r="G78" s="2">
        <v>32.59016393442623</v>
      </c>
      <c r="H78" s="2">
        <v>18.20925553319919</v>
      </c>
      <c r="I78" s="2">
        <v>20.31976778705017</v>
      </c>
      <c r="J78" s="2">
        <v>32.59016393442623</v>
      </c>
      <c r="K78" s="2">
        <v>362.0</v>
      </c>
      <c r="L78" s="2">
        <v>1988.0</v>
      </c>
      <c r="M78" s="2">
        <v>1.463782696177062</v>
      </c>
      <c r="N78" s="2">
        <v>1.0</v>
      </c>
      <c r="O78" s="2">
        <v>4.853118712273642</v>
      </c>
    </row>
    <row r="79" ht="15.75" customHeight="1">
      <c r="A79" s="2">
        <v>36143.4</v>
      </c>
      <c r="B79" s="3" t="str">
        <f>HYPERLINK("https://insights.blackcoffer.com/coronavirus-impact-on-the-hospitality-industry-5/", "https://insights.blackcoffer.com/coronavirus-impact-on-the-hospitality-industry-5/")</f>
        <v>https://insights.blackcoffer.com/coronavirus-impact-on-the-hospitality-industry-5/</v>
      </c>
      <c r="C79" s="2">
        <v>25.0</v>
      </c>
      <c r="D79" s="2">
        <v>6.0</v>
      </c>
      <c r="E79" s="2">
        <v>0.090408891033891</v>
      </c>
      <c r="F79" s="2">
        <v>0.4403142428142426</v>
      </c>
      <c r="G79" s="2">
        <v>21.31372549019608</v>
      </c>
      <c r="H79" s="2">
        <v>15.08739650413984</v>
      </c>
      <c r="I79" s="2">
        <v>14.56044879773436</v>
      </c>
      <c r="J79" s="2">
        <v>21.31372549019608</v>
      </c>
      <c r="K79" s="2">
        <v>164.0</v>
      </c>
      <c r="L79" s="2">
        <v>1087.0</v>
      </c>
      <c r="M79" s="2">
        <v>1.419503219871205</v>
      </c>
      <c r="N79" s="2">
        <v>4.0</v>
      </c>
      <c r="O79" s="2">
        <v>4.572217111315547</v>
      </c>
    </row>
    <row r="80" ht="15.75" customHeight="1">
      <c r="A80" s="2">
        <v>36605.2</v>
      </c>
      <c r="B80" s="3" t="str">
        <f>HYPERLINK("https://insights.blackcoffer.com/lessons-from-the-past-some-key-learnings-relevant-to-the-coronavirus-crisis-4/", "https://insights.blackcoffer.com/lessons-from-the-past-some-key-learnings-relevant-to-the-coronavirus-crisis-4/")</f>
        <v>https://insights.blackcoffer.com/lessons-from-the-past-some-key-learnings-relevant-to-the-coronavirus-crisis-4/</v>
      </c>
      <c r="C80" s="2">
        <v>36.0</v>
      </c>
      <c r="D80" s="2">
        <v>12.0</v>
      </c>
      <c r="E80" s="2">
        <v>0.1138026044993258</v>
      </c>
      <c r="F80" s="2">
        <v>0.4517410048967429</v>
      </c>
      <c r="G80" s="2">
        <v>18.45205479452055</v>
      </c>
      <c r="H80" s="2">
        <v>14.40237564959169</v>
      </c>
      <c r="I80" s="2">
        <v>13.1417721776449</v>
      </c>
      <c r="J80" s="2">
        <v>18.45205479452055</v>
      </c>
      <c r="K80" s="2">
        <v>194.0</v>
      </c>
      <c r="L80" s="2">
        <v>1347.0</v>
      </c>
      <c r="M80" s="2">
        <v>1.425389755011136</v>
      </c>
      <c r="N80" s="2">
        <v>37.0</v>
      </c>
      <c r="O80" s="2">
        <v>4.423904974016333</v>
      </c>
    </row>
    <row r="81" ht="15.75" customHeight="1">
      <c r="A81" s="2">
        <v>37067.0</v>
      </c>
      <c r="B81" s="3" t="str">
        <f>HYPERLINK("https://insights.blackcoffer.com/estimating-the-impact-of-covid-19-on-the-world-of-work-2/", "https://insights.blackcoffer.com/estimating-the-impact-of-covid-19-on-the-world-of-work-2/")</f>
        <v>https://insights.blackcoffer.com/estimating-the-impact-of-covid-19-on-the-world-of-work-2/</v>
      </c>
      <c r="C81" s="2">
        <v>21.0</v>
      </c>
      <c r="D81" s="2">
        <v>8.0</v>
      </c>
      <c r="E81" s="2">
        <v>0.07701032059727714</v>
      </c>
      <c r="F81" s="2">
        <v>0.432465963987703</v>
      </c>
      <c r="G81" s="2">
        <v>31.67567567567568</v>
      </c>
      <c r="H81" s="2">
        <v>17.15017064846417</v>
      </c>
      <c r="I81" s="2">
        <v>19.53033852965594</v>
      </c>
      <c r="J81" s="2">
        <v>31.67567567567568</v>
      </c>
      <c r="K81" s="2">
        <v>201.0</v>
      </c>
      <c r="L81" s="2">
        <v>1172.0</v>
      </c>
      <c r="M81" s="2">
        <v>1.54778156996587</v>
      </c>
      <c r="N81" s="2">
        <v>12.0</v>
      </c>
      <c r="O81" s="2">
        <v>4.722696245733788</v>
      </c>
    </row>
    <row r="82" ht="15.75" customHeight="1">
      <c r="A82" s="2">
        <v>37528.8</v>
      </c>
      <c r="B82" s="3" t="str">
        <f>HYPERLINK("https://insights.blackcoffer.com/estimating-the-impact-of-covid-19-on-the-world-of-work-3/", "https://insights.blackcoffer.com/estimating-the-impact-of-covid-19-on-the-world-of-work-3/")</f>
        <v>https://insights.blackcoffer.com/estimating-the-impact-of-covid-19-on-the-world-of-work-3/</v>
      </c>
      <c r="C82" s="2">
        <v>25.0</v>
      </c>
      <c r="D82" s="2">
        <v>10.0</v>
      </c>
      <c r="E82" s="2">
        <v>0.08320542957227141</v>
      </c>
      <c r="F82" s="2">
        <v>0.3320952891749352</v>
      </c>
      <c r="G82" s="2">
        <v>25.27586206896552</v>
      </c>
      <c r="H82" s="2">
        <v>15.07503410641201</v>
      </c>
      <c r="I82" s="2">
        <v>16.14035847015101</v>
      </c>
      <c r="J82" s="2">
        <v>25.27586206896552</v>
      </c>
      <c r="K82" s="2">
        <v>221.0</v>
      </c>
      <c r="L82" s="2">
        <v>1466.0</v>
      </c>
      <c r="M82" s="2">
        <v>1.367667121418827</v>
      </c>
      <c r="N82" s="2">
        <v>4.0</v>
      </c>
      <c r="O82" s="2">
        <v>4.694406548431105</v>
      </c>
    </row>
    <row r="83" ht="15.75" customHeight="1">
      <c r="A83" s="2">
        <v>37990.6</v>
      </c>
      <c r="B83" s="3" t="str">
        <f>HYPERLINK("https://insights.blackcoffer.com/travel-and-tourism-outlook/", "https://insights.blackcoffer.com/travel-and-tourism-outlook/")</f>
        <v>https://insights.blackcoffer.com/travel-and-tourism-outlook/</v>
      </c>
      <c r="C83" s="2">
        <v>5.0</v>
      </c>
      <c r="D83" s="2">
        <v>0.0</v>
      </c>
      <c r="E83" s="2">
        <v>0.2732548701298702</v>
      </c>
      <c r="F83" s="2">
        <v>0.4249120670995671</v>
      </c>
      <c r="G83" s="2">
        <v>19.63636363636364</v>
      </c>
      <c r="H83" s="2">
        <v>11.57407407407407</v>
      </c>
      <c r="I83" s="2">
        <v>12.48417508417509</v>
      </c>
      <c r="J83" s="2">
        <v>19.63636363636364</v>
      </c>
      <c r="K83" s="2">
        <v>25.0</v>
      </c>
      <c r="L83" s="2">
        <v>216.0</v>
      </c>
      <c r="M83" s="2">
        <v>1.291666666666667</v>
      </c>
      <c r="N83" s="2">
        <v>2.0</v>
      </c>
      <c r="O83" s="2">
        <v>4.157407407407407</v>
      </c>
    </row>
    <row r="84" ht="15.75" customHeight="1">
      <c r="A84" s="2">
        <v>38452.4</v>
      </c>
      <c r="B84" s="3" t="str">
        <f>HYPERLINK("https://insights.blackcoffer.com/gaming-disorder-and-effects-of-gaming-on-health/", "https://insights.blackcoffer.com/gaming-disorder-and-effects-of-gaming-on-health/")</f>
        <v>https://insights.blackcoffer.com/gaming-disorder-and-effects-of-gaming-on-health/</v>
      </c>
      <c r="C84" s="2">
        <v>25.0</v>
      </c>
      <c r="D84" s="2">
        <v>13.0</v>
      </c>
      <c r="E84" s="2">
        <v>0.06162890551477507</v>
      </c>
      <c r="F84" s="2">
        <v>0.433699181253529</v>
      </c>
      <c r="G84" s="2">
        <v>20.5</v>
      </c>
      <c r="H84" s="2">
        <v>13.98373983739837</v>
      </c>
      <c r="I84" s="2">
        <v>13.79349593495935</v>
      </c>
      <c r="J84" s="2">
        <v>20.5</v>
      </c>
      <c r="K84" s="2">
        <v>172.0</v>
      </c>
      <c r="L84" s="2">
        <v>1230.0</v>
      </c>
      <c r="M84" s="2">
        <v>1.405691056910569</v>
      </c>
      <c r="N84" s="2">
        <v>13.0</v>
      </c>
      <c r="O84" s="2">
        <v>4.386991869918699</v>
      </c>
    </row>
    <row r="85" ht="15.75" customHeight="1">
      <c r="A85" s="2">
        <v>38914.2</v>
      </c>
      <c r="B85" s="3" t="str">
        <f>HYPERLINK("https://insights.blackcoffer.com/what-is-the-repercussion-of-the-environment-due-to-the-covid-19-pandemic-situation/", "https://insights.blackcoffer.com/what-is-the-repercussion-of-the-environment-due-to-the-covid-19-pandemic-situation/")</f>
        <v>https://insights.blackcoffer.com/what-is-the-repercussion-of-the-environment-due-to-the-covid-19-pandemic-situation/</v>
      </c>
      <c r="C85" s="2">
        <v>16.0</v>
      </c>
      <c r="D85" s="2">
        <v>8.0</v>
      </c>
      <c r="E85" s="2">
        <v>0.05635348643823219</v>
      </c>
      <c r="F85" s="2">
        <v>0.4053288989729668</v>
      </c>
      <c r="G85" s="2">
        <v>20.77142857142857</v>
      </c>
      <c r="H85" s="2">
        <v>13.89270976616231</v>
      </c>
      <c r="I85" s="2">
        <v>13.86565533503635</v>
      </c>
      <c r="J85" s="2">
        <v>20.77142857142857</v>
      </c>
      <c r="K85" s="2">
        <v>101.0</v>
      </c>
      <c r="L85" s="2">
        <v>727.0</v>
      </c>
      <c r="M85" s="2">
        <v>1.331499312242091</v>
      </c>
      <c r="N85" s="2">
        <v>4.0</v>
      </c>
      <c r="O85" s="2">
        <v>4.491059147180192</v>
      </c>
    </row>
    <row r="86" ht="15.75" customHeight="1">
      <c r="A86" s="2">
        <v>39376.0</v>
      </c>
      <c r="B86" s="3" t="str">
        <f>HYPERLINK("https://insights.blackcoffer.com/what-is-the-repercussion-of-the-environment-due-to-the-covid-19-pandemic-situation-2/", "https://insights.blackcoffer.com/what-is-the-repercussion-of-the-environment-due-to-the-covid-19-pandemic-situation-2/")</f>
        <v>https://insights.blackcoffer.com/what-is-the-repercussion-of-the-environment-due-to-the-covid-19-pandemic-situation-2/</v>
      </c>
      <c r="C86" s="2">
        <v>27.0</v>
      </c>
      <c r="D86" s="2">
        <v>13.0</v>
      </c>
      <c r="E86" s="2">
        <v>0.05569661671661671</v>
      </c>
      <c r="F86" s="2">
        <v>0.3913326540126538</v>
      </c>
      <c r="G86" s="2">
        <v>24.28</v>
      </c>
      <c r="H86" s="2">
        <v>19.19275123558484</v>
      </c>
      <c r="I86" s="2">
        <v>17.38910049423394</v>
      </c>
      <c r="J86" s="2">
        <v>24.28</v>
      </c>
      <c r="K86" s="2">
        <v>233.0</v>
      </c>
      <c r="L86" s="2">
        <v>1214.0</v>
      </c>
      <c r="M86" s="2">
        <v>1.554365733113674</v>
      </c>
      <c r="N86" s="2">
        <v>2.0</v>
      </c>
      <c r="O86" s="2">
        <v>4.939868204283361</v>
      </c>
    </row>
    <row r="87" ht="15.75" customHeight="1">
      <c r="A87" s="2">
        <v>39837.8</v>
      </c>
      <c r="B87" s="3" t="str">
        <f>HYPERLINK("https://insights.blackcoffer.com/impact-of-covid-19-pandemic-on-office-space-and-co-working-industries/", "https://insights.blackcoffer.com/impact-of-covid-19-pandemic-on-office-space-and-co-working-industries/")</f>
        <v>https://insights.blackcoffer.com/impact-of-covid-19-pandemic-on-office-space-and-co-working-industries/</v>
      </c>
      <c r="C87" s="2">
        <v>18.0</v>
      </c>
      <c r="D87" s="2">
        <v>12.0</v>
      </c>
      <c r="E87" s="2">
        <v>0.06488935574229694</v>
      </c>
      <c r="F87" s="2">
        <v>0.4411360698125404</v>
      </c>
      <c r="G87" s="2">
        <v>31.71052631578947</v>
      </c>
      <c r="H87" s="2">
        <v>13.02904564315353</v>
      </c>
      <c r="I87" s="2">
        <v>17.8958287835772</v>
      </c>
      <c r="J87" s="2">
        <v>31.71052631578947</v>
      </c>
      <c r="K87" s="2">
        <v>157.0</v>
      </c>
      <c r="L87" s="2">
        <v>1205.0</v>
      </c>
      <c r="M87" s="2">
        <v>1.356846473029046</v>
      </c>
      <c r="N87" s="2">
        <v>6.0</v>
      </c>
      <c r="O87" s="2">
        <v>4.304564315352697</v>
      </c>
    </row>
    <row r="88" ht="15.75" customHeight="1">
      <c r="A88" s="2">
        <v>40299.6</v>
      </c>
      <c r="B88" s="3" t="str">
        <f>HYPERLINK("https://insights.blackcoffer.com/contribution-of-handicrafts-visual-arts-literature-in-the-indian-economy/", "https://insights.blackcoffer.com/contribution-of-handicrafts-visual-arts-literature-in-the-indian-economy/")</f>
        <v>https://insights.blackcoffer.com/contribution-of-handicrafts-visual-arts-literature-in-the-indian-economy/</v>
      </c>
      <c r="C88" s="2">
        <v>8.0</v>
      </c>
      <c r="D88" s="2">
        <v>1.0</v>
      </c>
      <c r="E88" s="2">
        <v>0.1110539215686275</v>
      </c>
      <c r="F88" s="2">
        <v>0.4149019607843137</v>
      </c>
      <c r="G88" s="2">
        <v>36.25</v>
      </c>
      <c r="H88" s="2">
        <v>22.29885057471265</v>
      </c>
      <c r="I88" s="2">
        <v>23.41954022988506</v>
      </c>
      <c r="J88" s="2">
        <v>36.25</v>
      </c>
      <c r="K88" s="2">
        <v>97.0</v>
      </c>
      <c r="L88" s="2">
        <v>435.0</v>
      </c>
      <c r="M88" s="2">
        <v>1.503448275862069</v>
      </c>
      <c r="N88" s="2">
        <v>0.0</v>
      </c>
      <c r="O88" s="2">
        <v>5.128735632183908</v>
      </c>
    </row>
    <row r="89" ht="15.75" customHeight="1">
      <c r="A89" s="2">
        <v>40761.4</v>
      </c>
      <c r="B89" s="3" t="str">
        <f>HYPERLINK("https://insights.blackcoffer.com/how-covid-19-is-impacting-payment-preferences/", "https://insights.blackcoffer.com/how-covid-19-is-impacting-payment-preferences/")</f>
        <v>https://insights.blackcoffer.com/how-covid-19-is-impacting-payment-preferences/</v>
      </c>
      <c r="C89" s="2">
        <v>13.0</v>
      </c>
      <c r="D89" s="2">
        <v>4.0</v>
      </c>
      <c r="E89" s="2">
        <v>0.09073063973063976</v>
      </c>
      <c r="F89" s="2">
        <v>0.3884276094276094</v>
      </c>
      <c r="G89" s="2">
        <v>21.93548387096774</v>
      </c>
      <c r="H89" s="2">
        <v>10.14705882352941</v>
      </c>
      <c r="I89" s="2">
        <v>12.83301707779886</v>
      </c>
      <c r="J89" s="2">
        <v>21.93548387096774</v>
      </c>
      <c r="K89" s="2">
        <v>69.0</v>
      </c>
      <c r="L89" s="2">
        <v>680.0</v>
      </c>
      <c r="M89" s="2">
        <v>1.245588235294118</v>
      </c>
      <c r="N89" s="2">
        <v>4.0</v>
      </c>
      <c r="O89" s="2">
        <v>4.323529411764706</v>
      </c>
    </row>
    <row r="90" ht="15.75" customHeight="1">
      <c r="A90" s="2">
        <v>41223.2</v>
      </c>
      <c r="B90" s="3" t="str">
        <f>HYPERLINK("https://insights.blackcoffer.com/how-will-covid-19-affect-the-world-of-work-2/", "https://insights.blackcoffer.com/how-will-covid-19-affect-the-world-of-work-2/")</f>
        <v>https://insights.blackcoffer.com/how-will-covid-19-affect-the-world-of-work-2/</v>
      </c>
      <c r="C90" s="2">
        <v>20.0</v>
      </c>
      <c r="D90" s="2">
        <v>8.0</v>
      </c>
      <c r="E90" s="2">
        <v>0.08566630591630595</v>
      </c>
      <c r="F90" s="2">
        <v>0.4127038239538239</v>
      </c>
      <c r="G90" s="2">
        <v>35.84848484848485</v>
      </c>
      <c r="H90" s="2">
        <v>16.22992392223161</v>
      </c>
      <c r="I90" s="2">
        <v>20.83136350828659</v>
      </c>
      <c r="J90" s="2">
        <v>35.84848484848485</v>
      </c>
      <c r="K90" s="2">
        <v>192.0</v>
      </c>
      <c r="L90" s="2">
        <v>1183.0</v>
      </c>
      <c r="M90" s="2">
        <v>1.415046491969569</v>
      </c>
      <c r="N90" s="2">
        <v>3.0</v>
      </c>
      <c r="O90" s="2">
        <v>4.775993237531699</v>
      </c>
    </row>
    <row r="91" ht="15.75" customHeight="1">
      <c r="A91" s="2">
        <v>41685.0</v>
      </c>
      <c r="B91" s="3" t="str">
        <f>HYPERLINK("https://insights.blackcoffer.com/lessons-from-the-past-some-key-learnings-relevant-to-the-coronavirus-crisis/", "https://insights.blackcoffer.com/lessons-from-the-past-some-key-learnings-relevant-to-the-coronavirus-crisis/")</f>
        <v>https://insights.blackcoffer.com/lessons-from-the-past-some-key-learnings-relevant-to-the-coronavirus-crisis/</v>
      </c>
      <c r="C91" s="2">
        <v>20.0</v>
      </c>
      <c r="D91" s="2">
        <v>2.0</v>
      </c>
      <c r="E91" s="2">
        <v>0.2425793650793651</v>
      </c>
      <c r="F91" s="2">
        <v>0.5330952380952381</v>
      </c>
      <c r="G91" s="2">
        <v>26.7</v>
      </c>
      <c r="H91" s="2">
        <v>7.865168539325842</v>
      </c>
      <c r="I91" s="2">
        <v>13.82606741573034</v>
      </c>
      <c r="J91" s="2">
        <v>26.7</v>
      </c>
      <c r="K91" s="2">
        <v>63.0</v>
      </c>
      <c r="L91" s="2">
        <v>801.0</v>
      </c>
      <c r="M91" s="2">
        <v>1.220973782771536</v>
      </c>
      <c r="N91" s="2">
        <v>42.0</v>
      </c>
      <c r="O91" s="2">
        <v>3.902621722846442</v>
      </c>
    </row>
    <row r="92" ht="15.75" customHeight="1">
      <c r="A92" s="2">
        <v>42146.8</v>
      </c>
      <c r="B92" s="3" t="str">
        <f>HYPERLINK("https://insights.blackcoffer.com/covid-19-how-have-countries-been-responding/", "https://insights.blackcoffer.com/covid-19-how-have-countries-been-responding/")</f>
        <v>https://insights.blackcoffer.com/covid-19-how-have-countries-been-responding/</v>
      </c>
      <c r="C92" s="2">
        <v>18.0</v>
      </c>
      <c r="D92" s="2">
        <v>9.0</v>
      </c>
      <c r="E92" s="2">
        <v>0.04362853371376099</v>
      </c>
      <c r="F92" s="2">
        <v>0.3261895743145744</v>
      </c>
      <c r="G92" s="2">
        <v>25.0</v>
      </c>
      <c r="H92" s="2">
        <v>16.42553191489362</v>
      </c>
      <c r="I92" s="2">
        <v>16.57021276595745</v>
      </c>
      <c r="J92" s="2">
        <v>25.0</v>
      </c>
      <c r="K92" s="2">
        <v>193.0</v>
      </c>
      <c r="L92" s="2">
        <v>1175.0</v>
      </c>
      <c r="M92" s="2">
        <v>1.411063829787234</v>
      </c>
      <c r="N92" s="2">
        <v>1.0</v>
      </c>
      <c r="O92" s="2">
        <v>4.707234042553192</v>
      </c>
    </row>
    <row r="93" ht="15.75" customHeight="1">
      <c r="A93" s="2">
        <v>42608.6</v>
      </c>
      <c r="B93" s="3" t="str">
        <f>HYPERLINK("https://insights.blackcoffer.com/coronavirus-impact-on-the-hospitality-industry-2/", "https://insights.blackcoffer.com/coronavirus-impact-on-the-hospitality-industry-2/")</f>
        <v>https://insights.blackcoffer.com/coronavirus-impact-on-the-hospitality-industry-2/</v>
      </c>
      <c r="C93" s="2">
        <v>23.0</v>
      </c>
      <c r="D93" s="2">
        <v>10.0</v>
      </c>
      <c r="E93" s="2">
        <v>0.05916069710712567</v>
      </c>
      <c r="F93" s="2">
        <v>0.4650059266130694</v>
      </c>
      <c r="G93" s="2">
        <v>22.11538461538462</v>
      </c>
      <c r="H93" s="2">
        <v>17.39130434782609</v>
      </c>
      <c r="I93" s="2">
        <v>15.80267558528428</v>
      </c>
      <c r="J93" s="2">
        <v>22.11538461538462</v>
      </c>
      <c r="K93" s="2">
        <v>200.0</v>
      </c>
      <c r="L93" s="2">
        <v>1150.0</v>
      </c>
      <c r="M93" s="2">
        <v>1.492173913043478</v>
      </c>
      <c r="N93" s="2">
        <v>0.0</v>
      </c>
      <c r="O93" s="2">
        <v>4.82695652173913</v>
      </c>
    </row>
    <row r="94" ht="15.75" customHeight="1">
      <c r="A94" s="2">
        <v>43070.4</v>
      </c>
      <c r="B94" s="3" t="str">
        <f>HYPERLINK("https://insights.blackcoffer.com/how-will-covid-19-affect-the-world-of-work-3/", "https://insights.blackcoffer.com/how-will-covid-19-affect-the-world-of-work-3/")</f>
        <v>https://insights.blackcoffer.com/how-will-covid-19-affect-the-world-of-work-3/</v>
      </c>
      <c r="C94" s="2">
        <v>22.0</v>
      </c>
      <c r="D94" s="2">
        <v>9.0</v>
      </c>
      <c r="E94" s="2">
        <v>0.1133292633292633</v>
      </c>
      <c r="F94" s="2">
        <v>0.4287342287342288</v>
      </c>
      <c r="G94" s="2">
        <v>21.84905660377358</v>
      </c>
      <c r="H94" s="2">
        <v>14.59412780656304</v>
      </c>
      <c r="I94" s="2">
        <v>14.57727376413465</v>
      </c>
      <c r="J94" s="2">
        <v>21.84905660377358</v>
      </c>
      <c r="K94" s="2">
        <v>169.0</v>
      </c>
      <c r="L94" s="2">
        <v>1158.0</v>
      </c>
      <c r="M94" s="2">
        <v>1.386873920552677</v>
      </c>
      <c r="N94" s="2">
        <v>2.0</v>
      </c>
      <c r="O94" s="2">
        <v>4.785837651122625</v>
      </c>
    </row>
    <row r="95" ht="15.75" customHeight="1">
      <c r="A95" s="2">
        <v>43532.2</v>
      </c>
      <c r="B95" s="3" t="str">
        <f>HYPERLINK("https://insights.blackcoffer.com/coronavirus-impact-on-the-hospitality-industry-3/", "https://insights.blackcoffer.com/coronavirus-impact-on-the-hospitality-industry-3/")</f>
        <v>https://insights.blackcoffer.com/coronavirus-impact-on-the-hospitality-industry-3/</v>
      </c>
      <c r="C95" s="2">
        <v>26.0</v>
      </c>
      <c r="D95" s="2">
        <v>15.0</v>
      </c>
      <c r="E95" s="2">
        <v>0.0551183012389909</v>
      </c>
      <c r="F95" s="2">
        <v>0.3846937353833905</v>
      </c>
      <c r="G95" s="2">
        <v>26.61111111111111</v>
      </c>
      <c r="H95" s="2">
        <v>16.07515657620042</v>
      </c>
      <c r="I95" s="2">
        <v>17.07450707492461</v>
      </c>
      <c r="J95" s="2">
        <v>26.61111111111111</v>
      </c>
      <c r="K95" s="2">
        <v>231.0</v>
      </c>
      <c r="L95" s="2">
        <v>1437.0</v>
      </c>
      <c r="M95" s="2">
        <v>1.427279053583855</v>
      </c>
      <c r="N95" s="2">
        <v>10.0</v>
      </c>
      <c r="O95" s="2">
        <v>4.53375086986778</v>
      </c>
    </row>
    <row r="96" ht="15.75" customHeight="1">
      <c r="A96" s="2">
        <v>43994.0</v>
      </c>
      <c r="B96" s="3" t="str">
        <f>HYPERLINK("https://insights.blackcoffer.com/estimating-the-impact-of-covid-19-on-the-world-of-work/", "https://insights.blackcoffer.com/estimating-the-impact-of-covid-19-on-the-world-of-work/")</f>
        <v>https://insights.blackcoffer.com/estimating-the-impact-of-covid-19-on-the-world-of-work/</v>
      </c>
      <c r="C96" s="2">
        <v>31.0</v>
      </c>
      <c r="D96" s="2">
        <v>24.0</v>
      </c>
      <c r="E96" s="2">
        <v>0.0319966530383197</v>
      </c>
      <c r="F96" s="2">
        <v>0.4734675875821709</v>
      </c>
      <c r="G96" s="2">
        <v>24.97101449275362</v>
      </c>
      <c r="H96" s="2">
        <v>14.2774230992455</v>
      </c>
      <c r="I96" s="2">
        <v>15.69937503679965</v>
      </c>
      <c r="J96" s="2">
        <v>24.97101449275362</v>
      </c>
      <c r="K96" s="2">
        <v>246.0</v>
      </c>
      <c r="L96" s="2">
        <v>1723.0</v>
      </c>
      <c r="M96" s="2">
        <v>1.38943702843877</v>
      </c>
      <c r="N96" s="2">
        <v>4.0</v>
      </c>
      <c r="O96" s="2">
        <v>4.475914103308184</v>
      </c>
    </row>
    <row r="97" ht="15.75" customHeight="1">
      <c r="A97" s="2">
        <v>44455.8</v>
      </c>
      <c r="B97" s="3" t="str">
        <f>HYPERLINK("https://insights.blackcoffer.com/covid-19-how-have-countries-been-responding-2/", "https://insights.blackcoffer.com/covid-19-how-have-countries-been-responding-2/")</f>
        <v>https://insights.blackcoffer.com/covid-19-how-have-countries-been-responding-2/</v>
      </c>
      <c r="C97" s="2">
        <v>18.0</v>
      </c>
      <c r="D97" s="2">
        <v>18.0</v>
      </c>
      <c r="E97" s="2">
        <v>-0.01497857845202978</v>
      </c>
      <c r="F97" s="2">
        <v>0.3716315493749122</v>
      </c>
      <c r="G97" s="2">
        <v>26.82666666666667</v>
      </c>
      <c r="H97" s="2">
        <v>17.04771371769384</v>
      </c>
      <c r="I97" s="2">
        <v>17.5497521537442</v>
      </c>
      <c r="J97" s="2">
        <v>26.82666666666667</v>
      </c>
      <c r="K97" s="2">
        <v>343.0</v>
      </c>
      <c r="L97" s="2">
        <v>2012.0</v>
      </c>
      <c r="M97" s="2">
        <v>1.422465208747515</v>
      </c>
      <c r="N97" s="2">
        <v>10.0</v>
      </c>
      <c r="O97" s="2">
        <v>4.664512922465208</v>
      </c>
    </row>
    <row r="98" ht="15.75" customHeight="1">
      <c r="A98" s="2">
        <v>44917.6</v>
      </c>
      <c r="B98" s="3" t="str">
        <f>HYPERLINK("https://insights.blackcoffer.com/how-will-covid-19-affect-the-world-of-work-4/", "https://insights.blackcoffer.com/how-will-covid-19-affect-the-world-of-work-4/")</f>
        <v>https://insights.blackcoffer.com/how-will-covid-19-affect-the-world-of-work-4/</v>
      </c>
      <c r="C98" s="2">
        <v>6.0</v>
      </c>
      <c r="D98" s="2">
        <v>4.0</v>
      </c>
      <c r="E98" s="2">
        <v>0.06827476150392814</v>
      </c>
      <c r="F98" s="2">
        <v>0.4795216550424884</v>
      </c>
      <c r="G98" s="2">
        <v>83.18181818181819</v>
      </c>
      <c r="H98" s="2">
        <v>7.431693989071038</v>
      </c>
      <c r="I98" s="2">
        <v>36.24540486835569</v>
      </c>
      <c r="J98" s="2">
        <v>83.18181818181819</v>
      </c>
      <c r="K98" s="2">
        <v>68.0</v>
      </c>
      <c r="L98" s="2">
        <v>915.0</v>
      </c>
      <c r="M98" s="2">
        <v>1.250273224043716</v>
      </c>
      <c r="N98" s="2">
        <v>44.0</v>
      </c>
      <c r="O98" s="2">
        <v>4.139890710382514</v>
      </c>
    </row>
    <row r="99" ht="15.75" customHeight="1">
      <c r="A99" s="2">
        <v>45379.4</v>
      </c>
      <c r="B99" s="3" t="str">
        <f>HYPERLINK("https://insights.blackcoffer.com/lessons-from-the-past-some-key-learnings-relevant-to-the-coronavirus-crisis-2/", "https://insights.blackcoffer.com/lessons-from-the-past-some-key-learnings-relevant-to-the-coronavirus-crisis-2/")</f>
        <v>https://insights.blackcoffer.com/lessons-from-the-past-some-key-learnings-relevant-to-the-coronavirus-crisis-2/</v>
      </c>
      <c r="C99" s="2">
        <v>36.0</v>
      </c>
      <c r="D99" s="2">
        <v>19.0</v>
      </c>
      <c r="E99" s="2">
        <v>0.06616743471582179</v>
      </c>
      <c r="F99" s="2">
        <v>0.4365006217540779</v>
      </c>
      <c r="G99" s="2">
        <v>30.71428571428572</v>
      </c>
      <c r="H99" s="2">
        <v>14.83720930232558</v>
      </c>
      <c r="I99" s="2">
        <v>18.22059800664452</v>
      </c>
      <c r="J99" s="2">
        <v>30.71428571428572</v>
      </c>
      <c r="K99" s="2">
        <v>319.0</v>
      </c>
      <c r="L99" s="2">
        <v>2150.0</v>
      </c>
      <c r="M99" s="2">
        <v>1.385581395348837</v>
      </c>
      <c r="N99" s="2">
        <v>13.0</v>
      </c>
      <c r="O99" s="2">
        <v>4.785581395348837</v>
      </c>
    </row>
    <row r="100" ht="15.75" customHeight="1">
      <c r="A100" s="2">
        <v>45841.2</v>
      </c>
      <c r="B100" s="3" t="str">
        <f>HYPERLINK("https://insights.blackcoffer.com/lessons-from-the-past-some-key-learnings-relevant-to-the-coronavirus-crisis-3/", "https://insights.blackcoffer.com/lessons-from-the-past-some-key-learnings-relevant-to-the-coronavirus-crisis-3/")</f>
        <v>https://insights.blackcoffer.com/lessons-from-the-past-some-key-learnings-relevant-to-the-coronavirus-crisis-3/</v>
      </c>
      <c r="C100" s="2">
        <v>31.0</v>
      </c>
      <c r="D100" s="2">
        <v>15.0</v>
      </c>
      <c r="E100" s="2">
        <v>0.1108771728639278</v>
      </c>
      <c r="F100" s="2">
        <v>0.5009680091799297</v>
      </c>
      <c r="G100" s="2">
        <v>18.0253164556962</v>
      </c>
      <c r="H100" s="2">
        <v>8.497191011235955</v>
      </c>
      <c r="I100" s="2">
        <v>10.60900298677286</v>
      </c>
      <c r="J100" s="2">
        <v>18.0253164556962</v>
      </c>
      <c r="K100" s="2">
        <v>121.0</v>
      </c>
      <c r="L100" s="2">
        <v>1424.0</v>
      </c>
      <c r="M100" s="2">
        <v>1.242977528089888</v>
      </c>
      <c r="N100" s="2">
        <v>7.0</v>
      </c>
      <c r="O100" s="2">
        <v>4.144662921348314</v>
      </c>
    </row>
    <row r="101" ht="15.75" customHeight="1">
      <c r="A101" s="2">
        <v>46303.0</v>
      </c>
      <c r="B101" s="3" t="str">
        <f>HYPERLINK("https://insights.blackcoffer.com/coronavirus-impact-on-the-hospitality-industry-4/", "https://insights.blackcoffer.com/coronavirus-impact-on-the-hospitality-industry-4/")</f>
        <v>https://insights.blackcoffer.com/coronavirus-impact-on-the-hospitality-industry-4/</v>
      </c>
      <c r="C101" s="2">
        <v>6.0</v>
      </c>
      <c r="D101" s="2">
        <v>2.0</v>
      </c>
      <c r="E101" s="2">
        <v>0.07287296037296037</v>
      </c>
      <c r="F101" s="2">
        <v>0.4607517482517482</v>
      </c>
      <c r="G101" s="2">
        <v>25.06666666666667</v>
      </c>
      <c r="H101" s="2">
        <v>21.54255319148936</v>
      </c>
      <c r="I101" s="2">
        <v>18.64368794326241</v>
      </c>
      <c r="J101" s="2">
        <v>25.06666666666667</v>
      </c>
      <c r="K101" s="2">
        <v>81.0</v>
      </c>
      <c r="L101" s="2">
        <v>376.0</v>
      </c>
      <c r="M101" s="2">
        <v>1.521276595744681</v>
      </c>
      <c r="N101" s="2">
        <v>1.0</v>
      </c>
      <c r="O101" s="2">
        <v>4.949468085106383</v>
      </c>
    </row>
    <row r="102" ht="15.75" customHeight="1">
      <c r="A102" s="2">
        <v>46764.8</v>
      </c>
      <c r="B102" s="3" t="str">
        <f>HYPERLINK("https://insights.blackcoffer.com/why-scams-like-nirav-modi-happen-with-indian-banks/", "https://insights.blackcoffer.com/why-scams-like-nirav-modi-happen-with-indian-banks/")</f>
        <v>https://insights.blackcoffer.com/why-scams-like-nirav-modi-happen-with-indian-banks/</v>
      </c>
      <c r="C102" s="2">
        <v>34.0</v>
      </c>
      <c r="D102" s="2">
        <v>23.0</v>
      </c>
      <c r="E102" s="2">
        <v>0.02910643299352978</v>
      </c>
      <c r="F102" s="2">
        <v>0.3307033002839456</v>
      </c>
      <c r="G102" s="2">
        <v>27.13636363636364</v>
      </c>
      <c r="H102" s="2">
        <v>16.95979899497488</v>
      </c>
      <c r="I102" s="2">
        <v>17.63846505253541</v>
      </c>
      <c r="J102" s="2">
        <v>27.13636363636364</v>
      </c>
      <c r="K102" s="2">
        <v>405.0</v>
      </c>
      <c r="L102" s="2">
        <v>2388.0</v>
      </c>
      <c r="M102" s="2">
        <v>1.41750418760469</v>
      </c>
      <c r="N102" s="2">
        <v>4.0</v>
      </c>
      <c r="O102" s="2">
        <v>4.786850921273031</v>
      </c>
    </row>
    <row r="103" ht="15.75" customHeight="1">
      <c r="A103" s="2">
        <v>47226.6</v>
      </c>
      <c r="B103" s="3" t="str">
        <f>HYPERLINK("https://insights.blackcoffer.com/impact-of-covid-19-on-the-global-economy/", "https://insights.blackcoffer.com/impact-of-covid-19-on-the-global-economy/")</f>
        <v>https://insights.blackcoffer.com/impact-of-covid-19-on-the-global-economy/</v>
      </c>
      <c r="C103" s="2">
        <v>33.0</v>
      </c>
      <c r="D103" s="2">
        <v>15.0</v>
      </c>
      <c r="E103" s="2">
        <v>0.094775336956188</v>
      </c>
      <c r="F103" s="2">
        <v>0.4746399148526805</v>
      </c>
      <c r="G103" s="2">
        <v>27.28571428571428</v>
      </c>
      <c r="H103" s="2">
        <v>9.947643979057592</v>
      </c>
      <c r="I103" s="2">
        <v>14.89334330590875</v>
      </c>
      <c r="J103" s="2">
        <v>27.28571428571428</v>
      </c>
      <c r="K103" s="2">
        <v>171.0</v>
      </c>
      <c r="L103" s="2">
        <v>1719.0</v>
      </c>
      <c r="M103" s="2">
        <v>1.328679464805119</v>
      </c>
      <c r="N103" s="2">
        <v>36.0</v>
      </c>
      <c r="O103" s="2">
        <v>4.216404886561954</v>
      </c>
    </row>
    <row r="104" ht="15.75" customHeight="1">
      <c r="A104" s="2">
        <v>47688.4</v>
      </c>
      <c r="B104" s="3" t="str">
        <f>HYPERLINK("https://insights.blackcoffer.com/impact-of-covid-19coronavirus-on-the-indian-economy-2/", "https://insights.blackcoffer.com/impact-of-covid-19coronavirus-on-the-indian-economy-2/")</f>
        <v>https://insights.blackcoffer.com/impact-of-covid-19coronavirus-on-the-indian-economy-2/</v>
      </c>
      <c r="C104" s="2">
        <v>34.0</v>
      </c>
      <c r="D104" s="2">
        <v>19.0</v>
      </c>
      <c r="E104" s="2">
        <v>0.07181054675917688</v>
      </c>
      <c r="F104" s="2">
        <v>0.433382405265967</v>
      </c>
      <c r="G104" s="2">
        <v>22.94117647058824</v>
      </c>
      <c r="H104" s="2">
        <v>14.25641025641026</v>
      </c>
      <c r="I104" s="2">
        <v>14.8790346907994</v>
      </c>
      <c r="J104" s="2">
        <v>22.94117647058824</v>
      </c>
      <c r="K104" s="2">
        <v>278.0</v>
      </c>
      <c r="L104" s="2">
        <v>1950.0</v>
      </c>
      <c r="M104" s="2">
        <v>1.360512820512821</v>
      </c>
      <c r="N104" s="2">
        <v>14.0</v>
      </c>
      <c r="O104" s="2">
        <v>4.469743589743589</v>
      </c>
    </row>
    <row r="105" ht="15.75" customHeight="1">
      <c r="A105" s="2">
        <v>48150.2</v>
      </c>
      <c r="B105" s="3" t="str">
        <f>HYPERLINK("https://insights.blackcoffer.com/impact-of-covid-19-on-the-global-economy-2/", "https://insights.blackcoffer.com/impact-of-covid-19-on-the-global-economy-2/")</f>
        <v>https://insights.blackcoffer.com/impact-of-covid-19-on-the-global-economy-2/</v>
      </c>
      <c r="C105" s="2">
        <v>44.0</v>
      </c>
      <c r="D105" s="2">
        <v>13.0</v>
      </c>
      <c r="E105" s="2">
        <v>0.1055653203323106</v>
      </c>
      <c r="F105" s="2">
        <v>0.4353972015039979</v>
      </c>
      <c r="G105" s="2">
        <v>26.8</v>
      </c>
      <c r="H105" s="2">
        <v>14.82587064676617</v>
      </c>
      <c r="I105" s="2">
        <v>16.65034825870647</v>
      </c>
      <c r="J105" s="2">
        <v>26.8</v>
      </c>
      <c r="K105" s="2">
        <v>298.0</v>
      </c>
      <c r="L105" s="2">
        <v>2010.0</v>
      </c>
      <c r="M105" s="2">
        <v>1.428855721393035</v>
      </c>
      <c r="N105" s="2">
        <v>19.0</v>
      </c>
      <c r="O105" s="2">
        <v>4.599502487562189</v>
      </c>
    </row>
    <row r="106" ht="15.75" customHeight="1">
      <c r="A106" s="2">
        <v>48612.0</v>
      </c>
      <c r="B106" s="3" t="str">
        <f>HYPERLINK("https://insights.blackcoffer.com/impact-of-covid-19-coronavirus-on-the-indian-economy-3/", "https://insights.blackcoffer.com/impact-of-covid-19-coronavirus-on-the-indian-economy-3/")</f>
        <v>https://insights.blackcoffer.com/impact-of-covid-19-coronavirus-on-the-indian-economy-3/</v>
      </c>
      <c r="C106" s="2">
        <v>32.0</v>
      </c>
      <c r="D106" s="2">
        <v>9.0</v>
      </c>
      <c r="E106" s="2">
        <v>0.07752795319759606</v>
      </c>
      <c r="F106" s="2">
        <v>0.3923359130948417</v>
      </c>
      <c r="G106" s="2">
        <v>33.44615384615385</v>
      </c>
      <c r="H106" s="2">
        <v>17.93928242870285</v>
      </c>
      <c r="I106" s="2">
        <v>20.55417450994268</v>
      </c>
      <c r="J106" s="2">
        <v>33.44615384615385</v>
      </c>
      <c r="K106" s="2">
        <v>390.0</v>
      </c>
      <c r="L106" s="2">
        <v>2174.0</v>
      </c>
      <c r="M106" s="2">
        <v>1.430542778288868</v>
      </c>
      <c r="N106" s="2">
        <v>8.0</v>
      </c>
      <c r="O106" s="2">
        <v>4.840846366145354</v>
      </c>
    </row>
    <row r="107" ht="15.75" customHeight="1">
      <c r="A107" s="2">
        <v>49073.8</v>
      </c>
      <c r="B107" s="3" t="str">
        <f>HYPERLINK("https://insights.blackcoffer.com/should-celebrities-be-allowed-to-join-politics/", "https://insights.blackcoffer.com/should-celebrities-be-allowed-to-join-politics/")</f>
        <v>https://insights.blackcoffer.com/should-celebrities-be-allowed-to-join-politics/</v>
      </c>
      <c r="C107" s="2">
        <v>36.0</v>
      </c>
      <c r="D107" s="2">
        <v>6.0</v>
      </c>
      <c r="E107" s="2">
        <v>0.1346334971334971</v>
      </c>
      <c r="F107" s="2">
        <v>0.3792551480051481</v>
      </c>
      <c r="G107" s="2">
        <v>32.15625</v>
      </c>
      <c r="H107" s="2">
        <v>16.66666666666666</v>
      </c>
      <c r="I107" s="2">
        <v>19.52916666666667</v>
      </c>
      <c r="J107" s="2">
        <v>32.15625</v>
      </c>
      <c r="K107" s="2">
        <v>343.0</v>
      </c>
      <c r="L107" s="2">
        <v>2058.0</v>
      </c>
      <c r="M107" s="2">
        <v>1.41642371234208</v>
      </c>
      <c r="N107" s="2">
        <v>3.0</v>
      </c>
      <c r="O107" s="2">
        <v>4.701166180758017</v>
      </c>
    </row>
    <row r="108" ht="15.75" customHeight="1">
      <c r="A108" s="2">
        <v>49535.6</v>
      </c>
      <c r="B108" s="3" t="str">
        <f>HYPERLINK("https://insights.blackcoffer.com/how-prepared-is-india-to-tackle-a-possible-covid-19-outbreak/", "https://insights.blackcoffer.com/how-prepared-is-india-to-tackle-a-possible-covid-19-outbreak/")</f>
        <v>https://insights.blackcoffer.com/how-prepared-is-india-to-tackle-a-possible-covid-19-outbreak/</v>
      </c>
      <c r="C108" s="2">
        <v>16.0</v>
      </c>
      <c r="D108" s="2">
        <v>5.0</v>
      </c>
      <c r="E108" s="2">
        <v>0.05240580407247074</v>
      </c>
      <c r="F108" s="2">
        <v>0.3980952380952381</v>
      </c>
      <c r="G108" s="2">
        <v>28.93939393939394</v>
      </c>
      <c r="H108" s="2">
        <v>15.18324607329843</v>
      </c>
      <c r="I108" s="2">
        <v>17.64905600507695</v>
      </c>
      <c r="J108" s="2">
        <v>28.93939393939394</v>
      </c>
      <c r="K108" s="2">
        <v>145.0</v>
      </c>
      <c r="L108" s="2">
        <v>955.0</v>
      </c>
      <c r="M108" s="2">
        <v>1.428272251308901</v>
      </c>
      <c r="N108" s="2">
        <v>3.0</v>
      </c>
      <c r="O108" s="2">
        <v>4.569633507853403</v>
      </c>
    </row>
    <row r="109" ht="15.75" customHeight="1">
      <c r="A109" s="2">
        <v>49997.4</v>
      </c>
      <c r="B109" s="3" t="str">
        <f>HYPERLINK("https://insights.blackcoffer.com/how-will-covid-19-affect-the-world-of-work/", "https://insights.blackcoffer.com/how-will-covid-19-affect-the-world-of-work/")</f>
        <v>https://insights.blackcoffer.com/how-will-covid-19-affect-the-world-of-work/</v>
      </c>
      <c r="C109" s="2">
        <v>27.0</v>
      </c>
      <c r="D109" s="2">
        <v>16.0</v>
      </c>
      <c r="E109" s="2">
        <v>0.02551009145380007</v>
      </c>
      <c r="F109" s="2">
        <v>0.4473809523809524</v>
      </c>
      <c r="G109" s="2">
        <v>27.63076923076923</v>
      </c>
      <c r="H109" s="2">
        <v>15.70155902004454</v>
      </c>
      <c r="I109" s="2">
        <v>17.33293130032551</v>
      </c>
      <c r="J109" s="2">
        <v>27.63076923076923</v>
      </c>
      <c r="K109" s="2">
        <v>282.0</v>
      </c>
      <c r="L109" s="2">
        <v>1796.0</v>
      </c>
      <c r="M109" s="2">
        <v>1.465478841870824</v>
      </c>
      <c r="N109" s="2">
        <v>6.0</v>
      </c>
      <c r="O109" s="2">
        <v>4.76391982182628</v>
      </c>
    </row>
    <row r="110" ht="15.75" customHeight="1">
      <c r="A110" s="2">
        <v>50459.2</v>
      </c>
      <c r="B110" s="3" t="str">
        <f>HYPERLINK("https://insights.blackcoffer.com/controversy-as-a-marketing-strategy/", "https://insights.blackcoffer.com/controversy-as-a-marketing-strategy/")</f>
        <v>https://insights.blackcoffer.com/controversy-as-a-marketing-strategy/</v>
      </c>
      <c r="C110" s="2">
        <v>26.0</v>
      </c>
      <c r="D110" s="2">
        <v>6.0</v>
      </c>
      <c r="E110" s="2">
        <v>0.1936226851851852</v>
      </c>
      <c r="F110" s="2">
        <v>0.536238425925926</v>
      </c>
      <c r="G110" s="2">
        <v>25.34090909090909</v>
      </c>
      <c r="H110" s="2">
        <v>12.37668161434978</v>
      </c>
      <c r="I110" s="2">
        <v>15.08703628210355</v>
      </c>
      <c r="J110" s="2">
        <v>25.34090909090909</v>
      </c>
      <c r="K110" s="2">
        <v>138.0</v>
      </c>
      <c r="L110" s="2">
        <v>1115.0</v>
      </c>
      <c r="M110" s="2">
        <v>1.343497757847534</v>
      </c>
      <c r="N110" s="2">
        <v>5.0</v>
      </c>
      <c r="O110" s="2">
        <v>4.420627802690583</v>
      </c>
    </row>
    <row r="111" ht="15.75" customHeight="1">
      <c r="A111" s="2">
        <v>50921.0</v>
      </c>
      <c r="B111" s="3" t="str">
        <f>HYPERLINK("https://insights.blackcoffer.com/coronavirus-impact-on-the-hospitality-industry/", "https://insights.blackcoffer.com/coronavirus-impact-on-the-hospitality-industry/")</f>
        <v>https://insights.blackcoffer.com/coronavirus-impact-on-the-hospitality-industry/</v>
      </c>
      <c r="C111" s="2">
        <v>12.0</v>
      </c>
      <c r="D111" s="2">
        <v>3.0</v>
      </c>
      <c r="E111" s="2">
        <v>0.08258695327660842</v>
      </c>
      <c r="F111" s="2">
        <v>0.4278315793401999</v>
      </c>
      <c r="G111" s="2">
        <v>26.27586206896552</v>
      </c>
      <c r="H111" s="2">
        <v>16.92913385826772</v>
      </c>
      <c r="I111" s="2">
        <v>17.28199837089329</v>
      </c>
      <c r="J111" s="2">
        <v>26.27586206896552</v>
      </c>
      <c r="K111" s="2">
        <v>129.0</v>
      </c>
      <c r="L111" s="2">
        <v>762.0</v>
      </c>
      <c r="M111" s="2">
        <v>1.413385826771653</v>
      </c>
      <c r="N111" s="2">
        <v>1.0</v>
      </c>
      <c r="O111" s="2">
        <v>4.847769028871391</v>
      </c>
    </row>
    <row r="112" ht="15.75" customHeight="1">
      <c r="A112" s="2">
        <v>51382.8</v>
      </c>
      <c r="B112" s="3" t="str">
        <f>HYPERLINK("https://insights.blackcoffer.com/coronavirus-impact-on-energy-markets/", "https://insights.blackcoffer.com/coronavirus-impact-on-energy-markets/")</f>
        <v>https://insights.blackcoffer.com/coronavirus-impact-on-energy-markets/</v>
      </c>
      <c r="C112" s="2">
        <v>17.0</v>
      </c>
      <c r="D112" s="2">
        <v>21.0</v>
      </c>
      <c r="E112" s="2">
        <v>0.01473284149340487</v>
      </c>
      <c r="F112" s="2">
        <v>0.3991839928459646</v>
      </c>
      <c r="G112" s="2">
        <v>38.28571428571428</v>
      </c>
      <c r="H112" s="2">
        <v>14.01918976545842</v>
      </c>
      <c r="I112" s="2">
        <v>20.92196162046908</v>
      </c>
      <c r="J112" s="2">
        <v>38.28571428571428</v>
      </c>
      <c r="K112" s="2">
        <v>263.0</v>
      </c>
      <c r="L112" s="2">
        <v>1876.0</v>
      </c>
      <c r="M112" s="2">
        <v>1.408848614072495</v>
      </c>
      <c r="N112" s="2">
        <v>3.0</v>
      </c>
      <c r="O112" s="2">
        <v>4.735607675906183</v>
      </c>
    </row>
    <row r="113" ht="15.75" customHeight="1">
      <c r="A113" s="2">
        <v>51844.6</v>
      </c>
      <c r="B113" s="3" t="str">
        <f>HYPERLINK("https://insights.blackcoffer.com/what-are-the-key-policies-that-will-mitigate-the-impacts-of-covid-19-on-the-world-of-work/", "https://insights.blackcoffer.com/what-are-the-key-policies-that-will-mitigate-the-impacts-of-covid-19-on-the-world-of-work/")</f>
        <v>https://insights.blackcoffer.com/what-are-the-key-policies-that-will-mitigate-the-impacts-of-covid-19-on-the-world-of-work/</v>
      </c>
      <c r="C113" s="2">
        <v>43.0</v>
      </c>
      <c r="D113" s="2">
        <v>10.0</v>
      </c>
      <c r="E113" s="2">
        <v>0.1349469181612038</v>
      </c>
      <c r="F113" s="2">
        <v>0.4537438173598888</v>
      </c>
      <c r="G113" s="2">
        <v>27.71830985915493</v>
      </c>
      <c r="H113" s="2">
        <v>16.61585365853659</v>
      </c>
      <c r="I113" s="2">
        <v>17.73366540707661</v>
      </c>
      <c r="J113" s="2">
        <v>27.71830985915493</v>
      </c>
      <c r="K113" s="2">
        <v>327.0</v>
      </c>
      <c r="L113" s="2">
        <v>1968.0</v>
      </c>
      <c r="M113" s="2">
        <v>1.433943089430894</v>
      </c>
      <c r="N113" s="2">
        <v>0.0</v>
      </c>
      <c r="O113" s="2">
        <v>4.763211382113822</v>
      </c>
    </row>
    <row r="114" ht="15.75" customHeight="1">
      <c r="A114" s="2">
        <v>52306.4</v>
      </c>
      <c r="B114" s="3" t="str">
        <f>HYPERLINK("https://insights.blackcoffer.com/marketing-drives-results-with-a-focus-on-problems/", "https://insights.blackcoffer.com/marketing-drives-results-with-a-focus-on-problems/")</f>
        <v>https://insights.blackcoffer.com/marketing-drives-results-with-a-focus-on-problems/</v>
      </c>
      <c r="C114" s="2">
        <v>30.0</v>
      </c>
      <c r="D114" s="2">
        <v>11.0</v>
      </c>
      <c r="E114" s="2">
        <v>0.07345173432437582</v>
      </c>
      <c r="F114" s="2">
        <v>0.434461460970895</v>
      </c>
      <c r="G114" s="2">
        <v>26.91525423728813</v>
      </c>
      <c r="H114" s="2">
        <v>14.86146095717884</v>
      </c>
      <c r="I114" s="2">
        <v>16.71068607778679</v>
      </c>
      <c r="J114" s="2">
        <v>26.91525423728813</v>
      </c>
      <c r="K114" s="2">
        <v>236.0</v>
      </c>
      <c r="L114" s="2">
        <v>1588.0</v>
      </c>
      <c r="M114" s="2">
        <v>1.369017632241813</v>
      </c>
      <c r="N114" s="2">
        <v>8.0</v>
      </c>
      <c r="O114" s="2">
        <v>4.642317380352645</v>
      </c>
    </row>
    <row r="115" ht="15.75" customHeight="1">
      <c r="A115" s="2">
        <v>52768.2</v>
      </c>
      <c r="B115" s="3" t="str">
        <f>HYPERLINK("https://insights.blackcoffer.com/continued-demand-for-sustainability/", "https://insights.blackcoffer.com/continued-demand-for-sustainability/")</f>
        <v>https://insights.blackcoffer.com/continued-demand-for-sustainability/</v>
      </c>
      <c r="C115" s="2">
        <v>23.0</v>
      </c>
      <c r="D115" s="2">
        <v>4.0</v>
      </c>
      <c r="E115" s="2">
        <v>0.0560996632996633</v>
      </c>
      <c r="F115" s="2">
        <v>0.4468902356902356</v>
      </c>
      <c r="G115" s="2">
        <v>27.58536585365854</v>
      </c>
      <c r="H115" s="2">
        <v>25.28735632183908</v>
      </c>
      <c r="I115" s="2">
        <v>21.14908887019905</v>
      </c>
      <c r="J115" s="2">
        <v>27.58536585365854</v>
      </c>
      <c r="K115" s="2">
        <v>286.0</v>
      </c>
      <c r="L115" s="2">
        <v>1131.0</v>
      </c>
      <c r="M115" s="2">
        <v>1.70026525198939</v>
      </c>
      <c r="N115" s="2">
        <v>1.0</v>
      </c>
      <c r="O115" s="2">
        <v>5.271441202475685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2023-09-09T10:43:30Z</dcterms:created>
  <dc:creator>openpyxl</dc:creator>
</cp:coreProperties>
</file>