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1. 덕성학원\4. 업무\1. 관재\5. 개발\14. 텃밭, 약초원 부지검토\14.22 쌍문동 토지매각 TF\98. TF 결과 보고서\"/>
    </mc:Choice>
  </mc:AlternateContent>
  <bookViews>
    <workbookView xWindow="0" yWindow="0" windowWidth="28800" windowHeight="12135" activeTab="2"/>
  </bookViews>
  <sheets>
    <sheet name="리스크평가표_공공개발사업" sheetId="5" r:id="rId1"/>
    <sheet name="리스크평가표_민간재개발사업" sheetId="6" r:id="rId2"/>
    <sheet name="리스크평가표_토지매각여부" sheetId="1" r:id="rId3"/>
    <sheet name="가능성-상중상중하하" sheetId="7" r:id="rId4"/>
    <sheet name="Index" sheetId="2" r:id="rId5"/>
  </sheets>
  <definedNames>
    <definedName name="_xlnm.Print_Area" localSheetId="0">리스크평가표_공공개발사업!$B$1:$S$28</definedName>
    <definedName name="_xlnm.Print_Area" localSheetId="1">리스크평가표_민간재개발사업!$B$1:$S$28</definedName>
    <definedName name="_xlnm.Print_Area" localSheetId="2">리스크평가표_토지매각여부!$B$1:$S$24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6" l="1"/>
  <c r="C9" i="6" l="1"/>
  <c r="Q6" i="7" l="1"/>
  <c r="P6" i="7"/>
  <c r="O6" i="7"/>
  <c r="N6" i="7"/>
  <c r="M6" i="7"/>
  <c r="K6" i="7"/>
  <c r="J6" i="7"/>
  <c r="I6" i="7"/>
  <c r="H6" i="7"/>
  <c r="G6" i="7"/>
  <c r="Q5" i="7"/>
  <c r="P5" i="7"/>
  <c r="O5" i="7"/>
  <c r="N5" i="7"/>
  <c r="M5" i="7"/>
  <c r="K5" i="7"/>
  <c r="J5" i="7"/>
  <c r="I5" i="7"/>
  <c r="H5" i="7"/>
  <c r="G5" i="7"/>
  <c r="Q4" i="7"/>
  <c r="P4" i="7"/>
  <c r="O4" i="7"/>
  <c r="N4" i="7"/>
  <c r="M4" i="7"/>
  <c r="K4" i="7"/>
  <c r="J4" i="7"/>
  <c r="I4" i="7"/>
  <c r="H4" i="7"/>
  <c r="G4" i="7"/>
  <c r="Q3" i="7"/>
  <c r="P3" i="7"/>
  <c r="O3" i="7"/>
  <c r="N3" i="7"/>
  <c r="M3" i="7"/>
  <c r="K3" i="7"/>
  <c r="J3" i="7"/>
  <c r="I3" i="7"/>
  <c r="H3" i="7"/>
  <c r="G3" i="7"/>
  <c r="Q2" i="7"/>
  <c r="P2" i="7"/>
  <c r="O2" i="7"/>
  <c r="N2" i="7"/>
  <c r="M2" i="7"/>
  <c r="K2" i="7"/>
  <c r="J2" i="7"/>
  <c r="I2" i="7"/>
  <c r="H2" i="7"/>
  <c r="G2" i="7"/>
  <c r="Q28" i="6"/>
  <c r="C28" i="6"/>
  <c r="B28" i="6"/>
  <c r="A28" i="6"/>
  <c r="Q27" i="6"/>
  <c r="C27" i="6"/>
  <c r="B27" i="6"/>
  <c r="A27" i="6"/>
  <c r="Q26" i="6"/>
  <c r="C26" i="6"/>
  <c r="B26" i="6"/>
  <c r="A26" i="6"/>
  <c r="Q25" i="6"/>
  <c r="C25" i="6"/>
  <c r="B25" i="6"/>
  <c r="A25" i="6"/>
  <c r="Q24" i="6"/>
  <c r="C24" i="6"/>
  <c r="B24" i="6"/>
  <c r="A24" i="6"/>
  <c r="Q23" i="6"/>
  <c r="C23" i="6"/>
  <c r="B23" i="6"/>
  <c r="A23" i="6"/>
  <c r="Q22" i="6"/>
  <c r="C22" i="6"/>
  <c r="B22" i="6"/>
  <c r="A22" i="6"/>
  <c r="Q21" i="6"/>
  <c r="C21" i="6"/>
  <c r="B21" i="6"/>
  <c r="A21" i="6"/>
  <c r="Q20" i="6"/>
  <c r="C20" i="6"/>
  <c r="B20" i="6"/>
  <c r="A20" i="6"/>
  <c r="Q19" i="6"/>
  <c r="B19" i="6"/>
  <c r="A19" i="6"/>
  <c r="C19" i="6" s="1"/>
  <c r="Q18" i="6"/>
  <c r="B18" i="6"/>
  <c r="A18" i="6"/>
  <c r="Q17" i="6"/>
  <c r="C17" i="6"/>
  <c r="B17" i="6"/>
  <c r="A17" i="6"/>
  <c r="Q16" i="6"/>
  <c r="C16" i="6"/>
  <c r="B16" i="6"/>
  <c r="A16" i="6"/>
  <c r="Q15" i="6"/>
  <c r="C15" i="6"/>
  <c r="B15" i="6"/>
  <c r="A15" i="6"/>
  <c r="Q14" i="6"/>
  <c r="C14" i="6"/>
  <c r="B14" i="6"/>
  <c r="A14" i="6"/>
  <c r="Q13" i="6"/>
  <c r="C13" i="6"/>
  <c r="B13" i="6"/>
  <c r="A13" i="6"/>
  <c r="Q12" i="6"/>
  <c r="C12" i="6"/>
  <c r="B12" i="6"/>
  <c r="A12" i="6"/>
  <c r="Q11" i="6"/>
  <c r="C11" i="6"/>
  <c r="B11" i="6"/>
  <c r="A11" i="6"/>
  <c r="Q10" i="6"/>
  <c r="C10" i="6"/>
  <c r="B10" i="6"/>
  <c r="A10" i="6"/>
  <c r="Q9" i="6"/>
  <c r="B9" i="6"/>
  <c r="A9" i="6"/>
  <c r="Q28" i="5"/>
  <c r="C28" i="5"/>
  <c r="B28" i="5"/>
  <c r="A28" i="5"/>
  <c r="Q27" i="5"/>
  <c r="C27" i="5"/>
  <c r="B27" i="5"/>
  <c r="A27" i="5"/>
  <c r="Q26" i="5"/>
  <c r="C26" i="5"/>
  <c r="B26" i="5"/>
  <c r="A26" i="5"/>
  <c r="Q25" i="5"/>
  <c r="C25" i="5"/>
  <c r="B25" i="5"/>
  <c r="A25" i="5"/>
  <c r="Q24" i="5"/>
  <c r="C24" i="5"/>
  <c r="B24" i="5"/>
  <c r="A24" i="5"/>
  <c r="Q23" i="5"/>
  <c r="C23" i="5"/>
  <c r="B23" i="5"/>
  <c r="A23" i="5"/>
  <c r="Q22" i="5"/>
  <c r="C22" i="5"/>
  <c r="B22" i="5"/>
  <c r="A22" i="5"/>
  <c r="Q21" i="5"/>
  <c r="C21" i="5"/>
  <c r="B21" i="5"/>
  <c r="A21" i="5"/>
  <c r="Q20" i="5"/>
  <c r="C20" i="5"/>
  <c r="B20" i="5"/>
  <c r="A20" i="5"/>
  <c r="Q19" i="5"/>
  <c r="C19" i="5"/>
  <c r="B19" i="5"/>
  <c r="A19" i="5"/>
  <c r="Q18" i="5"/>
  <c r="C18" i="5"/>
  <c r="B18" i="5"/>
  <c r="A18" i="5"/>
  <c r="Q17" i="5"/>
  <c r="C17" i="5"/>
  <c r="B17" i="5"/>
  <c r="A17" i="5"/>
  <c r="Q16" i="5"/>
  <c r="C16" i="5"/>
  <c r="B16" i="5"/>
  <c r="A16" i="5"/>
  <c r="Q15" i="5"/>
  <c r="C15" i="5"/>
  <c r="B15" i="5"/>
  <c r="A15" i="5"/>
  <c r="Q14" i="5"/>
  <c r="C14" i="5"/>
  <c r="B14" i="5"/>
  <c r="A14" i="5"/>
  <c r="Q13" i="5"/>
  <c r="C13" i="5"/>
  <c r="B13" i="5"/>
  <c r="A13" i="5"/>
  <c r="Q12" i="5"/>
  <c r="C12" i="5"/>
  <c r="B12" i="5"/>
  <c r="A12" i="5"/>
  <c r="Q11" i="5"/>
  <c r="C11" i="5"/>
  <c r="B11" i="5"/>
  <c r="A11" i="5"/>
  <c r="Q10" i="5"/>
  <c r="C10" i="5"/>
  <c r="B10" i="5"/>
  <c r="A10" i="5"/>
  <c r="Q9" i="5"/>
  <c r="C9" i="5"/>
  <c r="B9" i="5"/>
  <c r="A9" i="5"/>
  <c r="Q24" i="1"/>
  <c r="C24" i="1"/>
  <c r="B24" i="1"/>
  <c r="A24" i="1"/>
  <c r="Q23" i="1"/>
  <c r="C23" i="1"/>
  <c r="B23" i="1"/>
  <c r="A23" i="1"/>
  <c r="Q22" i="1"/>
  <c r="C22" i="1"/>
  <c r="B22" i="1"/>
  <c r="A22" i="1"/>
  <c r="Q21" i="1"/>
  <c r="C21" i="1"/>
  <c r="B21" i="1"/>
  <c r="A21" i="1"/>
  <c r="Q20" i="1"/>
  <c r="C20" i="1"/>
  <c r="B20" i="1"/>
  <c r="A20" i="1"/>
  <c r="Q19" i="1"/>
  <c r="C19" i="1"/>
  <c r="B19" i="1"/>
  <c r="A19" i="1"/>
  <c r="Q18" i="1"/>
  <c r="C18" i="1"/>
  <c r="B18" i="1"/>
  <c r="A18" i="1"/>
  <c r="Q17" i="1"/>
  <c r="C17" i="1"/>
  <c r="B17" i="1"/>
  <c r="A17" i="1"/>
  <c r="Q16" i="1"/>
  <c r="C16" i="1"/>
  <c r="B16" i="1"/>
  <c r="A16" i="1"/>
  <c r="Q15" i="1"/>
  <c r="C15" i="1"/>
  <c r="B15" i="1"/>
  <c r="A15" i="1"/>
  <c r="Q14" i="1"/>
  <c r="C14" i="1"/>
  <c r="B14" i="1"/>
  <c r="A14" i="1"/>
  <c r="Q13" i="1"/>
  <c r="C13" i="1"/>
  <c r="B13" i="1"/>
  <c r="A13" i="1"/>
  <c r="Q12" i="1"/>
  <c r="C12" i="1"/>
  <c r="B12" i="1"/>
  <c r="A12" i="1"/>
  <c r="Q11" i="1"/>
  <c r="C11" i="1"/>
  <c r="B11" i="1"/>
  <c r="A11" i="1"/>
  <c r="Q10" i="1"/>
  <c r="C10" i="1"/>
  <c r="B10" i="1"/>
  <c r="A10" i="1"/>
  <c r="Q9" i="1"/>
  <c r="C9" i="1"/>
  <c r="B9" i="1"/>
  <c r="A9" i="1"/>
</calcChain>
</file>

<file path=xl/sharedStrings.xml><?xml version="1.0" encoding="utf-8"?>
<sst xmlns="http://schemas.openxmlformats.org/spreadsheetml/2006/main" count="365" uniqueCount="133">
  <si>
    <t>+++</t>
    <phoneticPr fontId="1" type="noConversion"/>
  </si>
  <si>
    <t>번호</t>
    <phoneticPr fontId="1" type="noConversion"/>
  </si>
  <si>
    <t>(기준일: 2022.11.01)</t>
    <phoneticPr fontId="1" type="noConversion"/>
  </si>
  <si>
    <t>발생가능성</t>
    <phoneticPr fontId="1" type="noConversion"/>
  </si>
  <si>
    <t>영향력</t>
    <phoneticPr fontId="1" type="noConversion"/>
  </si>
  <si>
    <t>상</t>
    <phoneticPr fontId="1" type="noConversion"/>
  </si>
  <si>
    <t>하</t>
    <phoneticPr fontId="1" type="noConversion"/>
  </si>
  <si>
    <t>평가점수</t>
    <phoneticPr fontId="1" type="noConversion"/>
  </si>
  <si>
    <t>구분</t>
    <phoneticPr fontId="1" type="noConversion"/>
  </si>
  <si>
    <t>리스크 분류</t>
    <phoneticPr fontId="1" type="noConversion"/>
  </si>
  <si>
    <t>검토의견</t>
    <phoneticPr fontId="1" type="noConversion"/>
  </si>
  <si>
    <t>작성자</t>
    <phoneticPr fontId="1" type="noConversion"/>
  </si>
  <si>
    <t>○</t>
    <phoneticPr fontId="1" type="noConversion"/>
  </si>
  <si>
    <t>상</t>
    <phoneticPr fontId="1" type="noConversion"/>
  </si>
  <si>
    <t>하</t>
    <phoneticPr fontId="1" type="noConversion"/>
  </si>
  <si>
    <t>발생가능성</t>
    <phoneticPr fontId="1" type="noConversion"/>
  </si>
  <si>
    <t>영향력</t>
    <phoneticPr fontId="1" type="noConversion"/>
  </si>
  <si>
    <t>리스크 항목</t>
    <phoneticPr fontId="1" type="noConversion"/>
  </si>
  <si>
    <t>중상</t>
    <phoneticPr fontId="1" type="noConversion"/>
  </si>
  <si>
    <t>중중</t>
    <phoneticPr fontId="1" type="noConversion"/>
  </si>
  <si>
    <t>중하</t>
    <phoneticPr fontId="1" type="noConversion"/>
  </si>
  <si>
    <t>중상</t>
    <phoneticPr fontId="1" type="noConversion"/>
  </si>
  <si>
    <t>중중</t>
    <phoneticPr fontId="1" type="noConversion"/>
  </si>
  <si>
    <t>중하</t>
    <phoneticPr fontId="1" type="noConversion"/>
  </si>
  <si>
    <t>(기준일: 2022.11.13)</t>
    <phoneticPr fontId="1" type="noConversion"/>
  </si>
  <si>
    <t>Rev.1</t>
    <phoneticPr fontId="1" type="noConversion"/>
  </si>
  <si>
    <t>마영국 직원</t>
    <phoneticPr fontId="1" type="noConversion"/>
  </si>
  <si>
    <t>이정헌 직원</t>
    <phoneticPr fontId="1" type="noConversion"/>
  </si>
  <si>
    <t>80%~100%</t>
    <phoneticPr fontId="1" type="noConversion"/>
  </si>
  <si>
    <t>60%~80%</t>
    <phoneticPr fontId="1" type="noConversion"/>
  </si>
  <si>
    <t>중</t>
    <phoneticPr fontId="1" type="noConversion"/>
  </si>
  <si>
    <t>40%~60%</t>
    <phoneticPr fontId="1" type="noConversion"/>
  </si>
  <si>
    <t>20%~40%</t>
    <phoneticPr fontId="1" type="noConversion"/>
  </si>
  <si>
    <t>0%~20%</t>
    <phoneticPr fontId="1" type="noConversion"/>
  </si>
  <si>
    <t>지방세법개정에 따른 보유세 증가</t>
    <phoneticPr fontId="1" type="noConversion"/>
  </si>
  <si>
    <t>리스크
영향도</t>
    <phoneticPr fontId="1" type="noConversion"/>
  </si>
  <si>
    <t>CODE</t>
    <phoneticPr fontId="1" type="noConversion"/>
  </si>
  <si>
    <t>①</t>
    <phoneticPr fontId="1" type="noConversion"/>
  </si>
  <si>
    <t>②</t>
    <phoneticPr fontId="1" type="noConversion"/>
  </si>
  <si>
    <t>③</t>
    <phoneticPr fontId="1" type="noConversion"/>
  </si>
  <si>
    <t>세무 리스크</t>
    <phoneticPr fontId="1" type="noConversion"/>
  </si>
  <si>
    <t>사업 리스크</t>
    <phoneticPr fontId="1" type="noConversion"/>
  </si>
  <si>
    <t>수금 리스크</t>
    <phoneticPr fontId="1" type="noConversion"/>
  </si>
  <si>
    <t>법률 리스크</t>
    <phoneticPr fontId="1" type="noConversion"/>
  </si>
  <si>
    <t>인허가 리스크</t>
    <phoneticPr fontId="1" type="noConversion"/>
  </si>
  <si>
    <t>이해관계자 리스크</t>
  </si>
  <si>
    <t>이해관계자 리스크</t>
    <phoneticPr fontId="1" type="noConversion"/>
  </si>
  <si>
    <t>대체투자 리스크</t>
    <phoneticPr fontId="1" type="noConversion"/>
  </si>
  <si>
    <t>입찰 리스크</t>
    <phoneticPr fontId="1" type="noConversion"/>
  </si>
  <si>
    <t>쌍문동 토지 매각 TF</t>
  </si>
  <si>
    <t>공공개발 찬성 주민의 민원</t>
    <phoneticPr fontId="1" type="noConversion"/>
  </si>
  <si>
    <t>조문배 미래전략실장</t>
  </si>
  <si>
    <t>김학자 감사</t>
  </si>
  <si>
    <t>이상복 감사</t>
  </si>
  <si>
    <t>이종구 위원</t>
  </si>
  <si>
    <t>박토마스상진 위원</t>
  </si>
  <si>
    <t>정기언 위원장</t>
  </si>
  <si>
    <t>인허가 리스크</t>
  </si>
  <si>
    <t>3080 노후주거지사업 종료</t>
    <phoneticPr fontId="1" type="noConversion"/>
  </si>
  <si>
    <t>민간개발 찬성 주민의 민원</t>
    <phoneticPr fontId="1" type="noConversion"/>
  </si>
  <si>
    <t>도봉구청 도시텃밭 임대</t>
    <phoneticPr fontId="1" type="noConversion"/>
  </si>
  <si>
    <t>법률 리스크</t>
  </si>
  <si>
    <t>2019년 교육부 감사결과 미이행 후속조치</t>
    <phoneticPr fontId="1" type="noConversion"/>
  </si>
  <si>
    <t>도봉구청의 노상 주차장 설치 요구</t>
    <phoneticPr fontId="1" type="noConversion"/>
  </si>
  <si>
    <t>민간재개발사업 중단</t>
    <phoneticPr fontId="1" type="noConversion"/>
  </si>
  <si>
    <t>대체투자 리스크</t>
  </si>
  <si>
    <t>법인 자산 재편 기회 지연</t>
    <phoneticPr fontId="1" type="noConversion"/>
  </si>
  <si>
    <t>민간개발 찬성 주민의 민원</t>
  </si>
  <si>
    <t>수금 리스크</t>
  </si>
  <si>
    <t>산281(비오톱1등급) 가치 하락</t>
    <phoneticPr fontId="1" type="noConversion"/>
  </si>
  <si>
    <t>자산 리스크</t>
  </si>
  <si>
    <t>자산 리스크</t>
    <phoneticPr fontId="1" type="noConversion"/>
  </si>
  <si>
    <t>산281-4 매각 기회 상실</t>
    <phoneticPr fontId="1" type="noConversion"/>
  </si>
  <si>
    <t>산281(비오톱1등급) 매각 기회 상실</t>
    <phoneticPr fontId="1" type="noConversion"/>
  </si>
  <si>
    <t>마을마당 매각 기회 상실</t>
    <phoneticPr fontId="1" type="noConversion"/>
  </si>
  <si>
    <t>배임의 가능성</t>
    <phoneticPr fontId="1" type="noConversion"/>
  </si>
  <si>
    <t>사업 리스크</t>
  </si>
  <si>
    <t>덕성여자대학교 지원요청 기회의 상실</t>
    <phoneticPr fontId="1" type="noConversion"/>
  </si>
  <si>
    <t>지역주민 대비 불리한 보상조건</t>
    <phoneticPr fontId="1" type="noConversion"/>
  </si>
  <si>
    <t>대체투자 가능 시점 지연</t>
    <phoneticPr fontId="1" type="noConversion"/>
  </si>
  <si>
    <t>공공개발사업의 불확실성</t>
    <phoneticPr fontId="1" type="noConversion"/>
  </si>
  <si>
    <t>사업 추진 동력 상실</t>
    <phoneticPr fontId="1" type="noConversion"/>
  </si>
  <si>
    <t>자금조달 가능 여부 불확실</t>
    <phoneticPr fontId="1" type="noConversion"/>
  </si>
  <si>
    <t>예정지구 해제 후 계약조건 후퇴의 가능성</t>
    <phoneticPr fontId="1" type="noConversion"/>
  </si>
  <si>
    <t>- 사업부지에 대해 민간재개발추진위는 쌍문동 주민에게 평당 약 1,920만원의 보상가를 책정하였지만 법인에는 토지 보상가로 평당 약 1,570만원의 보상가를 책정하였음.
- 만약 주민들과 같은 평당 1,920만원 수준의 보상을 받는 다면 사업부지에 대한 보상가는 800억원 수준이므로 현재 제안한 사업부지에 대한 매입예상금액(657억원)과 143억원의 차이가 있음
※ 상세내용: TF 검토 결과 보고서 6.3-③-수금-2 참고</t>
    <phoneticPr fontId="1" type="noConversion"/>
  </si>
  <si>
    <t>- 공공개발이 아닌 민간개발을 찬성하는 주민들이 있고 실제로 민간재개발추진위 측에 동의서를 제출한 바 있음
- 민간개발에 찬성하는 주민은 공공개발시 보상가가 낮다는 점, 아파트 브랜드가 떨어져 집 가치가 하락한다는 점 등을 들어 공공개발에 반대하는 입장
- 법인이 토지매각에 반대하는 경우 해당 주민들은 개발이익 실현 불발로 인한 악성민원 제기 우려가 있음
※ 상세내용: TF 검토 결과 보고서 6.2-②-이해관계자-1 참고</t>
  </si>
  <si>
    <t>- 공공개발사업측은 산281 5,112m2 중 3,546m2(이하 비오톱)는 절대보호구역인 비오톱1등급이라는 이유로 매입을 거부하고 있고, 분필하여 1,567m2만 매입하겠다는 입장
- 공공개발사업에 동의할 경우 해당 비오톱 부지는 법인 소유로 남게되는데 개발행위가 불가능하므로 수익창출이 불가할 뿐만 아니라 매각을 위한 토지로서의 가치가 현저히 떨어져 법인 재산가치가 하락할 우려가 있음
- 실제로 도봉구청의 둘리공원부지 협의수용시 산281이 산281, 산281-3, 산281-4로 분필되었는데 산281-3만 수용하고 산281과 산281-4는 법인 소유로 남게되었음. 이 분필로 인해 맹지가 된 산281-4는 당시 공시지가 기준으로 당초 대비 50%수준으로 토지가치가 하락한 바 있음(443백만원→197백만원, 246백만원 감소)
- 산281은 도로레벨과 단차가 상당하여 공공개발을 하게 될 경우 거주민의 안전을 이유로 소방도로를 접하는 사면을 절토 후 어스앵커 등으로 보강 후 옹벽이 설치될 가능성이 있음. 산281에 옹벽이 설치된다면 법인은 해당 토지에 대해 재산권 행사 어려움이 따를 수 있음 
※ 상세내용: TF 검토 결과 보고서 6.2-②-자산-1 참고</t>
  </si>
  <si>
    <t>- 민간재개발사업추진위 측은 산281(비오톱1등급) 토지 매수의향을 제출(1,378백만원)하였음.
- 공공개발사업에 동의할 경우 1,378백만원의 매각대금을 얻을 수 있는 기회를 상실하게 됨.
※ 상세내용: TF 검토 결과 보고서 6.2-②-자산-2 참고</t>
  </si>
  <si>
    <t>- 민간재개발사업추진위 측은 산281-4 토지에 대한 매수의향을 제출(122백만원)하였음.
- 해당 토지는 도시자연공원구역으로 지정되어 있으며 쌍문둘리공원부지에 편입되어 있으나, 도봉구청은 공원일몰제 당시 예산이 없다는 이유로 산281-4는 보상하지 않았음. 도봉구청은 예산이 확보되는대로 보상하겠다는 입장이나 이와 같이 보상받지 못한 토지주가 상당수 존재하여 언제 보상이 이루어질지는 알 수 없음
- 공공개발사업에 동의할 경우 122백만원의 매각대금을 얻을 수 있는 기회를 상실하게 됨.
※ 상세내용: TF 검토 결과 보고서 6.2-②-자산-3 참고</t>
  </si>
  <si>
    <t>- 민간재개발사업추진위 측은 마을마당 토지(1,014m2)에 대한 매수의향을 제출(5,800백만원)하였음.
- 당초 공공개발사업 측도 마을마당을 사업부지로 계획하였으나 법인의 요구로 현재 계획부지에서 제외된 상태로, 예정지구 지정이 완료된 현시점에서 공공개발사업의 계획부지에 다시 마을마당을 포함시키는 것은 어려움
- 공공개발사업에 동의할 경우 5,800백만원의 매각대금을 얻을 수 있는 기회를 상실하게 됨.
※ 상세내용: TF 검토 결과 보고서 6.2-②-자산-4 참고</t>
  </si>
  <si>
    <t>- 사업부지를 기준으로 공공개발사업의 경우 예상매각 대금이 민간재개발사업 대비 약 82억원 낮음(민간대비 87.4% 수준).
- 이러한 사정을 인지한 누군가가 배임의 문제를 제기하며 법인의 검토 미흡이나 의사결정 오류가 있었음을 주장할 가능성이 있음
※ 상세내용: TF 검토 결과 보고서 6.2-②-법률-1 참고</t>
  </si>
  <si>
    <t>- 3080 도심공공주택 복합사업은 추진 초기 신속한 주택공급을 약속하며 사업 신청을 유도하였으나, 현재 후보지 중 아직까지 예정지구나 본지구 지정이 결정되지 않는 지역이 대다수임. 예정지구 지정도 2022년 1월 이후 거의 전무한 상황이며 3080 통합지원센터도 제대로 운영되지 못하고 있음
- 윤석열 정부 출범 이후 도심 개발의 무게 중심이 공공에서 민간으로 전환됨에 따라 공공재개발에 반대하는 주민들이 늘어난 상황이라 주민간의 갈등을 키우는 요인이 되고 있으며, 전임정부가 추진했던 공공개발 사업이 계획대로 추진되는데 난관이 있을 수 있음.
- 공공개발을 주관하는 LH의 특성상 사업을 강하게 반대하는 일부 주민의 반발만으로도 사업이 장기간 지체되는 경우가 있음
- 공공개발사업이 지연될 경우 법인의 수금시점이 연기되는 등 악영향이 발생할 우려가 있음
※ 상세내용: TF 검토 결과 보고서 6.2-②-사업-1 참고</t>
  </si>
  <si>
    <t>- 민간재개발사업의 경우 사업부지와 인접한 덕성여자대학교에 대해 공사 전중후에 발생할 수 있는 소음, 교통불편 등을 이유로 다양한 방식의 협찬 또는 지원을 요구할 수 있는 여지가 있으나, 공공개발사업의 경우 이러한 요구가 극히 제한적일 것
※ 상세내용: TF 검토 결과 보고서 6.2-②-이해관계자-2 참고</t>
  </si>
  <si>
    <t>- 민간재개발사업 대비 전체 계약금액의 수금 예상 시점이 1년 6개월 이상 뒤쳐짐
- 민간재개발사업 측의 제안금액이 730억원인 점, 최근 법인의 수익용 예금 금리가 5%인 점 등을 감안하면 공공개발사업에 동의할 경우 5,475백만원 상당의 이자를 얻을 수 있는 기회를 상실하는 결과(토지 양도차익에 따른 법인세 미고려)
※ 상세내용: TF 검토 결과 보고서 6.2-②-수금-2 참고</t>
  </si>
  <si>
    <t>- 민간재개발사업 대비 전체 계약금액의 수금 예상 시점이 1년 6개월 이상 뒤쳐짐
- 법인은 검토 대상지의 매각대금으로 활용가치가 높은 대체투자를 이어가야 하는데 1년 이상 수금 시점이 지연됨에 따라 대체투자 대상이 있다하더라도 투자의 적기를 놓칠 우려가 있음
※ 상세내용: TF 검토 결과 보고서 6.2-②-대체투자-1 참고</t>
  </si>
  <si>
    <t>- 민간재개발추진위는 2022년 4월부터 현재까지 법인과 해당 토지 매수를 위한 협의를 진행하고 있으며, 법인의 요구에 우호적으로 협조해 왔음 
- 민간재개발추진위는 민간재개발 추진을 위해 상당기간 동안 자체 비용과 인력을 투입해 왔기에 법인이 공공개발에 동의하는 경우 민간재개발추진위 측의 사업이 중단됨에 따라 민간재개발 추진위 측으로부터 각종 민원이 발생할 우려가 있음
※ 상세내용: TF 검토 결과 보고서 6.2-②-이해관계자-3 참고</t>
  </si>
  <si>
    <t>- 공공개발사업의 경우 토지보상가 확정 시점이 2024년말~2025년초 정도로 예상된다고 LH는 설명하고 있는데, 사업 절차 지연에 따라 보상시점이 연기될 가능성이 있을 뿐만 아니라 보상수준도 미정인 상태라 법인에서 정확한 토지보상가를 알지 못한 상태에서 의사결정을 해야하는 상황임
※ 상세내용: TF 검토 결과 보고서 6.2-②-사업-2 참고</t>
  </si>
  <si>
    <t>- 행정안전부가 대학법인이 소유하고 있는 분리과세 대상 토지에 대해 과세적용 형평성을 주장하며 지방세법 시행령을 개정하였고 2022.02.11부로 시행 중
- 토지를 매각하지 않고 보유할 경우 기존 분리과세대상 필지가 종합합산과세로 변경됨에 따른 보유세의 증가가 예상됨
※ 상세내용: TF 검토 결과 보고서 6.1-①-세무-1 참고</t>
  </si>
  <si>
    <t>- 공공개발에 찬성하는 주민들은 법인에 본지구 지정에 동의하라는 민원을 지속적으로 제기하는 중. 덕성여대 쌍문동 캠퍼스 앞, 종로캠퍼스 앞, 법인 사무국 사무실 내부 등 시위를 벌인 바 있으며, 2차례 탄원서를 제출한 바 있음
- 법인이 토지매각에 동의하지 않는 경우 악성 민원으로 인한 물리적, 금전적 손해 발생 가능성이 있음
※ 상세내용: TF 검토 결과 보고서 6.1-①-이해관계자-1 참고</t>
  </si>
  <si>
    <t>- 공공개발이 아닌 민간개발을 찬성하는 주민들이 있고 실제로 민간재개발추진위 측에 동의서를 제출한 바 있음
- 민간개발에 찬성하는 주민은 공공개발시 보상가가 낮다는 점, 아파트 브랜드가 떨어져 집 가치가 하락한다는 점 등을 들어 공공개발에 반대하는 입장
- 법인이 토지매각에 반대하는 경우 해당 주민들은 개발이익 실현 불발로 인한 악성민원 제기 우려가 있음
※ 상세내용: TF 검토 결과 보고서 6.1-①-이해관계자-2 참고</t>
  </si>
  <si>
    <t>- 민간재개발추진위는 2022년 4월부터 현재까지 법인과 해당 토지 매수를 위한 협의를 진행하고 있으며, 법인의 요구에 우호적으로 협조해 왔음 
- 민간재개발추진위는 민간재개발 추진을 위해 상당기간 동안 자체 비용과 인력을 투입해 왔기에 법인이 토지매각에 반대하는 경우 민간재개발추진위 측의 사업이 중단됨에 따라 추후 동등 이상의 매수의향을 제출할 수 있을지 알 수 없음
※ 상세내용: TF 검토 결과 보고서 6.1-①-이해관계자-3 참고</t>
  </si>
  <si>
    <t>- 도봉구청은 임대차계약(2020.08.18~2023.12.31)을 통해 검토 대상지 중 6,828m2를 공원형 도시텃밭으로 조성하여 운영 중임.
- 해당 토지는 임대차계약 전 재산세를 면제받았으나 임대수익이 발생함으로 인해 2021년부터 재산세를 부과 중임
- 연간 임대료가 재산세에 못미치는 상황이라 매년 임대료 이상의 재산세를 납부하고 있으며, 법인이 토지를 매각하지 않는 경우 도봉구청은 계약 연장 등을 요구할 가능성이 있음
※ 상세내용: TF 검토 결과 보고서 6.1-①-이해관계자-4 참고</t>
  </si>
  <si>
    <t>- 도봉구청은 공원형 도시텃밭으로 임대차계약 중인 6,828m2 중 일부에 대해 주차장 공유사업을 추진하였는데,
- 2021년 4월 당시 김기순 도봉구의원(20.07~22.07)과 도봉구청 관계자들이 법인을 방문하여 주차장을 위한 토지 제공에 협조하라고 강하게 요구한 바 있음
- 법인이 토지를 매각하지 않는 경우 도봉구청은 법인의 토지에 유사한 공공사업을 재개하고자 시도할 가능성이 있음
※ 상세내용: TF 검토 결과 보고서 6.1-①-이해관계자-5 참고</t>
  </si>
  <si>
    <t>- 3080 노후주거지사업은 도시규제 완화를 통해 주택을 공급하는 정책으로서 용도지역 1단계 종상향 또는 법적상한 용적률 120% 상향 적용, 필요시 층수제한 완화 적용 등 인허가 측면에서 인센티브가 있음
- 예정지구가 해제되면 이러한 인센티브가 사라지며 현재로서는 동등 이상의 개발 인센티브 동기의 실체가 확인되지 않음
※ 상세내용: TF 검토 결과 보고서 6.1-①-인허가-1 참고</t>
  </si>
  <si>
    <t>- 2019년 12월 30일 교육부의 감사처분 내용 중 아래 처분요구내용은 아직 미이행 상태로 남아 매년 1~2차례 교육부 사학감사담당의 실태조사를 받고 있음
"서울시 도봉구 쌍문동 478-59번지 등 54필지에 대해 수익 창출 방안을 강구하거나 매각하여 수익성이 있는 기본재산으로 대체취득하는 등 조치를 취하기 바람"
&lt;2020년&gt;
지적대상 54필지 중 15필지는 도봉구청과 공원형 도시텃밭을 위한 임대차 계약을 체결하여 수익을 창출 중이며, 3필지는 약초원으로 활용하고 있다고 답변
&lt;2021년&gt;
지적된 54필지 중 15필지는 도봉구청과 공원형 도시텃밭을 위한 임대차 계약을 체결하여 수익 창출 중이며, 3필지는 약초원으로 활용하고 있고 나머지 36필지는 3080 후보지로 선정되었다고 답변
&lt;2022년&gt;
지적대상 54필지 중 약초원 3필지를 제외한 전체가 도심공공주택복합지구 지정 동의절차가 진행 중이며 적정 보상가를 요구하기 위한 내부 감정평가를 진행 중이라 답변. 감사처분심의회의 심의를 통해 본 지적 건에 대해 이행 면제를 요청하였으나 답변 없음.
※ 상세내용: TF 검토 결과 보고서 6.1-①-법률-1 참고</t>
  </si>
  <si>
    <t>- 쌍문동 토지는 자산가치증식 가능성이 낮은 반면 관훈주차장 및 해영주차장 등의 부지는 개발 효용성이 높음. 쌍문동 토지 매각 대금을 해당 지역에 수익용 기본재산 대체취득에 사용하여 법인 자산 재편의 기회로 삼을 수 있을 것
- 토지 매각을 하지 않을 경우 이러한 법인 자산 재편의 기회가 지연될 우려가 있음
※ 상세내용: TF 검토 결과 보고서 6.1-①-대체투자-1 참고</t>
  </si>
  <si>
    <t>- 3080 노후주거지사업은 도시규제 완화를 통해 주택을 공급하는 정책으로서 용도지역 1단계 종상향 또는 법적상한 용적률 120% 상향 적용, 필요시 층수제한 완화 적용 등 인허가 측면에서 인센티브가 있음
- 민간재개발사업에 토지를 매각하게 되면 예정지구가 해제되고 이러한 규제완화 인센티브가 사라지는데, 현재로서는 민간재개발사업에 대한 동등 이상의 개발 인센티브 동기의 실체가 확인되지 않음
※ 상세내용: TF 검토 결과 보고서 6.1-①-인허가-1 참고</t>
    <phoneticPr fontId="1" type="noConversion"/>
  </si>
  <si>
    <t>입찰 리스크</t>
  </si>
  <si>
    <t>경쟁입찰 필요</t>
    <phoneticPr fontId="1" type="noConversion"/>
  </si>
  <si>
    <t>10~30% 추가수익 미보장</t>
    <phoneticPr fontId="1" type="noConversion"/>
  </si>
  <si>
    <t>- 공공개발사업의 경우 사업 초기 토지소유자에게 10~30%p의 추가 수익을 보장한다고 고시하고 사업을 홍보하였으나 법인과 같은 현금청산 대상자는 해당되지 않는다는 입장임.
- 10~30%p의 추가 수익을 보장하지 않을시 쟁송의 여지가 있음.
※ 상세내용: TF 검토 결과 보고서 6.2-②-사업-2 참고</t>
    <phoneticPr fontId="1" type="noConversion"/>
  </si>
  <si>
    <t>- LH는 쌍문동 주민에게 평당 약 1,600만원의 보상가를 제시하였지만 법인에는 토지 보상가로 평당 약 1,370만원의 보상가를 언급하였음.
- 만약 주민들과 같은 평당 1,600만원 수준의 보상을 받는 다면 사업부지에 대한 보상가는 670억원 수준이므로 현재 매입예상금액(574억원)과 약 100억원의 차이가 있음. 추후 감정평가를 통해 결정된 보상가가 불합리한 수준일 경우 쟁송의 여지가 있음.
※ 상세내용: TF 검토 결과 보고서 6.2-②-수금-1 참고</t>
    <phoneticPr fontId="1" type="noConversion"/>
  </si>
  <si>
    <t>수금 지연의 가능성</t>
    <phoneticPr fontId="1" type="noConversion"/>
  </si>
  <si>
    <t>- 공공개발에 찬성하는 주민들은 법인에 본지구 지정에 동의하라는 민원을 지속적으로 제기하는 중. 덕성여대 쌍문동 캠퍼스 앞, 종로캠퍼스 앞, 법인 사무국 사무실 내부 등 시위를 벌인 바 있으며, 2차례 탄원서를 제출한 바 있음
- 법인이 토지매각에 동의하지 않는 경우 악성 민원으로 인한 물리적, 금전적 손해 발생 가능성이 있음
※ 상세내용: TF 검토 결과 보고서 6.3-③-이해관계자-1 참고</t>
  </si>
  <si>
    <t>- 공공개발사업의 경우 마을마당을 매각할 수 없어 2019년 교육부 감사에서 지적한 행정제제 조치가 완전히 해소될 수 없음
※ 상세내용: TF 검토 결과 보고서 6.2-②-법률-2 참고</t>
    <phoneticPr fontId="1" type="noConversion"/>
  </si>
  <si>
    <t>산281 공시지가 과소산정 및 면적 오차</t>
    <phoneticPr fontId="1" type="noConversion"/>
  </si>
  <si>
    <t>- 민간재개발추진위는 3차 매수제안서에서 산281(비오톱1등급) 토지의 공시지가를 2022년 기준 공시지가가 아닌 인근 비오톱 토지의 공시지가를 적용하여 해당 토지의 공시가를 과소산정하였음. 
- 이에 따라 산281(비오톱1등급)과 산281-4의 합산 매입제안가를 1,500백만원으로 제시하였는데, 이는 산281(비오톱1등급)과 산281-4의 실제 공시지가 2,169백만원에 미달함
- 추후 산281(비오톱1등급)과 산281-4의 감정평가 결과가 민간재개발추진위가 예상한 것과 같이 공시지가에 크게 못미칠 수도 있으나, 민간재개발사업으로 진행될 경우 산281이 분필되기 전에 감정평가를 받고 입찰을 할 것이기에 감정평가 결과가 공시지가 이하가 될지는 불확실함. 
- 실제 매매계약시에는 해당 토지의 매매가가 감정평가 금액 이상이 되도록 협상할 필요가 있음.
※ 상세내용: TF 검토 결과 보고서 6.3-③-법률-1 참고</t>
    <phoneticPr fontId="1" type="noConversion"/>
  </si>
  <si>
    <t>- TF에서 민간재개발추진위의 시행사의 자금조달능력을 수차례 검증하였고 보완자료를 요구하였으나 730억원의 토지매입대금을 지급시점까지 온전히 마련할 수 있을지 여부는 여전히 불확실성이 있음.
※ 상세내용: TF 검토 결과 보고서 6.3-③-수금-1 참고</t>
    <phoneticPr fontId="1" type="noConversion"/>
  </si>
  <si>
    <t>- 예정지구가 해제되어 공공개발사업이라는 법인의 대안이 사라질 경우 민간재개발사업추진위는 그동안 제안했던 계약조건을 후퇴시킬 가능성이 있음.
※ 상세내용: TF 검토 결과 보고서 6.3-③-사업-1 참고</t>
    <phoneticPr fontId="1" type="noConversion"/>
  </si>
  <si>
    <t>- 민간재개발사업의 경우 수의계약이 불가하고 일반경쟁입찰을 통하여야 함.
- 입찰에서 민간재개발사업추진위 측이 투찰하지 않거나 투찰가를 기존 제안금액 이하로 제출할 가능성이 있음.
- 민간재개발추진위가 아닌 다른 제3의 투찰자가 최고의 조건으로 입찰에 참여할 가능성이 있음.
※ 상세내용: TF 검토 결과 보고서 6.3-③-입찰-1 참고</t>
    <phoneticPr fontId="1" type="noConversion"/>
  </si>
  <si>
    <t>- 민간재개발사업의 시행사는 금번 개발사업과 유사한 실적이 전무하여 사업관리능력이 있는지 여부가 불확실함.
※ 상세내용: TF 검토 결과 보고서 6.3-③-사업-2 참고</t>
    <phoneticPr fontId="1" type="noConversion"/>
  </si>
  <si>
    <t>- 민간재개발사업추진위는 공공개발사업에서 매입이 불가한 토지(산281(비오톱1등급), 산281-4, 마을마당)를 매입(73억원)할 예정임.
- 이는 사업비로 편입되어 추후 입주민 공동의 부담으로 돌아가게 될 것이며, 토지매각의 이득은 오로지 법인만이 얻게 됨.
- 이에 대한 민원의 우려가 있음.
※ 상세내용: TF 검토 결과 보고서 6.3-③-이해관계자-2 참고</t>
    <phoneticPr fontId="1" type="noConversion"/>
  </si>
  <si>
    <t>산281(비오톱1등급), 산281-4, 마을마당 비용부담</t>
    <phoneticPr fontId="1" type="noConversion"/>
  </si>
  <si>
    <t>시행사의 유사 실적 부재</t>
    <phoneticPr fontId="1" type="noConversion"/>
  </si>
  <si>
    <t>- 민간재개발사업의 경우 자금조달이 원활하지 않을 경우 수금 지연의 가능성이 있으며, 이로 인해 기존에 전망한 기대이자수익이 감소될 수 있음.
- 계약금과 중도금 기간이 3개월로 짧은데 일부 중도금을 지급한 뒤 계약을 해제하더라도 계약금을 몰취할 수 없음.
※ 상세내용: TF 검토 결과 보고서 6.3-③-수금-3 참고</t>
    <phoneticPr fontId="1" type="noConversion"/>
  </si>
  <si>
    <t>민간재개발사업 대비 늦은 보상 시점</t>
    <phoneticPr fontId="1" type="noConversion"/>
  </si>
  <si>
    <t>민간재개발사업 낮은 사업부지 보상</t>
    <phoneticPr fontId="1" type="noConversion"/>
  </si>
  <si>
    <t>- 사업부지에 대해 민간재개발사업 대비 전체 계약금액이
※ 상세내용: TF 검토 결과 보고서 6.2-②-수금-2 참고</t>
    <phoneticPr fontId="1" type="noConversion"/>
  </si>
  <si>
    <t xml:space="preserve">공공개발사업 대비 누락 필지(486-112, 478-25, 478-38) </t>
    <phoneticPr fontId="1" type="noConversion"/>
  </si>
  <si>
    <t>- 공공개발사업의 경우 486-112(삼익빌라), 478-25(서광아파트), 478-38(스위트빌)을 사업부지에 포함하고 있으나 민간재개발사업은 이를 제외하였음
- 이로 인해 민간재개발사업에서 제외된 주민들의 민원의 우려가 있음.
※ 상세내용: TF 검토 결과 보고서 6.3-③-이해관계자-3 참고</t>
    <phoneticPr fontId="1" type="noConversion"/>
  </si>
  <si>
    <t>쌍문동 토지 매각 TF 리스크 평가표(① 공공개발사업을 위한 복합지구 지정에 동의하는 경우)</t>
    <phoneticPr fontId="1" type="noConversion"/>
  </si>
  <si>
    <t>쌍문동 토지 매각 TF 리스크 평가표(② 민간재개발사업추진위에 토지매각하는 경우)</t>
    <phoneticPr fontId="1" type="noConversion"/>
  </si>
  <si>
    <t>쌍문동 토지 매각 TF 리스크 평가표(③ 토지매각에 반대하는 경우)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</si>
</sst>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_-* #,##0.0_-;\-* #,##0.0_-;_-* &quot;-&quot;_-;_-@_-"/>
  </numFmts>
  <fonts count="11" x14ac:knownFonts="1">
    <font>
      <sz val="11"/>
      <color theme="1"/>
      <name val="맑은 고딕"/>
      <family val="2"/>
      <charset val="129"/>
      <scheme val="minor"/>
    </font>
    <font>
      <sz val="8"/>
      <name val="맑은 고딕"/>
      <family val="2"/>
      <charset val="129"/>
      <scheme val="minor"/>
    </font>
    <font>
      <b/>
      <sz val="11"/>
      <color theme="1"/>
      <name val="맑은 고딕"/>
      <family val="3"/>
      <charset val="129"/>
    </font>
    <font>
      <b/>
      <sz val="20"/>
      <color theme="1"/>
      <name val="맑은 고딕"/>
      <family val="3"/>
      <charset val="129"/>
    </font>
    <font>
      <b/>
      <i/>
      <u/>
      <sz val="11"/>
      <color theme="1"/>
      <name val="맑은 고딕"/>
      <family val="3"/>
      <charset val="129"/>
      <scheme val="minor"/>
    </font>
    <font>
      <b/>
      <sz val="12"/>
      <color theme="1"/>
      <name val="맑은 고딕"/>
      <family val="3"/>
      <charset val="129"/>
      <scheme val="minor"/>
    </font>
    <font>
      <b/>
      <sz val="13"/>
      <color theme="1"/>
      <name val="맑은 고딕"/>
      <family val="3"/>
      <charset val="129"/>
      <scheme val="minor"/>
    </font>
    <font>
      <sz val="13"/>
      <color theme="1"/>
      <name val="맑은 고딕"/>
      <family val="3"/>
      <charset val="129"/>
      <scheme val="minor"/>
    </font>
    <font>
      <sz val="11"/>
      <color theme="1"/>
      <name val="맑은 고딕"/>
      <family val="3"/>
      <charset val="129"/>
    </font>
    <font>
      <b/>
      <sz val="11"/>
      <color theme="1"/>
      <name val="맑은 고딕"/>
      <family val="3"/>
      <charset val="129"/>
      <scheme val="minor"/>
    </font>
    <font>
      <sz val="11"/>
      <color theme="1"/>
      <name val="맑은 고딕"/>
      <family val="2"/>
      <charset val="129"/>
      <scheme val="minor"/>
    </font>
  </fonts>
  <fills count="7">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0000"/>
        <bgColor indexed="64"/>
      </patternFill>
    </fill>
  </fills>
  <borders count="50">
    <border>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style="hair">
        <color indexed="64"/>
      </bottom>
      <diagonal/>
    </border>
    <border>
      <left/>
      <right style="thin">
        <color indexed="64"/>
      </right>
      <top/>
      <bottom/>
      <diagonal/>
    </border>
  </borders>
  <cellStyleXfs count="2">
    <xf numFmtId="0" fontId="0" fillId="0" borderId="0">
      <alignment vertical="center"/>
    </xf>
    <xf numFmtId="41" fontId="10" fillId="0" borderId="0" applyFont="0" applyFill="0" applyBorder="0" applyAlignment="0" applyProtection="0">
      <alignment vertical="center"/>
    </xf>
  </cellStyleXfs>
  <cellXfs count="86">
    <xf numFmtId="0" fontId="0" fillId="0" borderId="0" xfId="0">
      <alignment vertical="center"/>
    </xf>
    <xf numFmtId="0" fontId="0" fillId="0" borderId="0" xfId="0" quotePrefix="1" applyAlignment="1">
      <alignment horizontal="center" vertical="center"/>
    </xf>
    <xf numFmtId="0" fontId="4" fillId="0" borderId="0" xfId="0" applyFont="1">
      <alignment vertical="center"/>
    </xf>
    <xf numFmtId="0" fontId="5" fillId="0" borderId="0" xfId="0" applyFont="1" applyAlignment="1">
      <alignment horizontal="right"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0" fillId="0" borderId="0" xfId="0"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24" xfId="0" applyFont="1" applyBorder="1" applyAlignment="1">
      <alignment horizontal="center" vertical="center"/>
    </xf>
    <xf numFmtId="176" fontId="0" fillId="0" borderId="21" xfId="1" applyNumberFormat="1" applyFont="1" applyBorder="1" applyAlignment="1">
      <alignment horizontal="center" vertical="center"/>
    </xf>
    <xf numFmtId="176" fontId="0" fillId="0" borderId="23" xfId="1" applyNumberFormat="1" applyFont="1" applyBorder="1" applyAlignment="1">
      <alignment horizontal="center" vertical="center"/>
    </xf>
    <xf numFmtId="176" fontId="0" fillId="0" borderId="25" xfId="1" applyNumberFormat="1" applyFont="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176" fontId="7" fillId="0" borderId="11" xfId="1" applyNumberFormat="1" applyFont="1" applyBorder="1" applyAlignment="1">
      <alignment horizontal="center" vertical="center"/>
    </xf>
    <xf numFmtId="176" fontId="7" fillId="0" borderId="13" xfId="1" applyNumberFormat="1" applyFont="1" applyBorder="1" applyAlignment="1">
      <alignment horizontal="center" vertical="center"/>
    </xf>
    <xf numFmtId="176" fontId="7" fillId="0" borderId="16" xfId="1" applyNumberFormat="1" applyFont="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8" fillId="0" borderId="44" xfId="0" applyFont="1" applyBorder="1" applyAlignment="1">
      <alignment horizontal="center" vertical="center"/>
    </xf>
    <xf numFmtId="0" fontId="0" fillId="0" borderId="45" xfId="0" applyBorder="1" applyAlignment="1">
      <alignment horizontal="center" vertical="center"/>
    </xf>
    <xf numFmtId="0" fontId="0" fillId="0" borderId="0" xfId="0" applyBorder="1" applyAlignment="1">
      <alignment horizontal="center" vertical="center"/>
    </xf>
    <xf numFmtId="0" fontId="7" fillId="0" borderId="14" xfId="0" applyFont="1" applyBorder="1" applyAlignment="1">
      <alignment horizontal="center" vertical="center"/>
    </xf>
    <xf numFmtId="0" fontId="7" fillId="0" borderId="17" xfId="0" applyFont="1" applyBorder="1" applyAlignment="1">
      <alignment horizontal="center" vertical="center"/>
    </xf>
    <xf numFmtId="0" fontId="9" fillId="0" borderId="46" xfId="0" applyFont="1" applyBorder="1" applyAlignment="1">
      <alignment horizontal="center" vertical="center"/>
    </xf>
    <xf numFmtId="0" fontId="0" fillId="0" borderId="46" xfId="0" applyBorder="1" applyAlignment="1">
      <alignment horizontal="center" vertical="center"/>
    </xf>
    <xf numFmtId="176" fontId="0" fillId="0" borderId="46" xfId="1" applyNumberFormat="1" applyFont="1" applyBorder="1" applyAlignment="1">
      <alignment horizontal="center" vertical="center"/>
    </xf>
    <xf numFmtId="176" fontId="0" fillId="0" borderId="0" xfId="1" applyNumberFormat="1" applyFont="1" applyBorder="1" applyAlignment="1">
      <alignment horizontal="center" vertical="center"/>
    </xf>
    <xf numFmtId="0" fontId="6" fillId="3" borderId="1" xfId="0" applyFont="1" applyFill="1" applyBorder="1" applyAlignment="1">
      <alignment horizontal="center" vertical="center"/>
    </xf>
    <xf numFmtId="0" fontId="7" fillId="0" borderId="11" xfId="0" applyFont="1" applyBorder="1" applyAlignment="1">
      <alignment horizontal="left" vertical="center" wrapText="1"/>
    </xf>
    <xf numFmtId="0" fontId="7" fillId="0" borderId="13" xfId="0" applyFont="1" applyBorder="1" applyAlignment="1">
      <alignment horizontal="left" vertical="center" wrapText="1"/>
    </xf>
    <xf numFmtId="0" fontId="7" fillId="0" borderId="16" xfId="0" applyFont="1" applyBorder="1" applyAlignment="1">
      <alignment horizontal="left" vertical="center" wrapText="1"/>
    </xf>
    <xf numFmtId="0" fontId="7" fillId="0" borderId="47" xfId="0" applyFont="1" applyBorder="1" applyAlignment="1">
      <alignment horizontal="left" vertical="center" wrapText="1"/>
    </xf>
    <xf numFmtId="0" fontId="7" fillId="0" borderId="11" xfId="0" quotePrefix="1" applyFont="1" applyBorder="1" applyAlignment="1">
      <alignment horizontal="left" vertical="top" wrapText="1"/>
    </xf>
    <xf numFmtId="0" fontId="7" fillId="0" borderId="13" xfId="0" applyFont="1" applyBorder="1" applyAlignment="1">
      <alignment horizontal="left" vertical="top" wrapText="1"/>
    </xf>
    <xf numFmtId="0" fontId="7" fillId="0" borderId="16" xfId="0" applyFont="1" applyBorder="1" applyAlignment="1">
      <alignment horizontal="left" vertical="top" wrapText="1"/>
    </xf>
    <xf numFmtId="0" fontId="7" fillId="0" borderId="11"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6" xfId="0" applyFont="1" applyBorder="1" applyAlignment="1">
      <alignment horizontal="center" vertical="center" shrinkToFit="1"/>
    </xf>
    <xf numFmtId="41" fontId="0" fillId="4" borderId="46" xfId="1" applyFont="1" applyFill="1" applyBorder="1" applyAlignment="1">
      <alignment horizontal="center" vertical="center"/>
    </xf>
    <xf numFmtId="41" fontId="0" fillId="5" borderId="46" xfId="1" applyFont="1" applyFill="1" applyBorder="1" applyAlignment="1">
      <alignment horizontal="center" vertical="center"/>
    </xf>
    <xf numFmtId="41" fontId="0" fillId="6" borderId="46" xfId="1" applyFont="1" applyFill="1" applyBorder="1" applyAlignment="1">
      <alignment horizontal="center" vertical="center"/>
    </xf>
    <xf numFmtId="41" fontId="7" fillId="0" borderId="11" xfId="1" applyFont="1" applyBorder="1" applyAlignment="1">
      <alignment horizontal="center" vertical="center"/>
    </xf>
    <xf numFmtId="41" fontId="7" fillId="0" borderId="13" xfId="1" applyFont="1" applyBorder="1" applyAlignment="1">
      <alignment horizontal="center" vertical="center"/>
    </xf>
    <xf numFmtId="41" fontId="7" fillId="0" borderId="16" xfId="1" applyFont="1" applyBorder="1" applyAlignment="1">
      <alignment horizontal="center" vertical="center"/>
    </xf>
    <xf numFmtId="0" fontId="0" fillId="0" borderId="0" xfId="0" applyAlignment="1">
      <alignment horizontal="center" vertical="center" shrinkToFit="1"/>
    </xf>
    <xf numFmtId="0" fontId="2" fillId="0" borderId="0" xfId="0" applyFont="1" applyAlignment="1">
      <alignment horizontal="center" vertical="center" shrinkToFit="1"/>
    </xf>
    <xf numFmtId="0" fontId="0" fillId="0" borderId="0" xfId="0" quotePrefix="1" applyAlignment="1">
      <alignment horizontal="center" vertical="center" shrinkToFit="1"/>
    </xf>
    <xf numFmtId="0" fontId="7" fillId="0" borderId="13" xfId="0" quotePrefix="1" applyFont="1" applyBorder="1" applyAlignment="1">
      <alignment horizontal="left" vertical="top" wrapText="1"/>
    </xf>
    <xf numFmtId="0" fontId="7" fillId="0" borderId="48" xfId="0" applyFont="1" applyBorder="1" applyAlignment="1">
      <alignment horizontal="center" vertical="center"/>
    </xf>
    <xf numFmtId="0" fontId="6" fillId="3" borderId="1" xfId="0" applyFont="1" applyFill="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0" fillId="2" borderId="0" xfId="0" applyFill="1" applyAlignment="1">
      <alignment horizontal="center" vertical="center"/>
    </xf>
    <xf numFmtId="0" fontId="3" fillId="0" borderId="0" xfId="0" applyFont="1" applyAlignment="1">
      <alignment horizontal="center" vertical="center"/>
    </xf>
    <xf numFmtId="0" fontId="6" fillId="3" borderId="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6" xfId="0" applyFont="1" applyFill="1" applyBorder="1" applyAlignment="1">
      <alignment horizontal="center" vertical="center" wrapText="1"/>
    </xf>
    <xf numFmtId="0" fontId="6" fillId="3" borderId="49" xfId="0" applyFont="1" applyFill="1" applyBorder="1" applyAlignment="1">
      <alignment horizontal="center" vertical="center"/>
    </xf>
    <xf numFmtId="0" fontId="9" fillId="0" borderId="46" xfId="0" applyFont="1" applyBorder="1" applyAlignment="1">
      <alignment horizontal="center" vertical="center"/>
    </xf>
  </cellXfs>
  <cellStyles count="2">
    <cellStyle name="쉼표 [0]" xfId="1" builtinId="6"/>
    <cellStyle name="표준" xfId="0" builtinId="0"/>
  </cellStyles>
  <dxfs count="28">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
      <fill>
        <patternFill>
          <bgColor rgb="FF66FF33"/>
        </patternFill>
      </fill>
    </dxf>
    <dxf>
      <fill>
        <patternFill>
          <bgColor theme="7" tint="0.59996337778862885"/>
        </patternFill>
      </fill>
    </dxf>
    <dxf>
      <fill>
        <patternFill>
          <bgColor rgb="FFFF0000"/>
        </patternFill>
      </fill>
    </dxf>
    <dxf>
      <fill>
        <patternFill>
          <bgColor theme="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9"/>
  <sheetViews>
    <sheetView showGridLines="0" view="pageBreakPreview" zoomScale="85" zoomScaleNormal="70" zoomScaleSheetLayoutView="85" workbookViewId="0">
      <pane xSplit="6" ySplit="8" topLeftCell="H9" activePane="bottomRight" state="frozen"/>
      <selection activeCell="E10" sqref="E10"/>
      <selection pane="topRight" activeCell="E10" sqref="E10"/>
      <selection pane="bottomLeft" activeCell="E10" sqref="E10"/>
      <selection pane="bottomRight" activeCell="B3" sqref="B3:S3"/>
    </sheetView>
  </sheetViews>
  <sheetFormatPr defaultRowHeight="16.5" x14ac:dyDescent="0.3"/>
  <cols>
    <col min="1" max="1" width="9" style="62"/>
    <col min="2" max="2" width="6" customWidth="1"/>
    <col min="3" max="3" width="12.75" customWidth="1"/>
    <col min="4" max="4" width="20.125" customWidth="1"/>
    <col min="5" max="5" width="27.625" customWidth="1"/>
    <col min="6" max="6" width="65.75" customWidth="1"/>
    <col min="17" max="18" width="11.5" customWidth="1"/>
    <col min="19" max="19" width="30.25" customWidth="1"/>
    <col min="22" max="23" width="9" style="10"/>
  </cols>
  <sheetData>
    <row r="2" spans="1:25" ht="3.95" customHeight="1" x14ac:dyDescent="0.3">
      <c r="B2" s="70"/>
      <c r="C2" s="70"/>
      <c r="D2" s="70"/>
      <c r="E2" s="70"/>
      <c r="F2" s="70"/>
      <c r="G2" s="70"/>
      <c r="H2" s="70"/>
      <c r="I2" s="70"/>
      <c r="J2" s="70"/>
      <c r="K2" s="70"/>
      <c r="L2" s="70"/>
      <c r="M2" s="70"/>
      <c r="N2" s="70"/>
      <c r="O2" s="70"/>
      <c r="P2" s="70"/>
      <c r="Q2" s="70"/>
      <c r="R2" s="70"/>
      <c r="S2" s="70"/>
      <c r="T2" s="1" t="s">
        <v>0</v>
      </c>
    </row>
    <row r="3" spans="1:25" ht="51.75" customHeight="1" x14ac:dyDescent="0.3">
      <c r="A3" s="63"/>
      <c r="B3" s="71" t="s">
        <v>130</v>
      </c>
      <c r="C3" s="71"/>
      <c r="D3" s="71"/>
      <c r="E3" s="71"/>
      <c r="F3" s="71"/>
      <c r="G3" s="71"/>
      <c r="H3" s="71"/>
      <c r="I3" s="71"/>
      <c r="J3" s="71"/>
      <c r="K3" s="71"/>
      <c r="L3" s="71"/>
      <c r="M3" s="71"/>
      <c r="N3" s="71"/>
      <c r="O3" s="71"/>
      <c r="P3" s="71"/>
      <c r="Q3" s="71"/>
      <c r="R3" s="71"/>
      <c r="S3" s="71"/>
      <c r="T3" s="1" t="s">
        <v>0</v>
      </c>
    </row>
    <row r="4" spans="1:25" ht="3.95" customHeight="1" x14ac:dyDescent="0.3">
      <c r="B4" s="70"/>
      <c r="C4" s="70"/>
      <c r="D4" s="70"/>
      <c r="E4" s="70"/>
      <c r="F4" s="70"/>
      <c r="G4" s="70"/>
      <c r="H4" s="70"/>
      <c r="I4" s="70"/>
      <c r="J4" s="70"/>
      <c r="K4" s="70"/>
      <c r="L4" s="70"/>
      <c r="M4" s="70"/>
      <c r="N4" s="70"/>
      <c r="O4" s="70"/>
      <c r="P4" s="70"/>
      <c r="Q4" s="70"/>
      <c r="R4" s="70"/>
      <c r="S4" s="70"/>
      <c r="T4" s="1" t="s">
        <v>0</v>
      </c>
    </row>
    <row r="5" spans="1:25" x14ac:dyDescent="0.3">
      <c r="T5" s="1" t="s">
        <v>0</v>
      </c>
    </row>
    <row r="6" spans="1:25" ht="18" thickBot="1" x14ac:dyDescent="0.35">
      <c r="B6" s="2" t="s">
        <v>25</v>
      </c>
      <c r="C6" s="2"/>
      <c r="S6" s="3" t="s">
        <v>2</v>
      </c>
      <c r="T6" s="1" t="s">
        <v>0</v>
      </c>
    </row>
    <row r="7" spans="1:25" ht="30" customHeight="1" thickBot="1" x14ac:dyDescent="0.35">
      <c r="B7" s="75" t="s">
        <v>1</v>
      </c>
      <c r="C7" s="77" t="s">
        <v>36</v>
      </c>
      <c r="D7" s="72" t="s">
        <v>9</v>
      </c>
      <c r="E7" s="74"/>
      <c r="F7" s="81" t="s">
        <v>10</v>
      </c>
      <c r="G7" s="72" t="s">
        <v>3</v>
      </c>
      <c r="H7" s="73"/>
      <c r="I7" s="73"/>
      <c r="J7" s="73"/>
      <c r="K7" s="74"/>
      <c r="L7" s="72" t="s">
        <v>4</v>
      </c>
      <c r="M7" s="73"/>
      <c r="N7" s="73"/>
      <c r="O7" s="73"/>
      <c r="P7" s="74"/>
      <c r="Q7" s="77" t="s">
        <v>7</v>
      </c>
      <c r="R7" s="83" t="s">
        <v>35</v>
      </c>
      <c r="S7" s="79" t="s">
        <v>11</v>
      </c>
      <c r="T7" s="1" t="s">
        <v>0</v>
      </c>
    </row>
    <row r="8" spans="1:25" ht="30" customHeight="1" thickBot="1" x14ac:dyDescent="0.35">
      <c r="A8" s="62" t="s">
        <v>37</v>
      </c>
      <c r="B8" s="76"/>
      <c r="C8" s="78"/>
      <c r="D8" s="45" t="s">
        <v>8</v>
      </c>
      <c r="E8" s="45" t="s">
        <v>17</v>
      </c>
      <c r="F8" s="82"/>
      <c r="G8" s="17" t="s">
        <v>5</v>
      </c>
      <c r="H8" s="18" t="s">
        <v>21</v>
      </c>
      <c r="I8" s="18" t="s">
        <v>22</v>
      </c>
      <c r="J8" s="18" t="s">
        <v>23</v>
      </c>
      <c r="K8" s="19" t="s">
        <v>6</v>
      </c>
      <c r="L8" s="17">
        <v>5</v>
      </c>
      <c r="M8" s="18">
        <v>4</v>
      </c>
      <c r="N8" s="18">
        <v>3</v>
      </c>
      <c r="O8" s="18">
        <v>2</v>
      </c>
      <c r="P8" s="19">
        <v>1</v>
      </c>
      <c r="Q8" s="78"/>
      <c r="R8" s="78"/>
      <c r="S8" s="80"/>
      <c r="T8" s="1" t="s">
        <v>0</v>
      </c>
      <c r="V8" s="68" t="s">
        <v>15</v>
      </c>
      <c r="W8" s="69"/>
      <c r="X8" s="68" t="s">
        <v>16</v>
      </c>
      <c r="Y8" s="69"/>
    </row>
    <row r="9" spans="1:25" ht="172.5" customHeight="1" x14ac:dyDescent="0.3">
      <c r="A9" s="62" t="str">
        <f>SUBSTITUTE($D9, " 리스크","")</f>
        <v>이해관계자</v>
      </c>
      <c r="B9" s="4">
        <f>IF($E9="","",ROW()-8)</f>
        <v>1</v>
      </c>
      <c r="C9" s="53" t="str">
        <f>IFERROR(IF($D9&lt;&gt;"",$A$8&amp;"-"&amp;SUBSTITUTE($D9, " 리스크","")&amp;"-"&amp;COUNTIF($A$9:$A9,$A9),""),"")</f>
        <v>①-이해관계자-1</v>
      </c>
      <c r="D9" s="5" t="s">
        <v>45</v>
      </c>
      <c r="E9" s="46" t="s">
        <v>67</v>
      </c>
      <c r="F9" s="50" t="s">
        <v>85</v>
      </c>
      <c r="G9" s="20"/>
      <c r="H9" s="21"/>
      <c r="I9" s="21"/>
      <c r="J9" s="21"/>
      <c r="K9" s="22"/>
      <c r="L9" s="20"/>
      <c r="M9" s="21"/>
      <c r="N9" s="21"/>
      <c r="O9" s="21"/>
      <c r="P9" s="22"/>
      <c r="Q9" s="59" t="str">
        <f t="shared" ref="Q9:Q28" si="0">IFERROR(VLOOKUP(IF(MATCH("○",$G9:$K9,0)=1,$G$8,IF(MATCH("○",$G9:$K9,0)=2,$H$8,IF(MATCH("○",$G9:$K9,0)=3,$I$8,IF(MATCH("○",$G9:$K9,0)=4,$J$8,IF(MATCH("○",$G9:$K9,0)=5,$K$8))))),$V$9:$W$13,2,FALSE)*VLOOKUP(IF(MATCH("○",$L9:$P9,0)=1,$L$8,IF(MATCH("○",$L9:$P9,0)=2,$M$8,IF(MATCH("○",$L9:$P9,0)=3,$N$8,IF(MATCH("○",$L9:$P9,0)=4,$O$8,IF(MATCH("○",$L9:$P9,0)=5,$P$8))))),$X$9:$Y$13,2,FALSE)*10,"")</f>
        <v/>
      </c>
      <c r="R9" s="29"/>
      <c r="S9" s="66"/>
      <c r="T9" s="1" t="s">
        <v>0</v>
      </c>
      <c r="V9" s="11" t="s">
        <v>13</v>
      </c>
      <c r="W9" s="14">
        <v>2</v>
      </c>
      <c r="X9" s="11">
        <v>1</v>
      </c>
      <c r="Y9" s="14">
        <v>1</v>
      </c>
    </row>
    <row r="10" spans="1:25" ht="374.25" customHeight="1" x14ac:dyDescent="0.3">
      <c r="A10" s="62" t="str">
        <f>SUBSTITUTE($D10, " 리스크","")</f>
        <v>자산</v>
      </c>
      <c r="B10" s="6">
        <f t="shared" ref="B10:B28" si="1">IF($E10="","",ROW()-8)</f>
        <v>2</v>
      </c>
      <c r="C10" s="54" t="str">
        <f>IFERROR(IF($D10&lt;&gt;"",$A$8&amp;"-"&amp;SUBSTITUTE($D10, " 리스크","")&amp;"-"&amp;COUNTIF($A$9:$A10,$A10),""),"")</f>
        <v>①-자산-1</v>
      </c>
      <c r="D10" s="7" t="s">
        <v>70</v>
      </c>
      <c r="E10" s="49" t="s">
        <v>69</v>
      </c>
      <c r="F10" s="65" t="s">
        <v>86</v>
      </c>
      <c r="G10" s="23"/>
      <c r="H10" s="24"/>
      <c r="I10" s="24"/>
      <c r="J10" s="24"/>
      <c r="K10" s="25"/>
      <c r="L10" s="23"/>
      <c r="M10" s="24"/>
      <c r="N10" s="24"/>
      <c r="O10" s="24"/>
      <c r="P10" s="25"/>
      <c r="Q10" s="60" t="str">
        <f t="shared" si="0"/>
        <v/>
      </c>
      <c r="R10" s="30"/>
      <c r="S10" s="39"/>
      <c r="T10" s="1" t="s">
        <v>0</v>
      </c>
      <c r="V10" s="12" t="s">
        <v>18</v>
      </c>
      <c r="W10" s="15">
        <v>1.5</v>
      </c>
      <c r="X10" s="12">
        <v>2</v>
      </c>
      <c r="Y10" s="15">
        <v>2</v>
      </c>
    </row>
    <row r="11" spans="1:25" ht="111" customHeight="1" x14ac:dyDescent="0.3">
      <c r="A11" s="62" t="str">
        <f t="shared" ref="A11:A28" si="2">SUBSTITUTE($D11, " 리스크","")</f>
        <v>자산</v>
      </c>
      <c r="B11" s="6">
        <f t="shared" si="1"/>
        <v>3</v>
      </c>
      <c r="C11" s="54" t="str">
        <f>IFERROR(IF($D11&lt;&gt;"",$A$8&amp;"-"&amp;SUBSTITUTE($D11, " 리스크","")&amp;"-"&amp;COUNTIF($A$9:$A11,$A11),""),"")</f>
        <v>①-자산-2</v>
      </c>
      <c r="D11" s="7" t="s">
        <v>70</v>
      </c>
      <c r="E11" s="49" t="s">
        <v>73</v>
      </c>
      <c r="F11" s="65" t="s">
        <v>87</v>
      </c>
      <c r="G11" s="23"/>
      <c r="H11" s="24"/>
      <c r="I11" s="24"/>
      <c r="J11" s="24"/>
      <c r="K11" s="25"/>
      <c r="L11" s="23"/>
      <c r="M11" s="24"/>
      <c r="N11" s="24"/>
      <c r="O11" s="24"/>
      <c r="P11" s="25"/>
      <c r="Q11" s="60" t="str">
        <f t="shared" si="0"/>
        <v/>
      </c>
      <c r="R11" s="30"/>
      <c r="S11" s="39"/>
      <c r="T11" s="1" t="s">
        <v>0</v>
      </c>
      <c r="V11" s="12" t="s">
        <v>19</v>
      </c>
      <c r="W11" s="15">
        <v>1.2</v>
      </c>
      <c r="X11" s="12">
        <v>3</v>
      </c>
      <c r="Y11" s="15">
        <v>3</v>
      </c>
    </row>
    <row r="12" spans="1:25" ht="219.75" customHeight="1" x14ac:dyDescent="0.3">
      <c r="A12" s="62" t="str">
        <f t="shared" si="2"/>
        <v>자산</v>
      </c>
      <c r="B12" s="6">
        <f t="shared" si="1"/>
        <v>4</v>
      </c>
      <c r="C12" s="54" t="str">
        <f>IFERROR(IF($D12&lt;&gt;"",$A$8&amp;"-"&amp;SUBSTITUTE($D12, " 리스크","")&amp;"-"&amp;COUNTIF($A$9:$A12,$A12),""),"")</f>
        <v>①-자산-3</v>
      </c>
      <c r="D12" s="7" t="s">
        <v>70</v>
      </c>
      <c r="E12" s="49" t="s">
        <v>72</v>
      </c>
      <c r="F12" s="65" t="s">
        <v>88</v>
      </c>
      <c r="G12" s="23"/>
      <c r="H12" s="24"/>
      <c r="I12" s="24"/>
      <c r="J12" s="24"/>
      <c r="K12" s="25"/>
      <c r="L12" s="23"/>
      <c r="M12" s="24"/>
      <c r="N12" s="24"/>
      <c r="O12" s="24"/>
      <c r="P12" s="25"/>
      <c r="Q12" s="60" t="str">
        <f t="shared" si="0"/>
        <v/>
      </c>
      <c r="R12" s="30"/>
      <c r="S12" s="39"/>
      <c r="T12" s="1" t="s">
        <v>0</v>
      </c>
      <c r="V12" s="12" t="s">
        <v>20</v>
      </c>
      <c r="W12" s="15">
        <v>1</v>
      </c>
      <c r="X12" s="12">
        <v>4</v>
      </c>
      <c r="Y12" s="15">
        <v>4</v>
      </c>
    </row>
    <row r="13" spans="1:25" ht="187.5" customHeight="1" thickBot="1" x14ac:dyDescent="0.35">
      <c r="A13" s="62" t="str">
        <f t="shared" si="2"/>
        <v>자산</v>
      </c>
      <c r="B13" s="6">
        <f t="shared" si="1"/>
        <v>5</v>
      </c>
      <c r="C13" s="54" t="str">
        <f>IFERROR(IF($D13&lt;&gt;"",$A$8&amp;"-"&amp;SUBSTITUTE($D13, " 리스크","")&amp;"-"&amp;COUNTIF($A$9:$A13,$A13),""),"")</f>
        <v>①-자산-4</v>
      </c>
      <c r="D13" s="7" t="s">
        <v>70</v>
      </c>
      <c r="E13" s="47" t="s">
        <v>74</v>
      </c>
      <c r="F13" s="65" t="s">
        <v>89</v>
      </c>
      <c r="G13" s="23"/>
      <c r="H13" s="24"/>
      <c r="I13" s="24"/>
      <c r="J13" s="24"/>
      <c r="K13" s="25"/>
      <c r="L13" s="23"/>
      <c r="M13" s="24"/>
      <c r="N13" s="24"/>
      <c r="O13" s="24"/>
      <c r="P13" s="25"/>
      <c r="Q13" s="60" t="str">
        <f t="shared" si="0"/>
        <v/>
      </c>
      <c r="R13" s="30"/>
      <c r="S13" s="39"/>
      <c r="T13" s="1" t="s">
        <v>0</v>
      </c>
      <c r="V13" s="13" t="s">
        <v>14</v>
      </c>
      <c r="W13" s="16">
        <v>0.5</v>
      </c>
      <c r="X13" s="13">
        <v>5</v>
      </c>
      <c r="Y13" s="16">
        <v>5</v>
      </c>
    </row>
    <row r="14" spans="1:25" ht="175.5" customHeight="1" x14ac:dyDescent="0.3">
      <c r="A14" s="62" t="str">
        <f t="shared" si="2"/>
        <v>법률</v>
      </c>
      <c r="B14" s="6">
        <f t="shared" si="1"/>
        <v>6</v>
      </c>
      <c r="C14" s="54" t="str">
        <f>IFERROR(IF($D14&lt;&gt;"",$A$8&amp;"-"&amp;SUBSTITUTE($D14, " 리스크","")&amp;"-"&amp;COUNTIF($A$9:$A14,$A14),""),"")</f>
        <v>①-법률-1</v>
      </c>
      <c r="D14" s="7" t="s">
        <v>61</v>
      </c>
      <c r="E14" s="47" t="s">
        <v>75</v>
      </c>
      <c r="F14" s="65" t="s">
        <v>90</v>
      </c>
      <c r="G14" s="23"/>
      <c r="H14" s="24"/>
      <c r="I14" s="24"/>
      <c r="J14" s="24"/>
      <c r="K14" s="25"/>
      <c r="L14" s="23"/>
      <c r="M14" s="24"/>
      <c r="N14" s="24"/>
      <c r="O14" s="24"/>
      <c r="P14" s="25"/>
      <c r="Q14" s="60" t="str">
        <f t="shared" si="0"/>
        <v/>
      </c>
      <c r="R14" s="30"/>
      <c r="S14" s="39"/>
      <c r="T14" s="1" t="s">
        <v>0</v>
      </c>
    </row>
    <row r="15" spans="1:25" ht="307.5" customHeight="1" x14ac:dyDescent="0.3">
      <c r="A15" s="62" t="str">
        <f t="shared" si="2"/>
        <v>사업</v>
      </c>
      <c r="B15" s="6">
        <f t="shared" si="1"/>
        <v>7</v>
      </c>
      <c r="C15" s="54" t="str">
        <f>IFERROR(IF($D15&lt;&gt;"",$A$8&amp;"-"&amp;SUBSTITUTE($D15, " 리스크","")&amp;"-"&amp;COUNTIF($A$9:$A15,$A15),""),"")</f>
        <v>①-사업-1</v>
      </c>
      <c r="D15" s="7" t="s">
        <v>76</v>
      </c>
      <c r="E15" s="47" t="s">
        <v>81</v>
      </c>
      <c r="F15" s="65" t="s">
        <v>91</v>
      </c>
      <c r="G15" s="23"/>
      <c r="H15" s="24"/>
      <c r="I15" s="24"/>
      <c r="J15" s="24"/>
      <c r="K15" s="25"/>
      <c r="L15" s="23"/>
      <c r="M15" s="24"/>
      <c r="N15" s="24"/>
      <c r="O15" s="24"/>
      <c r="P15" s="25"/>
      <c r="Q15" s="60" t="str">
        <f t="shared" si="0"/>
        <v/>
      </c>
      <c r="R15" s="30"/>
      <c r="S15" s="39"/>
      <c r="T15" s="1" t="s">
        <v>0</v>
      </c>
    </row>
    <row r="16" spans="1:25" ht="113.25" customHeight="1" x14ac:dyDescent="0.3">
      <c r="A16" s="62" t="str">
        <f t="shared" si="2"/>
        <v>이해관계자</v>
      </c>
      <c r="B16" s="6">
        <f t="shared" si="1"/>
        <v>8</v>
      </c>
      <c r="C16" s="54" t="str">
        <f>IFERROR(IF($D16&lt;&gt;"",$A$8&amp;"-"&amp;SUBSTITUTE($D16, " 리스크","")&amp;"-"&amp;COUNTIF($A$9:$A16,$A16),""),"")</f>
        <v>①-이해관계자-2</v>
      </c>
      <c r="D16" s="7" t="s">
        <v>45</v>
      </c>
      <c r="E16" s="47" t="s">
        <v>77</v>
      </c>
      <c r="F16" s="65" t="s">
        <v>92</v>
      </c>
      <c r="G16" s="23"/>
      <c r="H16" s="24"/>
      <c r="I16" s="24"/>
      <c r="J16" s="24"/>
      <c r="K16" s="25"/>
      <c r="L16" s="23"/>
      <c r="M16" s="24"/>
      <c r="N16" s="24"/>
      <c r="O16" s="24"/>
      <c r="P16" s="25"/>
      <c r="Q16" s="60" t="str">
        <f t="shared" si="0"/>
        <v/>
      </c>
      <c r="R16" s="30"/>
      <c r="S16" s="39"/>
      <c r="T16" s="1" t="s">
        <v>0</v>
      </c>
    </row>
    <row r="17" spans="1:20" ht="185.25" customHeight="1" x14ac:dyDescent="0.3">
      <c r="A17" s="62" t="str">
        <f t="shared" si="2"/>
        <v>수금</v>
      </c>
      <c r="B17" s="6">
        <f t="shared" si="1"/>
        <v>9</v>
      </c>
      <c r="C17" s="54" t="str">
        <f>IFERROR(IF($D17&lt;&gt;"",$A$8&amp;"-"&amp;SUBSTITUTE($D17, " 리스크","")&amp;"-"&amp;COUNTIF($A$9:$A17,$A17),""),"")</f>
        <v>①-수금-1</v>
      </c>
      <c r="D17" s="7" t="s">
        <v>68</v>
      </c>
      <c r="E17" s="47" t="s">
        <v>78</v>
      </c>
      <c r="F17" s="65" t="s">
        <v>111</v>
      </c>
      <c r="G17" s="23"/>
      <c r="H17" s="24"/>
      <c r="I17" s="24"/>
      <c r="J17" s="24"/>
      <c r="K17" s="25"/>
      <c r="L17" s="23"/>
      <c r="M17" s="24"/>
      <c r="N17" s="24"/>
      <c r="O17" s="24"/>
      <c r="P17" s="25"/>
      <c r="Q17" s="60" t="str">
        <f t="shared" si="0"/>
        <v/>
      </c>
      <c r="R17" s="30"/>
      <c r="S17" s="39"/>
      <c r="T17" s="1" t="s">
        <v>0</v>
      </c>
    </row>
    <row r="18" spans="1:20" ht="164.25" customHeight="1" x14ac:dyDescent="0.3">
      <c r="A18" s="62" t="str">
        <f t="shared" si="2"/>
        <v>수금</v>
      </c>
      <c r="B18" s="6">
        <f t="shared" si="1"/>
        <v>10</v>
      </c>
      <c r="C18" s="54" t="str">
        <f>IFERROR(IF($D18&lt;&gt;"",$A$8&amp;"-"&amp;SUBSTITUTE($D18, " 리스크","")&amp;"-"&amp;COUNTIF($A$9:$A18,$A18),""),"")</f>
        <v>①-수금-2</v>
      </c>
      <c r="D18" s="7" t="s">
        <v>68</v>
      </c>
      <c r="E18" s="47" t="s">
        <v>125</v>
      </c>
      <c r="F18" s="65" t="s">
        <v>93</v>
      </c>
      <c r="G18" s="23"/>
      <c r="H18" s="24"/>
      <c r="I18" s="24"/>
      <c r="J18" s="24"/>
      <c r="K18" s="25"/>
      <c r="L18" s="23"/>
      <c r="M18" s="24"/>
      <c r="N18" s="24"/>
      <c r="O18" s="24"/>
      <c r="P18" s="25"/>
      <c r="Q18" s="60" t="str">
        <f t="shared" si="0"/>
        <v/>
      </c>
      <c r="R18" s="30"/>
      <c r="S18" s="39"/>
      <c r="T18" s="1" t="s">
        <v>0</v>
      </c>
    </row>
    <row r="19" spans="1:20" ht="137.25" customHeight="1" x14ac:dyDescent="0.3">
      <c r="A19" s="62" t="str">
        <f t="shared" si="2"/>
        <v>대체투자</v>
      </c>
      <c r="B19" s="6">
        <f t="shared" si="1"/>
        <v>11</v>
      </c>
      <c r="C19" s="54" t="str">
        <f>IFERROR(IF($D19&lt;&gt;"",$A$8&amp;"-"&amp;SUBSTITUTE($D19, " 리스크","")&amp;"-"&amp;COUNTIF($A$9:$A19,$A19),""),"")</f>
        <v>①-대체투자-1</v>
      </c>
      <c r="D19" s="7" t="s">
        <v>65</v>
      </c>
      <c r="E19" s="47" t="s">
        <v>79</v>
      </c>
      <c r="F19" s="65" t="s">
        <v>94</v>
      </c>
      <c r="G19" s="23"/>
      <c r="H19" s="24"/>
      <c r="I19" s="24"/>
      <c r="J19" s="24"/>
      <c r="K19" s="25"/>
      <c r="L19" s="23"/>
      <c r="M19" s="24"/>
      <c r="N19" s="24"/>
      <c r="O19" s="24"/>
      <c r="P19" s="25"/>
      <c r="Q19" s="60" t="str">
        <f t="shared" si="0"/>
        <v/>
      </c>
      <c r="R19" s="30"/>
      <c r="S19" s="39"/>
      <c r="T19" s="1" t="s">
        <v>0</v>
      </c>
    </row>
    <row r="20" spans="1:20" ht="177.75" customHeight="1" x14ac:dyDescent="0.3">
      <c r="A20" s="62" t="str">
        <f t="shared" si="2"/>
        <v>이해관계자</v>
      </c>
      <c r="B20" s="6">
        <f t="shared" si="1"/>
        <v>12</v>
      </c>
      <c r="C20" s="54" t="str">
        <f>IFERROR(IF($D20&lt;&gt;"",$A$8&amp;"-"&amp;SUBSTITUTE($D20, " 리스크","")&amp;"-"&amp;COUNTIF($A$9:$A20,$A20),""),"")</f>
        <v>①-이해관계자-3</v>
      </c>
      <c r="D20" s="7" t="s">
        <v>45</v>
      </c>
      <c r="E20" s="47" t="s">
        <v>64</v>
      </c>
      <c r="F20" s="65" t="s">
        <v>95</v>
      </c>
      <c r="G20" s="23"/>
      <c r="H20" s="24"/>
      <c r="I20" s="24"/>
      <c r="J20" s="24"/>
      <c r="K20" s="25"/>
      <c r="L20" s="23"/>
      <c r="M20" s="24"/>
      <c r="N20" s="24"/>
      <c r="O20" s="24"/>
      <c r="P20" s="25"/>
      <c r="Q20" s="60" t="str">
        <f t="shared" si="0"/>
        <v/>
      </c>
      <c r="R20" s="30"/>
      <c r="S20" s="39"/>
      <c r="T20" s="1" t="s">
        <v>0</v>
      </c>
    </row>
    <row r="21" spans="1:20" ht="126" customHeight="1" x14ac:dyDescent="0.3">
      <c r="A21" s="62" t="str">
        <f t="shared" si="2"/>
        <v>사업</v>
      </c>
      <c r="B21" s="6">
        <f t="shared" si="1"/>
        <v>13</v>
      </c>
      <c r="C21" s="54" t="str">
        <f>IFERROR(IF($D21&lt;&gt;"",$A$8&amp;"-"&amp;SUBSTITUTE($D21, " 리스크","")&amp;"-"&amp;COUNTIF($A$9:$A21,$A21),""),"")</f>
        <v>①-사업-2</v>
      </c>
      <c r="D21" s="7" t="s">
        <v>76</v>
      </c>
      <c r="E21" s="47" t="s">
        <v>80</v>
      </c>
      <c r="F21" s="65" t="s">
        <v>96</v>
      </c>
      <c r="G21" s="23"/>
      <c r="H21" s="24"/>
      <c r="I21" s="24"/>
      <c r="J21" s="24"/>
      <c r="K21" s="25"/>
      <c r="L21" s="23"/>
      <c r="M21" s="24"/>
      <c r="N21" s="24"/>
      <c r="O21" s="24"/>
      <c r="P21" s="25"/>
      <c r="Q21" s="60" t="str">
        <f t="shared" si="0"/>
        <v/>
      </c>
      <c r="R21" s="30"/>
      <c r="S21" s="39"/>
      <c r="T21" s="1" t="s">
        <v>0</v>
      </c>
    </row>
    <row r="22" spans="1:20" ht="117.75" customHeight="1" x14ac:dyDescent="0.3">
      <c r="A22" s="62" t="str">
        <f t="shared" si="2"/>
        <v>수금</v>
      </c>
      <c r="B22" s="6">
        <f t="shared" si="1"/>
        <v>14</v>
      </c>
      <c r="C22" s="54" t="str">
        <f>IFERROR(IF($D22&lt;&gt;"",$A$8&amp;"-"&amp;SUBSTITUTE($D22, " 리스크","")&amp;"-"&amp;COUNTIF($A$9:$A22,$A22),""),"")</f>
        <v>①-수금-3</v>
      </c>
      <c r="D22" s="7" t="s">
        <v>68</v>
      </c>
      <c r="E22" s="47" t="s">
        <v>109</v>
      </c>
      <c r="F22" s="65" t="s">
        <v>110</v>
      </c>
      <c r="G22" s="23"/>
      <c r="H22" s="24"/>
      <c r="I22" s="24"/>
      <c r="J22" s="24"/>
      <c r="K22" s="25"/>
      <c r="L22" s="23"/>
      <c r="M22" s="24"/>
      <c r="N22" s="24"/>
      <c r="O22" s="24"/>
      <c r="P22" s="25"/>
      <c r="Q22" s="60" t="str">
        <f t="shared" si="0"/>
        <v/>
      </c>
      <c r="R22" s="30"/>
      <c r="S22" s="39"/>
      <c r="T22" s="1" t="s">
        <v>0</v>
      </c>
    </row>
    <row r="23" spans="1:20" ht="87" customHeight="1" x14ac:dyDescent="0.3">
      <c r="A23" s="62" t="str">
        <f t="shared" si="2"/>
        <v>법률</v>
      </c>
      <c r="B23" s="6">
        <f t="shared" si="1"/>
        <v>15</v>
      </c>
      <c r="C23" s="54" t="str">
        <f>IFERROR(IF($D23&lt;&gt;"",$A$8&amp;"-"&amp;SUBSTITUTE($D23, " 리스크","")&amp;"-"&amp;COUNTIF($A$9:$A23,$A23),""),"")</f>
        <v>①-법률-2</v>
      </c>
      <c r="D23" s="7" t="s">
        <v>61</v>
      </c>
      <c r="E23" s="47" t="s">
        <v>62</v>
      </c>
      <c r="F23" s="65" t="s">
        <v>114</v>
      </c>
      <c r="G23" s="23"/>
      <c r="H23" s="24"/>
      <c r="I23" s="24"/>
      <c r="J23" s="24"/>
      <c r="K23" s="25"/>
      <c r="L23" s="23"/>
      <c r="M23" s="24"/>
      <c r="N23" s="24"/>
      <c r="O23" s="24"/>
      <c r="P23" s="25"/>
      <c r="Q23" s="60" t="str">
        <f t="shared" si="0"/>
        <v/>
      </c>
      <c r="R23" s="30"/>
      <c r="S23" s="39"/>
      <c r="T23" s="1" t="s">
        <v>0</v>
      </c>
    </row>
    <row r="24" spans="1:20" ht="164.25" customHeight="1" x14ac:dyDescent="0.3">
      <c r="A24" s="62" t="str">
        <f t="shared" si="2"/>
        <v>수금</v>
      </c>
      <c r="B24" s="6">
        <f t="shared" si="1"/>
        <v>16</v>
      </c>
      <c r="C24" s="54" t="str">
        <f>IFERROR(IF($D24&lt;&gt;"",$A$8&amp;"-"&amp;SUBSTITUTE($D24, " 리스크","")&amp;"-"&amp;COUNTIF($A$9:$A24,$A24),""),"")</f>
        <v>①-수금-4</v>
      </c>
      <c r="D24" s="7" t="s">
        <v>68</v>
      </c>
      <c r="E24" s="47" t="s">
        <v>126</v>
      </c>
      <c r="F24" s="65" t="s">
        <v>127</v>
      </c>
      <c r="G24" s="23"/>
      <c r="H24" s="24"/>
      <c r="I24" s="24"/>
      <c r="J24" s="24"/>
      <c r="K24" s="25"/>
      <c r="L24" s="23"/>
      <c r="M24" s="24"/>
      <c r="N24" s="24"/>
      <c r="O24" s="24"/>
      <c r="P24" s="25"/>
      <c r="Q24" s="60" t="str">
        <f t="shared" si="0"/>
        <v/>
      </c>
      <c r="R24" s="30"/>
      <c r="S24" s="39"/>
      <c r="T24" s="1" t="s">
        <v>0</v>
      </c>
    </row>
    <row r="25" spans="1:20" ht="75" customHeight="1" x14ac:dyDescent="0.3">
      <c r="A25" s="62" t="str">
        <f t="shared" si="2"/>
        <v/>
      </c>
      <c r="B25" s="6" t="str">
        <f t="shared" si="1"/>
        <v/>
      </c>
      <c r="C25" s="54" t="str">
        <f>IFERROR(IF($D25&lt;&gt;"",$A$8&amp;"-"&amp;SUBSTITUTE($D25, " 리스크","")&amp;"-"&amp;COUNTIF($A$9:$A25,$A25),""),"")</f>
        <v/>
      </c>
      <c r="D25" s="7"/>
      <c r="E25" s="47"/>
      <c r="F25" s="51"/>
      <c r="G25" s="23"/>
      <c r="H25" s="24"/>
      <c r="I25" s="24"/>
      <c r="J25" s="24"/>
      <c r="K25" s="25"/>
      <c r="L25" s="23"/>
      <c r="M25" s="24"/>
      <c r="N25" s="24"/>
      <c r="O25" s="24"/>
      <c r="P25" s="25"/>
      <c r="Q25" s="60" t="str">
        <f t="shared" si="0"/>
        <v/>
      </c>
      <c r="R25" s="30"/>
      <c r="S25" s="39"/>
      <c r="T25" s="1" t="s">
        <v>0</v>
      </c>
    </row>
    <row r="26" spans="1:20" ht="75" customHeight="1" x14ac:dyDescent="0.3">
      <c r="A26" s="62" t="str">
        <f t="shared" si="2"/>
        <v/>
      </c>
      <c r="B26" s="6" t="str">
        <f t="shared" si="1"/>
        <v/>
      </c>
      <c r="C26" s="54" t="str">
        <f>IFERROR(IF($D26&lt;&gt;"",$A$8&amp;"-"&amp;SUBSTITUTE($D26, " 리스크","")&amp;"-"&amp;COUNTIF($A$9:$A26,$A26),""),"")</f>
        <v/>
      </c>
      <c r="D26" s="7"/>
      <c r="E26" s="47"/>
      <c r="F26" s="51"/>
      <c r="G26" s="23"/>
      <c r="H26" s="24"/>
      <c r="I26" s="24"/>
      <c r="J26" s="24"/>
      <c r="K26" s="25"/>
      <c r="L26" s="23"/>
      <c r="M26" s="24"/>
      <c r="N26" s="24"/>
      <c r="O26" s="24"/>
      <c r="P26" s="25"/>
      <c r="Q26" s="60" t="str">
        <f t="shared" si="0"/>
        <v/>
      </c>
      <c r="R26" s="30"/>
      <c r="S26" s="39"/>
      <c r="T26" s="1" t="s">
        <v>0</v>
      </c>
    </row>
    <row r="27" spans="1:20" ht="75" customHeight="1" x14ac:dyDescent="0.3">
      <c r="A27" s="62" t="str">
        <f t="shared" si="2"/>
        <v/>
      </c>
      <c r="B27" s="6" t="str">
        <f t="shared" si="1"/>
        <v/>
      </c>
      <c r="C27" s="54" t="str">
        <f>IFERROR(IF($D27&lt;&gt;"",$A$8&amp;"-"&amp;SUBSTITUTE($D27, " 리스크","")&amp;"-"&amp;COUNTIF($A$9:$A27,$A27),""),"")</f>
        <v/>
      </c>
      <c r="D27" s="7"/>
      <c r="E27" s="47"/>
      <c r="F27" s="51"/>
      <c r="G27" s="23"/>
      <c r="H27" s="24"/>
      <c r="I27" s="24"/>
      <c r="J27" s="24"/>
      <c r="K27" s="25"/>
      <c r="L27" s="23"/>
      <c r="M27" s="24"/>
      <c r="N27" s="24"/>
      <c r="O27" s="24"/>
      <c r="P27" s="25"/>
      <c r="Q27" s="60" t="str">
        <f t="shared" si="0"/>
        <v/>
      </c>
      <c r="R27" s="30"/>
      <c r="S27" s="39"/>
      <c r="T27" s="1" t="s">
        <v>0</v>
      </c>
    </row>
    <row r="28" spans="1:20" ht="75" customHeight="1" thickBot="1" x14ac:dyDescent="0.35">
      <c r="A28" s="62" t="str">
        <f t="shared" si="2"/>
        <v/>
      </c>
      <c r="B28" s="8" t="str">
        <f t="shared" si="1"/>
        <v/>
      </c>
      <c r="C28" s="55" t="str">
        <f>IFERROR(IF($D28&lt;&gt;"",$A$8&amp;"-"&amp;SUBSTITUTE($D28, " 리스크","")&amp;"-"&amp;COUNTIF($A$9:$A28,$A28),""),"")</f>
        <v/>
      </c>
      <c r="D28" s="9"/>
      <c r="E28" s="48"/>
      <c r="F28" s="52"/>
      <c r="G28" s="26"/>
      <c r="H28" s="27"/>
      <c r="I28" s="27"/>
      <c r="J28" s="27"/>
      <c r="K28" s="28"/>
      <c r="L28" s="26"/>
      <c r="M28" s="27"/>
      <c r="N28" s="27"/>
      <c r="O28" s="27"/>
      <c r="P28" s="28"/>
      <c r="Q28" s="61" t="str">
        <f t="shared" si="0"/>
        <v/>
      </c>
      <c r="R28" s="31"/>
      <c r="S28" s="40"/>
      <c r="T28" s="1" t="s">
        <v>0</v>
      </c>
    </row>
    <row r="29" spans="1:20" x14ac:dyDescent="0.3">
      <c r="A29" s="64" t="s">
        <v>0</v>
      </c>
      <c r="B29" s="1" t="s">
        <v>0</v>
      </c>
      <c r="C29" s="1" t="s">
        <v>0</v>
      </c>
      <c r="D29" s="1" t="s">
        <v>0</v>
      </c>
      <c r="E29" s="1" t="s">
        <v>0</v>
      </c>
      <c r="F29" s="1" t="s">
        <v>0</v>
      </c>
      <c r="G29" s="1" t="s">
        <v>0</v>
      </c>
      <c r="H29" s="1" t="s">
        <v>0</v>
      </c>
      <c r="I29" s="1" t="s">
        <v>0</v>
      </c>
      <c r="J29" s="1" t="s">
        <v>0</v>
      </c>
      <c r="K29" s="1" t="s">
        <v>0</v>
      </c>
      <c r="L29" s="1" t="s">
        <v>0</v>
      </c>
      <c r="M29" s="1" t="s">
        <v>0</v>
      </c>
      <c r="N29" s="1" t="s">
        <v>0</v>
      </c>
      <c r="O29" s="1" t="s">
        <v>0</v>
      </c>
      <c r="P29" s="1" t="s">
        <v>0</v>
      </c>
      <c r="Q29" s="1" t="s">
        <v>0</v>
      </c>
      <c r="R29" s="1" t="s">
        <v>0</v>
      </c>
      <c r="S29" s="1" t="s">
        <v>0</v>
      </c>
      <c r="T29" s="1" t="s">
        <v>0</v>
      </c>
    </row>
  </sheetData>
  <mergeCells count="14">
    <mergeCell ref="V8:W8"/>
    <mergeCell ref="X8:Y8"/>
    <mergeCell ref="B2:S2"/>
    <mergeCell ref="B3:S3"/>
    <mergeCell ref="B4:S4"/>
    <mergeCell ref="B7:B8"/>
    <mergeCell ref="D7:E7"/>
    <mergeCell ref="F7:F8"/>
    <mergeCell ref="G7:K7"/>
    <mergeCell ref="L7:P7"/>
    <mergeCell ref="Q7:Q8"/>
    <mergeCell ref="S7:S8"/>
    <mergeCell ref="R7:R8"/>
    <mergeCell ref="C7:C8"/>
  </mergeCells>
  <phoneticPr fontId="1" type="noConversion"/>
  <conditionalFormatting sqref="R9">
    <cfRule type="expression" dxfId="15" priority="5" stopIfTrue="1">
      <formula>$Q9=""</formula>
    </cfRule>
    <cfRule type="expression" dxfId="14" priority="6" stopIfTrue="1">
      <formula>$Q9&gt;=60</formula>
    </cfRule>
    <cfRule type="expression" dxfId="13" priority="7" stopIfTrue="1">
      <formula>$Q9&gt;=25</formula>
    </cfRule>
    <cfRule type="expression" dxfId="12" priority="8" stopIfTrue="1">
      <formula>$Q9&gt;=5</formula>
    </cfRule>
  </conditionalFormatting>
  <conditionalFormatting sqref="R10:R28">
    <cfRule type="expression" dxfId="11" priority="1" stopIfTrue="1">
      <formula>$Q10=""</formula>
    </cfRule>
    <cfRule type="expression" dxfId="10" priority="2" stopIfTrue="1">
      <formula>$Q10&gt;=60</formula>
    </cfRule>
    <cfRule type="expression" dxfId="9" priority="3" stopIfTrue="1">
      <formula>$Q10&gt;=25</formula>
    </cfRule>
    <cfRule type="expression" dxfId="8" priority="4" stopIfTrue="1">
      <formula>$Q10&gt;=5</formula>
    </cfRule>
  </conditionalFormatting>
  <pageMargins left="0.47244094488188981" right="0.39370078740157483" top="0.74803149606299213" bottom="0.74803149606299213" header="0.31496062992125984" footer="0.31496062992125984"/>
  <pageSetup paperSize="9" scale="31" orientation="portrait" r:id="rId1"/>
  <headerFooter>
    <oddFooter>&amp;C&amp;P/&amp;N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Index!$B$1:$B$3</xm:f>
          </x14:formula1>
          <xm:sqref>G9:P28</xm:sqref>
        </x14:dataValidation>
        <x14:dataValidation type="list" allowBlank="1" showInputMessage="1" showErrorMessage="1">
          <x14:formula1>
            <xm:f>Index!$A$1:$A$9</xm:f>
          </x14:formula1>
          <xm:sqref>D9:D28</xm:sqref>
        </x14:dataValidation>
        <x14:dataValidation type="list" allowBlank="1" showInputMessage="1" showErrorMessage="1">
          <x14:formula1>
            <xm:f>Index!$C$1:$C$10</xm:f>
          </x14:formula1>
          <xm:sqref>S9:S28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9"/>
  <sheetViews>
    <sheetView showGridLines="0" view="pageBreakPreview" zoomScale="85" zoomScaleNormal="70" zoomScaleSheetLayoutView="85" workbookViewId="0">
      <pane xSplit="6" ySplit="8" topLeftCell="G9" activePane="bottomRight" state="frozen"/>
      <selection activeCell="A9" sqref="A9"/>
      <selection pane="topRight" activeCell="A9" sqref="A9"/>
      <selection pane="bottomLeft" activeCell="A9" sqref="A9"/>
      <selection pane="bottomRight" activeCell="B4" sqref="B4:S4"/>
    </sheetView>
  </sheetViews>
  <sheetFormatPr defaultRowHeight="16.5" x14ac:dyDescent="0.3"/>
  <cols>
    <col min="1" max="1" width="9" style="62"/>
    <col min="2" max="2" width="6" customWidth="1"/>
    <col min="3" max="3" width="12.75" customWidth="1"/>
    <col min="4" max="4" width="20.125" customWidth="1"/>
    <col min="5" max="5" width="27.625" customWidth="1"/>
    <col min="6" max="6" width="65.75" customWidth="1"/>
    <col min="17" max="18" width="11.5" customWidth="1"/>
    <col min="19" max="19" width="30.25" customWidth="1"/>
    <col min="22" max="23" width="9" style="10"/>
  </cols>
  <sheetData>
    <row r="2" spans="1:25" ht="3.95" customHeight="1" x14ac:dyDescent="0.3">
      <c r="B2" s="70"/>
      <c r="C2" s="70"/>
      <c r="D2" s="70"/>
      <c r="E2" s="70"/>
      <c r="F2" s="70"/>
      <c r="G2" s="70"/>
      <c r="H2" s="70"/>
      <c r="I2" s="70"/>
      <c r="J2" s="70"/>
      <c r="K2" s="70"/>
      <c r="L2" s="70"/>
      <c r="M2" s="70"/>
      <c r="N2" s="70"/>
      <c r="O2" s="70"/>
      <c r="P2" s="70"/>
      <c r="Q2" s="70"/>
      <c r="R2" s="70"/>
      <c r="S2" s="70"/>
      <c r="T2" s="1" t="s">
        <v>0</v>
      </c>
    </row>
    <row r="3" spans="1:25" ht="51.75" customHeight="1" x14ac:dyDescent="0.3">
      <c r="A3" s="63"/>
      <c r="B3" s="71" t="s">
        <v>131</v>
      </c>
      <c r="C3" s="71"/>
      <c r="D3" s="71"/>
      <c r="E3" s="71"/>
      <c r="F3" s="71"/>
      <c r="G3" s="71"/>
      <c r="H3" s="71"/>
      <c r="I3" s="71"/>
      <c r="J3" s="71"/>
      <c r="K3" s="71"/>
      <c r="L3" s="71"/>
      <c r="M3" s="71"/>
      <c r="N3" s="71"/>
      <c r="O3" s="71"/>
      <c r="P3" s="71"/>
      <c r="Q3" s="71"/>
      <c r="R3" s="71"/>
      <c r="S3" s="71"/>
      <c r="T3" s="1" t="s">
        <v>0</v>
      </c>
    </row>
    <row r="4" spans="1:25" ht="3.95" customHeight="1" x14ac:dyDescent="0.3">
      <c r="B4" s="70"/>
      <c r="C4" s="70"/>
      <c r="D4" s="70"/>
      <c r="E4" s="70"/>
      <c r="F4" s="70"/>
      <c r="G4" s="70"/>
      <c r="H4" s="70"/>
      <c r="I4" s="70"/>
      <c r="J4" s="70"/>
      <c r="K4" s="70"/>
      <c r="L4" s="70"/>
      <c r="M4" s="70"/>
      <c r="N4" s="70"/>
      <c r="O4" s="70"/>
      <c r="P4" s="70"/>
      <c r="Q4" s="70"/>
      <c r="R4" s="70"/>
      <c r="S4" s="70"/>
      <c r="T4" s="1" t="s">
        <v>0</v>
      </c>
    </row>
    <row r="5" spans="1:25" x14ac:dyDescent="0.3">
      <c r="T5" s="1" t="s">
        <v>0</v>
      </c>
    </row>
    <row r="6" spans="1:25" ht="18" thickBot="1" x14ac:dyDescent="0.35">
      <c r="B6" s="2" t="s">
        <v>25</v>
      </c>
      <c r="C6" s="2"/>
      <c r="S6" s="3" t="s">
        <v>2</v>
      </c>
      <c r="T6" s="1" t="s">
        <v>0</v>
      </c>
    </row>
    <row r="7" spans="1:25" ht="30" customHeight="1" thickBot="1" x14ac:dyDescent="0.35">
      <c r="B7" s="75" t="s">
        <v>1</v>
      </c>
      <c r="C7" s="77" t="s">
        <v>36</v>
      </c>
      <c r="D7" s="72" t="s">
        <v>9</v>
      </c>
      <c r="E7" s="74"/>
      <c r="F7" s="81" t="s">
        <v>10</v>
      </c>
      <c r="G7" s="72" t="s">
        <v>3</v>
      </c>
      <c r="H7" s="73"/>
      <c r="I7" s="73"/>
      <c r="J7" s="73"/>
      <c r="K7" s="74"/>
      <c r="L7" s="72" t="s">
        <v>4</v>
      </c>
      <c r="M7" s="73"/>
      <c r="N7" s="73"/>
      <c r="O7" s="73"/>
      <c r="P7" s="74"/>
      <c r="Q7" s="77" t="s">
        <v>7</v>
      </c>
      <c r="R7" s="83" t="s">
        <v>35</v>
      </c>
      <c r="S7" s="79" t="s">
        <v>11</v>
      </c>
      <c r="T7" s="1" t="s">
        <v>0</v>
      </c>
    </row>
    <row r="8" spans="1:25" ht="30" customHeight="1" thickBot="1" x14ac:dyDescent="0.35">
      <c r="A8" s="62" t="s">
        <v>38</v>
      </c>
      <c r="B8" s="76"/>
      <c r="C8" s="78"/>
      <c r="D8" s="45" t="s">
        <v>8</v>
      </c>
      <c r="E8" s="45" t="s">
        <v>17</v>
      </c>
      <c r="F8" s="84"/>
      <c r="G8" s="17" t="s">
        <v>5</v>
      </c>
      <c r="H8" s="18" t="s">
        <v>21</v>
      </c>
      <c r="I8" s="18" t="s">
        <v>22</v>
      </c>
      <c r="J8" s="18" t="s">
        <v>23</v>
      </c>
      <c r="K8" s="19" t="s">
        <v>6</v>
      </c>
      <c r="L8" s="17">
        <v>5</v>
      </c>
      <c r="M8" s="18">
        <v>4</v>
      </c>
      <c r="N8" s="18">
        <v>3</v>
      </c>
      <c r="O8" s="18">
        <v>2</v>
      </c>
      <c r="P8" s="19">
        <v>1</v>
      </c>
      <c r="Q8" s="78"/>
      <c r="R8" s="78"/>
      <c r="S8" s="80"/>
      <c r="T8" s="1" t="s">
        <v>0</v>
      </c>
      <c r="V8" s="68" t="s">
        <v>15</v>
      </c>
      <c r="W8" s="69"/>
      <c r="X8" s="68" t="s">
        <v>16</v>
      </c>
      <c r="Y8" s="69"/>
    </row>
    <row r="9" spans="1:25" ht="294.75" customHeight="1" x14ac:dyDescent="0.3">
      <c r="A9" s="62" t="str">
        <f>SUBSTITUTE($D9, " 리스크","")</f>
        <v>법률</v>
      </c>
      <c r="B9" s="4">
        <f>IF($E9="","",ROW()-8)</f>
        <v>1</v>
      </c>
      <c r="C9" s="53" t="str">
        <f>IFERROR(IF($D9&lt;&gt;"",$A$8&amp;"-"&amp;SUBSTITUTE($D9, " 리스크","")&amp;"-"&amp;COUNTIF($A$9:$A9,$A9),""),"")</f>
        <v>②-법률-1</v>
      </c>
      <c r="D9" s="5" t="s">
        <v>61</v>
      </c>
      <c r="E9" s="46" t="s">
        <v>115</v>
      </c>
      <c r="F9" s="65" t="s">
        <v>116</v>
      </c>
      <c r="G9" s="20"/>
      <c r="H9" s="21"/>
      <c r="I9" s="21"/>
      <c r="J9" s="21"/>
      <c r="K9" s="22"/>
      <c r="L9" s="20"/>
      <c r="M9" s="21"/>
      <c r="N9" s="21"/>
      <c r="O9" s="21"/>
      <c r="P9" s="22"/>
      <c r="Q9" s="59" t="str">
        <f>IFERROR(VLOOKUP(IF(MATCH("○",$G9:$K9,0)=1,$G$8,IF(MATCH("○",$G9:$K9,0)=2,$H$8,IF(MATCH("○",$G9:$K9,0)=3,$I$8,IF(MATCH("○",$G9:$K9,0)=4,$J$8,IF(MATCH("○",$G9:$K9,0)=5,$K$8))))),$V$9:$W$13,2,FALSE)*VLOOKUP(IF(MATCH("○",$L9:$P9,0)=1,$L$8,IF(MATCH("○",$L9:$P9,0)=2,$M$8,IF(MATCH("○",$L9:$P9,0)=3,$N$8,IF(MATCH("○",$L9:$P9,0)=4,$O$8,IF(MATCH("○",$L9:$P9,0)=5,$P$8))))),$X$9:$Y$13,2,FALSE)*10,"")</f>
        <v/>
      </c>
      <c r="R9" s="29"/>
      <c r="S9" s="66"/>
      <c r="T9" s="1" t="s">
        <v>0</v>
      </c>
      <c r="V9" s="11" t="s">
        <v>13</v>
      </c>
      <c r="W9" s="14">
        <v>2</v>
      </c>
      <c r="X9" s="11">
        <v>1</v>
      </c>
      <c r="Y9" s="14">
        <v>1</v>
      </c>
    </row>
    <row r="10" spans="1:25" ht="109.5" customHeight="1" x14ac:dyDescent="0.3">
      <c r="A10" s="62" t="str">
        <f>SUBSTITUTE($D10, " 리스크","")</f>
        <v>수금</v>
      </c>
      <c r="B10" s="6">
        <f t="shared" ref="B10:B28" si="0">IF($E10="","",ROW()-8)</f>
        <v>2</v>
      </c>
      <c r="C10" s="54" t="str">
        <f>IFERROR(IF($D10&lt;&gt;"",$A$8&amp;"-"&amp;SUBSTITUTE($D10, " 리스크","")&amp;"-"&amp;COUNTIF($A$9:$A10,$A10),""),"")</f>
        <v>②-수금-1</v>
      </c>
      <c r="D10" s="7" t="s">
        <v>68</v>
      </c>
      <c r="E10" s="49" t="s">
        <v>82</v>
      </c>
      <c r="F10" s="65" t="s">
        <v>117</v>
      </c>
      <c r="G10" s="23"/>
      <c r="H10" s="24"/>
      <c r="I10" s="24"/>
      <c r="J10" s="24"/>
      <c r="K10" s="25"/>
      <c r="L10" s="23"/>
      <c r="M10" s="24"/>
      <c r="N10" s="24"/>
      <c r="O10" s="24"/>
      <c r="P10" s="25"/>
      <c r="Q10" s="60" t="str">
        <f t="shared" ref="Q10:Q28" si="1">IFERROR(VLOOKUP(IF(MATCH("○",$G10:$K10,0)=1,$G$8,IF(MATCH("○",$G10:$K10,0)=2,$H$8,IF(MATCH("○",$G10:$K10,0)=3,$I$8,IF(MATCH("○",$G10:$K10,0)=4,$J$8,IF(MATCH("○",$G10:$K10,0)=5,$K$8))))),$V$9:$W$13,2,FALSE)*VLOOKUP(IF(MATCH("○",$L10:$P10,0)=1,$L$8,IF(MATCH("○",$L10:$P10,0)=2,$M$8,IF(MATCH("○",$L10:$P10,0)=3,$N$8,IF(MATCH("○",$L10:$P10,0)=4,$O$8,IF(MATCH("○",$L10:$P10,0)=5,$P$8))))),$X$9:$Y$13,2,FALSE)*10,"")</f>
        <v/>
      </c>
      <c r="R10" s="30"/>
      <c r="S10" s="39"/>
      <c r="T10" s="1" t="s">
        <v>0</v>
      </c>
      <c r="V10" s="12" t="s">
        <v>18</v>
      </c>
      <c r="W10" s="15">
        <v>1.5</v>
      </c>
      <c r="X10" s="12">
        <v>2</v>
      </c>
      <c r="Y10" s="15">
        <v>2</v>
      </c>
    </row>
    <row r="11" spans="1:25" ht="94.5" customHeight="1" x14ac:dyDescent="0.3">
      <c r="A11" s="62" t="str">
        <f t="shared" ref="A11:A28" si="2">SUBSTITUTE($D11, " 리스크","")</f>
        <v>사업</v>
      </c>
      <c r="B11" s="6">
        <f t="shared" si="0"/>
        <v>3</v>
      </c>
      <c r="C11" s="54" t="str">
        <f>IFERROR(IF($D11&lt;&gt;"",$A$8&amp;"-"&amp;SUBSTITUTE($D11, " 리스크","")&amp;"-"&amp;COUNTIF($A$9:$A11,$A11),""),"")</f>
        <v>②-사업-1</v>
      </c>
      <c r="D11" s="7" t="s">
        <v>76</v>
      </c>
      <c r="E11" s="47" t="s">
        <v>83</v>
      </c>
      <c r="F11" s="65" t="s">
        <v>118</v>
      </c>
      <c r="G11" s="23"/>
      <c r="H11" s="24"/>
      <c r="I11" s="24"/>
      <c r="J11" s="24"/>
      <c r="K11" s="25"/>
      <c r="L11" s="23"/>
      <c r="M11" s="24"/>
      <c r="N11" s="24"/>
      <c r="O11" s="24"/>
      <c r="P11" s="25"/>
      <c r="Q11" s="60" t="str">
        <f t="shared" si="1"/>
        <v/>
      </c>
      <c r="R11" s="30"/>
      <c r="S11" s="39"/>
      <c r="T11" s="1" t="s">
        <v>0</v>
      </c>
      <c r="V11" s="12" t="s">
        <v>19</v>
      </c>
      <c r="W11" s="15">
        <v>1.2</v>
      </c>
      <c r="X11" s="12">
        <v>3</v>
      </c>
      <c r="Y11" s="15">
        <v>3</v>
      </c>
    </row>
    <row r="12" spans="1:25" ht="157.5" customHeight="1" x14ac:dyDescent="0.3">
      <c r="A12" s="62" t="str">
        <f t="shared" si="2"/>
        <v>이해관계자</v>
      </c>
      <c r="B12" s="6">
        <f t="shared" si="0"/>
        <v>4</v>
      </c>
      <c r="C12" s="54" t="str">
        <f>IFERROR(IF($D12&lt;&gt;"",$A$8&amp;"-"&amp;SUBSTITUTE($D12, " 리스크","")&amp;"-"&amp;COUNTIF($A$9:$A12,$A12),""),"")</f>
        <v>②-이해관계자-1</v>
      </c>
      <c r="D12" s="7" t="s">
        <v>45</v>
      </c>
      <c r="E12" s="49" t="s">
        <v>50</v>
      </c>
      <c r="F12" s="65" t="s">
        <v>113</v>
      </c>
      <c r="G12" s="23"/>
      <c r="H12" s="24"/>
      <c r="I12" s="24"/>
      <c r="J12" s="24"/>
      <c r="K12" s="25"/>
      <c r="L12" s="23"/>
      <c r="M12" s="24"/>
      <c r="N12" s="24"/>
      <c r="O12" s="24"/>
      <c r="P12" s="25"/>
      <c r="Q12" s="60" t="str">
        <f t="shared" si="1"/>
        <v/>
      </c>
      <c r="R12" s="30"/>
      <c r="S12" s="39"/>
      <c r="T12" s="1" t="s">
        <v>0</v>
      </c>
      <c r="V12" s="12" t="s">
        <v>20</v>
      </c>
      <c r="W12" s="15">
        <v>1</v>
      </c>
      <c r="X12" s="12">
        <v>4</v>
      </c>
      <c r="Y12" s="15">
        <v>4</v>
      </c>
    </row>
    <row r="13" spans="1:25" ht="156" customHeight="1" thickBot="1" x14ac:dyDescent="0.35">
      <c r="A13" s="62" t="str">
        <f t="shared" si="2"/>
        <v>수금</v>
      </c>
      <c r="B13" s="6">
        <f t="shared" si="0"/>
        <v>5</v>
      </c>
      <c r="C13" s="54" t="str">
        <f>IFERROR(IF($D13&lt;&gt;"",$A$8&amp;"-"&amp;SUBSTITUTE($D13, " 리스크","")&amp;"-"&amp;COUNTIF($A$9:$A13,$A13),""),"")</f>
        <v>②-수금-2</v>
      </c>
      <c r="D13" s="7" t="s">
        <v>68</v>
      </c>
      <c r="E13" s="47" t="s">
        <v>78</v>
      </c>
      <c r="F13" s="65" t="s">
        <v>84</v>
      </c>
      <c r="G13" s="23"/>
      <c r="H13" s="24"/>
      <c r="I13" s="24"/>
      <c r="J13" s="24"/>
      <c r="K13" s="25"/>
      <c r="L13" s="23"/>
      <c r="M13" s="24"/>
      <c r="N13" s="24"/>
      <c r="O13" s="24"/>
      <c r="P13" s="25"/>
      <c r="Q13" s="60" t="str">
        <f t="shared" si="1"/>
        <v/>
      </c>
      <c r="R13" s="30"/>
      <c r="S13" s="39"/>
      <c r="T13" s="1" t="s">
        <v>0</v>
      </c>
      <c r="V13" s="13" t="s">
        <v>14</v>
      </c>
      <c r="W13" s="16">
        <v>0.5</v>
      </c>
      <c r="X13" s="13">
        <v>5</v>
      </c>
      <c r="Y13" s="16">
        <v>5</v>
      </c>
    </row>
    <row r="14" spans="1:25" ht="207" customHeight="1" x14ac:dyDescent="0.3">
      <c r="A14" s="62" t="str">
        <f t="shared" si="2"/>
        <v>인허가</v>
      </c>
      <c r="B14" s="6">
        <f t="shared" si="0"/>
        <v>6</v>
      </c>
      <c r="C14" s="54" t="str">
        <f>IFERROR(IF($D14&lt;&gt;"",$A$8&amp;"-"&amp;SUBSTITUTE($D14, " 리스크","")&amp;"-"&amp;COUNTIF($A$9:$A14,$A14),""),"")</f>
        <v>②-인허가-1</v>
      </c>
      <c r="D14" s="7" t="s">
        <v>57</v>
      </c>
      <c r="E14" s="47" t="s">
        <v>58</v>
      </c>
      <c r="F14" s="65" t="s">
        <v>106</v>
      </c>
      <c r="G14" s="23"/>
      <c r="H14" s="24"/>
      <c r="I14" s="24"/>
      <c r="J14" s="24"/>
      <c r="K14" s="25"/>
      <c r="L14" s="23"/>
      <c r="M14" s="24"/>
      <c r="N14" s="24"/>
      <c r="O14" s="24"/>
      <c r="P14" s="25"/>
      <c r="Q14" s="60" t="str">
        <f t="shared" si="1"/>
        <v/>
      </c>
      <c r="R14" s="30"/>
      <c r="S14" s="39"/>
      <c r="T14" s="1" t="s">
        <v>0</v>
      </c>
    </row>
    <row r="15" spans="1:25" ht="157.5" customHeight="1" x14ac:dyDescent="0.3">
      <c r="A15" s="62" t="str">
        <f t="shared" si="2"/>
        <v>입찰</v>
      </c>
      <c r="B15" s="6">
        <f t="shared" si="0"/>
        <v>7</v>
      </c>
      <c r="C15" s="54" t="str">
        <f>IFERROR(IF($D15&lt;&gt;"",$A$8&amp;"-"&amp;SUBSTITUTE($D15, " 리스크","")&amp;"-"&amp;COUNTIF($A$9:$A15,$A15),""),"")</f>
        <v>②-입찰-1</v>
      </c>
      <c r="D15" s="7" t="s">
        <v>107</v>
      </c>
      <c r="E15" s="47" t="s">
        <v>108</v>
      </c>
      <c r="F15" s="65" t="s">
        <v>119</v>
      </c>
      <c r="G15" s="23"/>
      <c r="H15" s="24"/>
      <c r="I15" s="24"/>
      <c r="J15" s="24"/>
      <c r="K15" s="25"/>
      <c r="L15" s="23"/>
      <c r="M15" s="24"/>
      <c r="N15" s="24"/>
      <c r="O15" s="24"/>
      <c r="P15" s="25"/>
      <c r="Q15" s="60" t="str">
        <f t="shared" si="1"/>
        <v/>
      </c>
      <c r="R15" s="30"/>
      <c r="S15" s="39"/>
      <c r="T15" s="1" t="s">
        <v>0</v>
      </c>
    </row>
    <row r="16" spans="1:25" ht="95.25" customHeight="1" x14ac:dyDescent="0.3">
      <c r="A16" s="62" t="str">
        <f t="shared" si="2"/>
        <v>사업</v>
      </c>
      <c r="B16" s="6">
        <f t="shared" si="0"/>
        <v>8</v>
      </c>
      <c r="C16" s="54" t="str">
        <f>IFERROR(IF($D16&lt;&gt;"",$A$8&amp;"-"&amp;SUBSTITUTE($D16, " 리스크","")&amp;"-"&amp;COUNTIF($A$9:$A16,$A16),""),"")</f>
        <v>②-사업-2</v>
      </c>
      <c r="D16" s="7" t="s">
        <v>76</v>
      </c>
      <c r="E16" s="47" t="s">
        <v>123</v>
      </c>
      <c r="F16" s="65" t="s">
        <v>120</v>
      </c>
      <c r="G16" s="23"/>
      <c r="H16" s="24"/>
      <c r="I16" s="24"/>
      <c r="J16" s="24"/>
      <c r="K16" s="25"/>
      <c r="L16" s="23"/>
      <c r="M16" s="24"/>
      <c r="N16" s="24"/>
      <c r="O16" s="24"/>
      <c r="P16" s="25"/>
      <c r="Q16" s="60" t="str">
        <f t="shared" si="1"/>
        <v/>
      </c>
      <c r="R16" s="30"/>
      <c r="S16" s="39"/>
      <c r="T16" s="1" t="s">
        <v>0</v>
      </c>
    </row>
    <row r="17" spans="1:20" ht="139.5" customHeight="1" x14ac:dyDescent="0.3">
      <c r="A17" s="62" t="str">
        <f t="shared" si="2"/>
        <v>수금</v>
      </c>
      <c r="B17" s="6">
        <f t="shared" si="0"/>
        <v>9</v>
      </c>
      <c r="C17" s="54" t="str">
        <f>IFERROR(IF($D17&lt;&gt;"",$A$8&amp;"-"&amp;SUBSTITUTE($D17, " 리스크","")&amp;"-"&amp;COUNTIF($A$9:$A17,$A17),""),"")</f>
        <v>②-수금-3</v>
      </c>
      <c r="D17" s="7" t="s">
        <v>68</v>
      </c>
      <c r="E17" s="47" t="s">
        <v>112</v>
      </c>
      <c r="F17" s="65" t="s">
        <v>124</v>
      </c>
      <c r="G17" s="23"/>
      <c r="H17" s="24"/>
      <c r="I17" s="24"/>
      <c r="J17" s="24"/>
      <c r="K17" s="25"/>
      <c r="L17" s="23"/>
      <c r="M17" s="24"/>
      <c r="N17" s="24"/>
      <c r="O17" s="24"/>
      <c r="P17" s="25"/>
      <c r="Q17" s="60" t="str">
        <f t="shared" si="1"/>
        <v/>
      </c>
      <c r="R17" s="30"/>
      <c r="S17" s="39"/>
      <c r="T17" s="1" t="s">
        <v>0</v>
      </c>
    </row>
    <row r="18" spans="1:20" ht="157.5" customHeight="1" x14ac:dyDescent="0.3">
      <c r="A18" s="62" t="str">
        <f t="shared" si="2"/>
        <v>이해관계자</v>
      </c>
      <c r="B18" s="6">
        <f t="shared" si="0"/>
        <v>10</v>
      </c>
      <c r="C18" s="54" t="str">
        <f>IFERROR(IF($D18&lt;&gt;"",$A$8&amp;"-"&amp;SUBSTITUTE($D18, " 리스크","")&amp;"-"&amp;COUNTIF($A$9:$A18,$A18),""),"")</f>
        <v>②-이해관계자-2</v>
      </c>
      <c r="D18" s="7" t="s">
        <v>45</v>
      </c>
      <c r="E18" s="47" t="s">
        <v>122</v>
      </c>
      <c r="F18" s="65" t="s">
        <v>121</v>
      </c>
      <c r="G18" s="23"/>
      <c r="H18" s="24"/>
      <c r="I18" s="24"/>
      <c r="J18" s="24"/>
      <c r="K18" s="25"/>
      <c r="L18" s="23"/>
      <c r="M18" s="24"/>
      <c r="N18" s="24"/>
      <c r="O18" s="24"/>
      <c r="P18" s="25"/>
      <c r="Q18" s="60" t="str">
        <f t="shared" si="1"/>
        <v/>
      </c>
      <c r="R18" s="30"/>
      <c r="S18" s="39"/>
      <c r="T18" s="1" t="s">
        <v>0</v>
      </c>
    </row>
    <row r="19" spans="1:20" ht="151.5" customHeight="1" x14ac:dyDescent="0.3">
      <c r="A19" s="62" t="str">
        <f t="shared" si="2"/>
        <v>이해관계자</v>
      </c>
      <c r="B19" s="6">
        <f t="shared" si="0"/>
        <v>11</v>
      </c>
      <c r="C19" s="54" t="str">
        <f>IFERROR(IF($D19&lt;&gt;"",$A$8&amp;"-"&amp;SUBSTITUTE($D19, " 리스크","")&amp;"-"&amp;COUNTIF($A$9:$A19,$A19),""),"")</f>
        <v>②-이해관계자-3</v>
      </c>
      <c r="D19" s="7" t="s">
        <v>45</v>
      </c>
      <c r="E19" s="47" t="s">
        <v>128</v>
      </c>
      <c r="F19" s="65" t="s">
        <v>129</v>
      </c>
      <c r="G19" s="23"/>
      <c r="H19" s="24"/>
      <c r="I19" s="24"/>
      <c r="J19" s="24"/>
      <c r="K19" s="25"/>
      <c r="L19" s="23"/>
      <c r="M19" s="24"/>
      <c r="N19" s="24"/>
      <c r="O19" s="24"/>
      <c r="P19" s="25"/>
      <c r="Q19" s="60" t="str">
        <f t="shared" si="1"/>
        <v/>
      </c>
      <c r="R19" s="30"/>
      <c r="S19" s="39"/>
      <c r="T19" s="1" t="s">
        <v>0</v>
      </c>
    </row>
    <row r="20" spans="1:20" ht="75" customHeight="1" x14ac:dyDescent="0.3">
      <c r="A20" s="62" t="str">
        <f t="shared" si="2"/>
        <v/>
      </c>
      <c r="B20" s="6" t="str">
        <f t="shared" si="0"/>
        <v/>
      </c>
      <c r="C20" s="54" t="str">
        <f>IFERROR(IF($D20&lt;&gt;"",$A$8&amp;"-"&amp;SUBSTITUTE($D20, " 리스크","")&amp;"-"&amp;COUNTIF($A$9:$A20,$A20),""),"")</f>
        <v/>
      </c>
      <c r="D20" s="7"/>
      <c r="E20" s="47"/>
      <c r="F20" s="51"/>
      <c r="G20" s="23"/>
      <c r="H20" s="24"/>
      <c r="I20" s="24"/>
      <c r="J20" s="24"/>
      <c r="K20" s="25"/>
      <c r="L20" s="23"/>
      <c r="M20" s="24"/>
      <c r="N20" s="24"/>
      <c r="O20" s="24"/>
      <c r="P20" s="25"/>
      <c r="Q20" s="60" t="str">
        <f t="shared" si="1"/>
        <v/>
      </c>
      <c r="R20" s="30"/>
      <c r="S20" s="39"/>
      <c r="T20" s="1" t="s">
        <v>0</v>
      </c>
    </row>
    <row r="21" spans="1:20" ht="75" customHeight="1" x14ac:dyDescent="0.3">
      <c r="A21" s="62" t="str">
        <f t="shared" si="2"/>
        <v/>
      </c>
      <c r="B21" s="6" t="str">
        <f t="shared" si="0"/>
        <v/>
      </c>
      <c r="C21" s="54" t="str">
        <f>IFERROR(IF($D21&lt;&gt;"",$A$8&amp;"-"&amp;SUBSTITUTE($D21, " 리스크","")&amp;"-"&amp;COUNTIF($A$9:$A21,$A21),""),"")</f>
        <v/>
      </c>
      <c r="D21" s="7"/>
      <c r="E21" s="47"/>
      <c r="F21" s="51"/>
      <c r="G21" s="23"/>
      <c r="H21" s="24"/>
      <c r="I21" s="24"/>
      <c r="J21" s="24"/>
      <c r="K21" s="25"/>
      <c r="L21" s="23"/>
      <c r="M21" s="24"/>
      <c r="N21" s="24"/>
      <c r="O21" s="24"/>
      <c r="P21" s="25"/>
      <c r="Q21" s="60" t="str">
        <f t="shared" si="1"/>
        <v/>
      </c>
      <c r="R21" s="30"/>
      <c r="S21" s="39"/>
      <c r="T21" s="1" t="s">
        <v>0</v>
      </c>
    </row>
    <row r="22" spans="1:20" ht="75" customHeight="1" x14ac:dyDescent="0.3">
      <c r="A22" s="62" t="str">
        <f t="shared" si="2"/>
        <v/>
      </c>
      <c r="B22" s="6" t="str">
        <f t="shared" si="0"/>
        <v/>
      </c>
      <c r="C22" s="54" t="str">
        <f>IFERROR(IF($D22&lt;&gt;"",$A$8&amp;"-"&amp;SUBSTITUTE($D22, " 리스크","")&amp;"-"&amp;COUNTIF($A$9:$A22,$A22),""),"")</f>
        <v/>
      </c>
      <c r="D22" s="7"/>
      <c r="E22" s="47"/>
      <c r="F22" s="51"/>
      <c r="G22" s="23"/>
      <c r="H22" s="24"/>
      <c r="I22" s="24"/>
      <c r="J22" s="24"/>
      <c r="K22" s="25"/>
      <c r="L22" s="23"/>
      <c r="M22" s="24"/>
      <c r="N22" s="24"/>
      <c r="O22" s="24"/>
      <c r="P22" s="25"/>
      <c r="Q22" s="60" t="str">
        <f t="shared" si="1"/>
        <v/>
      </c>
      <c r="R22" s="30"/>
      <c r="S22" s="39"/>
      <c r="T22" s="1" t="s">
        <v>0</v>
      </c>
    </row>
    <row r="23" spans="1:20" ht="75" customHeight="1" x14ac:dyDescent="0.3">
      <c r="A23" s="62" t="str">
        <f t="shared" si="2"/>
        <v/>
      </c>
      <c r="B23" s="6" t="str">
        <f t="shared" si="0"/>
        <v/>
      </c>
      <c r="C23" s="54" t="str">
        <f>IFERROR(IF($D23&lt;&gt;"",$A$8&amp;"-"&amp;SUBSTITUTE($D23, " 리스크","")&amp;"-"&amp;COUNTIF($A$9:$A23,$A23),""),"")</f>
        <v/>
      </c>
      <c r="D23" s="7"/>
      <c r="E23" s="47"/>
      <c r="F23" s="51"/>
      <c r="G23" s="23"/>
      <c r="H23" s="24"/>
      <c r="I23" s="24"/>
      <c r="J23" s="24"/>
      <c r="K23" s="25"/>
      <c r="L23" s="23"/>
      <c r="M23" s="24"/>
      <c r="N23" s="24"/>
      <c r="O23" s="24"/>
      <c r="P23" s="25"/>
      <c r="Q23" s="60" t="str">
        <f t="shared" si="1"/>
        <v/>
      </c>
      <c r="R23" s="30"/>
      <c r="S23" s="39"/>
      <c r="T23" s="1" t="s">
        <v>0</v>
      </c>
    </row>
    <row r="24" spans="1:20" ht="75" customHeight="1" x14ac:dyDescent="0.3">
      <c r="A24" s="62" t="str">
        <f t="shared" si="2"/>
        <v/>
      </c>
      <c r="B24" s="6" t="str">
        <f t="shared" si="0"/>
        <v/>
      </c>
      <c r="C24" s="54" t="str">
        <f>IFERROR(IF($D24&lt;&gt;"",$A$8&amp;"-"&amp;SUBSTITUTE($D24, " 리스크","")&amp;"-"&amp;COUNTIF($A$9:$A24,$A24),""),"")</f>
        <v/>
      </c>
      <c r="D24" s="7"/>
      <c r="E24" s="47"/>
      <c r="F24" s="51"/>
      <c r="G24" s="23"/>
      <c r="H24" s="24"/>
      <c r="I24" s="24"/>
      <c r="J24" s="24"/>
      <c r="K24" s="25"/>
      <c r="L24" s="23"/>
      <c r="M24" s="24"/>
      <c r="N24" s="24"/>
      <c r="O24" s="24"/>
      <c r="P24" s="25"/>
      <c r="Q24" s="60" t="str">
        <f t="shared" si="1"/>
        <v/>
      </c>
      <c r="R24" s="30"/>
      <c r="S24" s="39"/>
      <c r="T24" s="1" t="s">
        <v>0</v>
      </c>
    </row>
    <row r="25" spans="1:20" ht="75" customHeight="1" x14ac:dyDescent="0.3">
      <c r="A25" s="62" t="str">
        <f t="shared" si="2"/>
        <v/>
      </c>
      <c r="B25" s="6" t="str">
        <f t="shared" si="0"/>
        <v/>
      </c>
      <c r="C25" s="54" t="str">
        <f>IFERROR(IF($D25&lt;&gt;"",$A$8&amp;"-"&amp;SUBSTITUTE($D25, " 리스크","")&amp;"-"&amp;COUNTIF($A$9:$A25,$A25),""),"")</f>
        <v/>
      </c>
      <c r="D25" s="7"/>
      <c r="E25" s="47"/>
      <c r="F25" s="51"/>
      <c r="G25" s="23"/>
      <c r="H25" s="24"/>
      <c r="I25" s="24"/>
      <c r="J25" s="24"/>
      <c r="K25" s="25"/>
      <c r="L25" s="23"/>
      <c r="M25" s="24"/>
      <c r="N25" s="24"/>
      <c r="O25" s="24"/>
      <c r="P25" s="25"/>
      <c r="Q25" s="60" t="str">
        <f t="shared" si="1"/>
        <v/>
      </c>
      <c r="R25" s="30"/>
      <c r="S25" s="39"/>
      <c r="T25" s="1" t="s">
        <v>0</v>
      </c>
    </row>
    <row r="26" spans="1:20" ht="75" customHeight="1" x14ac:dyDescent="0.3">
      <c r="A26" s="62" t="str">
        <f t="shared" si="2"/>
        <v/>
      </c>
      <c r="B26" s="6" t="str">
        <f t="shared" si="0"/>
        <v/>
      </c>
      <c r="C26" s="54" t="str">
        <f>IFERROR(IF($D26&lt;&gt;"",$A$8&amp;"-"&amp;SUBSTITUTE($D26, " 리스크","")&amp;"-"&amp;COUNTIF($A$9:$A26,$A26),""),"")</f>
        <v/>
      </c>
      <c r="D26" s="7"/>
      <c r="E26" s="47"/>
      <c r="F26" s="51"/>
      <c r="G26" s="23"/>
      <c r="H26" s="24"/>
      <c r="I26" s="24"/>
      <c r="J26" s="24"/>
      <c r="K26" s="25"/>
      <c r="L26" s="23"/>
      <c r="M26" s="24"/>
      <c r="N26" s="24"/>
      <c r="O26" s="24"/>
      <c r="P26" s="25"/>
      <c r="Q26" s="60" t="str">
        <f t="shared" si="1"/>
        <v/>
      </c>
      <c r="R26" s="30"/>
      <c r="S26" s="39"/>
      <c r="T26" s="1" t="s">
        <v>0</v>
      </c>
    </row>
    <row r="27" spans="1:20" ht="75" customHeight="1" x14ac:dyDescent="0.3">
      <c r="A27" s="62" t="str">
        <f t="shared" si="2"/>
        <v/>
      </c>
      <c r="B27" s="6" t="str">
        <f t="shared" si="0"/>
        <v/>
      </c>
      <c r="C27" s="54" t="str">
        <f>IFERROR(IF($D27&lt;&gt;"",$A$8&amp;"-"&amp;SUBSTITUTE($D27, " 리스크","")&amp;"-"&amp;COUNTIF($A$9:$A27,$A27),""),"")</f>
        <v/>
      </c>
      <c r="D27" s="7"/>
      <c r="E27" s="47"/>
      <c r="F27" s="51"/>
      <c r="G27" s="23"/>
      <c r="H27" s="24"/>
      <c r="I27" s="24"/>
      <c r="J27" s="24"/>
      <c r="K27" s="25"/>
      <c r="L27" s="23"/>
      <c r="M27" s="24"/>
      <c r="N27" s="24"/>
      <c r="O27" s="24"/>
      <c r="P27" s="25"/>
      <c r="Q27" s="60" t="str">
        <f t="shared" si="1"/>
        <v/>
      </c>
      <c r="R27" s="30"/>
      <c r="S27" s="39"/>
      <c r="T27" s="1" t="s">
        <v>0</v>
      </c>
    </row>
    <row r="28" spans="1:20" ht="75" customHeight="1" thickBot="1" x14ac:dyDescent="0.35">
      <c r="A28" s="62" t="str">
        <f t="shared" si="2"/>
        <v/>
      </c>
      <c r="B28" s="8" t="str">
        <f t="shared" si="0"/>
        <v/>
      </c>
      <c r="C28" s="55" t="str">
        <f>IFERROR(IF($D28&lt;&gt;"",$A$8&amp;"-"&amp;SUBSTITUTE($D28, " 리스크","")&amp;"-"&amp;COUNTIF($A$9:$A28,$A28),""),"")</f>
        <v/>
      </c>
      <c r="D28" s="9"/>
      <c r="E28" s="48"/>
      <c r="F28" s="52"/>
      <c r="G28" s="26"/>
      <c r="H28" s="27"/>
      <c r="I28" s="27"/>
      <c r="J28" s="27"/>
      <c r="K28" s="28"/>
      <c r="L28" s="26"/>
      <c r="M28" s="27"/>
      <c r="N28" s="27"/>
      <c r="O28" s="27"/>
      <c r="P28" s="28"/>
      <c r="Q28" s="61" t="str">
        <f t="shared" si="1"/>
        <v/>
      </c>
      <c r="R28" s="31"/>
      <c r="S28" s="40"/>
      <c r="T28" s="1" t="s">
        <v>0</v>
      </c>
    </row>
    <row r="29" spans="1:20" x14ac:dyDescent="0.3">
      <c r="A29" s="64" t="s">
        <v>0</v>
      </c>
      <c r="B29" s="1" t="s">
        <v>0</v>
      </c>
      <c r="C29" s="1" t="s">
        <v>0</v>
      </c>
      <c r="D29" s="1" t="s">
        <v>0</v>
      </c>
      <c r="E29" s="1" t="s">
        <v>0</v>
      </c>
      <c r="F29" s="1" t="s">
        <v>0</v>
      </c>
      <c r="G29" s="1" t="s">
        <v>0</v>
      </c>
      <c r="H29" s="1" t="s">
        <v>0</v>
      </c>
      <c r="I29" s="1" t="s">
        <v>0</v>
      </c>
      <c r="J29" s="1" t="s">
        <v>0</v>
      </c>
      <c r="K29" s="1" t="s">
        <v>0</v>
      </c>
      <c r="L29" s="1" t="s">
        <v>0</v>
      </c>
      <c r="M29" s="1" t="s">
        <v>0</v>
      </c>
      <c r="N29" s="1" t="s">
        <v>0</v>
      </c>
      <c r="O29" s="1" t="s">
        <v>0</v>
      </c>
      <c r="P29" s="1" t="s">
        <v>0</v>
      </c>
      <c r="Q29" s="1" t="s">
        <v>0</v>
      </c>
      <c r="R29" s="1" t="s">
        <v>0</v>
      </c>
      <c r="S29" s="1" t="s">
        <v>0</v>
      </c>
      <c r="T29" s="1" t="s">
        <v>0</v>
      </c>
    </row>
  </sheetData>
  <mergeCells count="14">
    <mergeCell ref="V8:W8"/>
    <mergeCell ref="X8:Y8"/>
    <mergeCell ref="B2:S2"/>
    <mergeCell ref="B3:S3"/>
    <mergeCell ref="B4:S4"/>
    <mergeCell ref="B7:B8"/>
    <mergeCell ref="D7:E7"/>
    <mergeCell ref="F7:F8"/>
    <mergeCell ref="G7:K7"/>
    <mergeCell ref="L7:P7"/>
    <mergeCell ref="Q7:Q8"/>
    <mergeCell ref="S7:S8"/>
    <mergeCell ref="R7:R8"/>
    <mergeCell ref="C7:C8"/>
  </mergeCells>
  <phoneticPr fontId="1" type="noConversion"/>
  <conditionalFormatting sqref="R9">
    <cfRule type="expression" dxfId="7" priority="5" stopIfTrue="1">
      <formula>$Q9=""</formula>
    </cfRule>
    <cfRule type="expression" dxfId="6" priority="6" stopIfTrue="1">
      <formula>$Q9&gt;=60</formula>
    </cfRule>
    <cfRule type="expression" dxfId="5" priority="7" stopIfTrue="1">
      <formula>$Q9&gt;=25</formula>
    </cfRule>
    <cfRule type="expression" dxfId="4" priority="8" stopIfTrue="1">
      <formula>$Q9&gt;=5</formula>
    </cfRule>
  </conditionalFormatting>
  <conditionalFormatting sqref="R10:R28">
    <cfRule type="expression" dxfId="3" priority="1" stopIfTrue="1">
      <formula>$Q10=""</formula>
    </cfRule>
    <cfRule type="expression" dxfId="2" priority="2" stopIfTrue="1">
      <formula>$Q10&gt;=60</formula>
    </cfRule>
    <cfRule type="expression" dxfId="1" priority="3" stopIfTrue="1">
      <formula>$Q10&gt;=25</formula>
    </cfRule>
    <cfRule type="expression" dxfId="0" priority="4" stopIfTrue="1">
      <formula>$Q10&gt;=5</formula>
    </cfRule>
  </conditionalFormatting>
  <pageMargins left="0.47244094488188981" right="0.39370078740157483" top="0.74803149606299213" bottom="0.74803149606299213" header="0.31496062992125984" footer="0.31496062992125984"/>
  <pageSetup paperSize="9" scale="31" orientation="portrait" r:id="rId1"/>
  <headerFooter>
    <oddFooter>&amp;C&amp;P/&amp;N</oddFooter>
  </headerFooter>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Index!$A$1:$A$9</xm:f>
          </x14:formula1>
          <xm:sqref>D9:D28</xm:sqref>
        </x14:dataValidation>
        <x14:dataValidation type="list" allowBlank="1" showInputMessage="1" showErrorMessage="1">
          <x14:formula1>
            <xm:f>Index!$B$1:$B$3</xm:f>
          </x14:formula1>
          <xm:sqref>G9:P28</xm:sqref>
        </x14:dataValidation>
        <x14:dataValidation type="list" allowBlank="1" showInputMessage="1" showErrorMessage="1">
          <x14:formula1>
            <xm:f>Index!$C$1:$C$10</xm:f>
          </x14:formula1>
          <xm:sqref>S9:S28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Y25"/>
  <sheetViews>
    <sheetView showGridLines="0" tabSelected="1" view="pageBreakPreview" zoomScale="85" zoomScaleNormal="70" zoomScaleSheetLayoutView="85" workbookViewId="0">
      <pane xSplit="6" ySplit="8" topLeftCell="G9" activePane="bottomRight" state="frozen"/>
      <selection pane="topRight" activeCell="F1" sqref="F1"/>
      <selection pane="bottomLeft" activeCell="A9" sqref="A9"/>
      <selection pane="bottomRight" activeCell="A8" sqref="A8"/>
    </sheetView>
  </sheetViews>
  <sheetFormatPr defaultRowHeight="16.5" x14ac:dyDescent="0.3"/>
  <cols>
    <col min="1" max="1" width="9" style="62"/>
    <col min="2" max="2" width="6" customWidth="1"/>
    <col min="3" max="3" width="12.75" customWidth="1"/>
    <col min="4" max="4" width="20.125" customWidth="1"/>
    <col min="5" max="5" width="27.625" customWidth="1"/>
    <col min="6" max="6" width="65.75" customWidth="1"/>
    <col min="17" max="18" width="11.5" customWidth="1"/>
    <col min="19" max="19" width="30.25" customWidth="1"/>
    <col min="22" max="23" width="9" style="10"/>
  </cols>
  <sheetData>
    <row r="2" spans="1:25" ht="3.95" customHeight="1" x14ac:dyDescent="0.3">
      <c r="B2" s="70"/>
      <c r="C2" s="70"/>
      <c r="D2" s="70"/>
      <c r="E2" s="70"/>
      <c r="F2" s="70"/>
      <c r="G2" s="70"/>
      <c r="H2" s="70"/>
      <c r="I2" s="70"/>
      <c r="J2" s="70"/>
      <c r="K2" s="70"/>
      <c r="L2" s="70"/>
      <c r="M2" s="70"/>
      <c r="N2" s="70"/>
      <c r="O2" s="70"/>
      <c r="P2" s="70"/>
      <c r="Q2" s="70"/>
      <c r="R2" s="70"/>
      <c r="S2" s="70"/>
      <c r="T2" s="1" t="s">
        <v>0</v>
      </c>
    </row>
    <row r="3" spans="1:25" ht="51.75" customHeight="1" x14ac:dyDescent="0.3">
      <c r="A3" s="63"/>
      <c r="B3" s="71" t="s">
        <v>132</v>
      </c>
      <c r="C3" s="71"/>
      <c r="D3" s="71"/>
      <c r="E3" s="71"/>
      <c r="F3" s="71"/>
      <c r="G3" s="71"/>
      <c r="H3" s="71"/>
      <c r="I3" s="71"/>
      <c r="J3" s="71"/>
      <c r="K3" s="71"/>
      <c r="L3" s="71"/>
      <c r="M3" s="71"/>
      <c r="N3" s="71"/>
      <c r="O3" s="71"/>
      <c r="P3" s="71"/>
      <c r="Q3" s="71"/>
      <c r="R3" s="71"/>
      <c r="S3" s="71"/>
      <c r="T3" s="1" t="s">
        <v>0</v>
      </c>
    </row>
    <row r="4" spans="1:25" ht="3.95" customHeight="1" x14ac:dyDescent="0.3">
      <c r="B4" s="70"/>
      <c r="C4" s="70"/>
      <c r="D4" s="70"/>
      <c r="E4" s="70"/>
      <c r="F4" s="70"/>
      <c r="G4" s="70"/>
      <c r="H4" s="70"/>
      <c r="I4" s="70"/>
      <c r="J4" s="70"/>
      <c r="K4" s="70"/>
      <c r="L4" s="70"/>
      <c r="M4" s="70"/>
      <c r="N4" s="70"/>
      <c r="O4" s="70"/>
      <c r="P4" s="70"/>
      <c r="Q4" s="70"/>
      <c r="R4" s="70"/>
      <c r="S4" s="70"/>
      <c r="T4" s="1" t="s">
        <v>0</v>
      </c>
    </row>
    <row r="5" spans="1:25" x14ac:dyDescent="0.3">
      <c r="T5" s="1" t="s">
        <v>0</v>
      </c>
    </row>
    <row r="6" spans="1:25" ht="18" thickBot="1" x14ac:dyDescent="0.35">
      <c r="B6" s="2" t="s">
        <v>25</v>
      </c>
      <c r="C6" s="2"/>
      <c r="S6" s="3" t="s">
        <v>24</v>
      </c>
      <c r="T6" s="1" t="s">
        <v>0</v>
      </c>
    </row>
    <row r="7" spans="1:25" ht="30" customHeight="1" thickBot="1" x14ac:dyDescent="0.35">
      <c r="B7" s="75" t="s">
        <v>1</v>
      </c>
      <c r="C7" s="77" t="s">
        <v>36</v>
      </c>
      <c r="D7" s="72" t="s">
        <v>9</v>
      </c>
      <c r="E7" s="74"/>
      <c r="F7" s="81" t="s">
        <v>10</v>
      </c>
      <c r="G7" s="72" t="s">
        <v>3</v>
      </c>
      <c r="H7" s="73"/>
      <c r="I7" s="73"/>
      <c r="J7" s="73"/>
      <c r="K7" s="74"/>
      <c r="L7" s="72" t="s">
        <v>4</v>
      </c>
      <c r="M7" s="73"/>
      <c r="N7" s="73"/>
      <c r="O7" s="73"/>
      <c r="P7" s="74"/>
      <c r="Q7" s="77" t="s">
        <v>7</v>
      </c>
      <c r="R7" s="83" t="s">
        <v>35</v>
      </c>
      <c r="S7" s="79" t="s">
        <v>11</v>
      </c>
      <c r="T7" s="1" t="s">
        <v>0</v>
      </c>
    </row>
    <row r="8" spans="1:25" ht="30" customHeight="1" thickBot="1" x14ac:dyDescent="0.35">
      <c r="A8" s="62" t="s">
        <v>39</v>
      </c>
      <c r="B8" s="76"/>
      <c r="C8" s="78"/>
      <c r="D8" s="67" t="s">
        <v>8</v>
      </c>
      <c r="E8" s="67" t="s">
        <v>17</v>
      </c>
      <c r="F8" s="82"/>
      <c r="G8" s="17" t="s">
        <v>5</v>
      </c>
      <c r="H8" s="18" t="s">
        <v>21</v>
      </c>
      <c r="I8" s="18" t="s">
        <v>22</v>
      </c>
      <c r="J8" s="18" t="s">
        <v>23</v>
      </c>
      <c r="K8" s="19" t="s">
        <v>6</v>
      </c>
      <c r="L8" s="17">
        <v>5</v>
      </c>
      <c r="M8" s="18">
        <v>4</v>
      </c>
      <c r="N8" s="18">
        <v>3</v>
      </c>
      <c r="O8" s="18">
        <v>2</v>
      </c>
      <c r="P8" s="19">
        <v>1</v>
      </c>
      <c r="Q8" s="78"/>
      <c r="R8" s="78"/>
      <c r="S8" s="80"/>
      <c r="T8" s="1" t="s">
        <v>0</v>
      </c>
      <c r="V8" s="68" t="s">
        <v>15</v>
      </c>
      <c r="W8" s="69"/>
      <c r="X8" s="68" t="s">
        <v>16</v>
      </c>
      <c r="Y8" s="69"/>
    </row>
    <row r="9" spans="1:25" ht="125.25" customHeight="1" x14ac:dyDescent="0.3">
      <c r="A9" s="62" t="str">
        <f>SUBSTITUTE($D9, " 리스크","")</f>
        <v>세무</v>
      </c>
      <c r="B9" s="4">
        <f>IF($E9="","",ROW()-8)</f>
        <v>1</v>
      </c>
      <c r="C9" s="53" t="str">
        <f>IFERROR(IF($D9&lt;&gt;"",$A$8&amp;"-"&amp;SUBSTITUTE($D9, " 리스크","")&amp;"-"&amp;COUNTIF($A$9:$A9,$A9),""),"")</f>
        <v>③-세무-1</v>
      </c>
      <c r="D9" s="5" t="s">
        <v>40</v>
      </c>
      <c r="E9" s="46" t="s">
        <v>34</v>
      </c>
      <c r="F9" s="50" t="s">
        <v>97</v>
      </c>
      <c r="G9" s="20"/>
      <c r="H9" s="21"/>
      <c r="I9" s="21"/>
      <c r="J9" s="21"/>
      <c r="K9" s="22"/>
      <c r="L9" s="20"/>
      <c r="M9" s="21"/>
      <c r="N9" s="21"/>
      <c r="O9" s="21"/>
      <c r="P9" s="22"/>
      <c r="Q9" s="59" t="str">
        <f>IFERROR(VLOOKUP(IF(MATCH("○",$G9:$K9,0)=1,$G$8,IF(MATCH("○",$G9:$K9,0)=2,$H$8,IF(MATCH("○",$G9:$K9,0)=3,$I$8,IF(MATCH("○",$G9:$K9,0)=4,$J$8,IF(MATCH("○",$G9:$K9,0)=5,$K$8))))),$V$9:$W$13,2,FALSE)*VLOOKUP(IF(MATCH("○",$L9:$P9,0)=1,$L$8,IF(MATCH("○",$L9:$P9,0)=2,$M$8,IF(MATCH("○",$L9:$P9,0)=3,$N$8,IF(MATCH("○",$L9:$P9,0)=4,$O$8,IF(MATCH("○",$L9:$P9,0)=5,$P$8))))),$X$9:$Y$13,2,FALSE)*10,"")</f>
        <v/>
      </c>
      <c r="R9" s="29"/>
      <c r="S9" s="66" t="s">
        <v>49</v>
      </c>
      <c r="T9" s="1" t="s">
        <v>0</v>
      </c>
      <c r="V9" s="11" t="s">
        <v>13</v>
      </c>
      <c r="W9" s="14">
        <v>2</v>
      </c>
      <c r="X9" s="11">
        <v>1</v>
      </c>
      <c r="Y9" s="14">
        <v>1</v>
      </c>
    </row>
    <row r="10" spans="1:25" ht="144.75" customHeight="1" x14ac:dyDescent="0.3">
      <c r="A10" s="62" t="str">
        <f>SUBSTITUTE($D10, " 리스크","")</f>
        <v>이해관계자</v>
      </c>
      <c r="B10" s="6">
        <f t="shared" ref="B10:B24" si="0">IF($E10="","",ROW()-8)</f>
        <v>2</v>
      </c>
      <c r="C10" s="54" t="str">
        <f>IFERROR(IF($D10&lt;&gt;"",$A$8&amp;"-"&amp;SUBSTITUTE($D10, " 리스크","")&amp;"-"&amp;COUNTIF($A$9:$A10,$A10),""),"")</f>
        <v>③-이해관계자-1</v>
      </c>
      <c r="D10" s="7" t="s">
        <v>45</v>
      </c>
      <c r="E10" s="49" t="s">
        <v>50</v>
      </c>
      <c r="F10" s="65" t="s">
        <v>98</v>
      </c>
      <c r="G10" s="23"/>
      <c r="H10" s="24"/>
      <c r="I10" s="24"/>
      <c r="J10" s="24"/>
      <c r="K10" s="25"/>
      <c r="L10" s="23"/>
      <c r="M10" s="24"/>
      <c r="N10" s="24"/>
      <c r="O10" s="24"/>
      <c r="P10" s="25"/>
      <c r="Q10" s="60" t="str">
        <f t="shared" ref="Q10:Q24" si="1">IFERROR(VLOOKUP(IF(MATCH("○",$G10:$K10,0)=1,$G$8,IF(MATCH("○",$G10:$K10,0)=2,$H$8,IF(MATCH("○",$G10:$K10,0)=3,$I$8,IF(MATCH("○",$G10:$K10,0)=4,$J$8,IF(MATCH("○",$G10:$K10,0)=5,$K$8))))),$V$9:$W$13,2,FALSE)*VLOOKUP(IF(MATCH("○",$L10:$P10,0)=1,$L$8,IF(MATCH("○",$L10:$P10,0)=2,$M$8,IF(MATCH("○",$L10:$P10,0)=3,$N$8,IF(MATCH("○",$L10:$P10,0)=4,$O$8,IF(MATCH("○",$L10:$P10,0)=5,$P$8))))),$X$9:$Y$13,2,FALSE)*10,"")</f>
        <v/>
      </c>
      <c r="R10" s="30"/>
      <c r="S10" s="39" t="s">
        <v>49</v>
      </c>
      <c r="T10" s="1" t="s">
        <v>0</v>
      </c>
      <c r="V10" s="12" t="s">
        <v>18</v>
      </c>
      <c r="W10" s="15">
        <v>1.5</v>
      </c>
      <c r="X10" s="12">
        <v>2</v>
      </c>
      <c r="Y10" s="15">
        <v>2</v>
      </c>
    </row>
    <row r="11" spans="1:25" ht="168" customHeight="1" x14ac:dyDescent="0.3">
      <c r="A11" s="62" t="str">
        <f t="shared" ref="A11:A24" si="2">SUBSTITUTE($D11, " 리스크","")</f>
        <v>이해관계자</v>
      </c>
      <c r="B11" s="6">
        <f>IF($E11="","",ROW()-8)</f>
        <v>3</v>
      </c>
      <c r="C11" s="54" t="str">
        <f>IFERROR(IF($D11&lt;&gt;"",$A$8&amp;"-"&amp;SUBSTITUTE($D11, " 리스크","")&amp;"-"&amp;COUNTIF($A$9:$A11,$A11),""),"")</f>
        <v>③-이해관계자-2</v>
      </c>
      <c r="D11" s="7" t="s">
        <v>45</v>
      </c>
      <c r="E11" s="47" t="s">
        <v>59</v>
      </c>
      <c r="F11" s="65" t="s">
        <v>99</v>
      </c>
      <c r="G11" s="23"/>
      <c r="H11" s="24"/>
      <c r="I11" s="24"/>
      <c r="J11" s="24"/>
      <c r="K11" s="25"/>
      <c r="L11" s="23"/>
      <c r="M11" s="24"/>
      <c r="N11" s="24"/>
      <c r="O11" s="24"/>
      <c r="P11" s="25"/>
      <c r="Q11" s="60" t="str">
        <f t="shared" si="1"/>
        <v/>
      </c>
      <c r="R11" s="30"/>
      <c r="S11" s="39" t="s">
        <v>49</v>
      </c>
      <c r="T11" s="1" t="s">
        <v>0</v>
      </c>
      <c r="V11" s="12" t="s">
        <v>19</v>
      </c>
      <c r="W11" s="15">
        <v>1.2</v>
      </c>
      <c r="X11" s="12">
        <v>3</v>
      </c>
      <c r="Y11" s="15">
        <v>3</v>
      </c>
    </row>
    <row r="12" spans="1:25" ht="171" customHeight="1" x14ac:dyDescent="0.3">
      <c r="A12" s="62" t="str">
        <f t="shared" si="2"/>
        <v>이해관계자</v>
      </c>
      <c r="B12" s="6">
        <f t="shared" si="0"/>
        <v>4</v>
      </c>
      <c r="C12" s="54" t="str">
        <f>IFERROR(IF($D12&lt;&gt;"",$A$8&amp;"-"&amp;SUBSTITUTE($D12, " 리스크","")&amp;"-"&amp;COUNTIF($A$9:$A12,$A12),""),"")</f>
        <v>③-이해관계자-3</v>
      </c>
      <c r="D12" s="7" t="s">
        <v>45</v>
      </c>
      <c r="E12" s="47" t="s">
        <v>64</v>
      </c>
      <c r="F12" s="65" t="s">
        <v>100</v>
      </c>
      <c r="G12" s="23"/>
      <c r="H12" s="24"/>
      <c r="I12" s="24"/>
      <c r="J12" s="24"/>
      <c r="K12" s="25"/>
      <c r="L12" s="23"/>
      <c r="M12" s="24"/>
      <c r="N12" s="24"/>
      <c r="O12" s="24"/>
      <c r="P12" s="25"/>
      <c r="Q12" s="60" t="str">
        <f t="shared" si="1"/>
        <v/>
      </c>
      <c r="R12" s="30"/>
      <c r="S12" s="39" t="s">
        <v>49</v>
      </c>
      <c r="T12" s="1" t="s">
        <v>0</v>
      </c>
      <c r="V12" s="12" t="s">
        <v>20</v>
      </c>
      <c r="W12" s="15">
        <v>1</v>
      </c>
      <c r="X12" s="12">
        <v>4</v>
      </c>
      <c r="Y12" s="15">
        <v>4</v>
      </c>
    </row>
    <row r="13" spans="1:25" ht="173.25" customHeight="1" thickBot="1" x14ac:dyDescent="0.35">
      <c r="A13" s="62" t="str">
        <f t="shared" si="2"/>
        <v>이해관계자</v>
      </c>
      <c r="B13" s="6">
        <f t="shared" si="0"/>
        <v>5</v>
      </c>
      <c r="C13" s="54" t="str">
        <f>IFERROR(IF($D13&lt;&gt;"",$A$8&amp;"-"&amp;SUBSTITUTE($D13, " 리스크","")&amp;"-"&amp;COUNTIF($A$9:$A13,$A13),""),"")</f>
        <v>③-이해관계자-4</v>
      </c>
      <c r="D13" s="7" t="s">
        <v>45</v>
      </c>
      <c r="E13" s="47" t="s">
        <v>60</v>
      </c>
      <c r="F13" s="65" t="s">
        <v>101</v>
      </c>
      <c r="G13" s="23"/>
      <c r="H13" s="24"/>
      <c r="I13" s="24"/>
      <c r="J13" s="24"/>
      <c r="K13" s="25"/>
      <c r="L13" s="23"/>
      <c r="M13" s="24"/>
      <c r="N13" s="24"/>
      <c r="O13" s="24"/>
      <c r="P13" s="25"/>
      <c r="Q13" s="60" t="str">
        <f t="shared" si="1"/>
        <v/>
      </c>
      <c r="R13" s="30"/>
      <c r="S13" s="39" t="s">
        <v>49</v>
      </c>
      <c r="T13" s="1" t="s">
        <v>0</v>
      </c>
      <c r="V13" s="13" t="s">
        <v>14</v>
      </c>
      <c r="W13" s="16">
        <v>0.5</v>
      </c>
      <c r="X13" s="13">
        <v>5</v>
      </c>
      <c r="Y13" s="16">
        <v>5</v>
      </c>
    </row>
    <row r="14" spans="1:25" ht="173.25" customHeight="1" thickBot="1" x14ac:dyDescent="0.35">
      <c r="A14" s="62" t="str">
        <f t="shared" si="2"/>
        <v>이해관계자</v>
      </c>
      <c r="B14" s="6">
        <f>IF($E14="","",ROW()-8)</f>
        <v>6</v>
      </c>
      <c r="C14" s="54" t="str">
        <f>IFERROR(IF($D14&lt;&gt;"",$A$8&amp;"-"&amp;SUBSTITUTE($D14, " 리스크","")&amp;"-"&amp;COUNTIF($A$9:$A14,$A14),""),"")</f>
        <v>③-이해관계자-5</v>
      </c>
      <c r="D14" s="7" t="s">
        <v>45</v>
      </c>
      <c r="E14" s="47" t="s">
        <v>63</v>
      </c>
      <c r="F14" s="65" t="s">
        <v>102</v>
      </c>
      <c r="G14" s="23"/>
      <c r="H14" s="24"/>
      <c r="I14" s="24"/>
      <c r="J14" s="24"/>
      <c r="K14" s="25"/>
      <c r="L14" s="23"/>
      <c r="M14" s="24"/>
      <c r="N14" s="24"/>
      <c r="O14" s="24"/>
      <c r="P14" s="25"/>
      <c r="Q14" s="60" t="str">
        <f t="shared" si="1"/>
        <v/>
      </c>
      <c r="R14" s="30"/>
      <c r="S14" s="39" t="s">
        <v>49</v>
      </c>
      <c r="T14" s="1" t="s">
        <v>0</v>
      </c>
      <c r="V14" s="13" t="s">
        <v>6</v>
      </c>
      <c r="W14" s="16">
        <v>0.5</v>
      </c>
      <c r="X14" s="13">
        <v>5</v>
      </c>
      <c r="Y14" s="16">
        <v>5</v>
      </c>
    </row>
    <row r="15" spans="1:25" ht="149.25" customHeight="1" x14ac:dyDescent="0.3">
      <c r="A15" s="62" t="str">
        <f t="shared" si="2"/>
        <v>인허가</v>
      </c>
      <c r="B15" s="6">
        <f>IF($E15="","",ROW()-8)</f>
        <v>7</v>
      </c>
      <c r="C15" s="54" t="str">
        <f>IFERROR(IF($D15&lt;&gt;"",$A$8&amp;"-"&amp;SUBSTITUTE($D15, " 리스크","")&amp;"-"&amp;COUNTIF($A$9:$A15,$A15),""),"")</f>
        <v>③-인허가-1</v>
      </c>
      <c r="D15" s="7" t="s">
        <v>57</v>
      </c>
      <c r="E15" s="47" t="s">
        <v>58</v>
      </c>
      <c r="F15" s="65" t="s">
        <v>103</v>
      </c>
      <c r="G15" s="23"/>
      <c r="H15" s="24"/>
      <c r="I15" s="24"/>
      <c r="J15" s="24"/>
      <c r="K15" s="25"/>
      <c r="L15" s="23"/>
      <c r="M15" s="24"/>
      <c r="N15" s="24"/>
      <c r="O15" s="24"/>
      <c r="P15" s="25"/>
      <c r="Q15" s="60" t="str">
        <f t="shared" si="1"/>
        <v/>
      </c>
      <c r="R15" s="30"/>
      <c r="S15" s="39" t="s">
        <v>49</v>
      </c>
      <c r="T15" s="1" t="s">
        <v>0</v>
      </c>
    </row>
    <row r="16" spans="1:25" ht="409.5" customHeight="1" x14ac:dyDescent="0.3">
      <c r="A16" s="62" t="str">
        <f t="shared" si="2"/>
        <v>법률</v>
      </c>
      <c r="B16" s="6">
        <f t="shared" si="0"/>
        <v>8</v>
      </c>
      <c r="C16" s="54" t="str">
        <f>IFERROR(IF($D16&lt;&gt;"",$A$8&amp;"-"&amp;SUBSTITUTE($D16, " 리스크","")&amp;"-"&amp;COUNTIF($A$9:$A16,$A16),""),"")</f>
        <v>③-법률-1</v>
      </c>
      <c r="D16" s="7" t="s">
        <v>61</v>
      </c>
      <c r="E16" s="47" t="s">
        <v>62</v>
      </c>
      <c r="F16" s="65" t="s">
        <v>104</v>
      </c>
      <c r="G16" s="23"/>
      <c r="H16" s="24"/>
      <c r="I16" s="24"/>
      <c r="J16" s="24"/>
      <c r="K16" s="25"/>
      <c r="L16" s="23"/>
      <c r="M16" s="24"/>
      <c r="N16" s="24"/>
      <c r="O16" s="24"/>
      <c r="P16" s="25"/>
      <c r="Q16" s="60" t="str">
        <f t="shared" si="1"/>
        <v/>
      </c>
      <c r="R16" s="30"/>
      <c r="S16" s="39"/>
      <c r="T16" s="1" t="s">
        <v>0</v>
      </c>
    </row>
    <row r="17" spans="1:20" ht="150.75" customHeight="1" x14ac:dyDescent="0.3">
      <c r="A17" s="62" t="str">
        <f t="shared" si="2"/>
        <v>대체투자</v>
      </c>
      <c r="B17" s="6">
        <f t="shared" si="0"/>
        <v>9</v>
      </c>
      <c r="C17" s="54" t="str">
        <f>IFERROR(IF($D17&lt;&gt;"",$A$8&amp;"-"&amp;SUBSTITUTE($D17, " 리스크","")&amp;"-"&amp;COUNTIF($A$9:$A17,$A17),""),"")</f>
        <v>③-대체투자-1</v>
      </c>
      <c r="D17" s="7" t="s">
        <v>65</v>
      </c>
      <c r="E17" s="47" t="s">
        <v>66</v>
      </c>
      <c r="F17" s="65" t="s">
        <v>105</v>
      </c>
      <c r="G17" s="23"/>
      <c r="H17" s="24"/>
      <c r="I17" s="24"/>
      <c r="J17" s="24"/>
      <c r="K17" s="25"/>
      <c r="L17" s="23"/>
      <c r="M17" s="24"/>
      <c r="N17" s="24"/>
      <c r="O17" s="24"/>
      <c r="P17" s="25"/>
      <c r="Q17" s="60" t="str">
        <f t="shared" si="1"/>
        <v/>
      </c>
      <c r="R17" s="30"/>
      <c r="S17" s="39"/>
      <c r="T17" s="1" t="s">
        <v>0</v>
      </c>
    </row>
    <row r="18" spans="1:20" ht="75" customHeight="1" x14ac:dyDescent="0.3">
      <c r="A18" s="62" t="str">
        <f t="shared" si="2"/>
        <v/>
      </c>
      <c r="B18" s="6" t="str">
        <f t="shared" si="0"/>
        <v/>
      </c>
      <c r="C18" s="54" t="str">
        <f>IFERROR(IF($D18&lt;&gt;"",$A$8&amp;"-"&amp;SUBSTITUTE($D18, " 리스크","")&amp;"-"&amp;COUNTIF($A$9:$A18,$A18),""),"")</f>
        <v/>
      </c>
      <c r="D18" s="7"/>
      <c r="E18" s="47"/>
      <c r="F18" s="51"/>
      <c r="G18" s="23"/>
      <c r="H18" s="24"/>
      <c r="I18" s="24"/>
      <c r="J18" s="24"/>
      <c r="K18" s="25"/>
      <c r="L18" s="23"/>
      <c r="M18" s="24"/>
      <c r="N18" s="24"/>
      <c r="O18" s="24"/>
      <c r="P18" s="25"/>
      <c r="Q18" s="60" t="str">
        <f t="shared" si="1"/>
        <v/>
      </c>
      <c r="R18" s="30"/>
      <c r="S18" s="39"/>
      <c r="T18" s="1" t="s">
        <v>0</v>
      </c>
    </row>
    <row r="19" spans="1:20" ht="75" customHeight="1" x14ac:dyDescent="0.3">
      <c r="A19" s="62" t="str">
        <f t="shared" si="2"/>
        <v/>
      </c>
      <c r="B19" s="6" t="str">
        <f t="shared" si="0"/>
        <v/>
      </c>
      <c r="C19" s="54" t="str">
        <f>IFERROR(IF($D19&lt;&gt;"",$A$8&amp;"-"&amp;SUBSTITUTE($D19, " 리스크","")&amp;"-"&amp;COUNTIF($A$9:$A19,$A19),""),"")</f>
        <v/>
      </c>
      <c r="D19" s="7"/>
      <c r="E19" s="47"/>
      <c r="F19" s="51"/>
      <c r="G19" s="23"/>
      <c r="H19" s="24"/>
      <c r="I19" s="24"/>
      <c r="J19" s="24"/>
      <c r="K19" s="25"/>
      <c r="L19" s="23"/>
      <c r="M19" s="24"/>
      <c r="N19" s="24"/>
      <c r="O19" s="24"/>
      <c r="P19" s="25"/>
      <c r="Q19" s="60" t="str">
        <f t="shared" si="1"/>
        <v/>
      </c>
      <c r="R19" s="30"/>
      <c r="S19" s="39"/>
      <c r="T19" s="1" t="s">
        <v>0</v>
      </c>
    </row>
    <row r="20" spans="1:20" ht="75" customHeight="1" x14ac:dyDescent="0.3">
      <c r="A20" s="62" t="str">
        <f t="shared" si="2"/>
        <v/>
      </c>
      <c r="B20" s="6" t="str">
        <f t="shared" si="0"/>
        <v/>
      </c>
      <c r="C20" s="54" t="str">
        <f>IFERROR(IF($D20&lt;&gt;"",$A$8&amp;"-"&amp;SUBSTITUTE($D20, " 리스크","")&amp;"-"&amp;COUNTIF($A$9:$A20,$A20),""),"")</f>
        <v/>
      </c>
      <c r="D20" s="7"/>
      <c r="E20" s="47"/>
      <c r="F20" s="51"/>
      <c r="G20" s="23"/>
      <c r="H20" s="24"/>
      <c r="I20" s="24"/>
      <c r="J20" s="24"/>
      <c r="K20" s="25"/>
      <c r="L20" s="23"/>
      <c r="M20" s="24"/>
      <c r="N20" s="24"/>
      <c r="O20" s="24"/>
      <c r="P20" s="25"/>
      <c r="Q20" s="60" t="str">
        <f t="shared" si="1"/>
        <v/>
      </c>
      <c r="R20" s="30"/>
      <c r="S20" s="39"/>
      <c r="T20" s="1" t="s">
        <v>0</v>
      </c>
    </row>
    <row r="21" spans="1:20" ht="75" customHeight="1" x14ac:dyDescent="0.3">
      <c r="A21" s="62" t="str">
        <f t="shared" si="2"/>
        <v/>
      </c>
      <c r="B21" s="6" t="str">
        <f t="shared" si="0"/>
        <v/>
      </c>
      <c r="C21" s="54" t="str">
        <f>IFERROR(IF($D21&lt;&gt;"",$A$8&amp;"-"&amp;SUBSTITUTE($D21, " 리스크","")&amp;"-"&amp;COUNTIF($A$9:$A21,$A21),""),"")</f>
        <v/>
      </c>
      <c r="D21" s="7"/>
      <c r="E21" s="47"/>
      <c r="F21" s="51"/>
      <c r="G21" s="23"/>
      <c r="H21" s="24"/>
      <c r="I21" s="24"/>
      <c r="J21" s="24"/>
      <c r="K21" s="25"/>
      <c r="L21" s="23"/>
      <c r="M21" s="24"/>
      <c r="N21" s="24"/>
      <c r="O21" s="24"/>
      <c r="P21" s="25"/>
      <c r="Q21" s="60" t="str">
        <f t="shared" si="1"/>
        <v/>
      </c>
      <c r="R21" s="30"/>
      <c r="S21" s="39"/>
      <c r="T21" s="1" t="s">
        <v>0</v>
      </c>
    </row>
    <row r="22" spans="1:20" ht="75" customHeight="1" x14ac:dyDescent="0.3">
      <c r="A22" s="62" t="str">
        <f t="shared" si="2"/>
        <v/>
      </c>
      <c r="B22" s="6" t="str">
        <f t="shared" si="0"/>
        <v/>
      </c>
      <c r="C22" s="54" t="str">
        <f>IFERROR(IF($D22&lt;&gt;"",$A$8&amp;"-"&amp;SUBSTITUTE($D22, " 리스크","")&amp;"-"&amp;COUNTIF($A$9:$A22,$A22),""),"")</f>
        <v/>
      </c>
      <c r="D22" s="7"/>
      <c r="E22" s="47"/>
      <c r="F22" s="51"/>
      <c r="G22" s="23"/>
      <c r="H22" s="24"/>
      <c r="I22" s="24"/>
      <c r="J22" s="24"/>
      <c r="K22" s="25"/>
      <c r="L22" s="23"/>
      <c r="M22" s="24"/>
      <c r="N22" s="24"/>
      <c r="O22" s="24"/>
      <c r="P22" s="25"/>
      <c r="Q22" s="60" t="str">
        <f t="shared" si="1"/>
        <v/>
      </c>
      <c r="R22" s="30"/>
      <c r="S22" s="39"/>
      <c r="T22" s="1" t="s">
        <v>0</v>
      </c>
    </row>
    <row r="23" spans="1:20" ht="75" customHeight="1" x14ac:dyDescent="0.3">
      <c r="A23" s="62" t="str">
        <f t="shared" si="2"/>
        <v/>
      </c>
      <c r="B23" s="6" t="str">
        <f t="shared" si="0"/>
        <v/>
      </c>
      <c r="C23" s="54" t="str">
        <f>IFERROR(IF($D23&lt;&gt;"",$A$8&amp;"-"&amp;SUBSTITUTE($D23, " 리스크","")&amp;"-"&amp;COUNTIF($A$9:$A23,$A23),""),"")</f>
        <v/>
      </c>
      <c r="D23" s="7"/>
      <c r="E23" s="47"/>
      <c r="F23" s="51"/>
      <c r="G23" s="23"/>
      <c r="H23" s="24"/>
      <c r="I23" s="24"/>
      <c r="J23" s="24"/>
      <c r="K23" s="25"/>
      <c r="L23" s="23"/>
      <c r="M23" s="24"/>
      <c r="N23" s="24"/>
      <c r="O23" s="24"/>
      <c r="P23" s="25"/>
      <c r="Q23" s="60" t="str">
        <f t="shared" si="1"/>
        <v/>
      </c>
      <c r="R23" s="30"/>
      <c r="S23" s="39"/>
      <c r="T23" s="1" t="s">
        <v>0</v>
      </c>
    </row>
    <row r="24" spans="1:20" ht="75" customHeight="1" thickBot="1" x14ac:dyDescent="0.35">
      <c r="A24" s="62" t="str">
        <f t="shared" si="2"/>
        <v/>
      </c>
      <c r="B24" s="8" t="str">
        <f t="shared" si="0"/>
        <v/>
      </c>
      <c r="C24" s="55" t="str">
        <f>IFERROR(IF($D24&lt;&gt;"",$A$8&amp;"-"&amp;SUBSTITUTE($D24, " 리스크","")&amp;"-"&amp;COUNTIF($A$9:$A24,$A24),""),"")</f>
        <v/>
      </c>
      <c r="D24" s="9"/>
      <c r="E24" s="48"/>
      <c r="F24" s="52"/>
      <c r="G24" s="26"/>
      <c r="H24" s="27"/>
      <c r="I24" s="27"/>
      <c r="J24" s="27"/>
      <c r="K24" s="28"/>
      <c r="L24" s="26"/>
      <c r="M24" s="27"/>
      <c r="N24" s="27"/>
      <c r="O24" s="27"/>
      <c r="P24" s="28"/>
      <c r="Q24" s="61" t="str">
        <f t="shared" si="1"/>
        <v/>
      </c>
      <c r="R24" s="31"/>
      <c r="S24" s="40"/>
      <c r="T24" s="1" t="s">
        <v>0</v>
      </c>
    </row>
    <row r="25" spans="1:20" x14ac:dyDescent="0.3">
      <c r="A25" s="64" t="s">
        <v>0</v>
      </c>
      <c r="B25" s="1" t="s">
        <v>0</v>
      </c>
      <c r="C25" s="1" t="s">
        <v>0</v>
      </c>
      <c r="D25" s="1" t="s">
        <v>0</v>
      </c>
      <c r="E25" s="1" t="s">
        <v>0</v>
      </c>
      <c r="F25" s="1" t="s">
        <v>0</v>
      </c>
      <c r="G25" s="1" t="s">
        <v>0</v>
      </c>
      <c r="H25" s="1" t="s">
        <v>0</v>
      </c>
      <c r="I25" s="1" t="s">
        <v>0</v>
      </c>
      <c r="J25" s="1" t="s">
        <v>0</v>
      </c>
      <c r="K25" s="1" t="s">
        <v>0</v>
      </c>
      <c r="L25" s="1" t="s">
        <v>0</v>
      </c>
      <c r="M25" s="1" t="s">
        <v>0</v>
      </c>
      <c r="N25" s="1" t="s">
        <v>0</v>
      </c>
      <c r="O25" s="1" t="s">
        <v>0</v>
      </c>
      <c r="P25" s="1" t="s">
        <v>0</v>
      </c>
      <c r="Q25" s="1" t="s">
        <v>0</v>
      </c>
      <c r="R25" s="1" t="s">
        <v>0</v>
      </c>
      <c r="S25" s="1" t="s">
        <v>0</v>
      </c>
      <c r="T25" s="1" t="s">
        <v>0</v>
      </c>
    </row>
  </sheetData>
  <mergeCells count="14">
    <mergeCell ref="V8:W8"/>
    <mergeCell ref="X8:Y8"/>
    <mergeCell ref="B2:S2"/>
    <mergeCell ref="B3:S3"/>
    <mergeCell ref="B4:S4"/>
    <mergeCell ref="G7:K7"/>
    <mergeCell ref="L7:P7"/>
    <mergeCell ref="B7:B8"/>
    <mergeCell ref="Q7:Q8"/>
    <mergeCell ref="S7:S8"/>
    <mergeCell ref="D7:E7"/>
    <mergeCell ref="F7:F8"/>
    <mergeCell ref="R7:R8"/>
    <mergeCell ref="C7:C8"/>
  </mergeCells>
  <phoneticPr fontId="1" type="noConversion"/>
  <conditionalFormatting sqref="R9 R15:R24">
    <cfRule type="expression" dxfId="27" priority="17" stopIfTrue="1">
      <formula>$Q9=""</formula>
    </cfRule>
    <cfRule type="expression" dxfId="26" priority="18" stopIfTrue="1">
      <formula>$Q9&gt;=60</formula>
    </cfRule>
    <cfRule type="expression" dxfId="25" priority="19" stopIfTrue="1">
      <formula>$Q9&gt;=25</formula>
    </cfRule>
    <cfRule type="expression" dxfId="24" priority="20" stopIfTrue="1">
      <formula>$Q9&gt;=5</formula>
    </cfRule>
  </conditionalFormatting>
  <conditionalFormatting sqref="R10:R13">
    <cfRule type="expression" dxfId="23" priority="5" stopIfTrue="1">
      <formula>$Q10=""</formula>
    </cfRule>
    <cfRule type="expression" dxfId="22" priority="6" stopIfTrue="1">
      <formula>$Q10&gt;=60</formula>
    </cfRule>
    <cfRule type="expression" dxfId="21" priority="7" stopIfTrue="1">
      <formula>$Q10&gt;=25</formula>
    </cfRule>
    <cfRule type="expression" dxfId="20" priority="8" stopIfTrue="1">
      <formula>$Q10&gt;=5</formula>
    </cfRule>
  </conditionalFormatting>
  <conditionalFormatting sqref="R14">
    <cfRule type="expression" dxfId="19" priority="1" stopIfTrue="1">
      <formula>$Q14=""</formula>
    </cfRule>
    <cfRule type="expression" dxfId="18" priority="2" stopIfTrue="1">
      <formula>$Q14&gt;=60</formula>
    </cfRule>
    <cfRule type="expression" dxfId="17" priority="3" stopIfTrue="1">
      <formula>$Q14&gt;=25</formula>
    </cfRule>
    <cfRule type="expression" dxfId="16" priority="4" stopIfTrue="1">
      <formula>$Q14&gt;=5</formula>
    </cfRule>
  </conditionalFormatting>
  <pageMargins left="0.47244094488188981" right="0.39370078740157483" top="0.74803149606299213" bottom="0.74803149606299213" header="0.31496062992125984" footer="0.31496062992125984"/>
  <pageSetup paperSize="8" scale="46" fitToHeight="0" orientation="portrait" r:id="rId1"/>
  <headerFooter>
    <oddFooter>&amp;C&amp;P/&amp;N</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Index!$A$1:$A$9</xm:f>
          </x14:formula1>
          <xm:sqref>D9:D24</xm:sqref>
        </x14:dataValidation>
        <x14:dataValidation type="list" allowBlank="1" showInputMessage="1" showErrorMessage="1">
          <x14:formula1>
            <xm:f>Index!$B$1:$B$3</xm:f>
          </x14:formula1>
          <xm:sqref>G9:P24</xm:sqref>
        </x14:dataValidation>
        <x14:dataValidation type="list" allowBlank="1" showInputMessage="1" showErrorMessage="1">
          <x14:formula1>
            <xm:f>Index!$C$1:$C$10</xm:f>
          </x14:formula1>
          <xm:sqref>S9:S24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workbookViewId="0">
      <selection activeCell="J11" sqref="J11"/>
    </sheetView>
  </sheetViews>
  <sheetFormatPr defaultRowHeight="16.5" x14ac:dyDescent="0.3"/>
  <cols>
    <col min="1" max="1" width="9" style="10"/>
    <col min="2" max="2" width="11" style="10" customWidth="1"/>
    <col min="3" max="3" width="12.875" style="10" bestFit="1" customWidth="1"/>
    <col min="4" max="4" width="3.5" style="10" customWidth="1"/>
    <col min="5" max="5" width="11" style="10" customWidth="1"/>
    <col min="6" max="6" width="3.375" style="10" customWidth="1"/>
    <col min="7" max="11" width="5.5" customWidth="1"/>
    <col min="13" max="17" width="5.5" customWidth="1"/>
  </cols>
  <sheetData>
    <row r="1" spans="1:17" x14ac:dyDescent="0.3">
      <c r="A1" s="85" t="s">
        <v>3</v>
      </c>
      <c r="B1" s="85"/>
      <c r="C1" s="85"/>
      <c r="D1" s="38"/>
      <c r="E1" s="41" t="s">
        <v>4</v>
      </c>
    </row>
    <row r="2" spans="1:17" x14ac:dyDescent="0.3">
      <c r="A2" s="42" t="s">
        <v>5</v>
      </c>
      <c r="B2" s="43">
        <v>2</v>
      </c>
      <c r="C2" s="43" t="s">
        <v>28</v>
      </c>
      <c r="D2" s="44"/>
      <c r="E2" s="43">
        <v>1</v>
      </c>
      <c r="G2" s="56">
        <f>$B$2*$E2*10</f>
        <v>20</v>
      </c>
      <c r="H2" s="56">
        <f>$B$3*$E2*10</f>
        <v>15</v>
      </c>
      <c r="I2" s="56">
        <f>$B$4*$E2*10</f>
        <v>12</v>
      </c>
      <c r="J2" s="56">
        <f>$B$5*$E2*10</f>
        <v>10</v>
      </c>
      <c r="K2" s="56">
        <f>$B$6*$E2*10</f>
        <v>5</v>
      </c>
      <c r="M2" s="57">
        <f>K6</f>
        <v>25</v>
      </c>
      <c r="N2" s="57">
        <f>J6</f>
        <v>50</v>
      </c>
      <c r="O2" s="58">
        <f>I6</f>
        <v>60</v>
      </c>
      <c r="P2" s="58">
        <f>H6</f>
        <v>75</v>
      </c>
      <c r="Q2" s="58">
        <f>G6</f>
        <v>100</v>
      </c>
    </row>
    <row r="3" spans="1:17" x14ac:dyDescent="0.3">
      <c r="A3" s="42" t="s">
        <v>18</v>
      </c>
      <c r="B3" s="43">
        <v>1.5</v>
      </c>
      <c r="C3" s="43" t="s">
        <v>29</v>
      </c>
      <c r="D3" s="44"/>
      <c r="E3" s="43">
        <v>2</v>
      </c>
      <c r="G3" s="57">
        <f>$B$2*$E3*10</f>
        <v>40</v>
      </c>
      <c r="H3" s="57">
        <f>$B$3*$E3*10</f>
        <v>30</v>
      </c>
      <c r="I3" s="56">
        <f>$B$4*$E3*10</f>
        <v>24</v>
      </c>
      <c r="J3" s="56">
        <f>$B$5*$E3*10</f>
        <v>20</v>
      </c>
      <c r="K3" s="56">
        <f>$B$6*$E3*10</f>
        <v>10</v>
      </c>
      <c r="M3" s="56">
        <f>K5</f>
        <v>20</v>
      </c>
      <c r="N3" s="57">
        <f>J5</f>
        <v>40</v>
      </c>
      <c r="O3" s="57">
        <f>I5</f>
        <v>48</v>
      </c>
      <c r="P3" s="58">
        <f>H5</f>
        <v>60</v>
      </c>
      <c r="Q3" s="58">
        <f>G5</f>
        <v>80</v>
      </c>
    </row>
    <row r="4" spans="1:17" x14ac:dyDescent="0.3">
      <c r="A4" s="42" t="s">
        <v>30</v>
      </c>
      <c r="B4" s="43">
        <v>1.2</v>
      </c>
      <c r="C4" s="43" t="s">
        <v>31</v>
      </c>
      <c r="D4" s="44"/>
      <c r="E4" s="43">
        <v>3</v>
      </c>
      <c r="G4" s="58">
        <f>$B$2*$E4*10</f>
        <v>60</v>
      </c>
      <c r="H4" s="57">
        <f>$B$3*$E4*10</f>
        <v>45</v>
      </c>
      <c r="I4" s="57">
        <f>$B$4*$E4*10</f>
        <v>36</v>
      </c>
      <c r="J4" s="57">
        <f>$B$5*$E4*10</f>
        <v>30</v>
      </c>
      <c r="K4" s="56">
        <f>$B$6*$E4*10</f>
        <v>15</v>
      </c>
      <c r="M4" s="56">
        <f>K4</f>
        <v>15</v>
      </c>
      <c r="N4" s="57">
        <f>J4</f>
        <v>30</v>
      </c>
      <c r="O4" s="57">
        <f>I4</f>
        <v>36</v>
      </c>
      <c r="P4" s="57">
        <f>H4</f>
        <v>45</v>
      </c>
      <c r="Q4" s="58">
        <f>G4</f>
        <v>60</v>
      </c>
    </row>
    <row r="5" spans="1:17" x14ac:dyDescent="0.3">
      <c r="A5" s="42" t="s">
        <v>20</v>
      </c>
      <c r="B5" s="43">
        <v>1</v>
      </c>
      <c r="C5" s="43" t="s">
        <v>32</v>
      </c>
      <c r="D5" s="44"/>
      <c r="E5" s="43">
        <v>4</v>
      </c>
      <c r="G5" s="58">
        <f>$B$2*$E5*10</f>
        <v>80</v>
      </c>
      <c r="H5" s="58">
        <f>$B$3*$E5*10</f>
        <v>60</v>
      </c>
      <c r="I5" s="57">
        <f>$B$4*$E5*10</f>
        <v>48</v>
      </c>
      <c r="J5" s="57">
        <f>$B$5*$E5*10</f>
        <v>40</v>
      </c>
      <c r="K5" s="56">
        <f>$B$6*$E5*10</f>
        <v>20</v>
      </c>
      <c r="M5" s="56">
        <f>K3</f>
        <v>10</v>
      </c>
      <c r="N5" s="56">
        <f>J3</f>
        <v>20</v>
      </c>
      <c r="O5" s="56">
        <f>I3</f>
        <v>24</v>
      </c>
      <c r="P5" s="57">
        <f>H3</f>
        <v>30</v>
      </c>
      <c r="Q5" s="57">
        <f>G3</f>
        <v>40</v>
      </c>
    </row>
    <row r="6" spans="1:17" x14ac:dyDescent="0.3">
      <c r="A6" s="42" t="s">
        <v>6</v>
      </c>
      <c r="B6" s="43">
        <v>0.5</v>
      </c>
      <c r="C6" s="43" t="s">
        <v>33</v>
      </c>
      <c r="D6" s="44"/>
      <c r="E6" s="43">
        <v>5</v>
      </c>
      <c r="G6" s="58">
        <f>$B$2*$E6*10</f>
        <v>100</v>
      </c>
      <c r="H6" s="58">
        <f>$B$3*$E6*10</f>
        <v>75</v>
      </c>
      <c r="I6" s="58">
        <f>$B$4*$E6*10</f>
        <v>60</v>
      </c>
      <c r="J6" s="57">
        <f>$B$5*$E6*10</f>
        <v>50</v>
      </c>
      <c r="K6" s="57">
        <f>$B$6*$E6*10</f>
        <v>25</v>
      </c>
      <c r="M6" s="56">
        <f>K2</f>
        <v>5</v>
      </c>
      <c r="N6" s="56">
        <f>J2</f>
        <v>10</v>
      </c>
      <c r="O6" s="56">
        <f>I2</f>
        <v>12</v>
      </c>
      <c r="P6" s="56">
        <f>H2</f>
        <v>15</v>
      </c>
      <c r="Q6" s="56">
        <f>G2</f>
        <v>20</v>
      </c>
    </row>
  </sheetData>
  <mergeCells count="1">
    <mergeCell ref="A1:C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6.5" x14ac:dyDescent="0.3"/>
  <cols>
    <col min="1" max="1" width="22.75" style="10" bestFit="1" customWidth="1"/>
    <col min="2" max="2" width="9" style="10"/>
    <col min="3" max="3" width="21.25" style="10" customWidth="1"/>
  </cols>
  <sheetData>
    <row r="1" spans="1:3" x14ac:dyDescent="0.3">
      <c r="A1" s="32" t="s">
        <v>71</v>
      </c>
      <c r="B1" s="35"/>
      <c r="C1" s="32"/>
    </row>
    <row r="2" spans="1:3" ht="17.25" thickBot="1" x14ac:dyDescent="0.35">
      <c r="A2" s="33" t="s">
        <v>41</v>
      </c>
      <c r="B2" s="36" t="s">
        <v>12</v>
      </c>
      <c r="C2" s="33" t="s">
        <v>49</v>
      </c>
    </row>
    <row r="3" spans="1:3" x14ac:dyDescent="0.3">
      <c r="A3" s="33" t="s">
        <v>42</v>
      </c>
      <c r="C3" s="33" t="s">
        <v>56</v>
      </c>
    </row>
    <row r="4" spans="1:3" x14ac:dyDescent="0.3">
      <c r="A4" s="33" t="s">
        <v>40</v>
      </c>
      <c r="C4" s="33" t="s">
        <v>55</v>
      </c>
    </row>
    <row r="5" spans="1:3" x14ac:dyDescent="0.3">
      <c r="A5" s="33" t="s">
        <v>43</v>
      </c>
      <c r="C5" s="33" t="s">
        <v>54</v>
      </c>
    </row>
    <row r="6" spans="1:3" x14ac:dyDescent="0.3">
      <c r="A6" s="33" t="s">
        <v>44</v>
      </c>
      <c r="C6" s="33" t="s">
        <v>53</v>
      </c>
    </row>
    <row r="7" spans="1:3" ht="17.25" thickBot="1" x14ac:dyDescent="0.35">
      <c r="A7" s="33" t="s">
        <v>46</v>
      </c>
      <c r="C7" s="34" t="s">
        <v>52</v>
      </c>
    </row>
    <row r="8" spans="1:3" x14ac:dyDescent="0.3">
      <c r="A8" s="33" t="s">
        <v>47</v>
      </c>
      <c r="C8" s="37" t="s">
        <v>51</v>
      </c>
    </row>
    <row r="9" spans="1:3" ht="17.25" thickBot="1" x14ac:dyDescent="0.35">
      <c r="A9" s="34" t="s">
        <v>48</v>
      </c>
      <c r="C9" s="38" t="s">
        <v>26</v>
      </c>
    </row>
    <row r="10" spans="1:3" x14ac:dyDescent="0.3">
      <c r="C10" s="38" t="s">
        <v>27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3</vt:i4>
      </vt:variant>
    </vt:vector>
  </HeadingPairs>
  <TitlesOfParts>
    <vt:vector size="8" baseType="lpstr">
      <vt:lpstr>리스크평가표_공공개발사업</vt:lpstr>
      <vt:lpstr>리스크평가표_민간재개발사업</vt:lpstr>
      <vt:lpstr>리스크평가표_토지매각여부</vt:lpstr>
      <vt:lpstr>가능성-상중상중하하</vt:lpstr>
      <vt:lpstr>Index</vt:lpstr>
      <vt:lpstr>리스크평가표_공공개발사업!Print_Area</vt:lpstr>
      <vt:lpstr>리스크평가표_민간재개발사업!Print_Area</vt:lpstr>
      <vt:lpstr>리스크평가표_토지매각여부!Print_Area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dc:creator>
  <cp:lastModifiedBy>DS</cp:lastModifiedBy>
  <cp:lastPrinted>2022-11-14T11:22:38Z</cp:lastPrinted>
  <dcterms:created xsi:type="dcterms:W3CDTF">2022-10-27T04:18:40Z</dcterms:created>
  <dcterms:modified xsi:type="dcterms:W3CDTF">2022-11-18T06:43:15Z</dcterms:modified>
</cp:coreProperties>
</file>