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E:\Studies\МСМ\ЛБ6\"/>
    </mc:Choice>
  </mc:AlternateContent>
  <xr:revisionPtr revIDLastSave="0" documentId="13_ncr:1_{A94072CF-DDF8-4E62-82CD-36D25757F095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Лист1" sheetId="2" r:id="rId1"/>
    <sheet name="Sheet1" sheetId="1" r:id="rId2"/>
  </sheets>
  <definedNames>
    <definedName name="_xlnm._FilterDatabase" localSheetId="1" hidden="1">Sheet1!$J$3:$J$32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4" i="1" l="1"/>
  <c r="J58" i="1"/>
  <c r="J59" i="1"/>
  <c r="J60" i="1"/>
  <c r="J61" i="1"/>
  <c r="J62" i="1"/>
  <c r="J63" i="1"/>
  <c r="J57" i="1"/>
  <c r="J52" i="1"/>
  <c r="J53" i="1"/>
  <c r="J54" i="1"/>
  <c r="J55" i="1"/>
  <c r="J56" i="1"/>
  <c r="J51" i="1"/>
  <c r="J43" i="1"/>
  <c r="J44" i="1"/>
  <c r="J45" i="1"/>
  <c r="J46" i="1"/>
  <c r="J47" i="1"/>
  <c r="J48" i="1"/>
  <c r="J49" i="1"/>
  <c r="J50" i="1"/>
  <c r="J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42" i="1"/>
  <c r="AI4" i="1" l="1"/>
  <c r="AI5" i="1"/>
  <c r="AI6" i="1"/>
  <c r="AI3" i="1"/>
  <c r="AF4" i="1"/>
  <c r="AF3" i="1"/>
  <c r="AA4" i="1" a="1"/>
  <c r="AA5" i="1" s="1"/>
  <c r="U4" i="1" a="1"/>
  <c r="U4" i="1" s="1"/>
  <c r="F23" i="1"/>
  <c r="G23" i="1"/>
  <c r="N15" i="1"/>
  <c r="J15" i="1"/>
  <c r="K15" i="1"/>
  <c r="L15" i="1"/>
  <c r="M15" i="1"/>
  <c r="AA18" i="1" l="1"/>
  <c r="AA25" i="1"/>
  <c r="AA17" i="1"/>
  <c r="AA24" i="1"/>
  <c r="AA8" i="1"/>
  <c r="AA31" i="1"/>
  <c r="AA15" i="1"/>
  <c r="AA30" i="1"/>
  <c r="AA22" i="1"/>
  <c r="AA14" i="1"/>
  <c r="AA6" i="1"/>
  <c r="AA28" i="1"/>
  <c r="AA20" i="1"/>
  <c r="AA12" i="1"/>
  <c r="AA4" i="1"/>
  <c r="AA27" i="1"/>
  <c r="AA19" i="1"/>
  <c r="AA11" i="1"/>
  <c r="AA26" i="1"/>
  <c r="AA10" i="1"/>
  <c r="AA33" i="1"/>
  <c r="AA9" i="1"/>
  <c r="AA32" i="1"/>
  <c r="AA16" i="1"/>
  <c r="AA23" i="1"/>
  <c r="AA7" i="1"/>
  <c r="AA29" i="1"/>
  <c r="AA21" i="1"/>
  <c r="AA13" i="1"/>
  <c r="U33" i="1"/>
  <c r="U9" i="1"/>
  <c r="U24" i="1"/>
  <c r="U5" i="1"/>
  <c r="U27" i="1"/>
  <c r="U19" i="1"/>
  <c r="U11" i="1"/>
  <c r="U26" i="1"/>
  <c r="U18" i="1"/>
  <c r="U10" i="1"/>
  <c r="U25" i="1"/>
  <c r="U17" i="1"/>
  <c r="U32" i="1"/>
  <c r="U16" i="1"/>
  <c r="U8" i="1"/>
  <c r="U31" i="1"/>
  <c r="U23" i="1"/>
  <c r="U15" i="1"/>
  <c r="U7" i="1"/>
  <c r="U30" i="1"/>
  <c r="U22" i="1"/>
  <c r="U14" i="1"/>
  <c r="U6" i="1"/>
  <c r="U29" i="1"/>
  <c r="U21" i="1"/>
  <c r="U13" i="1"/>
  <c r="U28" i="1"/>
  <c r="U20" i="1"/>
  <c r="U12" i="1"/>
  <c r="H23" i="1"/>
  <c r="M13" i="1"/>
  <c r="L13" i="1"/>
  <c r="K13" i="1"/>
  <c r="J13" i="1"/>
  <c r="G21" i="1"/>
  <c r="F21" i="1"/>
  <c r="L3" i="1"/>
  <c r="L4" i="1"/>
  <c r="L5" i="1"/>
  <c r="L6" i="1"/>
  <c r="L7" i="1"/>
  <c r="L8" i="1"/>
  <c r="L9" i="1"/>
  <c r="K4" i="1"/>
  <c r="K8" i="1"/>
  <c r="K7" i="1"/>
  <c r="K6" i="1"/>
  <c r="K5" i="1"/>
  <c r="J6" i="1"/>
  <c r="J3" i="1"/>
  <c r="J4" i="1"/>
  <c r="J8" i="1"/>
  <c r="J9" i="1"/>
  <c r="J10" i="1"/>
  <c r="J11" i="1"/>
  <c r="J7" i="1"/>
  <c r="J5" i="1"/>
  <c r="F3" i="1"/>
  <c r="F4" i="1"/>
  <c r="F5" i="1"/>
  <c r="F6" i="1"/>
  <c r="F7" i="1"/>
  <c r="F8" i="1"/>
  <c r="F9" i="1"/>
  <c r="F10" i="1"/>
  <c r="F11" i="1"/>
  <c r="F12" i="1"/>
  <c r="F13" i="1"/>
  <c r="F14" i="1"/>
</calcChain>
</file>

<file path=xl/sharedStrings.xml><?xml version="1.0" encoding="utf-8"?>
<sst xmlns="http://schemas.openxmlformats.org/spreadsheetml/2006/main" count="63" uniqueCount="47">
  <si>
    <t>Вариант</t>
  </si>
  <si>
    <t>Фактор A</t>
  </si>
  <si>
    <t>Фактор B</t>
  </si>
  <si>
    <t>Отклик</t>
  </si>
  <si>
    <t>Однофакторный дисперсионный анализ</t>
  </si>
  <si>
    <t>ИТОГИ</t>
  </si>
  <si>
    <t>Группы</t>
  </si>
  <si>
    <t>Счет</t>
  </si>
  <si>
    <t>Сумма</t>
  </si>
  <si>
    <t>Среднее</t>
  </si>
  <si>
    <t>Дисперсия</t>
  </si>
  <si>
    <t>Столбец 1</t>
  </si>
  <si>
    <t>Столбец 2</t>
  </si>
  <si>
    <t>Столбец 3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</si>
  <si>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</si>
  <si>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</si>
  <si>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</si>
  <si>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</si>
  <si>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</si>
  <si>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</si>
  <si>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</si>
  <si>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</si>
  <si>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</si>
  <si>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</si>
  <si>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</si>
  <si>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>Фактор А</t>
  </si>
  <si>
    <t>Группа 1</t>
  </si>
  <si>
    <t>Группа 2</t>
  </si>
  <si>
    <t>Фатор В</t>
  </si>
  <si>
    <t>Группа 3</t>
  </si>
  <si>
    <t>Группа 4</t>
  </si>
  <si>
    <t>Ср. знач. отк.</t>
  </si>
  <si>
    <t>X</t>
  </si>
  <si>
    <t>n1</t>
  </si>
  <si>
    <t>n2</t>
  </si>
  <si>
    <t>n3</t>
  </si>
  <si>
    <t>n4</t>
  </si>
  <si>
    <t>x1</t>
  </si>
  <si>
    <t>x2</t>
  </si>
  <si>
    <t>x3</t>
  </si>
  <si>
    <t>x4</t>
  </si>
  <si>
    <t>Фактор В</t>
  </si>
  <si>
    <t>Y</t>
  </si>
  <si>
    <t>Оценим среднее значение отклина методом наименьших квадратов</t>
  </si>
  <si>
    <t>Модели полного ранга</t>
  </si>
  <si>
    <t>Модели не полного ранга</t>
  </si>
  <si>
    <t xml:space="preserve">Найдем оценки параметров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</si>
</sst>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0" fillId="0" borderId="0" xfId="0" applyFill="1" applyBorder="1" applyAlignment="1"/>
    <xf numFmtId="0" fontId="0" fillId="0" borderId="5" xfId="0" applyFill="1" applyBorder="1" applyAlignment="1"/>
    <xf numFmtId="0" fontId="3" fillId="0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1" applyFill="1" applyBorder="1"/>
    <xf numFmtId="0" fontId="1" fillId="0" borderId="0" xfId="1" applyBorder="1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6" borderId="1" xfId="0" applyFill="1" applyBorder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3">
    <cellStyle name="Обычный" xfId="0" builtinId="0"/>
    <cellStyle name="Обычный 2" xfId="2" xr:uid="{C5808157-9297-42D8-83C1-7F18D4582EE5}"/>
    <cellStyle name="Обычный 3" xfId="1" xr:uid="{F7E73908-0FDD-4A1C-B397-DBA3527D9F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281940</xdr:colOff>
      <xdr:row>2</xdr:row>
      <xdr:rowOff>106680</xdr:rowOff>
    </xdr:from>
    <xdr:ext cx="115352" cy="18293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885189B-CA63-418C-99DD-1642F915F812}"/>
                </a:ext>
              </a:extLst>
            </xdr:cNvPr>
            <xdr:cNvSpPr txBox="1"/>
          </xdr:nvSpPr>
          <xdr:spPr>
            <a:xfrm>
              <a:off x="18569940" y="472440"/>
              <a:ext cx="115352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𝜃</m:t>
                        </m:r>
                      </m:e>
                    </m:acc>
                  </m:oMath>
                </m:oMathPara>
              </a14:m>
              <a:endParaRPr lang="ru-RU">
                <a:effectLst/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885189B-CA63-418C-99DD-1642F915F812}"/>
                </a:ext>
              </a:extLst>
            </xdr:cNvPr>
            <xdr:cNvSpPr txBox="1"/>
          </xdr:nvSpPr>
          <xdr:spPr>
            <a:xfrm>
              <a:off x="18569940" y="472440"/>
              <a:ext cx="115352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 ̂</a:t>
              </a:r>
              <a:endParaRPr lang="ru-RU">
                <a:effectLst/>
              </a:endParaRPr>
            </a:p>
          </xdr:txBody>
        </xdr:sp>
      </mc:Fallback>
    </mc:AlternateContent>
    <xdr:clientData/>
  </xdr:oneCellAnchor>
  <xdr:twoCellAnchor editAs="oneCell">
    <xdr:from>
      <xdr:col>15</xdr:col>
      <xdr:colOff>175260</xdr:colOff>
      <xdr:row>40</xdr:row>
      <xdr:rowOff>167640</xdr:rowOff>
    </xdr:from>
    <xdr:to>
      <xdr:col>15</xdr:col>
      <xdr:colOff>352059</xdr:colOff>
      <xdr:row>42</xdr:row>
      <xdr:rowOff>15258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ADFA6B4-73D6-4734-8AB0-D0B789947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9260" y="7482840"/>
          <a:ext cx="176799" cy="213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D5AD-FB03-4925-94D7-0AA465759A2C}">
  <dimension ref="A1:G15"/>
  <sheetViews>
    <sheetView workbookViewId="0">
      <selection activeCell="J8" sqref="J8"/>
    </sheetView>
  </sheetViews>
  <sheetFormatPr defaultRowHeight="14.4" x14ac:dyDescent="0.3"/>
  <sheetData>
    <row r="1" spans="1:7" x14ac:dyDescent="0.3">
      <c r="A1" t="s">
        <v>4</v>
      </c>
    </row>
    <row r="3" spans="1:7" ht="15" thickBot="1" x14ac:dyDescent="0.35">
      <c r="A3" t="s">
        <v>5</v>
      </c>
    </row>
    <row r="4" spans="1:7" x14ac:dyDescent="0.3">
      <c r="A4" s="7" t="s">
        <v>6</v>
      </c>
      <c r="B4" s="7" t="s">
        <v>7</v>
      </c>
      <c r="C4" s="7" t="s">
        <v>8</v>
      </c>
      <c r="D4" s="7" t="s">
        <v>9</v>
      </c>
      <c r="E4" s="7" t="s">
        <v>10</v>
      </c>
    </row>
    <row r="5" spans="1:7" x14ac:dyDescent="0.3">
      <c r="A5" s="5" t="s">
        <v>11</v>
      </c>
      <c r="B5" s="5">
        <v>30</v>
      </c>
      <c r="C5" s="5">
        <v>47</v>
      </c>
      <c r="D5" s="5">
        <v>1.5666666666666667</v>
      </c>
      <c r="E5" s="5">
        <v>0.25402298850574689</v>
      </c>
    </row>
    <row r="6" spans="1:7" x14ac:dyDescent="0.3">
      <c r="A6" s="5" t="s">
        <v>12</v>
      </c>
      <c r="B6" s="5">
        <v>30</v>
      </c>
      <c r="C6" s="5">
        <v>74</v>
      </c>
      <c r="D6" s="5">
        <v>2.4666666666666668</v>
      </c>
      <c r="E6" s="5">
        <v>1.4298850574712645</v>
      </c>
    </row>
    <row r="7" spans="1:7" ht="15" thickBot="1" x14ac:dyDescent="0.35">
      <c r="A7" s="6" t="s">
        <v>13</v>
      </c>
      <c r="B7" s="6">
        <v>30</v>
      </c>
      <c r="C7" s="6">
        <v>211.16000000000008</v>
      </c>
      <c r="D7" s="6">
        <v>7.0386666666666695</v>
      </c>
      <c r="E7" s="6">
        <v>4.0403016091953727</v>
      </c>
    </row>
    <row r="10" spans="1:7" x14ac:dyDescent="0.3">
      <c r="A10" t="s">
        <v>14</v>
      </c>
    </row>
    <row r="11" spans="1:7" x14ac:dyDescent="0.3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</row>
    <row r="12" spans="1:7" x14ac:dyDescent="0.3">
      <c r="A12" t="s">
        <v>22</v>
      </c>
      <c r="B12">
        <v>516.55967999999984</v>
      </c>
      <c r="C12">
        <v>2</v>
      </c>
      <c r="D12">
        <v>258.27983999999992</v>
      </c>
      <c r="E12">
        <v>135.36183450231465</v>
      </c>
      <c r="F12">
        <v>1.9487833612417577E-27</v>
      </c>
      <c r="G12">
        <v>3.1012957566671893</v>
      </c>
    </row>
    <row r="13" spans="1:7" x14ac:dyDescent="0.3">
      <c r="A13" t="s">
        <v>23</v>
      </c>
      <c r="B13">
        <v>166.00207999999998</v>
      </c>
      <c r="C13">
        <v>87</v>
      </c>
      <c r="D13">
        <v>1.9080698850574711</v>
      </c>
    </row>
    <row r="15" spans="1:7" x14ac:dyDescent="0.3">
      <c r="A15" t="s">
        <v>24</v>
      </c>
      <c r="B15">
        <v>682.56175999999982</v>
      </c>
      <c r="C15">
        <v>89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1"/>
  <sheetViews>
    <sheetView tabSelected="1" topLeftCell="A42" workbookViewId="0">
      <selection activeCell="N52" sqref="N52"/>
    </sheetView>
  </sheetViews>
  <sheetFormatPr defaultRowHeight="14.4" x14ac:dyDescent="0.3"/>
  <sheetData>
    <row r="1" spans="1:35" x14ac:dyDescent="0.3">
      <c r="A1" s="2" t="s">
        <v>0</v>
      </c>
      <c r="B1" s="3">
        <v>18</v>
      </c>
      <c r="C1" s="4"/>
      <c r="F1" s="20" t="s">
        <v>25</v>
      </c>
      <c r="G1" s="20"/>
      <c r="J1" s="20" t="s">
        <v>28</v>
      </c>
      <c r="K1" s="20"/>
      <c r="L1" s="20"/>
      <c r="M1" s="20"/>
      <c r="S1" s="23" t="s">
        <v>45</v>
      </c>
      <c r="T1" s="23"/>
      <c r="U1" s="23"/>
      <c r="V1" s="23"/>
      <c r="W1" s="23"/>
      <c r="X1" s="23"/>
      <c r="Y1" s="23"/>
      <c r="Z1" s="23"/>
      <c r="AA1" s="23"/>
      <c r="AE1" t="s">
        <v>43</v>
      </c>
    </row>
    <row r="2" spans="1:35" x14ac:dyDescent="0.3">
      <c r="A2" s="1" t="s">
        <v>1</v>
      </c>
      <c r="B2" s="1" t="s">
        <v>2</v>
      </c>
      <c r="C2" s="1" t="s">
        <v>3</v>
      </c>
      <c r="F2" s="9" t="s">
        <v>26</v>
      </c>
      <c r="G2" s="9" t="s">
        <v>27</v>
      </c>
      <c r="J2" t="s">
        <v>26</v>
      </c>
      <c r="K2" t="s">
        <v>27</v>
      </c>
      <c r="L2" t="s">
        <v>29</v>
      </c>
      <c r="M2" t="s">
        <v>30</v>
      </c>
      <c r="S2" s="24" t="s">
        <v>25</v>
      </c>
      <c r="T2" s="24"/>
      <c r="U2" s="24"/>
      <c r="W2" s="24" t="s">
        <v>41</v>
      </c>
      <c r="X2" s="24"/>
      <c r="Y2" s="24"/>
      <c r="Z2" s="24"/>
      <c r="AA2" s="24"/>
    </row>
    <row r="3" spans="1:35" x14ac:dyDescent="0.3">
      <c r="A3" s="1">
        <v>1</v>
      </c>
      <c r="B3" s="1">
        <v>1</v>
      </c>
      <c r="C3" s="1">
        <v>5.1100000000000003</v>
      </c>
      <c r="F3">
        <f>IF(1=A3,C3)</f>
        <v>5.1100000000000003</v>
      </c>
      <c r="G3" s="10">
        <v>2.65</v>
      </c>
      <c r="J3">
        <f>IF(1=B3,C3,0)</f>
        <v>5.1100000000000003</v>
      </c>
      <c r="K3">
        <v>6.1</v>
      </c>
      <c r="L3" s="10">
        <f>IF(3=B11,C11)</f>
        <v>7.31</v>
      </c>
      <c r="M3" s="10">
        <v>7.94</v>
      </c>
      <c r="S3" s="17" t="s">
        <v>37</v>
      </c>
      <c r="T3" s="17" t="s">
        <v>38</v>
      </c>
      <c r="U3" s="17" t="s">
        <v>42</v>
      </c>
      <c r="W3" s="17" t="s">
        <v>37</v>
      </c>
      <c r="X3" s="17" t="s">
        <v>38</v>
      </c>
      <c r="Y3" s="17" t="s">
        <v>39</v>
      </c>
      <c r="Z3" s="17" t="s">
        <v>40</v>
      </c>
      <c r="AA3" s="17" t="s">
        <v>42</v>
      </c>
      <c r="AE3" s="20"/>
      <c r="AF3">
        <f>1/F23*(SUM(U4:U15))</f>
        <v>7.1253846153846156</v>
      </c>
      <c r="AH3" s="20"/>
      <c r="AI3">
        <f>1/J15*(SUM(AA4:AA12))</f>
        <v>5.9922222222222228</v>
      </c>
    </row>
    <row r="4" spans="1:35" x14ac:dyDescent="0.3">
      <c r="A4" s="1">
        <v>1</v>
      </c>
      <c r="B4" s="1">
        <v>1</v>
      </c>
      <c r="C4" s="1">
        <v>7.04</v>
      </c>
      <c r="F4">
        <f t="shared" ref="F4:F12" si="0">IF(1=A4,C4)</f>
        <v>7.04</v>
      </c>
      <c r="G4" s="10">
        <v>6.76</v>
      </c>
      <c r="J4">
        <f>IF(1=B4,C4,0)</f>
        <v>7.04</v>
      </c>
      <c r="K4">
        <f>IF(2=B9,C9)</f>
        <v>9.35</v>
      </c>
      <c r="L4" s="10">
        <f>IF(3=B12,C12)</f>
        <v>8.49</v>
      </c>
      <c r="M4" s="10">
        <v>10.29</v>
      </c>
      <c r="S4" s="18">
        <v>1</v>
      </c>
      <c r="T4" s="18">
        <v>0</v>
      </c>
      <c r="U4" s="19">
        <f t="array" ref="U4:U33">MMULT(S4:T33,TRANSPOSE(F21:G21))</f>
        <v>7.7191666666666663</v>
      </c>
      <c r="W4" s="18">
        <v>1</v>
      </c>
      <c r="X4" s="18">
        <v>0</v>
      </c>
      <c r="Y4" s="18">
        <v>0</v>
      </c>
      <c r="Z4" s="18">
        <v>0</v>
      </c>
      <c r="AA4" s="19">
        <f t="array" ref="AA4:AA33">MMULT(W4:Z33,TRANSPOSE(J13:M13))</f>
        <v>5.9922222222222219</v>
      </c>
      <c r="AE4" s="20"/>
      <c r="AF4">
        <f>1/G23*(SUM(U16:U33))</f>
        <v>6.6543944636678178</v>
      </c>
      <c r="AH4" s="20"/>
      <c r="AI4">
        <f>1/K15*(SUM(AA13:AA18))</f>
        <v>7.7383333333333315</v>
      </c>
    </row>
    <row r="5" spans="1:35" x14ac:dyDescent="0.3">
      <c r="A5" s="1">
        <v>1</v>
      </c>
      <c r="B5" s="1">
        <v>1</v>
      </c>
      <c r="C5" s="1">
        <v>4.84</v>
      </c>
      <c r="F5">
        <f t="shared" si="0"/>
        <v>4.84</v>
      </c>
      <c r="G5" s="10">
        <v>3.09</v>
      </c>
      <c r="J5">
        <f>IF(1=B5,C5,0)</f>
        <v>4.84</v>
      </c>
      <c r="K5">
        <f>IF(2=B10,C10)</f>
        <v>8.84</v>
      </c>
      <c r="L5" s="10">
        <f>IF(3=B23,C23)</f>
        <v>6.8</v>
      </c>
      <c r="M5" s="10">
        <v>11.69</v>
      </c>
      <c r="S5" s="18">
        <v>1</v>
      </c>
      <c r="T5" s="18">
        <v>0</v>
      </c>
      <c r="U5" s="19">
        <v>7.7191666666666663</v>
      </c>
      <c r="W5" s="18">
        <v>1</v>
      </c>
      <c r="X5" s="18">
        <v>0</v>
      </c>
      <c r="Y5" s="18">
        <v>0</v>
      </c>
      <c r="Z5" s="18">
        <v>0</v>
      </c>
      <c r="AA5" s="19">
        <v>5.9922222222222219</v>
      </c>
      <c r="AH5" s="20"/>
      <c r="AI5" t="e">
        <f t="shared" ref="AI5:AI6" si="1">1/J17*(SUM(AA6:AA14))</f>
        <v>#DIV/0!</v>
      </c>
    </row>
    <row r="6" spans="1:35" x14ac:dyDescent="0.3">
      <c r="A6" s="1">
        <v>1</v>
      </c>
      <c r="B6" s="1">
        <v>1</v>
      </c>
      <c r="C6" s="1">
        <v>8.76</v>
      </c>
      <c r="F6">
        <f t="shared" si="0"/>
        <v>8.76</v>
      </c>
      <c r="G6" s="10">
        <v>7.12</v>
      </c>
      <c r="J6">
        <f>IF(1=B6,C6,0)</f>
        <v>8.76</v>
      </c>
      <c r="K6">
        <f>IF(2=B20,C20)</f>
        <v>8</v>
      </c>
      <c r="L6" s="10">
        <f>IF(3=B24,C24)</f>
        <v>7.97</v>
      </c>
      <c r="M6" s="10">
        <v>5.52</v>
      </c>
      <c r="R6" s="12"/>
      <c r="S6" s="18">
        <v>1</v>
      </c>
      <c r="T6" s="18">
        <v>0</v>
      </c>
      <c r="U6" s="19">
        <v>7.7191666666666663</v>
      </c>
      <c r="W6" s="18">
        <v>1</v>
      </c>
      <c r="X6" s="18">
        <v>0</v>
      </c>
      <c r="Y6" s="18">
        <v>0</v>
      </c>
      <c r="Z6" s="18">
        <v>0</v>
      </c>
      <c r="AA6" s="19">
        <v>5.9922222222222219</v>
      </c>
      <c r="AH6" s="20"/>
      <c r="AI6" t="e">
        <f t="shared" si="1"/>
        <v>#DIV/0!</v>
      </c>
    </row>
    <row r="7" spans="1:35" x14ac:dyDescent="0.3">
      <c r="A7" s="1">
        <v>1</v>
      </c>
      <c r="B7" s="1">
        <v>1</v>
      </c>
      <c r="C7" s="1">
        <v>8.56</v>
      </c>
      <c r="F7">
        <f t="shared" si="0"/>
        <v>8.56</v>
      </c>
      <c r="G7" s="10">
        <v>8</v>
      </c>
      <c r="J7">
        <f>IF(1=B7,C7,0)</f>
        <v>8.56</v>
      </c>
      <c r="K7">
        <f>IF(2=B21,C21)</f>
        <v>8.2799999999999994</v>
      </c>
      <c r="L7" s="10">
        <f>IF(3=B25,C25)</f>
        <v>5.99</v>
      </c>
      <c r="M7" s="10">
        <v>8.82</v>
      </c>
      <c r="R7" s="12"/>
      <c r="S7" s="18">
        <v>1</v>
      </c>
      <c r="T7" s="18">
        <v>0</v>
      </c>
      <c r="U7" s="19">
        <v>7.7191666666666663</v>
      </c>
      <c r="W7" s="18">
        <v>1</v>
      </c>
      <c r="X7" s="18">
        <v>0</v>
      </c>
      <c r="Y7" s="18">
        <v>0</v>
      </c>
      <c r="Z7" s="18">
        <v>0</v>
      </c>
      <c r="AA7" s="19">
        <v>5.9922222222222219</v>
      </c>
    </row>
    <row r="8" spans="1:35" x14ac:dyDescent="0.3">
      <c r="A8" s="1">
        <v>1</v>
      </c>
      <c r="B8" s="1">
        <v>2</v>
      </c>
      <c r="C8" s="1">
        <v>6.1</v>
      </c>
      <c r="F8">
        <f t="shared" si="0"/>
        <v>6.1</v>
      </c>
      <c r="G8" s="10">
        <v>8.2799999999999994</v>
      </c>
      <c r="J8">
        <f>IF(1=B16,C16,0)</f>
        <v>2.65</v>
      </c>
      <c r="K8">
        <f>IF(2=B22,C22)</f>
        <v>5.86</v>
      </c>
      <c r="L8" s="10">
        <f>IF(3=B26,C26)</f>
        <v>5.8</v>
      </c>
      <c r="M8" s="10">
        <v>6.74</v>
      </c>
      <c r="S8" s="18">
        <v>1</v>
      </c>
      <c r="T8" s="18">
        <v>0</v>
      </c>
      <c r="U8" s="19">
        <v>7.7191666666666663</v>
      </c>
      <c r="W8" s="18">
        <v>1</v>
      </c>
      <c r="X8" s="18">
        <v>0</v>
      </c>
      <c r="Y8" s="18">
        <v>0</v>
      </c>
      <c r="Z8" s="18">
        <v>0</v>
      </c>
      <c r="AA8" s="19">
        <v>5.9922222222222219</v>
      </c>
    </row>
    <row r="9" spans="1:35" x14ac:dyDescent="0.3">
      <c r="A9" s="1">
        <v>1</v>
      </c>
      <c r="B9" s="1">
        <v>2</v>
      </c>
      <c r="C9" s="1">
        <v>9.35</v>
      </c>
      <c r="F9">
        <f t="shared" si="0"/>
        <v>9.35</v>
      </c>
      <c r="G9" s="10">
        <v>5.86</v>
      </c>
      <c r="J9">
        <f>IF(1=B17,C17,0)</f>
        <v>6.76</v>
      </c>
      <c r="L9" s="10">
        <f>IF(3=B27,C27)</f>
        <v>6.53</v>
      </c>
      <c r="M9" s="10">
        <v>7.11</v>
      </c>
      <c r="S9" s="18">
        <v>1</v>
      </c>
      <c r="T9" s="18">
        <v>0</v>
      </c>
      <c r="U9" s="19">
        <v>7.7191666666666663</v>
      </c>
      <c r="W9" s="18">
        <v>1</v>
      </c>
      <c r="X9" s="18">
        <v>0</v>
      </c>
      <c r="Y9" s="18">
        <v>0</v>
      </c>
      <c r="Z9" s="18">
        <v>0</v>
      </c>
      <c r="AA9" s="19">
        <v>5.9922222222222219</v>
      </c>
    </row>
    <row r="10" spans="1:35" x14ac:dyDescent="0.3">
      <c r="A10" s="1">
        <v>1</v>
      </c>
      <c r="B10" s="1">
        <v>2</v>
      </c>
      <c r="C10" s="1">
        <v>8.84</v>
      </c>
      <c r="F10">
        <f t="shared" si="0"/>
        <v>8.84</v>
      </c>
      <c r="G10" s="10">
        <v>6.8</v>
      </c>
      <c r="J10">
        <f>IF(1=B18,C18,0)</f>
        <v>3.09</v>
      </c>
      <c r="L10" s="10"/>
      <c r="M10" s="10">
        <v>3.8</v>
      </c>
      <c r="S10" s="18">
        <v>1</v>
      </c>
      <c r="T10" s="18">
        <v>0</v>
      </c>
      <c r="U10" s="19">
        <v>7.7191666666666663</v>
      </c>
      <c r="W10" s="18">
        <v>1</v>
      </c>
      <c r="X10" s="18">
        <v>0</v>
      </c>
      <c r="Y10" s="18">
        <v>0</v>
      </c>
      <c r="Z10" s="18">
        <v>0</v>
      </c>
      <c r="AA10" s="19">
        <v>5.9922222222222219</v>
      </c>
    </row>
    <row r="11" spans="1:35" x14ac:dyDescent="0.3">
      <c r="A11" s="1">
        <v>1</v>
      </c>
      <c r="B11" s="1">
        <v>3</v>
      </c>
      <c r="C11" s="1">
        <v>7.31</v>
      </c>
      <c r="F11">
        <f t="shared" si="0"/>
        <v>7.31</v>
      </c>
      <c r="G11" s="10">
        <v>7.97</v>
      </c>
      <c r="J11">
        <f>IF(1=B19,C19,0)</f>
        <v>7.12</v>
      </c>
      <c r="S11" s="18">
        <v>1</v>
      </c>
      <c r="T11" s="18">
        <v>0</v>
      </c>
      <c r="U11" s="19">
        <v>7.7191666666666663</v>
      </c>
      <c r="W11" s="18">
        <v>1</v>
      </c>
      <c r="X11" s="18">
        <v>0</v>
      </c>
      <c r="Y11" s="18">
        <v>0</v>
      </c>
      <c r="Z11" s="18">
        <v>0</v>
      </c>
      <c r="AA11" s="19">
        <v>5.9922222222222219</v>
      </c>
    </row>
    <row r="12" spans="1:35" x14ac:dyDescent="0.3">
      <c r="A12" s="1">
        <v>1</v>
      </c>
      <c r="B12" s="1">
        <v>3</v>
      </c>
      <c r="C12" s="1">
        <v>8.49</v>
      </c>
      <c r="F12">
        <f t="shared" si="0"/>
        <v>8.49</v>
      </c>
      <c r="G12" s="10">
        <v>5.99</v>
      </c>
      <c r="S12" s="18">
        <v>1</v>
      </c>
      <c r="T12" s="18">
        <v>0</v>
      </c>
      <c r="U12" s="19">
        <v>7.7191666666666663</v>
      </c>
      <c r="W12" s="18">
        <v>1</v>
      </c>
      <c r="X12" s="18">
        <v>0</v>
      </c>
      <c r="Y12" s="18">
        <v>0</v>
      </c>
      <c r="Z12" s="18">
        <v>0</v>
      </c>
      <c r="AA12" s="19">
        <v>5.9922222222222219</v>
      </c>
    </row>
    <row r="13" spans="1:35" x14ac:dyDescent="0.3">
      <c r="A13" s="1">
        <v>1</v>
      </c>
      <c r="B13" s="1">
        <v>4</v>
      </c>
      <c r="C13" s="1">
        <v>7.94</v>
      </c>
      <c r="F13">
        <f>IF(1=A13,C13)</f>
        <v>7.94</v>
      </c>
      <c r="G13" s="10">
        <v>5.8</v>
      </c>
      <c r="H13" t="s">
        <v>31</v>
      </c>
      <c r="J13" s="11">
        <f>AVERAGE(J3:J11)</f>
        <v>5.9922222222222219</v>
      </c>
      <c r="K13" s="11">
        <f>AVERAGE(K3:K8)</f>
        <v>7.7383333333333333</v>
      </c>
      <c r="L13" s="11">
        <f>AVERAGE(L3:L9)</f>
        <v>6.984285714285714</v>
      </c>
      <c r="M13" s="11">
        <f>AVERAGE(M3:M10)</f>
        <v>7.7387499999999996</v>
      </c>
      <c r="S13" s="18">
        <v>1</v>
      </c>
      <c r="T13" s="18">
        <v>0</v>
      </c>
      <c r="U13" s="19">
        <v>7.7191666666666663</v>
      </c>
      <c r="W13" s="18">
        <v>0</v>
      </c>
      <c r="X13" s="18">
        <v>1</v>
      </c>
      <c r="Y13" s="18">
        <v>0</v>
      </c>
      <c r="Z13" s="18">
        <v>0</v>
      </c>
      <c r="AA13" s="19">
        <v>7.7383333333333333</v>
      </c>
    </row>
    <row r="14" spans="1:35" x14ac:dyDescent="0.3">
      <c r="A14" s="1">
        <v>1</v>
      </c>
      <c r="B14" s="1">
        <v>4</v>
      </c>
      <c r="C14" s="1">
        <v>10.29</v>
      </c>
      <c r="F14">
        <f>IF(1=A14,C14)</f>
        <v>10.29</v>
      </c>
      <c r="G14" s="10">
        <v>6.53</v>
      </c>
      <c r="J14" s="8" t="s">
        <v>33</v>
      </c>
      <c r="K14" s="13" t="s">
        <v>34</v>
      </c>
      <c r="L14" s="14" t="s">
        <v>35</v>
      </c>
      <c r="M14" s="13" t="s">
        <v>36</v>
      </c>
      <c r="S14" s="18">
        <v>1</v>
      </c>
      <c r="T14" s="18">
        <v>0</v>
      </c>
      <c r="U14" s="19">
        <v>7.7191666666666663</v>
      </c>
      <c r="W14" s="18">
        <v>0</v>
      </c>
      <c r="X14" s="18">
        <v>1</v>
      </c>
      <c r="Y14" s="18">
        <v>0</v>
      </c>
      <c r="Z14" s="18">
        <v>0</v>
      </c>
      <c r="AA14" s="19">
        <v>7.7383333333333333</v>
      </c>
    </row>
    <row r="15" spans="1:35" x14ac:dyDescent="0.3">
      <c r="A15" s="1">
        <v>1</v>
      </c>
      <c r="B15" s="1">
        <v>4</v>
      </c>
      <c r="C15" s="1">
        <v>11.69</v>
      </c>
      <c r="F15" s="9">
        <v>11.69</v>
      </c>
      <c r="G15" s="10">
        <v>5.52</v>
      </c>
      <c r="J15" s="15">
        <f>COUNT(J3:J11)</f>
        <v>9</v>
      </c>
      <c r="K15" s="16">
        <f>COUNT(K3:K11)</f>
        <v>6</v>
      </c>
      <c r="L15" s="16">
        <f t="shared" ref="L15:M15" si="2">COUNT(L3:L11)</f>
        <v>7</v>
      </c>
      <c r="M15" s="16">
        <f t="shared" si="2"/>
        <v>8</v>
      </c>
      <c r="N15" s="16">
        <f>M15+L15+K15+J15</f>
        <v>30</v>
      </c>
      <c r="R15" s="21" t="s">
        <v>32</v>
      </c>
      <c r="S15" s="18">
        <v>1</v>
      </c>
      <c r="T15" s="18">
        <v>0</v>
      </c>
      <c r="U15" s="19">
        <v>7.7191666666666663</v>
      </c>
      <c r="V15" s="21" t="s">
        <v>32</v>
      </c>
      <c r="W15" s="18">
        <v>0</v>
      </c>
      <c r="X15" s="18">
        <v>1</v>
      </c>
      <c r="Y15" s="18">
        <v>0</v>
      </c>
      <c r="Z15" s="18">
        <v>0</v>
      </c>
      <c r="AA15" s="19">
        <v>7.7383333333333333</v>
      </c>
    </row>
    <row r="16" spans="1:35" x14ac:dyDescent="0.3">
      <c r="A16" s="1">
        <v>2</v>
      </c>
      <c r="B16" s="1">
        <v>1</v>
      </c>
      <c r="C16" s="1">
        <v>2.65</v>
      </c>
      <c r="G16" s="10">
        <v>8.82</v>
      </c>
      <c r="L16" s="10"/>
      <c r="R16" s="21"/>
      <c r="S16" s="18">
        <v>0</v>
      </c>
      <c r="T16" s="18">
        <v>1</v>
      </c>
      <c r="U16" s="19">
        <v>6.2847058823529407</v>
      </c>
      <c r="V16" s="21"/>
      <c r="W16" s="18">
        <v>0</v>
      </c>
      <c r="X16" s="18">
        <v>1</v>
      </c>
      <c r="Y16" s="18">
        <v>0</v>
      </c>
      <c r="Z16" s="18">
        <v>0</v>
      </c>
      <c r="AA16" s="19">
        <v>7.7383333333333333</v>
      </c>
    </row>
    <row r="17" spans="1:27" x14ac:dyDescent="0.3">
      <c r="A17" s="1">
        <v>2</v>
      </c>
      <c r="B17" s="1">
        <v>1</v>
      </c>
      <c r="C17" s="1">
        <v>6.76</v>
      </c>
      <c r="G17" s="10">
        <v>6.74</v>
      </c>
      <c r="L17" s="10"/>
      <c r="R17" s="21"/>
      <c r="S17" s="18">
        <v>0</v>
      </c>
      <c r="T17" s="18">
        <v>1</v>
      </c>
      <c r="U17" s="19">
        <v>6.2847058823529407</v>
      </c>
      <c r="V17" s="21"/>
      <c r="W17" s="18">
        <v>0</v>
      </c>
      <c r="X17" s="18">
        <v>1</v>
      </c>
      <c r="Y17" s="18">
        <v>0</v>
      </c>
      <c r="Z17" s="18">
        <v>0</v>
      </c>
      <c r="AA17" s="19">
        <v>7.7383333333333333</v>
      </c>
    </row>
    <row r="18" spans="1:27" x14ac:dyDescent="0.3">
      <c r="A18" s="1">
        <v>2</v>
      </c>
      <c r="B18" s="1">
        <v>1</v>
      </c>
      <c r="C18" s="1">
        <v>3.09</v>
      </c>
      <c r="G18" s="10">
        <v>7.11</v>
      </c>
      <c r="L18" s="10"/>
      <c r="S18" s="18">
        <v>0</v>
      </c>
      <c r="T18" s="18">
        <v>1</v>
      </c>
      <c r="U18" s="19">
        <v>6.2847058823529407</v>
      </c>
      <c r="W18" s="18">
        <v>0</v>
      </c>
      <c r="X18" s="18">
        <v>1</v>
      </c>
      <c r="Y18" s="18">
        <v>0</v>
      </c>
      <c r="Z18" s="18">
        <v>0</v>
      </c>
      <c r="AA18" s="19">
        <v>7.7383333333333333</v>
      </c>
    </row>
    <row r="19" spans="1:27" x14ac:dyDescent="0.3">
      <c r="A19" s="1">
        <v>2</v>
      </c>
      <c r="B19" s="1">
        <v>1</v>
      </c>
      <c r="C19" s="1">
        <v>7.12</v>
      </c>
      <c r="G19" s="10">
        <v>3.8</v>
      </c>
      <c r="L19" s="10"/>
      <c r="S19" s="18">
        <v>0</v>
      </c>
      <c r="T19" s="18">
        <v>1</v>
      </c>
      <c r="U19" s="19">
        <v>6.2847058823529407</v>
      </c>
      <c r="W19" s="18">
        <v>0</v>
      </c>
      <c r="X19" s="18">
        <v>0</v>
      </c>
      <c r="Y19" s="18">
        <v>1</v>
      </c>
      <c r="Z19" s="18">
        <v>0</v>
      </c>
      <c r="AA19" s="19">
        <v>6.984285714285714</v>
      </c>
    </row>
    <row r="20" spans="1:27" x14ac:dyDescent="0.3">
      <c r="A20" s="1">
        <v>2</v>
      </c>
      <c r="B20" s="1">
        <v>2</v>
      </c>
      <c r="C20" s="1">
        <v>8</v>
      </c>
      <c r="L20" s="10"/>
      <c r="S20" s="18">
        <v>0</v>
      </c>
      <c r="T20" s="18">
        <v>1</v>
      </c>
      <c r="U20" s="19">
        <v>6.2847058823529407</v>
      </c>
      <c r="W20" s="18">
        <v>0</v>
      </c>
      <c r="X20" s="18">
        <v>0</v>
      </c>
      <c r="Y20" s="18">
        <v>1</v>
      </c>
      <c r="Z20" s="18">
        <v>0</v>
      </c>
      <c r="AA20" s="19">
        <v>6.984285714285714</v>
      </c>
    </row>
    <row r="21" spans="1:27" x14ac:dyDescent="0.3">
      <c r="A21" s="1">
        <v>2</v>
      </c>
      <c r="B21" s="1">
        <v>2</v>
      </c>
      <c r="C21" s="1">
        <v>8.2799999999999994</v>
      </c>
      <c r="D21" t="s">
        <v>31</v>
      </c>
      <c r="F21" s="11">
        <f>AVERAGE(F3:F14)</f>
        <v>7.7191666666666663</v>
      </c>
      <c r="G21" s="11">
        <f>AVERAGE(G3:G19)</f>
        <v>6.2847058823529407</v>
      </c>
      <c r="L21" s="10"/>
      <c r="S21" s="18">
        <v>0</v>
      </c>
      <c r="T21" s="18">
        <v>1</v>
      </c>
      <c r="U21" s="19">
        <v>6.2847058823529407</v>
      </c>
      <c r="W21" s="18">
        <v>0</v>
      </c>
      <c r="X21" s="18">
        <v>0</v>
      </c>
      <c r="Y21" s="18">
        <v>1</v>
      </c>
      <c r="Z21" s="18">
        <v>0</v>
      </c>
      <c r="AA21" s="19">
        <v>6.984285714285714</v>
      </c>
    </row>
    <row r="22" spans="1:27" x14ac:dyDescent="0.3">
      <c r="A22" s="1">
        <v>2</v>
      </c>
      <c r="B22" s="1">
        <v>2</v>
      </c>
      <c r="C22" s="1">
        <v>5.86</v>
      </c>
      <c r="F22" s="8" t="s">
        <v>33</v>
      </c>
      <c r="G22" s="8" t="s">
        <v>34</v>
      </c>
      <c r="L22" s="10"/>
      <c r="S22" s="18">
        <v>0</v>
      </c>
      <c r="T22" s="18">
        <v>1</v>
      </c>
      <c r="U22" s="19">
        <v>6.2847058823529407</v>
      </c>
      <c r="W22" s="18">
        <v>0</v>
      </c>
      <c r="X22" s="18">
        <v>0</v>
      </c>
      <c r="Y22" s="18">
        <v>1</v>
      </c>
      <c r="Z22" s="18">
        <v>0</v>
      </c>
      <c r="AA22" s="19">
        <v>6.984285714285714</v>
      </c>
    </row>
    <row r="23" spans="1:27" x14ac:dyDescent="0.3">
      <c r="A23" s="1">
        <v>2</v>
      </c>
      <c r="B23" s="1">
        <v>3</v>
      </c>
      <c r="C23" s="1">
        <v>6.8</v>
      </c>
      <c r="F23">
        <f>COUNT(F3:F15)</f>
        <v>13</v>
      </c>
      <c r="G23">
        <f>COUNT(G3:G19)</f>
        <v>17</v>
      </c>
      <c r="H23">
        <f>G23+F23</f>
        <v>30</v>
      </c>
      <c r="S23" s="18">
        <v>0</v>
      </c>
      <c r="T23" s="18">
        <v>1</v>
      </c>
      <c r="U23" s="19">
        <v>6.2847058823529407</v>
      </c>
      <c r="W23" s="18">
        <v>0</v>
      </c>
      <c r="X23" s="18">
        <v>0</v>
      </c>
      <c r="Y23" s="18">
        <v>1</v>
      </c>
      <c r="Z23" s="18">
        <v>0</v>
      </c>
      <c r="AA23" s="19">
        <v>6.984285714285714</v>
      </c>
    </row>
    <row r="24" spans="1:27" x14ac:dyDescent="0.3">
      <c r="A24" s="1">
        <v>2</v>
      </c>
      <c r="B24" s="1">
        <v>3</v>
      </c>
      <c r="C24" s="1">
        <v>7.97</v>
      </c>
      <c r="S24" s="18">
        <v>0</v>
      </c>
      <c r="T24" s="18">
        <v>1</v>
      </c>
      <c r="U24" s="19">
        <v>6.2847058823529407</v>
      </c>
      <c r="W24" s="18">
        <v>0</v>
      </c>
      <c r="X24" s="18">
        <v>0</v>
      </c>
      <c r="Y24" s="18">
        <v>1</v>
      </c>
      <c r="Z24" s="18">
        <v>0</v>
      </c>
      <c r="AA24" s="19">
        <v>6.984285714285714</v>
      </c>
    </row>
    <row r="25" spans="1:27" x14ac:dyDescent="0.3">
      <c r="A25" s="1">
        <v>2</v>
      </c>
      <c r="B25" s="1">
        <v>3</v>
      </c>
      <c r="C25" s="1">
        <v>5.99</v>
      </c>
      <c r="S25" s="18">
        <v>0</v>
      </c>
      <c r="T25" s="18">
        <v>1</v>
      </c>
      <c r="U25" s="19">
        <v>6.2847058823529407</v>
      </c>
      <c r="W25" s="18">
        <v>0</v>
      </c>
      <c r="X25" s="18">
        <v>0</v>
      </c>
      <c r="Y25" s="18">
        <v>1</v>
      </c>
      <c r="Z25" s="18">
        <v>0</v>
      </c>
      <c r="AA25" s="19">
        <v>6.984285714285714</v>
      </c>
    </row>
    <row r="26" spans="1:27" x14ac:dyDescent="0.3">
      <c r="A26" s="1">
        <v>2</v>
      </c>
      <c r="B26" s="1">
        <v>3</v>
      </c>
      <c r="C26" s="1">
        <v>5.8</v>
      </c>
      <c r="S26" s="18">
        <v>0</v>
      </c>
      <c r="T26" s="18">
        <v>1</v>
      </c>
      <c r="U26" s="19">
        <v>6.2847058823529407</v>
      </c>
      <c r="W26" s="18">
        <v>0</v>
      </c>
      <c r="X26" s="18">
        <v>0</v>
      </c>
      <c r="Y26" s="18">
        <v>0</v>
      </c>
      <c r="Z26" s="18">
        <v>1</v>
      </c>
      <c r="AA26" s="19">
        <v>7.7387499999999996</v>
      </c>
    </row>
    <row r="27" spans="1:27" x14ac:dyDescent="0.3">
      <c r="A27" s="1">
        <v>2</v>
      </c>
      <c r="B27" s="1">
        <v>3</v>
      </c>
      <c r="C27" s="1">
        <v>6.53</v>
      </c>
      <c r="S27" s="18">
        <v>0</v>
      </c>
      <c r="T27" s="18">
        <v>1</v>
      </c>
      <c r="U27" s="19">
        <v>6.2847058823529407</v>
      </c>
      <c r="W27" s="18">
        <v>0</v>
      </c>
      <c r="X27" s="18">
        <v>0</v>
      </c>
      <c r="Y27" s="18">
        <v>0</v>
      </c>
      <c r="Z27" s="18">
        <v>1</v>
      </c>
      <c r="AA27" s="19">
        <v>7.7387499999999996</v>
      </c>
    </row>
    <row r="28" spans="1:27" x14ac:dyDescent="0.3">
      <c r="A28" s="1">
        <v>2</v>
      </c>
      <c r="B28" s="1">
        <v>4</v>
      </c>
      <c r="C28" s="1">
        <v>5.52</v>
      </c>
      <c r="L28" s="10"/>
      <c r="S28" s="18">
        <v>0</v>
      </c>
      <c r="T28" s="18">
        <v>1</v>
      </c>
      <c r="U28" s="19">
        <v>6.2847058823529407</v>
      </c>
      <c r="W28" s="18">
        <v>0</v>
      </c>
      <c r="X28" s="18">
        <v>0</v>
      </c>
      <c r="Y28" s="18">
        <v>0</v>
      </c>
      <c r="Z28" s="18">
        <v>1</v>
      </c>
      <c r="AA28" s="19">
        <v>7.7387499999999996</v>
      </c>
    </row>
    <row r="29" spans="1:27" x14ac:dyDescent="0.3">
      <c r="A29" s="1">
        <v>2</v>
      </c>
      <c r="B29" s="1">
        <v>4</v>
      </c>
      <c r="C29" s="1">
        <v>8.82</v>
      </c>
      <c r="L29" s="10"/>
      <c r="S29" s="18">
        <v>0</v>
      </c>
      <c r="T29" s="18">
        <v>1</v>
      </c>
      <c r="U29" s="19">
        <v>6.2847058823529407</v>
      </c>
      <c r="W29" s="18">
        <v>0</v>
      </c>
      <c r="X29" s="18">
        <v>0</v>
      </c>
      <c r="Y29" s="18">
        <v>0</v>
      </c>
      <c r="Z29" s="18">
        <v>1</v>
      </c>
      <c r="AA29" s="19">
        <v>7.7387499999999996</v>
      </c>
    </row>
    <row r="30" spans="1:27" x14ac:dyDescent="0.3">
      <c r="A30" s="1">
        <v>2</v>
      </c>
      <c r="B30" s="1">
        <v>4</v>
      </c>
      <c r="C30" s="1">
        <v>6.74</v>
      </c>
      <c r="L30" s="10"/>
      <c r="S30" s="18">
        <v>0</v>
      </c>
      <c r="T30" s="18">
        <v>1</v>
      </c>
      <c r="U30" s="19">
        <v>6.2847058823529407</v>
      </c>
      <c r="W30" s="18">
        <v>0</v>
      </c>
      <c r="X30" s="18">
        <v>0</v>
      </c>
      <c r="Y30" s="18">
        <v>0</v>
      </c>
      <c r="Z30" s="18">
        <v>1</v>
      </c>
      <c r="AA30" s="19">
        <v>7.7387499999999996</v>
      </c>
    </row>
    <row r="31" spans="1:27" x14ac:dyDescent="0.3">
      <c r="A31" s="1">
        <v>2</v>
      </c>
      <c r="B31" s="1">
        <v>4</v>
      </c>
      <c r="C31" s="1">
        <v>7.11</v>
      </c>
      <c r="L31" s="10"/>
      <c r="S31" s="18">
        <v>0</v>
      </c>
      <c r="T31" s="18">
        <v>1</v>
      </c>
      <c r="U31" s="19">
        <v>6.2847058823529407</v>
      </c>
      <c r="W31" s="18">
        <v>0</v>
      </c>
      <c r="X31" s="18">
        <v>0</v>
      </c>
      <c r="Y31" s="18">
        <v>0</v>
      </c>
      <c r="Z31" s="18">
        <v>1</v>
      </c>
      <c r="AA31" s="19">
        <v>7.7387499999999996</v>
      </c>
    </row>
    <row r="32" spans="1:27" x14ac:dyDescent="0.3">
      <c r="A32" s="1">
        <v>2</v>
      </c>
      <c r="B32" s="1">
        <v>4</v>
      </c>
      <c r="C32" s="1">
        <v>3.8</v>
      </c>
      <c r="S32" s="18">
        <v>0</v>
      </c>
      <c r="T32" s="18">
        <v>1</v>
      </c>
      <c r="U32" s="19">
        <v>6.2847058823529407</v>
      </c>
      <c r="W32" s="18">
        <v>0</v>
      </c>
      <c r="X32" s="18">
        <v>0</v>
      </c>
      <c r="Y32" s="18">
        <v>0</v>
      </c>
      <c r="Z32" s="18">
        <v>1</v>
      </c>
      <c r="AA32" s="19">
        <v>7.7387499999999996</v>
      </c>
    </row>
    <row r="33" spans="1:27" x14ac:dyDescent="0.3">
      <c r="S33" s="18">
        <v>0</v>
      </c>
      <c r="T33" s="18">
        <v>1</v>
      </c>
      <c r="U33" s="19">
        <v>6.2847058823529407</v>
      </c>
      <c r="W33" s="18">
        <v>0</v>
      </c>
      <c r="X33" s="18">
        <v>0</v>
      </c>
      <c r="Y33" s="18">
        <v>0</v>
      </c>
      <c r="Z33" s="18">
        <v>1</v>
      </c>
      <c r="AA33" s="19">
        <v>7.7387499999999996</v>
      </c>
    </row>
    <row r="39" spans="1:27" x14ac:dyDescent="0.3">
      <c r="A39" s="23" t="s">
        <v>44</v>
      </c>
      <c r="B39" s="23"/>
      <c r="C39" s="23"/>
      <c r="D39" s="23"/>
      <c r="E39" s="23"/>
      <c r="F39" s="23"/>
      <c r="G39" s="23"/>
      <c r="H39" s="23"/>
      <c r="I39" s="23"/>
      <c r="J39" s="23"/>
    </row>
    <row r="41" spans="1:27" x14ac:dyDescent="0.3">
      <c r="B41" s="17" t="s">
        <v>37</v>
      </c>
      <c r="C41" s="17" t="s">
        <v>42</v>
      </c>
      <c r="G41" s="17" t="s">
        <v>37</v>
      </c>
      <c r="H41" s="17" t="s">
        <v>38</v>
      </c>
      <c r="I41" s="17" t="s">
        <v>39</v>
      </c>
      <c r="J41" s="17" t="s">
        <v>42</v>
      </c>
    </row>
    <row r="42" spans="1:27" x14ac:dyDescent="0.3">
      <c r="B42" s="18">
        <v>1</v>
      </c>
      <c r="C42" s="22">
        <f>B42*$F$21</f>
        <v>7.7191666666666663</v>
      </c>
      <c r="G42" s="18">
        <v>1</v>
      </c>
      <c r="H42" s="18">
        <v>0</v>
      </c>
      <c r="I42" s="18">
        <v>0</v>
      </c>
      <c r="J42" s="22">
        <f>IF(G42=1,$J$13)</f>
        <v>5.9922222222222219</v>
      </c>
      <c r="M42" t="s">
        <v>46</v>
      </c>
    </row>
    <row r="43" spans="1:27" x14ac:dyDescent="0.3">
      <c r="B43" s="18">
        <v>1</v>
      </c>
      <c r="C43" s="22">
        <f t="shared" ref="C43:C71" si="3">B43*$F$21</f>
        <v>7.7191666666666663</v>
      </c>
      <c r="G43" s="18">
        <v>1</v>
      </c>
      <c r="H43" s="18">
        <v>0</v>
      </c>
      <c r="I43" s="18">
        <v>0</v>
      </c>
      <c r="J43" s="22">
        <f t="shared" ref="J43:J51" si="4">IF(G43=1,$J$13)</f>
        <v>5.9922222222222219</v>
      </c>
    </row>
    <row r="44" spans="1:27" x14ac:dyDescent="0.3">
      <c r="B44" s="18">
        <v>1</v>
      </c>
      <c r="C44" s="22">
        <f t="shared" si="3"/>
        <v>7.7191666666666663</v>
      </c>
      <c r="G44" s="18">
        <v>1</v>
      </c>
      <c r="H44" s="18">
        <v>0</v>
      </c>
      <c r="I44" s="18">
        <v>0</v>
      </c>
      <c r="J44" s="22">
        <f t="shared" si="4"/>
        <v>5.9922222222222219</v>
      </c>
      <c r="M44" t="e">
        <f>MMULT(MINVERSE(MMULT(TRANSPOSE(B42:B71),B42:B71)),MMULT(TRANSPOSE(B42:B71),C42:C71))</f>
        <v>#VALUE!</v>
      </c>
    </row>
    <row r="45" spans="1:27" x14ac:dyDescent="0.3">
      <c r="B45" s="18">
        <v>1</v>
      </c>
      <c r="C45" s="22">
        <f t="shared" si="3"/>
        <v>7.7191666666666663</v>
      </c>
      <c r="G45" s="18">
        <v>1</v>
      </c>
      <c r="H45" s="18">
        <v>0</v>
      </c>
      <c r="I45" s="18">
        <v>0</v>
      </c>
      <c r="J45" s="22">
        <f t="shared" si="4"/>
        <v>5.9922222222222219</v>
      </c>
    </row>
    <row r="46" spans="1:27" x14ac:dyDescent="0.3">
      <c r="B46" s="18">
        <v>1</v>
      </c>
      <c r="C46" s="22">
        <f t="shared" si="3"/>
        <v>7.7191666666666663</v>
      </c>
      <c r="G46" s="18">
        <v>1</v>
      </c>
      <c r="H46" s="18">
        <v>0</v>
      </c>
      <c r="I46" s="18">
        <v>0</v>
      </c>
      <c r="J46" s="22">
        <f t="shared" si="4"/>
        <v>5.9922222222222219</v>
      </c>
    </row>
    <row r="47" spans="1:27" x14ac:dyDescent="0.3">
      <c r="B47" s="18">
        <v>1</v>
      </c>
      <c r="C47" s="22">
        <f t="shared" si="3"/>
        <v>7.7191666666666663</v>
      </c>
      <c r="G47" s="18">
        <v>1</v>
      </c>
      <c r="H47" s="18">
        <v>0</v>
      </c>
      <c r="I47" s="18">
        <v>0</v>
      </c>
      <c r="J47" s="22">
        <f t="shared" si="4"/>
        <v>5.9922222222222219</v>
      </c>
    </row>
    <row r="48" spans="1:27" x14ac:dyDescent="0.3">
      <c r="B48" s="18">
        <v>1</v>
      </c>
      <c r="C48" s="22">
        <f t="shared" si="3"/>
        <v>7.7191666666666663</v>
      </c>
      <c r="G48" s="18">
        <v>1</v>
      </c>
      <c r="H48" s="18">
        <v>0</v>
      </c>
      <c r="I48" s="18">
        <v>0</v>
      </c>
      <c r="J48" s="22">
        <f t="shared" si="4"/>
        <v>5.9922222222222219</v>
      </c>
    </row>
    <row r="49" spans="2:10" x14ac:dyDescent="0.3">
      <c r="B49" s="18">
        <v>1</v>
      </c>
      <c r="C49" s="22">
        <f t="shared" si="3"/>
        <v>7.7191666666666663</v>
      </c>
      <c r="G49" s="18">
        <v>1</v>
      </c>
      <c r="H49" s="18">
        <v>0</v>
      </c>
      <c r="I49" s="18">
        <v>0</v>
      </c>
      <c r="J49" s="22">
        <f t="shared" si="4"/>
        <v>5.9922222222222219</v>
      </c>
    </row>
    <row r="50" spans="2:10" x14ac:dyDescent="0.3">
      <c r="B50" s="18">
        <v>1</v>
      </c>
      <c r="C50" s="22">
        <f t="shared" si="3"/>
        <v>7.7191666666666663</v>
      </c>
      <c r="G50" s="18">
        <v>1</v>
      </c>
      <c r="H50" s="18">
        <v>0</v>
      </c>
      <c r="I50" s="18">
        <v>0</v>
      </c>
      <c r="J50" s="22">
        <f t="shared" si="4"/>
        <v>5.9922222222222219</v>
      </c>
    </row>
    <row r="51" spans="2:10" x14ac:dyDescent="0.3">
      <c r="B51" s="18">
        <v>1</v>
      </c>
      <c r="C51" s="22">
        <f t="shared" si="3"/>
        <v>7.7191666666666663</v>
      </c>
      <c r="G51" s="18">
        <v>0</v>
      </c>
      <c r="H51" s="18">
        <v>1</v>
      </c>
      <c r="I51" s="18">
        <v>0</v>
      </c>
      <c r="J51" s="22">
        <f>IF(H51=1,$K$13)</f>
        <v>7.7383333333333333</v>
      </c>
    </row>
    <row r="52" spans="2:10" x14ac:dyDescent="0.3">
      <c r="B52" s="18">
        <v>1</v>
      </c>
      <c r="C52" s="22">
        <f t="shared" si="3"/>
        <v>7.7191666666666663</v>
      </c>
      <c r="G52" s="18">
        <v>0</v>
      </c>
      <c r="H52" s="18">
        <v>1</v>
      </c>
      <c r="I52" s="18">
        <v>0</v>
      </c>
      <c r="J52" s="22">
        <f t="shared" ref="J52:J56" si="5">IF(H52=1,$K$13)</f>
        <v>7.7383333333333333</v>
      </c>
    </row>
    <row r="53" spans="2:10" x14ac:dyDescent="0.3">
      <c r="B53" s="18">
        <v>1</v>
      </c>
      <c r="C53" s="22">
        <f t="shared" si="3"/>
        <v>7.7191666666666663</v>
      </c>
      <c r="G53" s="18">
        <v>0</v>
      </c>
      <c r="H53" s="18">
        <v>1</v>
      </c>
      <c r="I53" s="18">
        <v>0</v>
      </c>
      <c r="J53" s="22">
        <f t="shared" si="5"/>
        <v>7.7383333333333333</v>
      </c>
    </row>
    <row r="54" spans="2:10" x14ac:dyDescent="0.3">
      <c r="B54" s="18">
        <v>0</v>
      </c>
      <c r="C54" s="22">
        <f t="shared" si="3"/>
        <v>0</v>
      </c>
      <c r="G54" s="18">
        <v>0</v>
      </c>
      <c r="H54" s="18">
        <v>1</v>
      </c>
      <c r="I54" s="18">
        <v>0</v>
      </c>
      <c r="J54" s="22">
        <f t="shared" si="5"/>
        <v>7.7383333333333333</v>
      </c>
    </row>
    <row r="55" spans="2:10" x14ac:dyDescent="0.3">
      <c r="B55" s="18">
        <v>0</v>
      </c>
      <c r="C55" s="22">
        <f t="shared" si="3"/>
        <v>0</v>
      </c>
      <c r="G55" s="18">
        <v>0</v>
      </c>
      <c r="H55" s="18">
        <v>1</v>
      </c>
      <c r="I55" s="18">
        <v>0</v>
      </c>
      <c r="J55" s="22">
        <f t="shared" si="5"/>
        <v>7.7383333333333333</v>
      </c>
    </row>
    <row r="56" spans="2:10" x14ac:dyDescent="0.3">
      <c r="B56" s="18">
        <v>0</v>
      </c>
      <c r="C56" s="22">
        <f t="shared" si="3"/>
        <v>0</v>
      </c>
      <c r="G56" s="18">
        <v>0</v>
      </c>
      <c r="H56" s="18">
        <v>1</v>
      </c>
      <c r="I56" s="18">
        <v>0</v>
      </c>
      <c r="J56" s="22">
        <f t="shared" si="5"/>
        <v>7.7383333333333333</v>
      </c>
    </row>
    <row r="57" spans="2:10" x14ac:dyDescent="0.3">
      <c r="B57" s="18">
        <v>0</v>
      </c>
      <c r="C57" s="22">
        <f t="shared" si="3"/>
        <v>0</v>
      </c>
      <c r="G57" s="18">
        <v>0</v>
      </c>
      <c r="H57" s="18">
        <v>0</v>
      </c>
      <c r="I57" s="18">
        <v>1</v>
      </c>
      <c r="J57" s="22">
        <f>IF(I57=1,$L$13)</f>
        <v>6.984285714285714</v>
      </c>
    </row>
    <row r="58" spans="2:10" x14ac:dyDescent="0.3">
      <c r="B58" s="18">
        <v>0</v>
      </c>
      <c r="C58" s="22">
        <f t="shared" si="3"/>
        <v>0</v>
      </c>
      <c r="G58" s="18">
        <v>0</v>
      </c>
      <c r="H58" s="18">
        <v>0</v>
      </c>
      <c r="I58" s="18">
        <v>1</v>
      </c>
      <c r="J58" s="22">
        <f t="shared" ref="J58:J63" si="6">IF(I58=1,$L$13)</f>
        <v>6.984285714285714</v>
      </c>
    </row>
    <row r="59" spans="2:10" x14ac:dyDescent="0.3">
      <c r="B59" s="18">
        <v>0</v>
      </c>
      <c r="C59" s="22">
        <f t="shared" si="3"/>
        <v>0</v>
      </c>
      <c r="G59" s="18">
        <v>0</v>
      </c>
      <c r="H59" s="18">
        <v>0</v>
      </c>
      <c r="I59" s="18">
        <v>1</v>
      </c>
      <c r="J59" s="22">
        <f t="shared" si="6"/>
        <v>6.984285714285714</v>
      </c>
    </row>
    <row r="60" spans="2:10" x14ac:dyDescent="0.3">
      <c r="B60" s="18">
        <v>0</v>
      </c>
      <c r="C60" s="22">
        <f t="shared" si="3"/>
        <v>0</v>
      </c>
      <c r="G60" s="18">
        <v>0</v>
      </c>
      <c r="H60" s="18">
        <v>0</v>
      </c>
      <c r="I60" s="18">
        <v>1</v>
      </c>
      <c r="J60" s="22">
        <f t="shared" si="6"/>
        <v>6.984285714285714</v>
      </c>
    </row>
    <row r="61" spans="2:10" x14ac:dyDescent="0.3">
      <c r="B61" s="18">
        <v>0</v>
      </c>
      <c r="C61" s="22">
        <f t="shared" si="3"/>
        <v>0</v>
      </c>
      <c r="G61" s="18">
        <v>0</v>
      </c>
      <c r="H61" s="18">
        <v>0</v>
      </c>
      <c r="I61" s="18">
        <v>1</v>
      </c>
      <c r="J61" s="22">
        <f t="shared" si="6"/>
        <v>6.984285714285714</v>
      </c>
    </row>
    <row r="62" spans="2:10" x14ac:dyDescent="0.3">
      <c r="B62" s="18">
        <v>0</v>
      </c>
      <c r="C62" s="22">
        <f t="shared" si="3"/>
        <v>0</v>
      </c>
      <c r="G62" s="18">
        <v>0</v>
      </c>
      <c r="H62" s="18">
        <v>0</v>
      </c>
      <c r="I62" s="18">
        <v>1</v>
      </c>
      <c r="J62" s="22">
        <f t="shared" si="6"/>
        <v>6.984285714285714</v>
      </c>
    </row>
    <row r="63" spans="2:10" x14ac:dyDescent="0.3">
      <c r="B63" s="18">
        <v>0</v>
      </c>
      <c r="C63" s="22">
        <f t="shared" si="3"/>
        <v>0</v>
      </c>
      <c r="G63" s="18">
        <v>0</v>
      </c>
      <c r="H63" s="18">
        <v>0</v>
      </c>
      <c r="I63" s="18">
        <v>1</v>
      </c>
      <c r="J63" s="22">
        <f t="shared" si="6"/>
        <v>6.984285714285714</v>
      </c>
    </row>
    <row r="64" spans="2:10" x14ac:dyDescent="0.3">
      <c r="B64" s="18">
        <v>0</v>
      </c>
      <c r="C64" s="22">
        <f t="shared" si="3"/>
        <v>0</v>
      </c>
      <c r="G64" s="18">
        <v>0</v>
      </c>
      <c r="H64" s="18">
        <v>0</v>
      </c>
      <c r="I64" s="18">
        <v>0</v>
      </c>
      <c r="J64" s="22">
        <v>0</v>
      </c>
    </row>
    <row r="65" spans="2:10" x14ac:dyDescent="0.3">
      <c r="B65" s="18">
        <v>0</v>
      </c>
      <c r="C65" s="22">
        <f t="shared" si="3"/>
        <v>0</v>
      </c>
      <c r="G65" s="18">
        <v>0</v>
      </c>
      <c r="H65" s="18">
        <v>0</v>
      </c>
      <c r="I65" s="18">
        <v>0</v>
      </c>
      <c r="J65" s="22">
        <v>0</v>
      </c>
    </row>
    <row r="66" spans="2:10" x14ac:dyDescent="0.3">
      <c r="B66" s="18">
        <v>0</v>
      </c>
      <c r="C66" s="22">
        <f t="shared" si="3"/>
        <v>0</v>
      </c>
      <c r="G66" s="18">
        <v>0</v>
      </c>
      <c r="H66" s="18">
        <v>0</v>
      </c>
      <c r="I66" s="18">
        <v>0</v>
      </c>
      <c r="J66" s="22">
        <v>0</v>
      </c>
    </row>
    <row r="67" spans="2:10" x14ac:dyDescent="0.3">
      <c r="B67" s="18">
        <v>0</v>
      </c>
      <c r="C67" s="22">
        <f t="shared" si="3"/>
        <v>0</v>
      </c>
      <c r="G67" s="18">
        <v>0</v>
      </c>
      <c r="H67" s="18">
        <v>0</v>
      </c>
      <c r="I67" s="18">
        <v>0</v>
      </c>
      <c r="J67" s="22">
        <v>0</v>
      </c>
    </row>
    <row r="68" spans="2:10" x14ac:dyDescent="0.3">
      <c r="B68" s="18">
        <v>0</v>
      </c>
      <c r="C68" s="22">
        <f t="shared" si="3"/>
        <v>0</v>
      </c>
      <c r="G68" s="18">
        <v>0</v>
      </c>
      <c r="H68" s="18">
        <v>0</v>
      </c>
      <c r="I68" s="18">
        <v>0</v>
      </c>
      <c r="J68" s="22">
        <v>0</v>
      </c>
    </row>
    <row r="69" spans="2:10" x14ac:dyDescent="0.3">
      <c r="B69" s="18">
        <v>0</v>
      </c>
      <c r="C69" s="22">
        <f t="shared" si="3"/>
        <v>0</v>
      </c>
      <c r="G69" s="18">
        <v>0</v>
      </c>
      <c r="H69" s="18">
        <v>0</v>
      </c>
      <c r="I69" s="18">
        <v>0</v>
      </c>
      <c r="J69" s="22">
        <v>0</v>
      </c>
    </row>
    <row r="70" spans="2:10" x14ac:dyDescent="0.3">
      <c r="B70" s="18">
        <v>0</v>
      </c>
      <c r="C70" s="22">
        <f t="shared" si="3"/>
        <v>0</v>
      </c>
      <c r="G70" s="18">
        <v>0</v>
      </c>
      <c r="H70" s="18">
        <v>0</v>
      </c>
      <c r="I70" s="18">
        <v>0</v>
      </c>
      <c r="J70" s="22">
        <v>0</v>
      </c>
    </row>
    <row r="71" spans="2:10" x14ac:dyDescent="0.3">
      <c r="B71" s="18">
        <v>0</v>
      </c>
      <c r="C71" s="22">
        <f t="shared" si="3"/>
        <v>0</v>
      </c>
      <c r="G71" s="18">
        <v>0</v>
      </c>
      <c r="H71" s="18">
        <v>0</v>
      </c>
      <c r="I71" s="18">
        <v>0</v>
      </c>
      <c r="J71" s="22">
        <v>0</v>
      </c>
    </row>
  </sheetData>
  <sortState xmlns:xlrd2="http://schemas.microsoft.com/office/spreadsheetml/2017/richdata2" ref="J3:M32">
    <sortCondition descending="1" ref="J3"/>
  </sortState>
  <mergeCells count="10">
    <mergeCell ref="R15:R17"/>
    <mergeCell ref="V15:V17"/>
    <mergeCell ref="A39:J39"/>
    <mergeCell ref="S1:AA1"/>
    <mergeCell ref="S2:U2"/>
    <mergeCell ref="W2:AA2"/>
    <mergeCell ref="AE3:AE4"/>
    <mergeCell ref="AH3:AH6"/>
    <mergeCell ref="F1:G1"/>
    <mergeCell ref="J1:M1"/>
  </mergeCells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Саматов</dc:creator>
  <cp:lastModifiedBy>User</cp:lastModifiedBy>
  <dcterms:created xsi:type="dcterms:W3CDTF">2015-06-05T18:17:20Z</dcterms:created>
  <dcterms:modified xsi:type="dcterms:W3CDTF">2022-11-21T15:09:17Z</dcterms:modified>
</cp:coreProperties>
</file>