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ies\ТВиМС\"/>
    </mc:Choice>
  </mc:AlternateContent>
  <xr:revisionPtr revIDLastSave="0" documentId="13_ncr:1_{59A297B3-C775-4D16-8476-E9179C981E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Q10" i="1" s="1"/>
  <c r="P3" i="1"/>
  <c r="P2" i="1"/>
  <c r="P4" i="1"/>
  <c r="P11" i="1"/>
  <c r="AB2" i="1" l="1"/>
  <c r="AB11" i="1"/>
  <c r="AA2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55" i="1"/>
  <c r="AB3" i="1" l="1"/>
  <c r="AB4" i="1"/>
  <c r="AB5" i="1"/>
  <c r="AB6" i="1"/>
  <c r="AB7" i="1"/>
  <c r="AB8" i="1"/>
  <c r="AB9" i="1"/>
  <c r="AB10" i="1"/>
  <c r="W3" i="1"/>
  <c r="A51" i="1"/>
  <c r="B51" i="1"/>
  <c r="C51" i="1"/>
  <c r="D51" i="1"/>
  <c r="E51" i="1"/>
  <c r="F51" i="1"/>
  <c r="G51" i="1"/>
  <c r="H51" i="1"/>
  <c r="I51" i="1"/>
  <c r="J51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55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58" i="1"/>
  <c r="B57" i="1"/>
  <c r="B56" i="1"/>
  <c r="B55" i="1"/>
  <c r="Y2" i="1"/>
  <c r="D48" i="1"/>
  <c r="J42" i="1"/>
  <c r="J43" i="1"/>
  <c r="J44" i="1"/>
  <c r="J45" i="1"/>
  <c r="J46" i="1"/>
  <c r="J47" i="1"/>
  <c r="J48" i="1"/>
  <c r="J49" i="1"/>
  <c r="J50" i="1"/>
  <c r="I42" i="1"/>
  <c r="I43" i="1"/>
  <c r="I44" i="1"/>
  <c r="I45" i="1"/>
  <c r="I46" i="1"/>
  <c r="I47" i="1"/>
  <c r="I48" i="1"/>
  <c r="I49" i="1"/>
  <c r="I50" i="1"/>
  <c r="H42" i="1"/>
  <c r="H43" i="1"/>
  <c r="H44" i="1"/>
  <c r="H45" i="1"/>
  <c r="H46" i="1"/>
  <c r="H47" i="1"/>
  <c r="H48" i="1"/>
  <c r="H49" i="1"/>
  <c r="H50" i="1"/>
  <c r="G42" i="1"/>
  <c r="G43" i="1"/>
  <c r="G44" i="1"/>
  <c r="G45" i="1"/>
  <c r="G46" i="1"/>
  <c r="G47" i="1"/>
  <c r="G48" i="1"/>
  <c r="G49" i="1"/>
  <c r="G50" i="1"/>
  <c r="F42" i="1"/>
  <c r="F43" i="1"/>
  <c r="F44" i="1"/>
  <c r="F45" i="1"/>
  <c r="F46" i="1"/>
  <c r="F47" i="1"/>
  <c r="F48" i="1"/>
  <c r="F49" i="1"/>
  <c r="F50" i="1"/>
  <c r="D50" i="1"/>
  <c r="E42" i="1"/>
  <c r="E43" i="1"/>
  <c r="E44" i="1"/>
  <c r="E45" i="1"/>
  <c r="E46" i="1"/>
  <c r="E47" i="1"/>
  <c r="E48" i="1"/>
  <c r="E49" i="1"/>
  <c r="E50" i="1"/>
  <c r="D42" i="1"/>
  <c r="D43" i="1"/>
  <c r="D44" i="1"/>
  <c r="D45" i="1"/>
  <c r="D46" i="1"/>
  <c r="D47" i="1"/>
  <c r="D49" i="1"/>
  <c r="C42" i="1"/>
  <c r="C43" i="1"/>
  <c r="C44" i="1"/>
  <c r="C45" i="1"/>
  <c r="C46" i="1"/>
  <c r="C47" i="1"/>
  <c r="C48" i="1"/>
  <c r="C49" i="1"/>
  <c r="C50" i="1"/>
  <c r="B42" i="1"/>
  <c r="B43" i="1"/>
  <c r="B44" i="1"/>
  <c r="B45" i="1"/>
  <c r="B46" i="1"/>
  <c r="B47" i="1"/>
  <c r="B48" i="1"/>
  <c r="B49" i="1"/>
  <c r="B50" i="1"/>
  <c r="J41" i="1"/>
  <c r="B41" i="1"/>
  <c r="C41" i="1"/>
  <c r="D41" i="1"/>
  <c r="E41" i="1"/>
  <c r="F41" i="1"/>
  <c r="G41" i="1"/>
  <c r="H41" i="1"/>
  <c r="I41" i="1"/>
  <c r="A50" i="1"/>
  <c r="A42" i="1"/>
  <c r="A43" i="1"/>
  <c r="A44" i="1"/>
  <c r="A45" i="1"/>
  <c r="A46" i="1"/>
  <c r="A47" i="1"/>
  <c r="A48" i="1"/>
  <c r="A49" i="1"/>
  <c r="A41" i="1"/>
  <c r="X1" i="1"/>
  <c r="S6" i="1"/>
  <c r="S7" i="1"/>
  <c r="S8" i="1"/>
  <c r="S9" i="1"/>
  <c r="R6" i="1"/>
  <c r="R7" i="1"/>
  <c r="R8" i="1"/>
  <c r="R9" i="1"/>
  <c r="Q4" i="1"/>
  <c r="R4" i="1" s="1"/>
  <c r="S4" i="1" s="1"/>
  <c r="Q5" i="1"/>
  <c r="R5" i="1" s="1"/>
  <c r="S5" i="1" s="1"/>
  <c r="Q6" i="1"/>
  <c r="Q7" i="1"/>
  <c r="Q8" i="1"/>
  <c r="Q9" i="1"/>
  <c r="R10" i="1"/>
  <c r="S10" i="1" s="1"/>
  <c r="Q3" i="1"/>
  <c r="R3" i="1" s="1"/>
  <c r="S3" i="1" s="1"/>
  <c r="O4" i="1"/>
  <c r="O5" i="1"/>
  <c r="O6" i="1"/>
  <c r="O7" i="1"/>
  <c r="O8" i="1"/>
  <c r="O9" i="1"/>
  <c r="O10" i="1"/>
  <c r="O3" i="1"/>
  <c r="P5" i="1"/>
  <c r="P6" i="1"/>
  <c r="P7" i="1"/>
  <c r="P8" i="1"/>
  <c r="P9" i="1"/>
  <c r="J15" i="1"/>
  <c r="E14" i="1"/>
  <c r="B14" i="1"/>
  <c r="B13" i="1"/>
</calcChain>
</file>

<file path=xl/sharedStrings.xml><?xml version="1.0" encoding="utf-8"?>
<sst xmlns="http://schemas.openxmlformats.org/spreadsheetml/2006/main" count="21" uniqueCount="20">
  <si>
    <t>Xmin</t>
  </si>
  <si>
    <t>Xmax</t>
  </si>
  <si>
    <t>m</t>
  </si>
  <si>
    <t>n</t>
  </si>
  <si>
    <t>x0</t>
  </si>
  <si>
    <t>x8</t>
  </si>
  <si>
    <t xml:space="preserve"> </t>
  </si>
  <si>
    <t>delta x</t>
  </si>
  <si>
    <t>Интервалы</t>
  </si>
  <si>
    <t>x среднее</t>
  </si>
  <si>
    <t>ni</t>
  </si>
  <si>
    <t>omega i</t>
  </si>
  <si>
    <t>ro i</t>
  </si>
  <si>
    <t>Выборочное среднее</t>
  </si>
  <si>
    <t xml:space="preserve">Несмещенная выборочная дисперсия </t>
  </si>
  <si>
    <t>Fi</t>
  </si>
  <si>
    <t>Построим график плотности нормального распределения</t>
  </si>
  <si>
    <t>Дисперсия</t>
  </si>
  <si>
    <t>-</t>
  </si>
  <si>
    <t>знак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</si>
</sst>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rgb="FF000000"/>
      <name val="YS 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Sheet1!$O$3:$O$10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Sheet1!$Q$3:$Q$10</c:f>
              <c:numCache>
                <c:formatCode>General</c:formatCode>
                <c:ptCount val="8"/>
                <c:pt idx="0">
                  <c:v>4</c:v>
                </c:pt>
                <c:pt idx="1">
                  <c:v>15</c:v>
                </c:pt>
                <c:pt idx="2">
                  <c:v>21</c:v>
                </c:pt>
                <c:pt idx="3">
                  <c:v>21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A-4511-AAB6-9EE670E6CE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Sheet1!$O$3:$O$10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0.02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A-4511-AAB6-9EE670E6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8"/>
        <c:axId val="490123176"/>
        <c:axId val="490118256"/>
      </c:barChart>
      <c:catAx>
        <c:axId val="49012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layout>
            <c:manualLayout>
              <c:xMode val="edge"/>
              <c:yMode val="edge"/>
              <c:x val="0.96437695312500005"/>
              <c:y val="0.80415244864246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118256"/>
        <c:crosses val="autoZero"/>
        <c:auto val="1"/>
        <c:lblAlgn val="ctr"/>
        <c:lblOffset val="100"/>
        <c:noMultiLvlLbl val="0"/>
      </c:catAx>
      <c:valAx>
        <c:axId val="4901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12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5400">
        <a:schemeClr val="accent1">
          <a:alpha val="52000"/>
        </a:scheme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Sheet1!$O$3:$O$11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0.02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4-4245-AF39-574BC42F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91432"/>
        <c:axId val="487891760"/>
      </c:lineChart>
      <c:catAx>
        <c:axId val="4878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891760"/>
        <c:crosses val="autoZero"/>
        <c:auto val="1"/>
        <c:lblAlgn val="ctr"/>
        <c:lblOffset val="100"/>
        <c:noMultiLvlLbl val="0"/>
      </c:catAx>
      <c:valAx>
        <c:axId val="487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89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Sheet1!$S$3:$S$10</c:f>
              <c:strCache>
                <c:ptCount val="8"/>
                <c:pt idx="0">
                  <c:v>0,02</c:v>
                </c:pt>
                <c:pt idx="1">
                  <c:v>0,075</c:v>
                </c:pt>
                <c:pt idx="2">
                  <c:v>0,105</c:v>
                </c:pt>
                <c:pt idx="3">
                  <c:v>0,105</c:v>
                </c:pt>
                <c:pt idx="4">
                  <c:v>0,075</c:v>
                </c:pt>
                <c:pt idx="5">
                  <c:v>0,05</c:v>
                </c:pt>
                <c:pt idx="6">
                  <c:v>0,045</c:v>
                </c:pt>
                <c:pt idx="7">
                  <c:v>0,025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Sheet1!$O$3:$O$10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0.02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4-4E21-B117-F06D97A7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603454920"/>
        <c:axId val="6034496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bevel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Sheet1!$O$3:$O$10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Sheet1!$S$3:$S$10</c:f>
              <c:numCache>
                <c:formatCode>General</c:formatCode>
                <c:ptCount val="8"/>
                <c:pt idx="0">
                  <c:v>0.02</c:v>
                </c:pt>
                <c:pt idx="1">
                  <c:v>7.4999999999999997E-2</c:v>
                </c:pt>
                <c:pt idx="2">
                  <c:v>0.105</c:v>
                </c:pt>
                <c:pt idx="3">
                  <c:v>0.105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E21-B117-F06D97A7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54920"/>
        <c:axId val="603449672"/>
      </c:lineChart>
      <c:catAx>
        <c:axId val="60345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449672"/>
        <c:crosses val="autoZero"/>
        <c:auto val="1"/>
        <c:lblAlgn val="ctr"/>
        <c:lblOffset val="100"/>
        <c:noMultiLvlLbl val="0"/>
      </c:catAx>
      <c:valAx>
        <c:axId val="603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4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Sheet1!$A$55:$A$87</c:f>
              <c:numCache>
                <c:formatCode>General</c:formatCode>
                <c:ptCount val="3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</c:numCache>
            </c:numRef>
          </c:cat>
          <c:val>
            <c:numRef>
              <c:f>Sheet1!$C$55:$C$87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0.13</c:v>
                </c:pt>
                <c:pt idx="8">
                  <c:v>0.19</c:v>
                </c:pt>
                <c:pt idx="9">
                  <c:v>0.23</c:v>
                </c:pt>
                <c:pt idx="10">
                  <c:v>0.3</c:v>
                </c:pt>
                <c:pt idx="11">
                  <c:v>0.38</c:v>
                </c:pt>
                <c:pt idx="12">
                  <c:v>0.4</c:v>
                </c:pt>
                <c:pt idx="13">
                  <c:v>0.45</c:v>
                </c:pt>
                <c:pt idx="14">
                  <c:v>0.53</c:v>
                </c:pt>
                <c:pt idx="15">
                  <c:v>0.59</c:v>
                </c:pt>
                <c:pt idx="16">
                  <c:v>0.61</c:v>
                </c:pt>
                <c:pt idx="17">
                  <c:v>0.67</c:v>
                </c:pt>
                <c:pt idx="18">
                  <c:v>0.72</c:v>
                </c:pt>
                <c:pt idx="19">
                  <c:v>0.76</c:v>
                </c:pt>
                <c:pt idx="20">
                  <c:v>0.76</c:v>
                </c:pt>
                <c:pt idx="21">
                  <c:v>0.81</c:v>
                </c:pt>
                <c:pt idx="22">
                  <c:v>0.84</c:v>
                </c:pt>
                <c:pt idx="23">
                  <c:v>0.84</c:v>
                </c:pt>
                <c:pt idx="24">
                  <c:v>0.86</c:v>
                </c:pt>
                <c:pt idx="25">
                  <c:v>0.89</c:v>
                </c:pt>
                <c:pt idx="26">
                  <c:v>0.9</c:v>
                </c:pt>
                <c:pt idx="27">
                  <c:v>0.93</c:v>
                </c:pt>
                <c:pt idx="28">
                  <c:v>0.95</c:v>
                </c:pt>
                <c:pt idx="29">
                  <c:v>0.98</c:v>
                </c:pt>
                <c:pt idx="30">
                  <c:v>0.98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2-4C1F-97A0-D529462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14120"/>
        <c:axId val="612907560"/>
      </c:lineChart>
      <c:catAx>
        <c:axId val="6129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907560"/>
        <c:crosses val="autoZero"/>
        <c:auto val="1"/>
        <c:lblAlgn val="ctr"/>
        <c:lblOffset val="100"/>
        <c:noMultiLvlLbl val="0"/>
      </c:catAx>
      <c:valAx>
        <c:axId val="6129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91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Sheet1!$O$2:$O$11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7.4999999999999997E-2</c:v>
                </c:pt>
                <c:pt idx="3">
                  <c:v>0.105</c:v>
                </c:pt>
                <c:pt idx="4">
                  <c:v>0.105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4.4999999999999998E-2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3-49BB-93EB-6871D4A0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612933144"/>
        <c:axId val="612927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Sheet1!$O$2:$O$11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cat>
          <c:val>
            <c:numRef>
              <c:f>Sheet1!$AB$2:$AB$11</c:f>
              <c:numCache>
                <c:formatCode>General</c:formatCode>
                <c:ptCount val="10"/>
                <c:pt idx="0">
                  <c:v>1.9720581974097817E-2</c:v>
                </c:pt>
                <c:pt idx="1">
                  <c:v>3.576141013235111E-2</c:v>
                </c:pt>
                <c:pt idx="2">
                  <c:v>5.5109137565376949E-2</c:v>
                </c:pt>
                <c:pt idx="3">
                  <c:v>7.216833149031604E-2</c:v>
                </c:pt>
                <c:pt idx="4">
                  <c:v>8.0312618486623369E-2</c:v>
                </c:pt>
                <c:pt idx="5">
                  <c:v>7.5951259082970485E-2</c:v>
                </c:pt>
                <c:pt idx="6">
                  <c:v>6.1037992398922256E-2</c:v>
                </c:pt>
                <c:pt idx="7">
                  <c:v>4.168497782349842E-2</c:v>
                </c:pt>
                <c:pt idx="8">
                  <c:v>2.4192067175183418E-2</c:v>
                </c:pt>
                <c:pt idx="9">
                  <c:v>1.1931099174105406E-2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3-49BB-93EB-6871D4A0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933144"/>
        <c:axId val="612927568"/>
      </c:lineChart>
      <c:catAx>
        <c:axId val="61293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927568"/>
        <c:crosses val="autoZero"/>
        <c:auto val="1"/>
        <c:lblAlgn val="ctr"/>
        <c:lblOffset val="100"/>
        <c:noMultiLvlLbl val="0"/>
      </c:catAx>
      <c:valAx>
        <c:axId val="612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93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Sheet1!$M$55:$M$135</c:f>
              <c:numCache>
                <c:formatCode>General</c:formatCode>
                <c:ptCount val="8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  <c:pt idx="63">
                  <c:v>13.6</c:v>
                </c:pt>
                <c:pt idx="64">
                  <c:v>13.8</c:v>
                </c:pt>
                <c:pt idx="65">
                  <c:v>14</c:v>
                </c:pt>
                <c:pt idx="66">
                  <c:v>14.2</c:v>
                </c:pt>
                <c:pt idx="67">
                  <c:v>14.4</c:v>
                </c:pt>
                <c:pt idx="68">
                  <c:v>14.6</c:v>
                </c:pt>
                <c:pt idx="69">
                  <c:v>14.8</c:v>
                </c:pt>
                <c:pt idx="70">
                  <c:v>15</c:v>
                </c:pt>
                <c:pt idx="71">
                  <c:v>15.2</c:v>
                </c:pt>
                <c:pt idx="72">
                  <c:v>15.4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16.2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</c:numCache>
            </c:numRef>
          </c:cat>
          <c:val>
            <c:numRef>
              <c:f>Sheet1!$O$55:$O$135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0.13</c:v>
                </c:pt>
                <c:pt idx="19">
                  <c:v>0.16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0.24</c:v>
                </c:pt>
                <c:pt idx="24">
                  <c:v>0.27</c:v>
                </c:pt>
                <c:pt idx="25">
                  <c:v>0.3</c:v>
                </c:pt>
                <c:pt idx="26">
                  <c:v>0.32</c:v>
                </c:pt>
                <c:pt idx="27">
                  <c:v>0.35</c:v>
                </c:pt>
                <c:pt idx="28">
                  <c:v>0.39</c:v>
                </c:pt>
                <c:pt idx="29">
                  <c:v>0.39</c:v>
                </c:pt>
                <c:pt idx="30">
                  <c:v>0.4</c:v>
                </c:pt>
                <c:pt idx="31">
                  <c:v>0.43</c:v>
                </c:pt>
                <c:pt idx="32">
                  <c:v>0.45</c:v>
                </c:pt>
                <c:pt idx="33">
                  <c:v>0.45</c:v>
                </c:pt>
                <c:pt idx="34">
                  <c:v>0.47</c:v>
                </c:pt>
                <c:pt idx="35">
                  <c:v>0.53</c:v>
                </c:pt>
                <c:pt idx="36">
                  <c:v>0.56000000000000005</c:v>
                </c:pt>
                <c:pt idx="37">
                  <c:v>0.57999999999999996</c:v>
                </c:pt>
                <c:pt idx="38">
                  <c:v>0.59</c:v>
                </c:pt>
                <c:pt idx="39">
                  <c:v>0.61</c:v>
                </c:pt>
                <c:pt idx="40">
                  <c:v>0.61</c:v>
                </c:pt>
                <c:pt idx="41">
                  <c:v>0.62</c:v>
                </c:pt>
                <c:pt idx="42">
                  <c:v>0.65</c:v>
                </c:pt>
                <c:pt idx="43">
                  <c:v>0.7</c:v>
                </c:pt>
                <c:pt idx="44">
                  <c:v>0.7</c:v>
                </c:pt>
                <c:pt idx="45">
                  <c:v>0.72</c:v>
                </c:pt>
                <c:pt idx="46">
                  <c:v>0.73</c:v>
                </c:pt>
                <c:pt idx="47">
                  <c:v>0.75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0.78</c:v>
                </c:pt>
                <c:pt idx="52">
                  <c:v>0.81</c:v>
                </c:pt>
                <c:pt idx="53">
                  <c:v>0.81</c:v>
                </c:pt>
                <c:pt idx="54">
                  <c:v>0.82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0.85</c:v>
                </c:pt>
                <c:pt idx="60">
                  <c:v>0.86</c:v>
                </c:pt>
                <c:pt idx="61">
                  <c:v>0.86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0.9</c:v>
                </c:pt>
                <c:pt idx="66">
                  <c:v>0.92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0.95</c:v>
                </c:pt>
                <c:pt idx="71">
                  <c:v>0.97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E-4219-B0F5-E7639402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74368"/>
        <c:axId val="475932760"/>
      </c:lineChart>
      <c:catAx>
        <c:axId val="4000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932760"/>
        <c:crosses val="autoZero"/>
        <c:auto val="1"/>
        <c:lblAlgn val="ctr"/>
        <c:lblOffset val="100"/>
        <c:noMultiLvlLbl val="0"/>
      </c:catAx>
      <c:valAx>
        <c:axId val="475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0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9823</xdr:rowOff>
    </xdr:from>
    <xdr:to>
      <xdr:col>8</xdr:col>
      <xdr:colOff>24899</xdr:colOff>
      <xdr:row>29</xdr:row>
      <xdr:rowOff>171632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8221E3-D3D5-47D7-86A4-9FDD8064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30072</xdr:colOff>
      <xdr:row>14</xdr:row>
      <xdr:rowOff>150648</xdr:rowOff>
    </xdr:from>
    <xdr:to>
      <xdr:col>15</xdr:col>
      <xdr:colOff>306845</xdr:colOff>
      <xdr:row>29</xdr:row>
      <xdr:rowOff>134883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640FE1-C891-4A35-869F-9F64DA7B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14</xdr:row>
      <xdr:rowOff>127000</xdr:rowOff>
    </xdr:from>
    <xdr:to>
      <xdr:col>23</xdr:col>
      <xdr:colOff>0</xdr:colOff>
      <xdr:row>29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4870D7-A327-4D1F-9277-7BDE3A12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597243</xdr:colOff>
      <xdr:row>53</xdr:row>
      <xdr:rowOff>162697</xdr:rowOff>
    </xdr:from>
    <xdr:to>
      <xdr:col>11</xdr:col>
      <xdr:colOff>308919</xdr:colOff>
      <xdr:row>68</xdr:row>
      <xdr:rowOff>125627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4F263EE-EEEF-48D2-B6DF-9872B9AB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15264</xdr:colOff>
      <xdr:row>1</xdr:row>
      <xdr:rowOff>25705</xdr:rowOff>
    </xdr:from>
    <xdr:to>
      <xdr:col>35</xdr:col>
      <xdr:colOff>62889</xdr:colOff>
      <xdr:row>16</xdr:row>
      <xdr:rowOff>30468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8284C45-4D51-47B2-B7EE-49707C468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10359</xdr:colOff>
      <xdr:row>53</xdr:row>
      <xdr:rowOff>167053</xdr:rowOff>
    </xdr:from>
    <xdr:to>
      <xdr:col>23</xdr:col>
      <xdr:colOff>312531</xdr:colOff>
      <xdr:row>68</xdr:row>
      <xdr:rowOff>151287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155F27-3367-42EB-971D-2289289F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5"/>
  <sheetViews>
    <sheetView tabSelected="1" zoomScale="104" workbookViewId="0">
      <selection activeCell="R12" sqref="R12"/>
    </sheetView>
  </sheetViews>
  <sheetFormatPr defaultRowHeight="14.4"/>
  <cols>
    <col min="1" max="10" width="9" bestFit="1" customWidth="1"/>
    <col min="13" max="13" width="9" bestFit="1" customWidth="1"/>
    <col min="15" max="19" width="9" bestFit="1" customWidth="1"/>
    <col min="24" max="25" width="9" bestFit="1" customWidth="1"/>
    <col min="28" max="29" width="12.5546875" bestFit="1" customWidth="1"/>
  </cols>
  <sheetData>
    <row r="1" spans="1:28">
      <c r="A1" s="1">
        <v>12.67</v>
      </c>
      <c r="B1" s="1">
        <v>15.16</v>
      </c>
      <c r="C1" s="1">
        <v>2.69</v>
      </c>
      <c r="D1" s="1">
        <v>16.37</v>
      </c>
      <c r="E1" s="1">
        <v>6.24</v>
      </c>
      <c r="F1" s="1">
        <v>10.17</v>
      </c>
      <c r="G1" s="1">
        <v>15.18</v>
      </c>
      <c r="H1" s="1">
        <v>5.77</v>
      </c>
      <c r="I1" s="1">
        <v>5.66</v>
      </c>
      <c r="J1" s="1">
        <v>8.02</v>
      </c>
      <c r="M1" s="2" t="s">
        <v>8</v>
      </c>
      <c r="N1" s="2"/>
      <c r="O1" t="s">
        <v>9</v>
      </c>
      <c r="Q1" t="s">
        <v>10</v>
      </c>
      <c r="R1" t="s">
        <v>11</v>
      </c>
      <c r="S1" t="s">
        <v>12</v>
      </c>
      <c r="U1" t="s">
        <v>13</v>
      </c>
      <c r="X1">
        <f>SUM(A1:J10)/E13</f>
        <v>8.3139000000000003</v>
      </c>
      <c r="AB1" t="s">
        <v>16</v>
      </c>
    </row>
    <row r="2" spans="1:28">
      <c r="A2" s="1">
        <v>9.98</v>
      </c>
      <c r="B2" s="1">
        <v>7.15</v>
      </c>
      <c r="C2" s="1">
        <v>3.4</v>
      </c>
      <c r="D2" s="1">
        <v>6.57</v>
      </c>
      <c r="E2" s="1">
        <v>7.98</v>
      </c>
      <c r="F2" s="1">
        <v>4.8099999999999996</v>
      </c>
      <c r="G2" s="1">
        <v>6.81</v>
      </c>
      <c r="H2" s="1">
        <v>14.04</v>
      </c>
      <c r="I2" s="1">
        <v>5.36</v>
      </c>
      <c r="J2" s="1">
        <v>14.96</v>
      </c>
      <c r="M2" s="1">
        <v>1</v>
      </c>
      <c r="O2">
        <v>0</v>
      </c>
      <c r="P2">
        <f>FREQUENCY($A$1:$J$10,M2:M3)</f>
        <v>0</v>
      </c>
      <c r="S2">
        <v>0</v>
      </c>
      <c r="U2" t="s">
        <v>14</v>
      </c>
      <c r="Y2">
        <f>SUM(A41:J50)/99</f>
        <v>12.412125040404035</v>
      </c>
      <c r="AB2">
        <f>_xlfn.NORM.DIST(O2,$X$1,SQRT($W$3),0)</f>
        <v>1.9720581974097817E-2</v>
      </c>
    </row>
    <row r="3" spans="1:28">
      <c r="A3" s="1">
        <v>9.4600000000000009</v>
      </c>
      <c r="B3" s="1">
        <v>13.27</v>
      </c>
      <c r="C3" s="1">
        <v>3.64</v>
      </c>
      <c r="D3" s="1">
        <v>5.96</v>
      </c>
      <c r="E3" s="1">
        <v>2.95</v>
      </c>
      <c r="F3" s="1">
        <v>2.78</v>
      </c>
      <c r="G3" s="1">
        <v>7.99</v>
      </c>
      <c r="H3" s="1">
        <v>9.5299999999999994</v>
      </c>
      <c r="I3" s="1">
        <v>5.96</v>
      </c>
      <c r="J3" s="1">
        <v>9.4600000000000009</v>
      </c>
      <c r="M3" s="1">
        <v>3</v>
      </c>
      <c r="O3">
        <f t="shared" ref="O3:O10" si="0">(M2+M3)/2</f>
        <v>2</v>
      </c>
      <c r="P3">
        <f>FREQUENCY($A$1:$J$10,M3:M4)</f>
        <v>4</v>
      </c>
      <c r="Q3">
        <f>P3-P2</f>
        <v>4</v>
      </c>
      <c r="R3">
        <f>Q3/$E$13</f>
        <v>0.04</v>
      </c>
      <c r="S3">
        <f>R3/(M3-M2)</f>
        <v>0.02</v>
      </c>
      <c r="U3" t="s">
        <v>17</v>
      </c>
      <c r="W3">
        <f>SUM(A41:J51)/100</f>
        <v>24.576007579999992</v>
      </c>
      <c r="AB3">
        <f>_xlfn.NORM.DIST(O3,$X$1,SQRT($W$3),0)</f>
        <v>3.576141013235111E-2</v>
      </c>
    </row>
    <row r="4" spans="1:28">
      <c r="A4" s="1">
        <v>9.5500000000000007</v>
      </c>
      <c r="B4" s="1">
        <v>5.46</v>
      </c>
      <c r="C4" s="1">
        <v>11.34</v>
      </c>
      <c r="D4" s="1">
        <v>10.43</v>
      </c>
      <c r="E4" s="1">
        <v>9.85</v>
      </c>
      <c r="F4" s="1">
        <v>9.1999999999999993</v>
      </c>
      <c r="G4" s="1">
        <v>7.88</v>
      </c>
      <c r="H4" s="1">
        <v>6.46</v>
      </c>
      <c r="I4" s="1">
        <v>12.86</v>
      </c>
      <c r="J4" s="1">
        <v>11.2</v>
      </c>
      <c r="M4" s="1">
        <v>5</v>
      </c>
      <c r="O4">
        <f t="shared" si="0"/>
        <v>4</v>
      </c>
      <c r="P4">
        <f>FREQUENCY($A$1:$J$10,M4:M5)</f>
        <v>19</v>
      </c>
      <c r="Q4">
        <f t="shared" ref="Q4:Q10" si="1">P4-P3</f>
        <v>15</v>
      </c>
      <c r="R4">
        <f t="shared" ref="R4:R9" si="2">Q4/$E$13</f>
        <v>0.15</v>
      </c>
      <c r="S4">
        <f t="shared" ref="S4:S9" si="3">R4/(M4-M3)</f>
        <v>7.4999999999999997E-2</v>
      </c>
      <c r="AB4">
        <f t="shared" ref="AB4:AB11" si="4">_xlfn.NORM.DIST(O4,$X$1,SQRT($W$3),0)</f>
        <v>5.5109137565376949E-2</v>
      </c>
    </row>
    <row r="5" spans="1:28">
      <c r="A5" s="1">
        <v>6.48</v>
      </c>
      <c r="B5" s="1">
        <v>7.2</v>
      </c>
      <c r="C5" s="1">
        <v>4.29</v>
      </c>
      <c r="D5" s="1">
        <v>8.34</v>
      </c>
      <c r="E5" s="1">
        <v>5.57</v>
      </c>
      <c r="F5" s="1">
        <v>11.8</v>
      </c>
      <c r="G5" s="1">
        <v>10.32</v>
      </c>
      <c r="H5" s="1">
        <v>3.7</v>
      </c>
      <c r="I5" s="1">
        <v>8.77</v>
      </c>
      <c r="J5" s="1">
        <v>9.33</v>
      </c>
      <c r="M5" s="1">
        <v>7</v>
      </c>
      <c r="O5">
        <f t="shared" si="0"/>
        <v>6</v>
      </c>
      <c r="P5">
        <f t="shared" ref="P3:P11" si="5">FREQUENCY($A$1:$J$10,M5:M6)</f>
        <v>40</v>
      </c>
      <c r="Q5">
        <f t="shared" si="1"/>
        <v>21</v>
      </c>
      <c r="R5">
        <f t="shared" si="2"/>
        <v>0.21</v>
      </c>
      <c r="S5">
        <f t="shared" si="3"/>
        <v>0.105</v>
      </c>
      <c r="AB5">
        <f t="shared" si="4"/>
        <v>7.216833149031604E-2</v>
      </c>
    </row>
    <row r="6" spans="1:28">
      <c r="A6" s="1">
        <v>4.49</v>
      </c>
      <c r="B6" s="1">
        <v>5.05</v>
      </c>
      <c r="C6" s="1">
        <v>6.32</v>
      </c>
      <c r="D6" s="1">
        <v>14.19</v>
      </c>
      <c r="E6" s="1">
        <v>11.08</v>
      </c>
      <c r="F6" s="1">
        <v>7.94</v>
      </c>
      <c r="G6" s="1">
        <v>11.12</v>
      </c>
      <c r="H6" s="1">
        <v>1.88</v>
      </c>
      <c r="I6" s="1">
        <v>9.11</v>
      </c>
      <c r="J6" s="1">
        <v>11.39</v>
      </c>
      <c r="M6" s="1">
        <v>9</v>
      </c>
      <c r="O6">
        <f t="shared" si="0"/>
        <v>8</v>
      </c>
      <c r="P6">
        <f t="shared" si="5"/>
        <v>61</v>
      </c>
      <c r="Q6">
        <f t="shared" si="1"/>
        <v>21</v>
      </c>
      <c r="R6">
        <f t="shared" si="2"/>
        <v>0.21</v>
      </c>
      <c r="S6">
        <f t="shared" si="3"/>
        <v>0.105</v>
      </c>
      <c r="U6" t="s">
        <v>18</v>
      </c>
      <c r="V6" t="s">
        <v>19</v>
      </c>
      <c r="AB6">
        <f t="shared" si="4"/>
        <v>8.0312618486623369E-2</v>
      </c>
    </row>
    <row r="7" spans="1:28">
      <c r="A7" s="1">
        <v>5.7</v>
      </c>
      <c r="B7" s="1">
        <v>5.9</v>
      </c>
      <c r="C7" s="1">
        <v>4.43</v>
      </c>
      <c r="D7" s="1">
        <v>11.75</v>
      </c>
      <c r="E7" s="1">
        <v>8.3699999999999992</v>
      </c>
      <c r="F7" s="1">
        <v>6.15</v>
      </c>
      <c r="G7" s="1">
        <v>7.04</v>
      </c>
      <c r="H7" s="1">
        <v>10.28</v>
      </c>
      <c r="I7" s="1">
        <v>8.7100000000000009</v>
      </c>
      <c r="J7" s="1">
        <v>4.0199999999999996</v>
      </c>
      <c r="M7" s="1">
        <v>11</v>
      </c>
      <c r="O7">
        <f t="shared" si="0"/>
        <v>10</v>
      </c>
      <c r="P7">
        <f t="shared" si="5"/>
        <v>76</v>
      </c>
      <c r="Q7">
        <f t="shared" si="1"/>
        <v>15</v>
      </c>
      <c r="R7">
        <f t="shared" si="2"/>
        <v>0.15</v>
      </c>
      <c r="S7">
        <f t="shared" si="3"/>
        <v>7.4999999999999997E-2</v>
      </c>
      <c r="AB7">
        <f t="shared" si="4"/>
        <v>7.5951259082970485E-2</v>
      </c>
    </row>
    <row r="8" spans="1:28">
      <c r="A8" s="1">
        <v>11.92</v>
      </c>
      <c r="B8" s="1">
        <v>16.16</v>
      </c>
      <c r="C8" s="1">
        <v>5.45</v>
      </c>
      <c r="D8" s="1">
        <v>14.84</v>
      </c>
      <c r="E8" s="1">
        <v>9.5500000000000007</v>
      </c>
      <c r="F8" s="1">
        <v>13.25</v>
      </c>
      <c r="G8" s="1">
        <v>8.08</v>
      </c>
      <c r="H8" s="1">
        <v>3.15</v>
      </c>
      <c r="I8" s="1">
        <v>6.27</v>
      </c>
      <c r="J8" s="1">
        <v>7.21</v>
      </c>
      <c r="M8" s="1">
        <v>13</v>
      </c>
      <c r="O8">
        <f t="shared" si="0"/>
        <v>12</v>
      </c>
      <c r="P8">
        <f t="shared" si="5"/>
        <v>86</v>
      </c>
      <c r="Q8">
        <f t="shared" si="1"/>
        <v>10</v>
      </c>
      <c r="R8">
        <f t="shared" si="2"/>
        <v>0.1</v>
      </c>
      <c r="S8">
        <f t="shared" si="3"/>
        <v>0.05</v>
      </c>
      <c r="AB8">
        <f t="shared" si="4"/>
        <v>6.1037992398922256E-2</v>
      </c>
    </row>
    <row r="9" spans="1:28">
      <c r="A9" s="1">
        <v>14.24</v>
      </c>
      <c r="B9" s="1">
        <v>7.64</v>
      </c>
      <c r="C9" s="1">
        <v>7.97</v>
      </c>
      <c r="D9" s="1">
        <v>4.75</v>
      </c>
      <c r="E9" s="1">
        <v>15.31</v>
      </c>
      <c r="F9" s="1">
        <v>13.85</v>
      </c>
      <c r="G9" s="1">
        <v>4.8600000000000003</v>
      </c>
      <c r="H9" s="1">
        <v>8.4700000000000006</v>
      </c>
      <c r="I9" s="1">
        <v>6.44</v>
      </c>
      <c r="J9" s="1">
        <v>4.75</v>
      </c>
      <c r="M9" s="1">
        <v>15</v>
      </c>
      <c r="O9">
        <f t="shared" si="0"/>
        <v>14</v>
      </c>
      <c r="P9">
        <f t="shared" si="5"/>
        <v>95</v>
      </c>
      <c r="Q9">
        <f t="shared" si="1"/>
        <v>9</v>
      </c>
      <c r="R9">
        <f t="shared" si="2"/>
        <v>0.09</v>
      </c>
      <c r="S9">
        <f t="shared" si="3"/>
        <v>4.4999999999999998E-2</v>
      </c>
      <c r="AB9">
        <f t="shared" si="4"/>
        <v>4.168497782349842E-2</v>
      </c>
    </row>
    <row r="10" spans="1:28">
      <c r="A10" s="1">
        <v>9.25</v>
      </c>
      <c r="B10" s="1">
        <v>7.83</v>
      </c>
      <c r="C10" s="1">
        <v>8.0299999999999994</v>
      </c>
      <c r="D10" s="1">
        <v>7.6</v>
      </c>
      <c r="E10" s="1">
        <v>6.13</v>
      </c>
      <c r="F10" s="1">
        <v>7.19</v>
      </c>
      <c r="G10" s="1">
        <v>13.23</v>
      </c>
      <c r="H10" s="1">
        <v>4.8600000000000003</v>
      </c>
      <c r="I10" s="1">
        <v>3.49</v>
      </c>
      <c r="J10" s="1">
        <v>4.68</v>
      </c>
      <c r="M10" s="1">
        <v>17</v>
      </c>
      <c r="O10">
        <f t="shared" si="0"/>
        <v>16</v>
      </c>
      <c r="P10">
        <f>FREQUENCY($A$1:$J$10,M10:M11)</f>
        <v>100</v>
      </c>
      <c r="Q10">
        <f>P10-P9</f>
        <v>5</v>
      </c>
      <c r="R10">
        <f>Q10/$E$13</f>
        <v>0.05</v>
      </c>
      <c r="S10">
        <f>R10/(M10-M9)</f>
        <v>2.5000000000000001E-2</v>
      </c>
      <c r="V10" t="s">
        <v>6</v>
      </c>
      <c r="AB10">
        <f t="shared" si="4"/>
        <v>2.4192067175183418E-2</v>
      </c>
    </row>
    <row r="11" spans="1:28">
      <c r="O11">
        <v>18</v>
      </c>
      <c r="P11">
        <f>FREQUENCY($A$1:$J$10,M11:M12)</f>
        <v>0</v>
      </c>
      <c r="S11">
        <v>0</v>
      </c>
      <c r="AB11">
        <f t="shared" si="4"/>
        <v>1.1931099174105406E-2</v>
      </c>
    </row>
    <row r="13" spans="1:28">
      <c r="A13" t="s">
        <v>0</v>
      </c>
      <c r="B13">
        <f>MIN(A1:J10)</f>
        <v>1.88</v>
      </c>
      <c r="D13" t="s">
        <v>3</v>
      </c>
      <c r="E13" s="1">
        <v>100</v>
      </c>
      <c r="I13" t="s">
        <v>4</v>
      </c>
      <c r="J13" s="1">
        <v>1</v>
      </c>
    </row>
    <row r="14" spans="1:28">
      <c r="A14" t="s">
        <v>1</v>
      </c>
      <c r="B14">
        <f>MAX(A1:J10)</f>
        <v>16.37</v>
      </c>
      <c r="D14" t="s">
        <v>2</v>
      </c>
      <c r="E14">
        <f>1+LOG(E13,2)</f>
        <v>7.6438561897747253</v>
      </c>
      <c r="F14">
        <v>8</v>
      </c>
      <c r="I14" t="s">
        <v>5</v>
      </c>
      <c r="J14" s="1">
        <v>17</v>
      </c>
    </row>
    <row r="15" spans="1:28">
      <c r="H15" t="s">
        <v>6</v>
      </c>
      <c r="I15" t="s">
        <v>7</v>
      </c>
      <c r="J15">
        <f>(17-1)/F14</f>
        <v>2</v>
      </c>
    </row>
    <row r="24" spans="26:27">
      <c r="Z24">
        <v>-1</v>
      </c>
      <c r="AA24">
        <f>_xlfn.VAR.P(Z24:Z26)</f>
        <v>0.66666666666666663</v>
      </c>
    </row>
    <row r="25" spans="26:27">
      <c r="Z25">
        <v>0</v>
      </c>
    </row>
    <row r="26" spans="26:27">
      <c r="Z26">
        <v>1</v>
      </c>
    </row>
    <row r="41" spans="1:10">
      <c r="A41">
        <f>(A1-$X$1)^2</f>
        <v>18.975607209999996</v>
      </c>
      <c r="B41">
        <f t="shared" ref="B41:I41" si="6">(B1-$X$1)^2</f>
        <v>46.869085210000001</v>
      </c>
      <c r="C41">
        <f t="shared" si="6"/>
        <v>31.628251210000009</v>
      </c>
      <c r="D41">
        <f t="shared" si="6"/>
        <v>64.900747210000006</v>
      </c>
      <c r="E41">
        <f t="shared" si="6"/>
        <v>4.3010612100000003</v>
      </c>
      <c r="F41">
        <f t="shared" si="6"/>
        <v>3.4451072099999989</v>
      </c>
      <c r="G41">
        <f t="shared" si="6"/>
        <v>47.14332920999999</v>
      </c>
      <c r="H41">
        <f t="shared" si="6"/>
        <v>6.4714272100000034</v>
      </c>
      <c r="I41">
        <f t="shared" si="6"/>
        <v>7.0431852100000008</v>
      </c>
      <c r="J41">
        <f>(J1-$X$1)^2</f>
        <v>8.6377210000000426E-2</v>
      </c>
    </row>
    <row r="42" spans="1:10">
      <c r="A42">
        <f t="shared" ref="A42:J50" si="7">(A2-$X$1)^2</f>
        <v>2.7758892100000003</v>
      </c>
      <c r="B42">
        <f t="shared" si="7"/>
        <v>1.3546632099999998</v>
      </c>
      <c r="C42">
        <f t="shared" si="7"/>
        <v>24.146413209999999</v>
      </c>
      <c r="D42">
        <f t="shared" si="7"/>
        <v>3.0411872099999999</v>
      </c>
      <c r="E42">
        <f t="shared" si="7"/>
        <v>0.11148920999999991</v>
      </c>
      <c r="F42">
        <f t="shared" si="7"/>
        <v>12.277315210000005</v>
      </c>
      <c r="G42">
        <f t="shared" si="7"/>
        <v>2.261715210000002</v>
      </c>
      <c r="H42">
        <f t="shared" si="7"/>
        <v>32.788221209999989</v>
      </c>
      <c r="I42">
        <f t="shared" si="7"/>
        <v>8.7255252100000007</v>
      </c>
      <c r="J42">
        <f t="shared" si="7"/>
        <v>44.170645210000011</v>
      </c>
    </row>
    <row r="43" spans="1:10">
      <c r="A43">
        <f t="shared" si="7"/>
        <v>1.3135452100000014</v>
      </c>
      <c r="B43">
        <f t="shared" si="7"/>
        <v>24.562927209999994</v>
      </c>
      <c r="C43">
        <f t="shared" si="7"/>
        <v>21.845341209999997</v>
      </c>
      <c r="D43">
        <f t="shared" si="7"/>
        <v>5.5408452100000014</v>
      </c>
      <c r="E43">
        <f t="shared" si="7"/>
        <v>28.771423210000002</v>
      </c>
      <c r="F43">
        <f t="shared" si="7"/>
        <v>30.62404921000001</v>
      </c>
      <c r="G43">
        <f t="shared" si="7"/>
        <v>0.10491121000000005</v>
      </c>
      <c r="H43">
        <f t="shared" si="7"/>
        <v>1.4788992099999978</v>
      </c>
      <c r="I43">
        <f t="shared" si="7"/>
        <v>5.5408452100000014</v>
      </c>
      <c r="J43">
        <f t="shared" si="7"/>
        <v>1.3135452100000014</v>
      </c>
    </row>
    <row r="44" spans="1:10">
      <c r="A44">
        <f t="shared" si="7"/>
        <v>1.527943210000001</v>
      </c>
      <c r="B44">
        <f t="shared" si="7"/>
        <v>8.1447452100000017</v>
      </c>
      <c r="C44">
        <f t="shared" si="7"/>
        <v>9.1572812099999972</v>
      </c>
      <c r="D44">
        <f t="shared" si="7"/>
        <v>4.4778792099999976</v>
      </c>
      <c r="E44">
        <f t="shared" si="7"/>
        <v>2.3596032099999982</v>
      </c>
      <c r="F44">
        <f t="shared" si="7"/>
        <v>0.78517320999999818</v>
      </c>
      <c r="G44">
        <f t="shared" si="7"/>
        <v>0.18826921000000035</v>
      </c>
      <c r="H44">
        <f t="shared" si="7"/>
        <v>3.4369452100000011</v>
      </c>
      <c r="I44">
        <f t="shared" si="7"/>
        <v>20.667025209999991</v>
      </c>
      <c r="J44">
        <f t="shared" si="7"/>
        <v>8.3295732099999942</v>
      </c>
    </row>
    <row r="45" spans="1:10">
      <c r="A45">
        <f t="shared" si="7"/>
        <v>3.3631892099999994</v>
      </c>
      <c r="B45">
        <f t="shared" si="7"/>
        <v>1.2407732100000002</v>
      </c>
      <c r="C45">
        <f t="shared" si="7"/>
        <v>16.191771210000002</v>
      </c>
      <c r="D45">
        <f t="shared" si="7"/>
        <v>6.8120999999997747E-4</v>
      </c>
      <c r="E45">
        <f t="shared" si="7"/>
        <v>7.5289872100000004</v>
      </c>
      <c r="F45">
        <f t="shared" si="7"/>
        <v>12.152893210000004</v>
      </c>
      <c r="G45">
        <f t="shared" si="7"/>
        <v>4.0244372100000003</v>
      </c>
      <c r="H45">
        <f t="shared" si="7"/>
        <v>21.28807321</v>
      </c>
      <c r="I45">
        <f t="shared" si="7"/>
        <v>0.20802720999999935</v>
      </c>
      <c r="J45">
        <f t="shared" si="7"/>
        <v>1.0324592099999996</v>
      </c>
    </row>
    <row r="46" spans="1:10">
      <c r="A46">
        <f t="shared" si="7"/>
        <v>14.622211210000001</v>
      </c>
      <c r="B46">
        <f t="shared" si="7"/>
        <v>10.653043210000003</v>
      </c>
      <c r="C46">
        <f t="shared" si="7"/>
        <v>3.9756372099999999</v>
      </c>
      <c r="D46">
        <f t="shared" si="7"/>
        <v>34.528551209999989</v>
      </c>
      <c r="E46">
        <f t="shared" si="7"/>
        <v>7.6513092099999991</v>
      </c>
      <c r="F46">
        <f t="shared" si="7"/>
        <v>0.13980120999999993</v>
      </c>
      <c r="G46">
        <f t="shared" si="7"/>
        <v>7.874197209999994</v>
      </c>
      <c r="H46">
        <f t="shared" si="7"/>
        <v>41.395069210000003</v>
      </c>
      <c r="I46">
        <f t="shared" si="7"/>
        <v>0.63377520999999859</v>
      </c>
      <c r="J46">
        <f t="shared" si="7"/>
        <v>9.4623912100000016</v>
      </c>
    </row>
    <row r="47" spans="1:10">
      <c r="A47">
        <f t="shared" si="7"/>
        <v>6.8324732100000007</v>
      </c>
      <c r="B47">
        <f t="shared" si="7"/>
        <v>5.8269132099999998</v>
      </c>
      <c r="C47">
        <f t="shared" si="7"/>
        <v>15.084679210000004</v>
      </c>
      <c r="D47">
        <f t="shared" si="7"/>
        <v>11.806783209999997</v>
      </c>
      <c r="E47">
        <f t="shared" si="7"/>
        <v>3.14720999999988E-3</v>
      </c>
      <c r="F47">
        <f t="shared" si="7"/>
        <v>4.6824632099999999</v>
      </c>
      <c r="G47">
        <f t="shared" si="7"/>
        <v>1.6228212100000006</v>
      </c>
      <c r="H47">
        <f t="shared" si="7"/>
        <v>3.8655492099999962</v>
      </c>
      <c r="I47">
        <f t="shared" si="7"/>
        <v>0.15689521000000045</v>
      </c>
      <c r="J47">
        <f t="shared" si="7"/>
        <v>18.437577210000008</v>
      </c>
    </row>
    <row r="48" spans="1:10">
      <c r="A48">
        <f t="shared" si="7"/>
        <v>13.003957209999998</v>
      </c>
      <c r="B48">
        <f t="shared" si="7"/>
        <v>61.561285210000001</v>
      </c>
      <c r="C48">
        <f t="shared" si="7"/>
        <v>8.2019232100000004</v>
      </c>
      <c r="D48">
        <f>(D8-$X$1)^2</f>
        <v>42.589981209999998</v>
      </c>
      <c r="E48">
        <f t="shared" si="7"/>
        <v>1.527943210000001</v>
      </c>
      <c r="F48">
        <f t="shared" si="7"/>
        <v>24.365083209999998</v>
      </c>
      <c r="G48">
        <f t="shared" si="7"/>
        <v>5.4709210000000105E-2</v>
      </c>
      <c r="H48">
        <f t="shared" si="7"/>
        <v>26.665863209999998</v>
      </c>
      <c r="I48">
        <f t="shared" si="7"/>
        <v>4.1775272100000027</v>
      </c>
      <c r="J48">
        <f t="shared" si="7"/>
        <v>1.2185952100000008</v>
      </c>
    </row>
    <row r="49" spans="1:15">
      <c r="A49">
        <f t="shared" si="7"/>
        <v>35.118661209999999</v>
      </c>
      <c r="B49">
        <f t="shared" si="7"/>
        <v>0.45414121000000079</v>
      </c>
      <c r="C49">
        <f t="shared" si="7"/>
        <v>0.11826721000000037</v>
      </c>
      <c r="D49">
        <f t="shared" si="7"/>
        <v>12.701383210000001</v>
      </c>
      <c r="E49">
        <f t="shared" si="7"/>
        <v>48.94541521</v>
      </c>
      <c r="F49">
        <f t="shared" si="7"/>
        <v>30.648403209999994</v>
      </c>
      <c r="G49">
        <f t="shared" si="7"/>
        <v>11.92942521</v>
      </c>
      <c r="H49">
        <f t="shared" si="7"/>
        <v>2.4367210000000108E-2</v>
      </c>
      <c r="I49">
        <f t="shared" si="7"/>
        <v>3.5115012099999996</v>
      </c>
      <c r="J49">
        <f t="shared" si="7"/>
        <v>12.701383210000001</v>
      </c>
    </row>
    <row r="50" spans="1:15">
      <c r="A50">
        <f>(A10-$X$1)^2</f>
        <v>0.87628320999999942</v>
      </c>
      <c r="B50">
        <f t="shared" ref="B50:C50" si="8">(B10-$X$1)^2</f>
        <v>0.2341592100000002</v>
      </c>
      <c r="C50">
        <f t="shared" si="8"/>
        <v>8.0599210000000532E-2</v>
      </c>
      <c r="D50">
        <f t="shared" si="7"/>
        <v>0.50965321000000097</v>
      </c>
      <c r="E50">
        <f t="shared" ref="E50:J50" si="9">(E10-$X$1)^2</f>
        <v>4.7694192100000015</v>
      </c>
      <c r="F50">
        <f t="shared" si="9"/>
        <v>1.2631512099999997</v>
      </c>
      <c r="G50">
        <f t="shared" si="9"/>
        <v>24.16803921</v>
      </c>
      <c r="H50">
        <f t="shared" si="9"/>
        <v>11.92942521</v>
      </c>
      <c r="I50">
        <f t="shared" si="9"/>
        <v>23.27001121</v>
      </c>
      <c r="J50">
        <f t="shared" si="9"/>
        <v>13.205229210000004</v>
      </c>
    </row>
    <row r="51" spans="1:15">
      <c r="A51">
        <f t="shared" ref="A51:J51" si="10">SUM(A41:A50)</f>
        <v>98.4097601</v>
      </c>
      <c r="B51">
        <f t="shared" si="10"/>
        <v>160.90173609999999</v>
      </c>
      <c r="C51">
        <f t="shared" si="10"/>
        <v>130.43016410000001</v>
      </c>
      <c r="D51">
        <f t="shared" si="10"/>
        <v>180.09769209999999</v>
      </c>
      <c r="E51">
        <f t="shared" si="10"/>
        <v>105.96979809999999</v>
      </c>
      <c r="F51">
        <f t="shared" si="10"/>
        <v>120.3834401</v>
      </c>
      <c r="G51">
        <f t="shared" si="10"/>
        <v>99.371854099999993</v>
      </c>
      <c r="H51">
        <f t="shared" si="10"/>
        <v>149.34384010000002</v>
      </c>
      <c r="I51">
        <f t="shared" si="10"/>
        <v>73.934318099999984</v>
      </c>
      <c r="J51">
        <f t="shared" si="10"/>
        <v>109.95777610000002</v>
      </c>
    </row>
    <row r="54" spans="1:15">
      <c r="C54" t="s">
        <v>15</v>
      </c>
    </row>
    <row r="55" spans="1:15">
      <c r="A55">
        <v>1</v>
      </c>
      <c r="B55">
        <f>COUNTIF($A$1:$J$10,"&lt;"&amp;A55)</f>
        <v>0</v>
      </c>
      <c r="C55">
        <f>B55/$E$13</f>
        <v>0</v>
      </c>
      <c r="M55">
        <v>1</v>
      </c>
      <c r="N55">
        <f>COUNTIF($A$1:$J$10,"&lt;"&amp;M55)</f>
        <v>0</v>
      </c>
      <c r="O55">
        <f>N55/$E$13</f>
        <v>0</v>
      </c>
    </row>
    <row r="56" spans="1:15">
      <c r="A56">
        <v>1.5</v>
      </c>
      <c r="B56">
        <f>COUNTIF($A$1:$J$10,"&lt;"&amp;A56)</f>
        <v>0</v>
      </c>
      <c r="C56">
        <f t="shared" ref="C56:C87" si="11">B56/$E$13</f>
        <v>0</v>
      </c>
      <c r="M56">
        <v>1.2</v>
      </c>
      <c r="N56">
        <f t="shared" ref="N56:N119" si="12">COUNTIF($A$1:$J$10,"&lt;"&amp;M56)</f>
        <v>0</v>
      </c>
      <c r="O56">
        <f t="shared" ref="O56:O119" si="13">N56/$E$13</f>
        <v>0</v>
      </c>
    </row>
    <row r="57" spans="1:15">
      <c r="A57">
        <v>2</v>
      </c>
      <c r="B57">
        <f>COUNTIF($A$1:$J$10,"&lt;"&amp;A57)</f>
        <v>1</v>
      </c>
      <c r="C57">
        <f t="shared" si="11"/>
        <v>0.01</v>
      </c>
      <c r="M57">
        <v>1.4</v>
      </c>
      <c r="N57">
        <f t="shared" si="12"/>
        <v>0</v>
      </c>
      <c r="O57">
        <f t="shared" si="13"/>
        <v>0</v>
      </c>
    </row>
    <row r="58" spans="1:15">
      <c r="A58">
        <v>2.5</v>
      </c>
      <c r="B58">
        <f>COUNTIF($A$1:$J$10,"&lt;"&amp;A58)</f>
        <v>1</v>
      </c>
      <c r="C58">
        <f t="shared" si="11"/>
        <v>0.01</v>
      </c>
      <c r="M58">
        <v>1.6</v>
      </c>
      <c r="N58">
        <f t="shared" si="12"/>
        <v>0</v>
      </c>
      <c r="O58">
        <f t="shared" si="13"/>
        <v>0</v>
      </c>
    </row>
    <row r="59" spans="1:15">
      <c r="A59">
        <v>3</v>
      </c>
      <c r="B59">
        <f t="shared" ref="B59:B87" si="14">COUNTIF($A$1:$J$10,"&lt;"&amp;A59)</f>
        <v>4</v>
      </c>
      <c r="C59">
        <f t="shared" si="11"/>
        <v>0.04</v>
      </c>
      <c r="M59">
        <v>1.8</v>
      </c>
      <c r="N59">
        <f t="shared" si="12"/>
        <v>0</v>
      </c>
      <c r="O59">
        <f t="shared" si="13"/>
        <v>0</v>
      </c>
    </row>
    <row r="60" spans="1:15">
      <c r="A60">
        <v>3.5</v>
      </c>
      <c r="B60">
        <f t="shared" si="14"/>
        <v>7</v>
      </c>
      <c r="C60">
        <f t="shared" si="11"/>
        <v>7.0000000000000007E-2</v>
      </c>
      <c r="M60">
        <v>2</v>
      </c>
      <c r="N60">
        <f t="shared" si="12"/>
        <v>1</v>
      </c>
      <c r="O60">
        <f t="shared" si="13"/>
        <v>0.01</v>
      </c>
    </row>
    <row r="61" spans="1:15">
      <c r="A61">
        <v>4</v>
      </c>
      <c r="B61">
        <f t="shared" si="14"/>
        <v>9</v>
      </c>
      <c r="C61">
        <f t="shared" si="11"/>
        <v>0.09</v>
      </c>
      <c r="M61">
        <v>2.2000000000000002</v>
      </c>
      <c r="N61">
        <f t="shared" si="12"/>
        <v>1</v>
      </c>
      <c r="O61">
        <f t="shared" si="13"/>
        <v>0.01</v>
      </c>
    </row>
    <row r="62" spans="1:15">
      <c r="A62">
        <v>4.5</v>
      </c>
      <c r="B62">
        <f t="shared" si="14"/>
        <v>13</v>
      </c>
      <c r="C62">
        <f t="shared" si="11"/>
        <v>0.13</v>
      </c>
      <c r="M62">
        <v>2.4</v>
      </c>
      <c r="N62">
        <f t="shared" si="12"/>
        <v>1</v>
      </c>
      <c r="O62">
        <f t="shared" si="13"/>
        <v>0.01</v>
      </c>
    </row>
    <row r="63" spans="1:15">
      <c r="A63">
        <v>5</v>
      </c>
      <c r="B63">
        <f t="shared" si="14"/>
        <v>19</v>
      </c>
      <c r="C63">
        <f t="shared" si="11"/>
        <v>0.19</v>
      </c>
      <c r="M63">
        <v>2.6</v>
      </c>
      <c r="N63">
        <f t="shared" si="12"/>
        <v>1</v>
      </c>
      <c r="O63">
        <f t="shared" si="13"/>
        <v>0.01</v>
      </c>
    </row>
    <row r="64" spans="1:15">
      <c r="A64">
        <v>5.5</v>
      </c>
      <c r="B64">
        <f t="shared" si="14"/>
        <v>23</v>
      </c>
      <c r="C64">
        <f t="shared" si="11"/>
        <v>0.23</v>
      </c>
      <c r="M64">
        <v>2.8</v>
      </c>
      <c r="N64">
        <f t="shared" si="12"/>
        <v>3</v>
      </c>
      <c r="O64">
        <f t="shared" si="13"/>
        <v>0.03</v>
      </c>
    </row>
    <row r="65" spans="1:15">
      <c r="A65">
        <v>6</v>
      </c>
      <c r="B65">
        <f t="shared" si="14"/>
        <v>30</v>
      </c>
      <c r="C65">
        <f t="shared" si="11"/>
        <v>0.3</v>
      </c>
      <c r="M65">
        <v>3</v>
      </c>
      <c r="N65">
        <f t="shared" si="12"/>
        <v>4</v>
      </c>
      <c r="O65">
        <f t="shared" si="13"/>
        <v>0.04</v>
      </c>
    </row>
    <row r="66" spans="1:15">
      <c r="A66">
        <v>6.5</v>
      </c>
      <c r="B66">
        <f t="shared" si="14"/>
        <v>38</v>
      </c>
      <c r="C66">
        <f t="shared" si="11"/>
        <v>0.38</v>
      </c>
      <c r="M66">
        <v>3.2</v>
      </c>
      <c r="N66">
        <f t="shared" si="12"/>
        <v>5</v>
      </c>
      <c r="O66">
        <f t="shared" si="13"/>
        <v>0.05</v>
      </c>
    </row>
    <row r="67" spans="1:15">
      <c r="A67">
        <v>7</v>
      </c>
      <c r="B67">
        <f t="shared" si="14"/>
        <v>40</v>
      </c>
      <c r="C67">
        <f t="shared" si="11"/>
        <v>0.4</v>
      </c>
      <c r="M67">
        <v>3.4</v>
      </c>
      <c r="N67">
        <f t="shared" si="12"/>
        <v>5</v>
      </c>
      <c r="O67">
        <f t="shared" si="13"/>
        <v>0.05</v>
      </c>
    </row>
    <row r="68" spans="1:15">
      <c r="A68">
        <v>7.5</v>
      </c>
      <c r="B68">
        <f t="shared" si="14"/>
        <v>45</v>
      </c>
      <c r="C68">
        <f t="shared" si="11"/>
        <v>0.45</v>
      </c>
      <c r="M68">
        <v>3.6</v>
      </c>
      <c r="N68">
        <f t="shared" si="12"/>
        <v>7</v>
      </c>
      <c r="O68">
        <f t="shared" si="13"/>
        <v>7.0000000000000007E-2</v>
      </c>
    </row>
    <row r="69" spans="1:15">
      <c r="A69">
        <v>8</v>
      </c>
      <c r="B69">
        <f t="shared" si="14"/>
        <v>53</v>
      </c>
      <c r="C69">
        <f t="shared" si="11"/>
        <v>0.53</v>
      </c>
      <c r="M69">
        <v>3.8</v>
      </c>
      <c r="N69">
        <f t="shared" si="12"/>
        <v>9</v>
      </c>
      <c r="O69">
        <f t="shared" si="13"/>
        <v>0.09</v>
      </c>
    </row>
    <row r="70" spans="1:15">
      <c r="A70">
        <v>8.5</v>
      </c>
      <c r="B70">
        <f t="shared" si="14"/>
        <v>59</v>
      </c>
      <c r="C70">
        <f t="shared" si="11"/>
        <v>0.59</v>
      </c>
      <c r="M70">
        <v>4</v>
      </c>
      <c r="N70">
        <f t="shared" si="12"/>
        <v>9</v>
      </c>
      <c r="O70">
        <f t="shared" si="13"/>
        <v>0.09</v>
      </c>
    </row>
    <row r="71" spans="1:15">
      <c r="A71">
        <v>9</v>
      </c>
      <c r="B71">
        <f t="shared" si="14"/>
        <v>61</v>
      </c>
      <c r="C71">
        <f t="shared" si="11"/>
        <v>0.61</v>
      </c>
      <c r="M71">
        <v>4.2</v>
      </c>
      <c r="N71">
        <f t="shared" si="12"/>
        <v>10</v>
      </c>
      <c r="O71">
        <f t="shared" si="13"/>
        <v>0.1</v>
      </c>
    </row>
    <row r="72" spans="1:15">
      <c r="A72">
        <v>9.5</v>
      </c>
      <c r="B72">
        <f t="shared" si="14"/>
        <v>67</v>
      </c>
      <c r="C72">
        <f t="shared" si="11"/>
        <v>0.67</v>
      </c>
      <c r="M72">
        <v>4.4000000000000004</v>
      </c>
      <c r="N72">
        <f t="shared" si="12"/>
        <v>11</v>
      </c>
      <c r="O72">
        <f t="shared" si="13"/>
        <v>0.11</v>
      </c>
    </row>
    <row r="73" spans="1:15">
      <c r="A73">
        <v>10</v>
      </c>
      <c r="B73">
        <f t="shared" si="14"/>
        <v>72</v>
      </c>
      <c r="C73">
        <f t="shared" si="11"/>
        <v>0.72</v>
      </c>
      <c r="M73">
        <v>4.5999999999999996</v>
      </c>
      <c r="N73">
        <f t="shared" si="12"/>
        <v>13</v>
      </c>
      <c r="O73">
        <f t="shared" si="13"/>
        <v>0.13</v>
      </c>
    </row>
    <row r="74" spans="1:15">
      <c r="A74">
        <v>10.5</v>
      </c>
      <c r="B74">
        <f t="shared" si="14"/>
        <v>76</v>
      </c>
      <c r="C74">
        <f t="shared" si="11"/>
        <v>0.76</v>
      </c>
      <c r="M74">
        <v>4.8</v>
      </c>
      <c r="N74">
        <f t="shared" si="12"/>
        <v>16</v>
      </c>
      <c r="O74">
        <f t="shared" si="13"/>
        <v>0.16</v>
      </c>
    </row>
    <row r="75" spans="1:15">
      <c r="A75">
        <v>11</v>
      </c>
      <c r="B75">
        <f t="shared" si="14"/>
        <v>76</v>
      </c>
      <c r="C75">
        <f t="shared" si="11"/>
        <v>0.76</v>
      </c>
      <c r="M75">
        <v>5</v>
      </c>
      <c r="N75">
        <f t="shared" si="12"/>
        <v>19</v>
      </c>
      <c r="O75">
        <f t="shared" si="13"/>
        <v>0.19</v>
      </c>
    </row>
    <row r="76" spans="1:15">
      <c r="A76">
        <v>11.5</v>
      </c>
      <c r="B76">
        <f t="shared" si="14"/>
        <v>81</v>
      </c>
      <c r="C76">
        <f t="shared" si="11"/>
        <v>0.81</v>
      </c>
      <c r="M76">
        <v>5.2</v>
      </c>
      <c r="N76">
        <f t="shared" si="12"/>
        <v>20</v>
      </c>
      <c r="O76">
        <f t="shared" si="13"/>
        <v>0.2</v>
      </c>
    </row>
    <row r="77" spans="1:15">
      <c r="A77">
        <v>12</v>
      </c>
      <c r="B77">
        <f t="shared" si="14"/>
        <v>84</v>
      </c>
      <c r="C77">
        <f t="shared" si="11"/>
        <v>0.84</v>
      </c>
      <c r="M77">
        <v>5.4</v>
      </c>
      <c r="N77">
        <f t="shared" si="12"/>
        <v>21</v>
      </c>
      <c r="O77">
        <f t="shared" si="13"/>
        <v>0.21</v>
      </c>
    </row>
    <row r="78" spans="1:15">
      <c r="A78">
        <v>12.5</v>
      </c>
      <c r="B78">
        <f t="shared" si="14"/>
        <v>84</v>
      </c>
      <c r="C78">
        <f t="shared" si="11"/>
        <v>0.84</v>
      </c>
      <c r="M78">
        <v>5.6</v>
      </c>
      <c r="N78">
        <f t="shared" si="12"/>
        <v>24</v>
      </c>
      <c r="O78">
        <f t="shared" si="13"/>
        <v>0.24</v>
      </c>
    </row>
    <row r="79" spans="1:15">
      <c r="A79">
        <v>13</v>
      </c>
      <c r="B79">
        <f t="shared" si="14"/>
        <v>86</v>
      </c>
      <c r="C79">
        <f t="shared" si="11"/>
        <v>0.86</v>
      </c>
      <c r="M79">
        <v>5.8</v>
      </c>
      <c r="N79">
        <f t="shared" si="12"/>
        <v>27</v>
      </c>
      <c r="O79">
        <f t="shared" si="13"/>
        <v>0.27</v>
      </c>
    </row>
    <row r="80" spans="1:15">
      <c r="A80">
        <v>13.5</v>
      </c>
      <c r="B80">
        <f t="shared" si="14"/>
        <v>89</v>
      </c>
      <c r="C80">
        <f t="shared" si="11"/>
        <v>0.89</v>
      </c>
      <c r="M80">
        <v>6</v>
      </c>
      <c r="N80">
        <f t="shared" si="12"/>
        <v>30</v>
      </c>
      <c r="O80">
        <f t="shared" si="13"/>
        <v>0.3</v>
      </c>
    </row>
    <row r="81" spans="1:15">
      <c r="A81">
        <v>14</v>
      </c>
      <c r="B81">
        <f t="shared" si="14"/>
        <v>90</v>
      </c>
      <c r="C81">
        <f t="shared" si="11"/>
        <v>0.9</v>
      </c>
      <c r="M81">
        <v>6.2</v>
      </c>
      <c r="N81">
        <f t="shared" si="12"/>
        <v>32</v>
      </c>
      <c r="O81">
        <f t="shared" si="13"/>
        <v>0.32</v>
      </c>
    </row>
    <row r="82" spans="1:15">
      <c r="A82">
        <v>14.5</v>
      </c>
      <c r="B82">
        <f t="shared" si="14"/>
        <v>93</v>
      </c>
      <c r="C82">
        <f t="shared" si="11"/>
        <v>0.93</v>
      </c>
      <c r="M82">
        <v>6.4</v>
      </c>
      <c r="N82">
        <f t="shared" si="12"/>
        <v>35</v>
      </c>
      <c r="O82">
        <f t="shared" si="13"/>
        <v>0.35</v>
      </c>
    </row>
    <row r="83" spans="1:15">
      <c r="A83">
        <v>15</v>
      </c>
      <c r="B83">
        <f t="shared" si="14"/>
        <v>95</v>
      </c>
      <c r="C83">
        <f t="shared" si="11"/>
        <v>0.95</v>
      </c>
      <c r="M83">
        <v>6.6</v>
      </c>
      <c r="N83">
        <f t="shared" si="12"/>
        <v>39</v>
      </c>
      <c r="O83">
        <f t="shared" si="13"/>
        <v>0.39</v>
      </c>
    </row>
    <row r="84" spans="1:15">
      <c r="A84">
        <v>15.5</v>
      </c>
      <c r="B84">
        <f t="shared" si="14"/>
        <v>98</v>
      </c>
      <c r="C84">
        <f t="shared" si="11"/>
        <v>0.98</v>
      </c>
      <c r="M84">
        <v>6.8</v>
      </c>
      <c r="N84">
        <f t="shared" si="12"/>
        <v>39</v>
      </c>
      <c r="O84">
        <f t="shared" si="13"/>
        <v>0.39</v>
      </c>
    </row>
    <row r="85" spans="1:15">
      <c r="A85">
        <v>16</v>
      </c>
      <c r="B85">
        <f t="shared" si="14"/>
        <v>98</v>
      </c>
      <c r="C85">
        <f t="shared" si="11"/>
        <v>0.98</v>
      </c>
      <c r="M85">
        <v>7</v>
      </c>
      <c r="N85">
        <f t="shared" si="12"/>
        <v>40</v>
      </c>
      <c r="O85">
        <f t="shared" si="13"/>
        <v>0.4</v>
      </c>
    </row>
    <row r="86" spans="1:15">
      <c r="A86">
        <v>16.5</v>
      </c>
      <c r="B86">
        <f t="shared" si="14"/>
        <v>100</v>
      </c>
      <c r="C86">
        <f t="shared" si="11"/>
        <v>1</v>
      </c>
      <c r="M86">
        <v>7.2</v>
      </c>
      <c r="N86">
        <f t="shared" si="12"/>
        <v>43</v>
      </c>
      <c r="O86">
        <f t="shared" si="13"/>
        <v>0.43</v>
      </c>
    </row>
    <row r="87" spans="1:15">
      <c r="A87">
        <v>17</v>
      </c>
      <c r="B87">
        <f t="shared" si="14"/>
        <v>100</v>
      </c>
      <c r="C87">
        <f t="shared" si="11"/>
        <v>1</v>
      </c>
      <c r="M87">
        <v>7.4</v>
      </c>
      <c r="N87">
        <f t="shared" si="12"/>
        <v>45</v>
      </c>
      <c r="O87">
        <f t="shared" si="13"/>
        <v>0.45</v>
      </c>
    </row>
    <row r="88" spans="1:15">
      <c r="M88">
        <v>7.6</v>
      </c>
      <c r="N88">
        <f t="shared" si="12"/>
        <v>45</v>
      </c>
      <c r="O88">
        <f t="shared" si="13"/>
        <v>0.45</v>
      </c>
    </row>
    <row r="89" spans="1:15">
      <c r="M89">
        <v>7.8</v>
      </c>
      <c r="N89">
        <f t="shared" si="12"/>
        <v>47</v>
      </c>
      <c r="O89">
        <f t="shared" si="13"/>
        <v>0.47</v>
      </c>
    </row>
    <row r="90" spans="1:15">
      <c r="M90">
        <v>8</v>
      </c>
      <c r="N90">
        <f t="shared" si="12"/>
        <v>53</v>
      </c>
      <c r="O90">
        <f t="shared" si="13"/>
        <v>0.53</v>
      </c>
    </row>
    <row r="91" spans="1:15">
      <c r="M91">
        <v>8.1999999999999993</v>
      </c>
      <c r="N91">
        <f t="shared" si="12"/>
        <v>56</v>
      </c>
      <c r="O91">
        <f t="shared" si="13"/>
        <v>0.56000000000000005</v>
      </c>
    </row>
    <row r="92" spans="1:15">
      <c r="M92">
        <v>8.4</v>
      </c>
      <c r="N92">
        <f t="shared" si="12"/>
        <v>58</v>
      </c>
      <c r="O92">
        <f t="shared" si="13"/>
        <v>0.57999999999999996</v>
      </c>
    </row>
    <row r="93" spans="1:15">
      <c r="M93">
        <v>8.6</v>
      </c>
      <c r="N93">
        <f t="shared" si="12"/>
        <v>59</v>
      </c>
      <c r="O93">
        <f t="shared" si="13"/>
        <v>0.59</v>
      </c>
    </row>
    <row r="94" spans="1:15">
      <c r="M94">
        <v>8.8000000000000007</v>
      </c>
      <c r="N94">
        <f t="shared" si="12"/>
        <v>61</v>
      </c>
      <c r="O94">
        <f t="shared" si="13"/>
        <v>0.61</v>
      </c>
    </row>
    <row r="95" spans="1:15">
      <c r="M95">
        <v>9</v>
      </c>
      <c r="N95">
        <f t="shared" si="12"/>
        <v>61</v>
      </c>
      <c r="O95">
        <f t="shared" si="13"/>
        <v>0.61</v>
      </c>
    </row>
    <row r="96" spans="1:15">
      <c r="M96">
        <v>9.1999999999999993</v>
      </c>
      <c r="N96">
        <f t="shared" si="12"/>
        <v>62</v>
      </c>
      <c r="O96">
        <f t="shared" si="13"/>
        <v>0.62</v>
      </c>
    </row>
    <row r="97" spans="1:15">
      <c r="M97">
        <v>9.4</v>
      </c>
      <c r="N97">
        <f t="shared" si="12"/>
        <v>65</v>
      </c>
      <c r="O97">
        <f t="shared" si="13"/>
        <v>0.65</v>
      </c>
    </row>
    <row r="98" spans="1:15">
      <c r="M98">
        <v>9.6</v>
      </c>
      <c r="N98">
        <f t="shared" si="12"/>
        <v>70</v>
      </c>
      <c r="O98">
        <f t="shared" si="13"/>
        <v>0.7</v>
      </c>
    </row>
    <row r="99" spans="1:15">
      <c r="M99">
        <v>9.8000000000000007</v>
      </c>
      <c r="N99">
        <f t="shared" si="12"/>
        <v>70</v>
      </c>
      <c r="O99">
        <f t="shared" si="13"/>
        <v>0.7</v>
      </c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M100">
        <v>10</v>
      </c>
      <c r="N100">
        <f t="shared" si="12"/>
        <v>72</v>
      </c>
      <c r="O100">
        <f t="shared" si="13"/>
        <v>0.72</v>
      </c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M101">
        <v>10.199999999999999</v>
      </c>
      <c r="N101">
        <f t="shared" si="12"/>
        <v>73</v>
      </c>
      <c r="O101">
        <f t="shared" si="13"/>
        <v>0.73</v>
      </c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M102">
        <v>10.4</v>
      </c>
      <c r="N102">
        <f t="shared" si="12"/>
        <v>75</v>
      </c>
      <c r="O102">
        <f t="shared" si="13"/>
        <v>0.75</v>
      </c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M103">
        <v>10.6</v>
      </c>
      <c r="N103">
        <f t="shared" si="12"/>
        <v>76</v>
      </c>
      <c r="O103">
        <f t="shared" si="13"/>
        <v>0.76</v>
      </c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M104">
        <v>10.8</v>
      </c>
      <c r="N104">
        <f t="shared" si="12"/>
        <v>76</v>
      </c>
      <c r="O104">
        <f t="shared" si="13"/>
        <v>0.76</v>
      </c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M105">
        <v>11</v>
      </c>
      <c r="N105">
        <f t="shared" si="12"/>
        <v>76</v>
      </c>
      <c r="O105">
        <f t="shared" si="13"/>
        <v>0.76</v>
      </c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M106">
        <v>11.2</v>
      </c>
      <c r="N106">
        <f t="shared" si="12"/>
        <v>78</v>
      </c>
      <c r="O106">
        <f t="shared" si="13"/>
        <v>0.78</v>
      </c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M107">
        <v>11.4</v>
      </c>
      <c r="N107">
        <f t="shared" si="12"/>
        <v>81</v>
      </c>
      <c r="O107">
        <f t="shared" si="13"/>
        <v>0.81</v>
      </c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M108">
        <v>11.6</v>
      </c>
      <c r="N108">
        <f t="shared" si="12"/>
        <v>81</v>
      </c>
      <c r="O108">
        <f t="shared" si="13"/>
        <v>0.81</v>
      </c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M109">
        <v>11.8</v>
      </c>
      <c r="N109">
        <f t="shared" si="12"/>
        <v>82</v>
      </c>
      <c r="O109">
        <f t="shared" si="13"/>
        <v>0.82</v>
      </c>
    </row>
    <row r="110" spans="1:15">
      <c r="A110" s="1"/>
      <c r="M110">
        <v>12</v>
      </c>
      <c r="N110">
        <f t="shared" si="12"/>
        <v>84</v>
      </c>
      <c r="O110">
        <f t="shared" si="13"/>
        <v>0.84</v>
      </c>
    </row>
    <row r="111" spans="1:15">
      <c r="M111">
        <v>12.2</v>
      </c>
      <c r="N111">
        <f t="shared" si="12"/>
        <v>84</v>
      </c>
      <c r="O111">
        <f t="shared" si="13"/>
        <v>0.84</v>
      </c>
    </row>
    <row r="112" spans="1:15">
      <c r="M112">
        <v>12.4</v>
      </c>
      <c r="N112">
        <f t="shared" si="12"/>
        <v>84</v>
      </c>
      <c r="O112">
        <f t="shared" si="13"/>
        <v>0.84</v>
      </c>
    </row>
    <row r="113" spans="13:15">
      <c r="M113">
        <v>12.6</v>
      </c>
      <c r="N113">
        <f t="shared" si="12"/>
        <v>84</v>
      </c>
      <c r="O113">
        <f t="shared" si="13"/>
        <v>0.84</v>
      </c>
    </row>
    <row r="114" spans="13:15">
      <c r="M114">
        <v>12.8</v>
      </c>
      <c r="N114">
        <f t="shared" si="12"/>
        <v>85</v>
      </c>
      <c r="O114">
        <f t="shared" si="13"/>
        <v>0.85</v>
      </c>
    </row>
    <row r="115" spans="13:15">
      <c r="M115">
        <v>13</v>
      </c>
      <c r="N115">
        <f t="shared" si="12"/>
        <v>86</v>
      </c>
      <c r="O115">
        <f t="shared" si="13"/>
        <v>0.86</v>
      </c>
    </row>
    <row r="116" spans="13:15">
      <c r="M116">
        <v>13.2</v>
      </c>
      <c r="N116">
        <f t="shared" si="12"/>
        <v>86</v>
      </c>
      <c r="O116">
        <f t="shared" si="13"/>
        <v>0.86</v>
      </c>
    </row>
    <row r="117" spans="13:15">
      <c r="M117">
        <v>13.4</v>
      </c>
      <c r="N117">
        <f t="shared" si="12"/>
        <v>89</v>
      </c>
      <c r="O117">
        <f t="shared" si="13"/>
        <v>0.89</v>
      </c>
    </row>
    <row r="118" spans="13:15">
      <c r="M118">
        <v>13.6</v>
      </c>
      <c r="N118">
        <f t="shared" si="12"/>
        <v>89</v>
      </c>
      <c r="O118">
        <f t="shared" si="13"/>
        <v>0.89</v>
      </c>
    </row>
    <row r="119" spans="13:15">
      <c r="M119">
        <v>13.8</v>
      </c>
      <c r="N119">
        <f t="shared" si="12"/>
        <v>89</v>
      </c>
      <c r="O119">
        <f t="shared" si="13"/>
        <v>0.89</v>
      </c>
    </row>
    <row r="120" spans="13:15">
      <c r="M120">
        <v>14</v>
      </c>
      <c r="N120">
        <f t="shared" ref="N120:N135" si="15">COUNTIF($A$1:$J$10,"&lt;"&amp;M120)</f>
        <v>90</v>
      </c>
      <c r="O120">
        <f t="shared" ref="O120:O135" si="16">N120/$E$13</f>
        <v>0.9</v>
      </c>
    </row>
    <row r="121" spans="13:15">
      <c r="M121">
        <v>14.2</v>
      </c>
      <c r="N121">
        <f t="shared" si="15"/>
        <v>92</v>
      </c>
      <c r="O121">
        <f t="shared" si="16"/>
        <v>0.92</v>
      </c>
    </row>
    <row r="122" spans="13:15">
      <c r="M122">
        <v>14.4</v>
      </c>
      <c r="N122">
        <f t="shared" si="15"/>
        <v>93</v>
      </c>
      <c r="O122">
        <f t="shared" si="16"/>
        <v>0.93</v>
      </c>
    </row>
    <row r="123" spans="13:15">
      <c r="M123">
        <v>14.6</v>
      </c>
      <c r="N123">
        <f t="shared" si="15"/>
        <v>93</v>
      </c>
      <c r="O123">
        <f t="shared" si="16"/>
        <v>0.93</v>
      </c>
    </row>
    <row r="124" spans="13:15">
      <c r="M124">
        <v>14.8</v>
      </c>
      <c r="N124">
        <f t="shared" si="15"/>
        <v>93</v>
      </c>
      <c r="O124">
        <f t="shared" si="16"/>
        <v>0.93</v>
      </c>
    </row>
    <row r="125" spans="13:15">
      <c r="M125">
        <v>15</v>
      </c>
      <c r="N125">
        <f t="shared" si="15"/>
        <v>95</v>
      </c>
      <c r="O125">
        <f t="shared" si="16"/>
        <v>0.95</v>
      </c>
    </row>
    <row r="126" spans="13:15">
      <c r="M126">
        <v>15.2</v>
      </c>
      <c r="N126">
        <f t="shared" si="15"/>
        <v>97</v>
      </c>
      <c r="O126">
        <f t="shared" si="16"/>
        <v>0.97</v>
      </c>
    </row>
    <row r="127" spans="13:15">
      <c r="M127">
        <v>15.4</v>
      </c>
      <c r="N127">
        <f t="shared" si="15"/>
        <v>98</v>
      </c>
      <c r="O127">
        <f t="shared" si="16"/>
        <v>0.98</v>
      </c>
    </row>
    <row r="128" spans="13:15">
      <c r="M128">
        <v>15.6</v>
      </c>
      <c r="N128">
        <f t="shared" si="15"/>
        <v>98</v>
      </c>
      <c r="O128">
        <f t="shared" si="16"/>
        <v>0.98</v>
      </c>
    </row>
    <row r="129" spans="13:15">
      <c r="M129">
        <v>15.8</v>
      </c>
      <c r="N129">
        <f t="shared" si="15"/>
        <v>98</v>
      </c>
      <c r="O129">
        <f t="shared" si="16"/>
        <v>0.98</v>
      </c>
    </row>
    <row r="130" spans="13:15">
      <c r="M130">
        <v>16</v>
      </c>
      <c r="N130">
        <f t="shared" si="15"/>
        <v>98</v>
      </c>
      <c r="O130">
        <f t="shared" si="16"/>
        <v>0.98</v>
      </c>
    </row>
    <row r="131" spans="13:15">
      <c r="M131">
        <v>16.2</v>
      </c>
      <c r="N131">
        <f t="shared" si="15"/>
        <v>99</v>
      </c>
      <c r="O131">
        <f t="shared" si="16"/>
        <v>0.99</v>
      </c>
    </row>
    <row r="132" spans="13:15">
      <c r="M132">
        <v>16.399999999999999</v>
      </c>
      <c r="N132">
        <f t="shared" si="15"/>
        <v>100</v>
      </c>
      <c r="O132">
        <f t="shared" si="16"/>
        <v>1</v>
      </c>
    </row>
    <row r="133" spans="13:15">
      <c r="M133">
        <v>16.600000000000001</v>
      </c>
      <c r="N133">
        <f t="shared" si="15"/>
        <v>100</v>
      </c>
      <c r="O133">
        <f t="shared" si="16"/>
        <v>1</v>
      </c>
    </row>
    <row r="134" spans="13:15">
      <c r="M134">
        <v>16.8</v>
      </c>
      <c r="N134">
        <f t="shared" si="15"/>
        <v>100</v>
      </c>
      <c r="O134">
        <f t="shared" si="16"/>
        <v>1</v>
      </c>
    </row>
    <row r="135" spans="13:15">
      <c r="M135">
        <v>17</v>
      </c>
      <c r="N135">
        <f t="shared" si="15"/>
        <v>100</v>
      </c>
      <c r="O135">
        <f t="shared" si="16"/>
        <v>1</v>
      </c>
    </row>
  </sheetData>
  <mergeCells count="1">
    <mergeCell ref="M1:N1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2022-02-17T13:58:30Z</dcterms:modified>
</cp:coreProperties>
</file>