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Studies\ТВиМС\"/>
    </mc:Choice>
  </mc:AlternateContent>
  <xr:revisionPtr revIDLastSave="0" documentId="13_ncr:1_{1532EBE7-0B43-486D-A841-EEC350362D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N19" i="1"/>
  <c r="L19" i="1"/>
  <c r="O32" i="1"/>
  <c r="O33" i="1"/>
  <c r="O34" i="1"/>
  <c r="O35" i="1"/>
  <c r="O36" i="1"/>
  <c r="O37" i="1"/>
  <c r="O38" i="1"/>
  <c r="O31" i="1"/>
  <c r="N31" i="1"/>
  <c r="N32" i="1"/>
  <c r="N33" i="1"/>
  <c r="N34" i="1"/>
  <c r="N35" i="1"/>
  <c r="N36" i="1"/>
  <c r="N37" i="1"/>
  <c r="N38" i="1"/>
  <c r="N30" i="1"/>
  <c r="L32" i="1"/>
  <c r="L33" i="1"/>
  <c r="L34" i="1"/>
  <c r="L35" i="1"/>
  <c r="L36" i="1"/>
  <c r="L37" i="1"/>
  <c r="L31" i="1"/>
  <c r="K31" i="1"/>
  <c r="K32" i="1"/>
  <c r="K33" i="1"/>
  <c r="K34" i="1"/>
  <c r="K35" i="1"/>
  <c r="K36" i="1"/>
  <c r="K37" i="1"/>
  <c r="K38" i="1"/>
  <c r="L38" i="1" s="1"/>
  <c r="K30" i="1"/>
  <c r="K9" i="1"/>
  <c r="K10" i="1"/>
  <c r="AM8" i="1"/>
  <c r="AL8" i="1"/>
  <c r="AI5" i="1"/>
  <c r="AI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2" i="1"/>
  <c r="AE2" i="1"/>
  <c r="K2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K23" i="1" l="1"/>
  <c r="T3" i="1" l="1"/>
  <c r="Q6" i="1"/>
  <c r="Q3" i="1"/>
  <c r="G4" i="1" l="1"/>
  <c r="G8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E8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4" i="1"/>
  <c r="K11" i="1" l="1"/>
  <c r="K6" i="1"/>
  <c r="M15" i="1"/>
  <c r="M16" i="1"/>
  <c r="M17" i="1"/>
  <c r="M9" i="1"/>
  <c r="M10" i="1"/>
  <c r="N10" i="1" s="1"/>
  <c r="M11" i="1"/>
  <c r="M12" i="1"/>
  <c r="M13" i="1"/>
  <c r="N13" i="1" s="1"/>
  <c r="M14" i="1"/>
  <c r="N14" i="1" s="1"/>
  <c r="K7" i="1"/>
  <c r="K4" i="1"/>
  <c r="K14" i="1"/>
  <c r="K17" i="1"/>
  <c r="K15" i="1"/>
  <c r="K16" i="1"/>
  <c r="K12" i="1"/>
  <c r="L12" i="1" s="1"/>
  <c r="K13" i="1"/>
  <c r="K3" i="1"/>
  <c r="N11" i="1" l="1"/>
  <c r="L15" i="1"/>
  <c r="L13" i="1"/>
  <c r="O13" i="1" s="1"/>
  <c r="L10" i="1"/>
  <c r="N16" i="1"/>
  <c r="L17" i="1"/>
  <c r="L14" i="1"/>
  <c r="N17" i="1"/>
  <c r="N15" i="1"/>
  <c r="L16" i="1"/>
  <c r="N12" i="1"/>
  <c r="O12" i="1" s="1"/>
  <c r="L11" i="1"/>
  <c r="R12" i="1" l="1"/>
  <c r="O15" i="1"/>
  <c r="R13" i="1"/>
  <c r="R10" i="1"/>
  <c r="O10" i="1"/>
  <c r="O11" i="1"/>
  <c r="R11" i="1"/>
  <c r="O14" i="1"/>
  <c r="R14" i="1"/>
  <c r="R17" i="1"/>
  <c r="O16" i="1"/>
  <c r="R16" i="1"/>
  <c r="O17" i="1"/>
  <c r="R15" i="1"/>
  <c r="R18" i="1" l="1"/>
  <c r="K21" i="1" l="1"/>
  <c r="K24" i="1" s="1"/>
  <c r="L24" i="1" s="1"/>
</calcChain>
</file>

<file path=xl/sharedStrings.xml><?xml version="1.0" encoding="utf-8"?>
<sst xmlns="http://schemas.openxmlformats.org/spreadsheetml/2006/main" count="44" uniqueCount="40">
  <si>
    <t>TATN</t>
  </si>
  <si>
    <t xml:space="preserve">получим выборки относительных приращений цен акций объемами соответственно </t>
  </si>
  <si>
    <t>x1</t>
  </si>
  <si>
    <t>x2</t>
  </si>
  <si>
    <t>Для x1</t>
  </si>
  <si>
    <t>Xmin</t>
  </si>
  <si>
    <t>Xmax</t>
  </si>
  <si>
    <t>Для х2</t>
  </si>
  <si>
    <t>n1</t>
  </si>
  <si>
    <t>n2</t>
  </si>
  <si>
    <t>m1</t>
  </si>
  <si>
    <t>m2</t>
  </si>
  <si>
    <t>deltax</t>
  </si>
  <si>
    <t>x-x</t>
  </si>
  <si>
    <t>n1i</t>
  </si>
  <si>
    <t>n2i</t>
  </si>
  <si>
    <t>vi</t>
  </si>
  <si>
    <t xml:space="preserve"> </t>
  </si>
  <si>
    <t>1/vi(n-n)</t>
  </si>
  <si>
    <t>v</t>
  </si>
  <si>
    <t>(число степеней свободы)</t>
  </si>
  <si>
    <t>&gt;</t>
  </si>
  <si>
    <t>(гипотеза не принимается)</t>
  </si>
  <si>
    <t xml:space="preserve">ro_набл </t>
  </si>
  <si>
    <t>r_крит</t>
  </si>
  <si>
    <t>alp_набл</t>
  </si>
  <si>
    <t>ПРОВЕРКА ГИПОТЕЗЫ КРИТЕРИЯ КОЛМОГОРОВА (ДЛЯ ВТОРОЙ ВЫБОРКИ)</t>
  </si>
  <si>
    <t>rо_набл</t>
  </si>
  <si>
    <t>rо_крит</t>
  </si>
  <si>
    <t>сумма</t>
  </si>
  <si>
    <t>x11</t>
  </si>
  <si>
    <t>x22</t>
  </si>
  <si>
    <t>Fi</t>
  </si>
  <si>
    <t>max1</t>
  </si>
  <si>
    <t>max2</t>
  </si>
  <si>
    <t>k</t>
  </si>
  <si>
    <t>max</t>
  </si>
  <si>
    <t>ro_набл</t>
  </si>
  <si>
    <t>ro_крит</t>
  </si>
  <si>
    <t xml:space="preserve">alpha_набл лежит в диапазоне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</si>
</sst>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1" xfId="1" applyBorder="1"/>
    <xf numFmtId="0" fontId="2" fillId="0" borderId="0" xfId="0" applyFont="1"/>
    <xf numFmtId="0" fontId="3" fillId="0" borderId="0" xfId="0" applyFont="1"/>
  </cellXfs>
  <cellStyles count="2">
    <cellStyle name="Обычный" xfId="0" builtinId="0"/>
    <cellStyle name="Обычный 2" xfId="1" xr:uid="{B1055805-6C01-41B3-B944-1788EAC28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"/>
  <sheetViews>
    <sheetView tabSelected="1" topLeftCell="L1" zoomScale="83" zoomScaleNormal="100" workbookViewId="0">
      <selection activeCell="AK12" sqref="AK12"/>
    </sheetView>
  </sheetViews>
  <sheetFormatPr defaultRowHeight="14.4" x14ac:dyDescent="0.3"/>
  <sheetData>
    <row r="1" spans="1:39" ht="15.6" x14ac:dyDescent="0.3">
      <c r="A1" s="1">
        <v>18</v>
      </c>
      <c r="E1" s="2" t="s">
        <v>1</v>
      </c>
      <c r="X1" t="s">
        <v>30</v>
      </c>
      <c r="AA1" t="s">
        <v>35</v>
      </c>
      <c r="AB1" t="s">
        <v>31</v>
      </c>
      <c r="AD1" t="s">
        <v>32</v>
      </c>
      <c r="AE1" t="s">
        <v>33</v>
      </c>
      <c r="AF1" t="s">
        <v>34</v>
      </c>
    </row>
    <row r="2" spans="1:39" x14ac:dyDescent="0.3">
      <c r="A2" s="1" t="s">
        <v>0</v>
      </c>
      <c r="E2" t="s">
        <v>2</v>
      </c>
      <c r="G2" t="s">
        <v>3</v>
      </c>
      <c r="X2">
        <v>-6.6453674121405792E-2</v>
      </c>
      <c r="AA2">
        <v>1</v>
      </c>
      <c r="AB2">
        <v>-6.8484042553191557E-2</v>
      </c>
      <c r="AC2">
        <f>COUNTIF($E$4:$E$83,"&lt;"&amp;AB2)</f>
        <v>0</v>
      </c>
      <c r="AD2">
        <f>AC2/$N$3</f>
        <v>0</v>
      </c>
      <c r="AE2">
        <f>ABS(AA2/$N$6-AD2)</f>
        <v>1.1904761904761904E-2</v>
      </c>
      <c r="AF2">
        <f>ABS(AD2-(AA2-1)/$N$6)</f>
        <v>0</v>
      </c>
    </row>
    <row r="3" spans="1:39" x14ac:dyDescent="0.3">
      <c r="A3" s="1">
        <v>238</v>
      </c>
      <c r="C3" s="1">
        <v>303.75</v>
      </c>
      <c r="I3" t="s">
        <v>4</v>
      </c>
      <c r="J3" t="s">
        <v>5</v>
      </c>
      <c r="K3">
        <f>MIN(E4:E83)</f>
        <v>-6.6453674121405792E-2</v>
      </c>
      <c r="L3">
        <v>-0.08</v>
      </c>
      <c r="M3" t="s">
        <v>8</v>
      </c>
      <c r="N3">
        <v>80</v>
      </c>
      <c r="P3" t="s">
        <v>10</v>
      </c>
      <c r="Q3">
        <f>1+LOG(N3,2)</f>
        <v>7.3219280948873617</v>
      </c>
      <c r="R3">
        <v>8</v>
      </c>
      <c r="S3" t="s">
        <v>12</v>
      </c>
      <c r="T3">
        <f>(L4-L3)/R3</f>
        <v>0.02</v>
      </c>
      <c r="X3">
        <v>-5.0991501416430593E-2</v>
      </c>
      <c r="AA3">
        <v>2</v>
      </c>
      <c r="AB3">
        <v>-5.1355447044957064E-2</v>
      </c>
      <c r="AC3">
        <f t="shared" ref="AC3:AC66" si="0">COUNTIF($E$4:$E$83,"&lt;"&amp;AB3)</f>
        <v>1</v>
      </c>
      <c r="AD3">
        <f t="shared" ref="AD3:AD66" si="1">AC3/$N$3</f>
        <v>1.2500000000000001E-2</v>
      </c>
      <c r="AE3">
        <f t="shared" ref="AE3:AE66" si="2">ABS(AA3/$N$6-AD3)</f>
        <v>1.1309523809523808E-2</v>
      </c>
      <c r="AF3">
        <f t="shared" ref="AF3:AF66" si="3">ABS(AD3-(AA3-1)/$N$6)</f>
        <v>5.9523809523809659E-4</v>
      </c>
      <c r="AH3" t="s">
        <v>36</v>
      </c>
      <c r="AI3">
        <f>MAX(AE2:AF85)</f>
        <v>0.2678571428571429</v>
      </c>
    </row>
    <row r="4" spans="1:39" x14ac:dyDescent="0.3">
      <c r="A4" s="1">
        <v>228.75</v>
      </c>
      <c r="C4" s="1">
        <v>309.89999999999998</v>
      </c>
      <c r="E4">
        <f>(A4-A3)/A3</f>
        <v>-3.8865546218487396E-2</v>
      </c>
      <c r="G4">
        <f>(C4-C3)/C3</f>
        <v>2.0246913580246838E-2</v>
      </c>
      <c r="J4" t="s">
        <v>6</v>
      </c>
      <c r="K4">
        <f>MAX(E4:E83)</f>
        <v>7.1038251366120214E-2</v>
      </c>
      <c r="L4">
        <v>0.08</v>
      </c>
      <c r="X4">
        <v>-4.8792756539235455E-2</v>
      </c>
      <c r="AA4">
        <v>3</v>
      </c>
      <c r="AB4">
        <v>-4.9838187702265301E-2</v>
      </c>
      <c r="AC4">
        <f t="shared" si="0"/>
        <v>2</v>
      </c>
      <c r="AD4">
        <f t="shared" si="1"/>
        <v>2.5000000000000001E-2</v>
      </c>
      <c r="AE4">
        <f t="shared" si="2"/>
        <v>1.0714285714285711E-2</v>
      </c>
      <c r="AF4">
        <f t="shared" si="3"/>
        <v>1.1904761904761932E-3</v>
      </c>
    </row>
    <row r="5" spans="1:39" x14ac:dyDescent="0.3">
      <c r="A5" s="1">
        <v>245</v>
      </c>
      <c r="C5" s="1">
        <v>301.3</v>
      </c>
      <c r="E5">
        <f>(A5-A4)/A4</f>
        <v>7.1038251366120214E-2</v>
      </c>
      <c r="G5">
        <f t="shared" ref="G5:G68" si="4">(C5-C4)/C4</f>
        <v>-2.7750887383026675E-2</v>
      </c>
      <c r="X5">
        <v>-4.8500319081046551E-2</v>
      </c>
      <c r="AA5">
        <v>4</v>
      </c>
      <c r="AB5">
        <v>-4.0247678018575851E-2</v>
      </c>
      <c r="AC5">
        <f t="shared" si="0"/>
        <v>8</v>
      </c>
      <c r="AD5">
        <f t="shared" si="1"/>
        <v>0.1</v>
      </c>
      <c r="AE5">
        <f t="shared" si="2"/>
        <v>5.2380952380952389E-2</v>
      </c>
      <c r="AF5">
        <f t="shared" si="3"/>
        <v>6.4285714285714293E-2</v>
      </c>
      <c r="AH5" t="s">
        <v>37</v>
      </c>
      <c r="AI5">
        <f>SQRT((N3*N6)/(N3+N6))*AI3</f>
        <v>1.7146123382220473</v>
      </c>
    </row>
    <row r="6" spans="1:39" x14ac:dyDescent="0.3">
      <c r="A6" s="1">
        <v>234.05</v>
      </c>
      <c r="C6" s="1">
        <v>303.25</v>
      </c>
      <c r="E6">
        <f>(A6-A5)/A5</f>
        <v>-4.4693877551020361E-2</v>
      </c>
      <c r="G6">
        <f t="shared" si="4"/>
        <v>6.4719548622634866E-3</v>
      </c>
      <c r="I6" t="s">
        <v>7</v>
      </c>
      <c r="J6" t="s">
        <v>5</v>
      </c>
      <c r="K6">
        <f>MIN(G4:G87)</f>
        <v>-6.8484042553191557E-2</v>
      </c>
      <c r="L6">
        <v>-0.08</v>
      </c>
      <c r="M6" t="s">
        <v>9</v>
      </c>
      <c r="N6">
        <v>84</v>
      </c>
      <c r="P6" t="s">
        <v>11</v>
      </c>
      <c r="Q6">
        <f>1+LOG(N6,2)</f>
        <v>7.3923174227787598</v>
      </c>
      <c r="R6">
        <v>8</v>
      </c>
      <c r="X6">
        <v>-4.4693877551020361E-2</v>
      </c>
      <c r="AA6">
        <v>5</v>
      </c>
      <c r="AB6">
        <v>-3.619047619047612E-2</v>
      </c>
      <c r="AC6">
        <f t="shared" si="0"/>
        <v>11</v>
      </c>
      <c r="AD6">
        <f t="shared" si="1"/>
        <v>0.13750000000000001</v>
      </c>
      <c r="AE6">
        <f t="shared" si="2"/>
        <v>7.7976190476190491E-2</v>
      </c>
      <c r="AF6">
        <f t="shared" si="3"/>
        <v>8.9880952380952395E-2</v>
      </c>
      <c r="AH6" t="s">
        <v>38</v>
      </c>
      <c r="AI6" s="3">
        <v>1.3580000000000001</v>
      </c>
    </row>
    <row r="7" spans="1:39" x14ac:dyDescent="0.3">
      <c r="A7" s="1">
        <v>228.25</v>
      </c>
      <c r="C7" s="1">
        <v>308.85000000000002</v>
      </c>
      <c r="E7">
        <f>(A7-A6)/A6</f>
        <v>-2.4781029694509769E-2</v>
      </c>
      <c r="G7">
        <f t="shared" si="4"/>
        <v>1.8466611706512853E-2</v>
      </c>
      <c r="J7" t="s">
        <v>6</v>
      </c>
      <c r="K7">
        <f>MAX(G4:G87)</f>
        <v>6.1357243319268798E-2</v>
      </c>
      <c r="L7">
        <v>0.08</v>
      </c>
      <c r="X7">
        <v>-4.362164593014544E-2</v>
      </c>
      <c r="AA7">
        <v>6</v>
      </c>
      <c r="AB7">
        <v>-3.2196310476853465E-2</v>
      </c>
      <c r="AC7">
        <f t="shared" si="0"/>
        <v>14</v>
      </c>
      <c r="AD7">
        <f t="shared" si="1"/>
        <v>0.17499999999999999</v>
      </c>
      <c r="AE7">
        <f t="shared" si="2"/>
        <v>0.10357142857142856</v>
      </c>
      <c r="AF7">
        <f t="shared" si="3"/>
        <v>0.11547619047619047</v>
      </c>
      <c r="AH7" t="s">
        <v>22</v>
      </c>
    </row>
    <row r="8" spans="1:39" x14ac:dyDescent="0.3">
      <c r="A8" s="1">
        <v>234.7</v>
      </c>
      <c r="C8" s="1">
        <v>303.2</v>
      </c>
      <c r="E8">
        <f>(A8-A7)/A7</f>
        <v>2.8258488499452304E-2</v>
      </c>
      <c r="G8">
        <f t="shared" si="4"/>
        <v>-1.8293670066375372E-2</v>
      </c>
      <c r="J8" t="s">
        <v>13</v>
      </c>
      <c r="L8" t="s">
        <v>14</v>
      </c>
      <c r="N8" t="s">
        <v>15</v>
      </c>
      <c r="O8" t="s">
        <v>16</v>
      </c>
      <c r="R8" t="s">
        <v>18</v>
      </c>
      <c r="S8" t="s">
        <v>17</v>
      </c>
      <c r="X8">
        <v>-4.2433042917069952E-2</v>
      </c>
      <c r="AA8">
        <v>7</v>
      </c>
      <c r="AB8">
        <v>-2.9577932868062404E-2</v>
      </c>
      <c r="AC8">
        <f t="shared" si="0"/>
        <v>16</v>
      </c>
      <c r="AD8">
        <f t="shared" si="1"/>
        <v>0.2</v>
      </c>
      <c r="AE8">
        <f t="shared" si="2"/>
        <v>0.11666666666666668</v>
      </c>
      <c r="AF8">
        <f t="shared" si="3"/>
        <v>0.12857142857142859</v>
      </c>
      <c r="AH8" t="s">
        <v>39</v>
      </c>
      <c r="AL8">
        <f>1-0.99</f>
        <v>1.0000000000000009E-2</v>
      </c>
      <c r="AM8">
        <f>1-0.995</f>
        <v>5.0000000000000044E-3</v>
      </c>
    </row>
    <row r="9" spans="1:39" x14ac:dyDescent="0.3">
      <c r="A9" s="1">
        <v>244.55</v>
      </c>
      <c r="C9" s="1">
        <v>298.55</v>
      </c>
      <c r="E9">
        <f>(A9-A8)/A8</f>
        <v>4.1968470387729113E-2</v>
      </c>
      <c r="G9">
        <f t="shared" si="4"/>
        <v>-1.5336411609498606E-2</v>
      </c>
      <c r="J9">
        <v>-0.08</v>
      </c>
      <c r="K9">
        <f>FREQUENCY($E$4:$E$83,J9:J10)</f>
        <v>0</v>
      </c>
      <c r="M9">
        <f t="shared" ref="M9:M17" si="5">FREQUENCY($G$4:$G$87,J9:J10)</f>
        <v>0</v>
      </c>
      <c r="X9">
        <v>-4.1282094311126068E-2</v>
      </c>
      <c r="AA9">
        <v>8</v>
      </c>
      <c r="AB9">
        <v>-2.8363175408017711E-2</v>
      </c>
      <c r="AC9">
        <f t="shared" si="0"/>
        <v>18</v>
      </c>
      <c r="AD9">
        <f t="shared" si="1"/>
        <v>0.22500000000000001</v>
      </c>
      <c r="AE9">
        <f t="shared" si="2"/>
        <v>0.12976190476190477</v>
      </c>
      <c r="AF9">
        <f t="shared" si="3"/>
        <v>0.14166666666666666</v>
      </c>
    </row>
    <row r="10" spans="1:39" x14ac:dyDescent="0.3">
      <c r="A10" s="1">
        <v>251.3</v>
      </c>
      <c r="C10" s="1">
        <v>296.7</v>
      </c>
      <c r="E10">
        <f>(A10-A9)/A9</f>
        <v>2.7601717440196277E-2</v>
      </c>
      <c r="G10">
        <f t="shared" si="4"/>
        <v>-6.1966169820801293E-3</v>
      </c>
      <c r="J10">
        <v>-0.03</v>
      </c>
      <c r="K10">
        <f>FREQUENCY($E$4:$E$83,J10:J11)</f>
        <v>15</v>
      </c>
      <c r="L10">
        <f>K10-K9</f>
        <v>15</v>
      </c>
      <c r="M10">
        <f t="shared" si="5"/>
        <v>6</v>
      </c>
      <c r="N10">
        <f t="shared" ref="N10:N17" si="6">M10-M9</f>
        <v>6</v>
      </c>
      <c r="O10">
        <f>L10+N10</f>
        <v>21</v>
      </c>
      <c r="R10">
        <f>(1/(L10+N10))*((L10/$N$3)-(N10/$N$6))^2</f>
        <v>6.4155126336248782E-4</v>
      </c>
      <c r="X10">
        <v>-3.9932030586236192E-2</v>
      </c>
      <c r="AA10">
        <v>9</v>
      </c>
      <c r="AB10">
        <v>-2.7750887383026675E-2</v>
      </c>
      <c r="AC10">
        <f t="shared" si="0"/>
        <v>18</v>
      </c>
      <c r="AD10">
        <f t="shared" si="1"/>
        <v>0.22500000000000001</v>
      </c>
      <c r="AE10">
        <f t="shared" si="2"/>
        <v>0.11785714285714287</v>
      </c>
      <c r="AF10">
        <f t="shared" si="3"/>
        <v>0.12976190476190477</v>
      </c>
    </row>
    <row r="11" spans="1:39" x14ac:dyDescent="0.3">
      <c r="A11" s="1">
        <v>260</v>
      </c>
      <c r="C11" s="1">
        <v>293.75</v>
      </c>
      <c r="E11">
        <f>(A11-A10)/A10</f>
        <v>3.461997612415435E-2</v>
      </c>
      <c r="G11">
        <f t="shared" si="4"/>
        <v>-9.9427030670710785E-3</v>
      </c>
      <c r="J11">
        <v>-1.4999999999999999E-2</v>
      </c>
      <c r="K11">
        <f>FREQUENCY($E$4:$E$83,J11:J12)</f>
        <v>26</v>
      </c>
      <c r="L11">
        <f>K11-K10</f>
        <v>11</v>
      </c>
      <c r="M11">
        <f t="shared" si="5"/>
        <v>16</v>
      </c>
      <c r="N11">
        <f t="shared" si="6"/>
        <v>10</v>
      </c>
      <c r="O11">
        <f t="shared" ref="O11:O17" si="7">L11+N11</f>
        <v>21</v>
      </c>
      <c r="R11">
        <f t="shared" ref="R11:R17" si="8">(1/(L11+N11))*((L11/$N$3)-(N11/$N$6))^2</f>
        <v>1.6213826800561526E-5</v>
      </c>
      <c r="U11" t="s">
        <v>17</v>
      </c>
      <c r="X11">
        <v>-3.9411764705882285E-2</v>
      </c>
      <c r="AA11">
        <v>10</v>
      </c>
      <c r="AB11">
        <v>-2.3287438381777891E-2</v>
      </c>
      <c r="AC11">
        <f t="shared" si="0"/>
        <v>21</v>
      </c>
      <c r="AD11">
        <f t="shared" si="1"/>
        <v>0.26250000000000001</v>
      </c>
      <c r="AE11">
        <f t="shared" si="2"/>
        <v>0.14345238095238097</v>
      </c>
      <c r="AF11">
        <f t="shared" si="3"/>
        <v>0.15535714285714286</v>
      </c>
    </row>
    <row r="12" spans="1:39" x14ac:dyDescent="0.3">
      <c r="A12" s="1">
        <v>261</v>
      </c>
      <c r="C12" s="1">
        <v>294.95</v>
      </c>
      <c r="E12">
        <f>(A12-A11)/A11</f>
        <v>3.8461538461538464E-3</v>
      </c>
      <c r="G12">
        <f t="shared" si="4"/>
        <v>4.085106382978685E-3</v>
      </c>
      <c r="J12">
        <v>-5.0000000000000001E-3</v>
      </c>
      <c r="K12">
        <f>FREQUENCY($E$4:$E$83,J12:J13)</f>
        <v>36</v>
      </c>
      <c r="L12">
        <f t="shared" ref="L12:L16" si="9">K12-K11</f>
        <v>10</v>
      </c>
      <c r="M12">
        <f t="shared" si="5"/>
        <v>31</v>
      </c>
      <c r="N12">
        <f t="shared" si="6"/>
        <v>15</v>
      </c>
      <c r="O12">
        <f t="shared" si="7"/>
        <v>25</v>
      </c>
      <c r="R12">
        <f t="shared" si="8"/>
        <v>1.1479591836734696E-4</v>
      </c>
      <c r="X12">
        <v>-3.8865546218487396E-2</v>
      </c>
      <c r="AA12">
        <v>11</v>
      </c>
      <c r="AB12">
        <v>-1.8293670066375372E-2</v>
      </c>
      <c r="AC12">
        <f t="shared" si="0"/>
        <v>22</v>
      </c>
      <c r="AD12">
        <f t="shared" si="1"/>
        <v>0.27500000000000002</v>
      </c>
      <c r="AE12">
        <f t="shared" si="2"/>
        <v>0.14404761904761906</v>
      </c>
      <c r="AF12">
        <f t="shared" si="3"/>
        <v>0.15595238095238098</v>
      </c>
    </row>
    <row r="13" spans="1:39" x14ac:dyDescent="0.3">
      <c r="A13" s="1">
        <v>257</v>
      </c>
      <c r="C13" s="1">
        <v>294.14999999999998</v>
      </c>
      <c r="E13">
        <f>(A13-A12)/A12</f>
        <v>-1.532567049808429E-2</v>
      </c>
      <c r="G13">
        <f t="shared" si="4"/>
        <v>-2.7123241227327054E-3</v>
      </c>
      <c r="J13">
        <v>5.0000000000000001E-3</v>
      </c>
      <c r="K13">
        <f>FREQUENCY($E$4:$E$83,J13:J14)</f>
        <v>43</v>
      </c>
      <c r="L13">
        <f t="shared" si="9"/>
        <v>7</v>
      </c>
      <c r="M13">
        <f t="shared" si="5"/>
        <v>49</v>
      </c>
      <c r="N13">
        <f t="shared" si="6"/>
        <v>18</v>
      </c>
      <c r="O13">
        <f t="shared" si="7"/>
        <v>25</v>
      </c>
      <c r="R13">
        <f t="shared" si="8"/>
        <v>6.4298469387755088E-4</v>
      </c>
      <c r="X13">
        <v>-3.5523027490182241E-2</v>
      </c>
      <c r="AA13">
        <v>12</v>
      </c>
      <c r="AB13">
        <v>-1.7827110662630378E-2</v>
      </c>
      <c r="AC13">
        <f t="shared" si="0"/>
        <v>22</v>
      </c>
      <c r="AD13">
        <f t="shared" si="1"/>
        <v>0.27500000000000002</v>
      </c>
      <c r="AE13">
        <f t="shared" si="2"/>
        <v>0.13214285714285717</v>
      </c>
      <c r="AF13">
        <f t="shared" si="3"/>
        <v>0.14404761904761906</v>
      </c>
    </row>
    <row r="14" spans="1:39" x14ac:dyDescent="0.3">
      <c r="A14" s="1">
        <v>275</v>
      </c>
      <c r="C14" s="1">
        <v>297.85000000000002</v>
      </c>
      <c r="E14">
        <f>(A14-A13)/A13</f>
        <v>7.0038910505836577E-2</v>
      </c>
      <c r="G14">
        <f t="shared" si="4"/>
        <v>1.2578616352201413E-2</v>
      </c>
      <c r="J14">
        <v>1.4E-2</v>
      </c>
      <c r="K14">
        <f>FREQUENCY($E$4:$E$83,J14:J15)</f>
        <v>50</v>
      </c>
      <c r="L14">
        <f t="shared" si="9"/>
        <v>7</v>
      </c>
      <c r="M14">
        <f t="shared" si="5"/>
        <v>65</v>
      </c>
      <c r="N14">
        <f t="shared" si="6"/>
        <v>16</v>
      </c>
      <c r="O14">
        <f t="shared" si="7"/>
        <v>23</v>
      </c>
      <c r="R14">
        <f t="shared" si="8"/>
        <v>4.6104764369515921E-4</v>
      </c>
      <c r="X14">
        <v>-3.5261792092810294E-2</v>
      </c>
      <c r="AA14">
        <v>13</v>
      </c>
      <c r="AB14">
        <v>-1.7514871116986158E-2</v>
      </c>
      <c r="AC14">
        <f t="shared" si="0"/>
        <v>23</v>
      </c>
      <c r="AD14">
        <f t="shared" si="1"/>
        <v>0.28749999999999998</v>
      </c>
      <c r="AE14">
        <f t="shared" si="2"/>
        <v>0.13273809523809521</v>
      </c>
      <c r="AF14">
        <f t="shared" si="3"/>
        <v>0.14464285714285713</v>
      </c>
    </row>
    <row r="15" spans="1:39" x14ac:dyDescent="0.3">
      <c r="A15" s="1">
        <v>287.3</v>
      </c>
      <c r="C15" s="1">
        <v>302.60000000000002</v>
      </c>
      <c r="E15">
        <f>(A15-A14)/A14</f>
        <v>4.4727272727272768E-2</v>
      </c>
      <c r="G15">
        <f t="shared" si="4"/>
        <v>1.5947624643276814E-2</v>
      </c>
      <c r="J15">
        <v>2.8000000000000001E-2</v>
      </c>
      <c r="K15">
        <f>FREQUENCY($E$4:$E$83,J15:J16)</f>
        <v>56</v>
      </c>
      <c r="L15">
        <f t="shared" si="9"/>
        <v>6</v>
      </c>
      <c r="M15">
        <f t="shared" si="5"/>
        <v>78</v>
      </c>
      <c r="N15">
        <f t="shared" si="6"/>
        <v>13</v>
      </c>
      <c r="O15">
        <f t="shared" si="7"/>
        <v>19</v>
      </c>
      <c r="R15">
        <f t="shared" si="8"/>
        <v>3.3484007638142981E-4</v>
      </c>
      <c r="X15">
        <v>-3.4277198211624442E-2</v>
      </c>
      <c r="AA15">
        <v>14</v>
      </c>
      <c r="AB15">
        <v>-1.6593294954283893E-2</v>
      </c>
      <c r="AC15">
        <f t="shared" si="0"/>
        <v>25</v>
      </c>
      <c r="AD15">
        <f t="shared" si="1"/>
        <v>0.3125</v>
      </c>
      <c r="AE15">
        <f t="shared" si="2"/>
        <v>0.14583333333333334</v>
      </c>
      <c r="AF15">
        <f t="shared" si="3"/>
        <v>0.15773809523809523</v>
      </c>
    </row>
    <row r="16" spans="1:39" x14ac:dyDescent="0.3">
      <c r="A16" s="1">
        <v>297.95</v>
      </c>
      <c r="C16" s="1">
        <v>297.3</v>
      </c>
      <c r="E16">
        <f>(A16-A15)/A15</f>
        <v>3.7069265576052828E-2</v>
      </c>
      <c r="G16">
        <f t="shared" si="4"/>
        <v>-1.7514871116986158E-2</v>
      </c>
      <c r="J16">
        <v>3.5000000000000003E-2</v>
      </c>
      <c r="K16">
        <f>FREQUENCY($E$4:$E$83,J16:J17)</f>
        <v>65</v>
      </c>
      <c r="L16">
        <f t="shared" si="9"/>
        <v>9</v>
      </c>
      <c r="M16">
        <f t="shared" si="5"/>
        <v>81</v>
      </c>
      <c r="N16">
        <f t="shared" si="6"/>
        <v>3</v>
      </c>
      <c r="O16">
        <f t="shared" si="7"/>
        <v>12</v>
      </c>
      <c r="R16">
        <f t="shared" si="8"/>
        <v>4.9133715986394554E-4</v>
      </c>
      <c r="X16">
        <v>-3.0795847750864972E-2</v>
      </c>
      <c r="AA16">
        <v>15</v>
      </c>
      <c r="AB16">
        <v>-1.5967741935483833E-2</v>
      </c>
      <c r="AC16">
        <f t="shared" si="0"/>
        <v>25</v>
      </c>
      <c r="AD16">
        <f t="shared" si="1"/>
        <v>0.3125</v>
      </c>
      <c r="AE16">
        <f t="shared" si="2"/>
        <v>0.13392857142857142</v>
      </c>
      <c r="AF16">
        <f t="shared" si="3"/>
        <v>0.14583333333333334</v>
      </c>
    </row>
    <row r="17" spans="1:32" x14ac:dyDescent="0.3">
      <c r="A17" s="1">
        <v>285.64999999999998</v>
      </c>
      <c r="C17" s="1">
        <v>292</v>
      </c>
      <c r="E17">
        <f>(A17-A16)/A16</f>
        <v>-4.1282094311126068E-2</v>
      </c>
      <c r="G17">
        <f t="shared" si="4"/>
        <v>-1.7827110662630378E-2</v>
      </c>
      <c r="J17">
        <v>0.08</v>
      </c>
      <c r="K17">
        <f>FREQUENCY($E$4:$E$83,J17:J18)</f>
        <v>80</v>
      </c>
      <c r="L17">
        <f>K17-K16</f>
        <v>15</v>
      </c>
      <c r="M17">
        <f t="shared" si="5"/>
        <v>84</v>
      </c>
      <c r="N17">
        <f t="shared" si="6"/>
        <v>3</v>
      </c>
      <c r="O17">
        <f t="shared" si="7"/>
        <v>18</v>
      </c>
      <c r="R17">
        <f t="shared" si="8"/>
        <v>1.2799390589569163E-3</v>
      </c>
      <c r="X17">
        <v>-2.9875797247398382E-2</v>
      </c>
      <c r="AA17">
        <v>16</v>
      </c>
      <c r="AB17">
        <v>-1.5336411609498606E-2</v>
      </c>
      <c r="AC17">
        <f t="shared" si="0"/>
        <v>25</v>
      </c>
      <c r="AD17">
        <f t="shared" si="1"/>
        <v>0.3125</v>
      </c>
      <c r="AE17">
        <f t="shared" si="2"/>
        <v>0.12202380952380953</v>
      </c>
      <c r="AF17">
        <f t="shared" si="3"/>
        <v>0.13392857142857142</v>
      </c>
    </row>
    <row r="18" spans="1:32" x14ac:dyDescent="0.3">
      <c r="A18" s="1">
        <v>297.89999999999998</v>
      </c>
      <c r="C18" s="1">
        <v>297</v>
      </c>
      <c r="E18">
        <f>(A18-A17)/A17</f>
        <v>4.288464904603536E-2</v>
      </c>
      <c r="G18">
        <f t="shared" si="4"/>
        <v>1.7123287671232876E-2</v>
      </c>
      <c r="Q18" t="s">
        <v>29</v>
      </c>
      <c r="R18">
        <f>SUM(R10:R17)</f>
        <v>3.9827096413053978E-3</v>
      </c>
      <c r="X18">
        <v>-2.8828828828828829E-2</v>
      </c>
      <c r="AA18">
        <v>17</v>
      </c>
      <c r="AB18">
        <v>-1.4904679376083228E-2</v>
      </c>
      <c r="AC18">
        <f t="shared" si="0"/>
        <v>26</v>
      </c>
      <c r="AD18">
        <f t="shared" si="1"/>
        <v>0.32500000000000001</v>
      </c>
      <c r="AE18">
        <f t="shared" si="2"/>
        <v>0.12261904761904763</v>
      </c>
      <c r="AF18">
        <f t="shared" si="3"/>
        <v>0.13452380952380955</v>
      </c>
    </row>
    <row r="19" spans="1:32" x14ac:dyDescent="0.3">
      <c r="A19" s="1">
        <v>289</v>
      </c>
      <c r="C19" s="1">
        <v>300.8</v>
      </c>
      <c r="E19">
        <f>(A19-A18)/A18</f>
        <v>-2.9875797247398382E-2</v>
      </c>
      <c r="G19">
        <f t="shared" si="4"/>
        <v>1.2794612794612832E-2</v>
      </c>
      <c r="L19">
        <f>SUM(L10:L18)</f>
        <v>80</v>
      </c>
      <c r="N19">
        <f>SUM(N10:N18)</f>
        <v>84</v>
      </c>
      <c r="O19">
        <f>SUM(O10:O18)</f>
        <v>164</v>
      </c>
      <c r="X19">
        <v>-2.8407224958949023E-2</v>
      </c>
      <c r="AA19">
        <v>18</v>
      </c>
      <c r="AB19">
        <v>-1.389830508474584E-2</v>
      </c>
      <c r="AC19">
        <f t="shared" si="0"/>
        <v>27</v>
      </c>
      <c r="AD19">
        <f t="shared" si="1"/>
        <v>0.33750000000000002</v>
      </c>
      <c r="AE19">
        <f t="shared" si="2"/>
        <v>0.12321428571428575</v>
      </c>
      <c r="AF19">
        <f t="shared" si="3"/>
        <v>0.13511904761904764</v>
      </c>
    </row>
    <row r="20" spans="1:32" x14ac:dyDescent="0.3">
      <c r="A20" s="1">
        <v>280.10000000000002</v>
      </c>
      <c r="C20" s="1">
        <v>280.2</v>
      </c>
      <c r="E20">
        <f>(A20-A19)/A19</f>
        <v>-3.0795847750864972E-2</v>
      </c>
      <c r="G20">
        <f t="shared" si="4"/>
        <v>-6.8484042553191557E-2</v>
      </c>
      <c r="X20">
        <v>-2.4781029694509769E-2</v>
      </c>
      <c r="AA20">
        <v>19</v>
      </c>
      <c r="AB20">
        <v>-1.3209144792548611E-2</v>
      </c>
      <c r="AC20">
        <f t="shared" si="0"/>
        <v>27</v>
      </c>
      <c r="AD20">
        <f t="shared" si="1"/>
        <v>0.33750000000000002</v>
      </c>
      <c r="AE20">
        <f t="shared" si="2"/>
        <v>0.11130952380952383</v>
      </c>
      <c r="AF20">
        <f t="shared" si="3"/>
        <v>0.12321428571428575</v>
      </c>
    </row>
    <row r="21" spans="1:32" x14ac:dyDescent="0.3">
      <c r="A21" s="1">
        <v>270.14999999999998</v>
      </c>
      <c r="C21" s="1">
        <v>290.39999999999998</v>
      </c>
      <c r="E21">
        <f>(A21-A20)/A20</f>
        <v>-3.5523027490182241E-2</v>
      </c>
      <c r="G21">
        <f t="shared" si="4"/>
        <v>3.6402569593147714E-2</v>
      </c>
      <c r="J21" t="s">
        <v>23</v>
      </c>
      <c r="K21">
        <f>R18*N3*N6</f>
        <v>26.763808789572273</v>
      </c>
      <c r="M21" t="s">
        <v>27</v>
      </c>
      <c r="N21" t="s">
        <v>21</v>
      </c>
      <c r="O21" t="s">
        <v>28</v>
      </c>
      <c r="P21" t="s">
        <v>22</v>
      </c>
      <c r="X21">
        <v>-2.4470356380357987E-2</v>
      </c>
      <c r="AA21">
        <v>20</v>
      </c>
      <c r="AB21">
        <v>-9.9427030670710785E-3</v>
      </c>
      <c r="AC21">
        <f t="shared" si="0"/>
        <v>30</v>
      </c>
      <c r="AD21">
        <f t="shared" si="1"/>
        <v>0.375</v>
      </c>
      <c r="AE21">
        <f t="shared" si="2"/>
        <v>0.13690476190476192</v>
      </c>
      <c r="AF21">
        <f t="shared" si="3"/>
        <v>0.14880952380952381</v>
      </c>
    </row>
    <row r="22" spans="1:32" x14ac:dyDescent="0.3">
      <c r="A22" s="1">
        <v>285</v>
      </c>
      <c r="C22" s="1">
        <v>294.25</v>
      </c>
      <c r="E22">
        <f>(A22-A21)/A21</f>
        <v>5.4969461410327686E-2</v>
      </c>
      <c r="G22">
        <f t="shared" si="4"/>
        <v>1.3257575757575838E-2</v>
      </c>
      <c r="J22" t="s">
        <v>24</v>
      </c>
      <c r="K22">
        <f>_xlfn.CHISQ.INV(0.95,7)</f>
        <v>14.067140449340165</v>
      </c>
      <c r="X22">
        <v>-2.4223275408109649E-2</v>
      </c>
      <c r="AA22">
        <v>21</v>
      </c>
      <c r="AB22">
        <v>-9.6137339055794389E-3</v>
      </c>
      <c r="AC22">
        <f t="shared" si="0"/>
        <v>30</v>
      </c>
      <c r="AD22">
        <f t="shared" si="1"/>
        <v>0.375</v>
      </c>
      <c r="AE22">
        <f t="shared" si="2"/>
        <v>0.125</v>
      </c>
      <c r="AF22">
        <f t="shared" si="3"/>
        <v>0.13690476190476192</v>
      </c>
    </row>
    <row r="23" spans="1:32" x14ac:dyDescent="0.3">
      <c r="A23" s="1">
        <v>294</v>
      </c>
      <c r="C23" s="1">
        <v>293.25</v>
      </c>
      <c r="E23">
        <f>(A23-A22)/A22</f>
        <v>3.1578947368421054E-2</v>
      </c>
      <c r="G23">
        <f t="shared" si="4"/>
        <v>-3.3984706881903144E-3</v>
      </c>
      <c r="J23" t="s">
        <v>19</v>
      </c>
      <c r="K23">
        <f>7</f>
        <v>7</v>
      </c>
      <c r="L23" t="s">
        <v>20</v>
      </c>
      <c r="X23">
        <v>-2.1406727828746138E-2</v>
      </c>
      <c r="AA23">
        <v>22</v>
      </c>
      <c r="AB23">
        <v>-8.004087193460567E-3</v>
      </c>
      <c r="AC23">
        <f t="shared" si="0"/>
        <v>33</v>
      </c>
      <c r="AD23">
        <f t="shared" si="1"/>
        <v>0.41249999999999998</v>
      </c>
      <c r="AE23">
        <f t="shared" si="2"/>
        <v>0.15059523809523806</v>
      </c>
      <c r="AF23">
        <f t="shared" si="3"/>
        <v>0.16249999999999998</v>
      </c>
    </row>
    <row r="24" spans="1:32" x14ac:dyDescent="0.3">
      <c r="A24" s="1">
        <v>301</v>
      </c>
      <c r="C24" s="1">
        <v>297</v>
      </c>
      <c r="E24">
        <f>(A24-A23)/A23</f>
        <v>2.3809523809523808E-2</v>
      </c>
      <c r="G24">
        <f t="shared" si="4"/>
        <v>1.278772378516624E-2</v>
      </c>
      <c r="J24" t="s">
        <v>25</v>
      </c>
      <c r="K24">
        <f>_xlfn.CHISQ.DIST(K21,7,1)</f>
        <v>0.9996324775369525</v>
      </c>
      <c r="L24">
        <f>1-K24</f>
        <v>3.6752246304749825E-4</v>
      </c>
      <c r="X24">
        <v>-1.7554858934169349E-2</v>
      </c>
      <c r="AA24">
        <v>23</v>
      </c>
      <c r="AB24">
        <v>-7.4525745257452191E-3</v>
      </c>
      <c r="AC24">
        <f t="shared" si="0"/>
        <v>33</v>
      </c>
      <c r="AD24">
        <f t="shared" si="1"/>
        <v>0.41249999999999998</v>
      </c>
      <c r="AE24">
        <f t="shared" si="2"/>
        <v>0.13869047619047614</v>
      </c>
      <c r="AF24">
        <f t="shared" si="3"/>
        <v>0.15059523809523806</v>
      </c>
    </row>
    <row r="25" spans="1:32" x14ac:dyDescent="0.3">
      <c r="A25" s="1">
        <v>319.35000000000002</v>
      </c>
      <c r="C25" s="1">
        <v>300.89999999999998</v>
      </c>
      <c r="E25">
        <f>(A25-A24)/A24</f>
        <v>6.0963455149501737E-2</v>
      </c>
      <c r="G25">
        <f t="shared" si="4"/>
        <v>1.3131313131313055E-2</v>
      </c>
      <c r="X25">
        <v>-1.6772700983227331E-2</v>
      </c>
      <c r="AA25">
        <v>24</v>
      </c>
      <c r="AB25">
        <v>-7.4236544626288016E-3</v>
      </c>
      <c r="AC25">
        <f t="shared" si="0"/>
        <v>33</v>
      </c>
      <c r="AD25">
        <f t="shared" si="1"/>
        <v>0.41249999999999998</v>
      </c>
      <c r="AE25">
        <f t="shared" si="2"/>
        <v>0.12678571428571428</v>
      </c>
      <c r="AF25">
        <f t="shared" si="3"/>
        <v>0.13869047619047614</v>
      </c>
    </row>
    <row r="26" spans="1:32" x14ac:dyDescent="0.3">
      <c r="A26" s="1">
        <v>335.5</v>
      </c>
      <c r="C26" s="1">
        <v>292</v>
      </c>
      <c r="E26">
        <f>(A26-A25)/A25</f>
        <v>5.0571473305151014E-2</v>
      </c>
      <c r="G26">
        <f t="shared" si="4"/>
        <v>-2.9577932868062404E-2</v>
      </c>
      <c r="X26">
        <v>-1.6666666666666705E-2</v>
      </c>
      <c r="AA26">
        <v>25</v>
      </c>
      <c r="AB26">
        <v>-7.2354029951202338E-3</v>
      </c>
      <c r="AC26">
        <f t="shared" si="0"/>
        <v>33</v>
      </c>
      <c r="AD26">
        <f t="shared" si="1"/>
        <v>0.41249999999999998</v>
      </c>
      <c r="AE26">
        <f t="shared" si="2"/>
        <v>0.11488095238095236</v>
      </c>
      <c r="AF26">
        <f t="shared" si="3"/>
        <v>0.12678571428571428</v>
      </c>
    </row>
    <row r="27" spans="1:32" x14ac:dyDescent="0.3">
      <c r="A27" s="1">
        <v>324</v>
      </c>
      <c r="C27" s="1">
        <v>294.95</v>
      </c>
      <c r="E27">
        <f>(A27-A26)/A26</f>
        <v>-3.4277198211624442E-2</v>
      </c>
      <c r="G27">
        <f t="shared" si="4"/>
        <v>1.0102739726027357E-2</v>
      </c>
      <c r="X27">
        <v>-1.532567049808429E-2</v>
      </c>
      <c r="AA27">
        <v>26</v>
      </c>
      <c r="AB27">
        <v>-6.872276231981265E-3</v>
      </c>
      <c r="AC27">
        <f t="shared" si="0"/>
        <v>33</v>
      </c>
      <c r="AD27">
        <f t="shared" si="1"/>
        <v>0.41249999999999998</v>
      </c>
      <c r="AE27">
        <f t="shared" si="2"/>
        <v>0.10297619047619044</v>
      </c>
      <c r="AF27">
        <f t="shared" si="3"/>
        <v>0.11488095238095236</v>
      </c>
    </row>
    <row r="28" spans="1:32" x14ac:dyDescent="0.3">
      <c r="A28" s="1">
        <v>320.55</v>
      </c>
      <c r="C28" s="1">
        <v>294.60000000000002</v>
      </c>
      <c r="E28">
        <f>(A28-A27)/A27</f>
        <v>-1.0648148148148113E-2</v>
      </c>
      <c r="G28">
        <f t="shared" si="4"/>
        <v>-1.186641803695426E-3</v>
      </c>
      <c r="I28" t="s">
        <v>26</v>
      </c>
      <c r="X28">
        <v>-1.4827295703454009E-2</v>
      </c>
      <c r="AA28">
        <v>27</v>
      </c>
      <c r="AB28">
        <v>-6.1966169820801293E-3</v>
      </c>
      <c r="AC28">
        <f t="shared" si="0"/>
        <v>35</v>
      </c>
      <c r="AD28">
        <f t="shared" si="1"/>
        <v>0.4375</v>
      </c>
      <c r="AE28">
        <f t="shared" si="2"/>
        <v>0.11607142857142855</v>
      </c>
      <c r="AF28">
        <f t="shared" si="3"/>
        <v>0.12797619047619047</v>
      </c>
    </row>
    <row r="29" spans="1:32" x14ac:dyDescent="0.3">
      <c r="A29" s="1">
        <v>320.5</v>
      </c>
      <c r="C29" s="1">
        <v>296.89999999999998</v>
      </c>
      <c r="E29">
        <f>(A29-A28)/A28</f>
        <v>-1.5598190609892798E-4</v>
      </c>
      <c r="G29">
        <f t="shared" si="4"/>
        <v>7.80719619823474E-3</v>
      </c>
      <c r="X29">
        <v>-1.2455516014234875E-2</v>
      </c>
      <c r="AA29">
        <v>28</v>
      </c>
      <c r="AB29">
        <v>-6.1872909698997419E-3</v>
      </c>
      <c r="AC29">
        <f t="shared" si="0"/>
        <v>35</v>
      </c>
      <c r="AD29">
        <f t="shared" si="1"/>
        <v>0.4375</v>
      </c>
      <c r="AE29">
        <f t="shared" si="2"/>
        <v>0.10416666666666669</v>
      </c>
      <c r="AF29">
        <f t="shared" si="3"/>
        <v>0.11607142857142855</v>
      </c>
    </row>
    <row r="30" spans="1:32" x14ac:dyDescent="0.3">
      <c r="A30" s="1">
        <v>340</v>
      </c>
      <c r="C30" s="1">
        <v>298.25</v>
      </c>
      <c r="E30">
        <f>(A30-A29)/A29</f>
        <v>6.0842433697347896E-2</v>
      </c>
      <c r="G30">
        <f t="shared" si="4"/>
        <v>4.5469855170091706E-3</v>
      </c>
      <c r="J30">
        <v>-0.08</v>
      </c>
      <c r="K30">
        <f>FREQUENCY($E$4:$E$83,J30:J31)</f>
        <v>0</v>
      </c>
      <c r="N30">
        <f>FREQUENCY($G$4:$G$87,J30:J31)</f>
        <v>0</v>
      </c>
      <c r="X30">
        <v>-1.0648148148148113E-2</v>
      </c>
      <c r="AA30">
        <v>29</v>
      </c>
      <c r="AB30">
        <v>-5.7335581787520693E-3</v>
      </c>
      <c r="AC30">
        <f t="shared" si="0"/>
        <v>35</v>
      </c>
      <c r="AD30">
        <f t="shared" si="1"/>
        <v>0.4375</v>
      </c>
      <c r="AE30">
        <f t="shared" si="2"/>
        <v>9.2261904761904767E-2</v>
      </c>
      <c r="AF30">
        <f t="shared" si="3"/>
        <v>0.10416666666666669</v>
      </c>
    </row>
    <row r="31" spans="1:32" x14ac:dyDescent="0.3">
      <c r="A31" s="1">
        <v>353</v>
      </c>
      <c r="C31" s="1">
        <v>298.3</v>
      </c>
      <c r="E31">
        <f>(A31-A30)/A30</f>
        <v>3.8235294117647062E-2</v>
      </c>
      <c r="G31">
        <f t="shared" si="4"/>
        <v>1.6764459346189898E-4</v>
      </c>
      <c r="J31">
        <v>-0.06</v>
      </c>
      <c r="K31">
        <f t="shared" ref="K31:K39" si="10">FREQUENCY($E$4:$E$83,J31:J32)</f>
        <v>1</v>
      </c>
      <c r="L31">
        <f>K31-K30</f>
        <v>1</v>
      </c>
      <c r="N31">
        <f t="shared" ref="N31:N38" si="11">FREQUENCY($G$4:$G$87,J31:J32)</f>
        <v>1</v>
      </c>
      <c r="O31">
        <f>N31-N30</f>
        <v>1</v>
      </c>
      <c r="X31">
        <v>-1.018901358535158E-2</v>
      </c>
      <c r="AA31">
        <v>30</v>
      </c>
      <c r="AB31">
        <v>-5.3953802056989466E-3</v>
      </c>
      <c r="AC31">
        <f t="shared" si="0"/>
        <v>35</v>
      </c>
      <c r="AD31">
        <f t="shared" si="1"/>
        <v>0.4375</v>
      </c>
      <c r="AE31">
        <f t="shared" si="2"/>
        <v>8.0357142857142849E-2</v>
      </c>
      <c r="AF31">
        <f t="shared" si="3"/>
        <v>9.2261904761904767E-2</v>
      </c>
    </row>
    <row r="32" spans="1:32" x14ac:dyDescent="0.3">
      <c r="A32" s="1">
        <v>335</v>
      </c>
      <c r="C32" s="1">
        <v>296.25</v>
      </c>
      <c r="E32">
        <f>(A32-A31)/A31</f>
        <v>-5.0991501416430593E-2</v>
      </c>
      <c r="G32">
        <f t="shared" si="4"/>
        <v>-6.872276231981265E-3</v>
      </c>
      <c r="J32">
        <v>-0.04</v>
      </c>
      <c r="K32">
        <f t="shared" si="10"/>
        <v>8</v>
      </c>
      <c r="L32">
        <f t="shared" ref="L32:L39" si="12">K32-K31</f>
        <v>7</v>
      </c>
      <c r="N32">
        <f t="shared" si="11"/>
        <v>4</v>
      </c>
      <c r="O32">
        <f t="shared" ref="O32:O38" si="13">N32-N31</f>
        <v>3</v>
      </c>
      <c r="X32">
        <v>-9.2764378478664197E-3</v>
      </c>
      <c r="AA32">
        <v>31</v>
      </c>
      <c r="AB32">
        <v>-5.192629815745432E-3</v>
      </c>
      <c r="AC32">
        <f t="shared" si="0"/>
        <v>36</v>
      </c>
      <c r="AD32">
        <f t="shared" si="1"/>
        <v>0.45</v>
      </c>
      <c r="AE32">
        <f t="shared" si="2"/>
        <v>8.0952380952380942E-2</v>
      </c>
      <c r="AF32">
        <f t="shared" si="3"/>
        <v>9.285714285714286E-2</v>
      </c>
    </row>
    <row r="33" spans="1:32" x14ac:dyDescent="0.3">
      <c r="A33" s="1">
        <v>338.6</v>
      </c>
      <c r="C33" s="1">
        <v>295.3</v>
      </c>
      <c r="E33">
        <f>(A33-A32)/A32</f>
        <v>1.0746268656716487E-2</v>
      </c>
      <c r="G33">
        <f t="shared" si="4"/>
        <v>-3.2067510548522823E-3</v>
      </c>
      <c r="J33">
        <v>-0.02</v>
      </c>
      <c r="K33">
        <f t="shared" si="10"/>
        <v>22</v>
      </c>
      <c r="L33">
        <f t="shared" si="12"/>
        <v>14</v>
      </c>
      <c r="N33">
        <f t="shared" si="11"/>
        <v>10</v>
      </c>
      <c r="O33">
        <f t="shared" si="13"/>
        <v>6</v>
      </c>
      <c r="X33">
        <v>-8.291873963515755E-3</v>
      </c>
      <c r="AA33">
        <v>32</v>
      </c>
      <c r="AB33">
        <v>-4.8126503953247763E-3</v>
      </c>
      <c r="AC33">
        <f t="shared" si="0"/>
        <v>36</v>
      </c>
      <c r="AD33">
        <f t="shared" si="1"/>
        <v>0.45</v>
      </c>
      <c r="AE33">
        <f t="shared" si="2"/>
        <v>6.904761904761908E-2</v>
      </c>
      <c r="AF33">
        <f t="shared" si="3"/>
        <v>8.0952380952380942E-2</v>
      </c>
    </row>
    <row r="34" spans="1:32" x14ac:dyDescent="0.3">
      <c r="A34" s="1">
        <v>335.15</v>
      </c>
      <c r="C34" s="1">
        <v>290.39999999999998</v>
      </c>
      <c r="E34">
        <f>(A34-A33)/A33</f>
        <v>-1.018901358535158E-2</v>
      </c>
      <c r="G34">
        <f t="shared" si="4"/>
        <v>-1.6593294954283893E-2</v>
      </c>
      <c r="J34">
        <v>0</v>
      </c>
      <c r="K34">
        <f t="shared" si="10"/>
        <v>40</v>
      </c>
      <c r="L34">
        <f t="shared" si="12"/>
        <v>18</v>
      </c>
      <c r="N34">
        <f t="shared" si="11"/>
        <v>40</v>
      </c>
      <c r="O34">
        <f t="shared" si="13"/>
        <v>30</v>
      </c>
      <c r="X34">
        <v>-8.1833060556464818E-3</v>
      </c>
      <c r="AA34">
        <v>33</v>
      </c>
      <c r="AB34">
        <v>-4.693316070561543E-3</v>
      </c>
      <c r="AC34">
        <f t="shared" si="0"/>
        <v>36</v>
      </c>
      <c r="AD34">
        <f t="shared" si="1"/>
        <v>0.45</v>
      </c>
      <c r="AE34">
        <f t="shared" si="2"/>
        <v>5.7142857142857162E-2</v>
      </c>
      <c r="AF34">
        <f t="shared" si="3"/>
        <v>6.904761904761908E-2</v>
      </c>
    </row>
    <row r="35" spans="1:32" x14ac:dyDescent="0.3">
      <c r="A35" s="1">
        <v>343.3</v>
      </c>
      <c r="C35" s="1">
        <v>295.2</v>
      </c>
      <c r="E35">
        <f>(A35-A34)/A34</f>
        <v>2.431746978964653E-2</v>
      </c>
      <c r="G35">
        <f t="shared" si="4"/>
        <v>1.6528925619834753E-2</v>
      </c>
      <c r="J35">
        <v>0.02</v>
      </c>
      <c r="K35">
        <f t="shared" si="10"/>
        <v>51</v>
      </c>
      <c r="L35">
        <f t="shared" si="12"/>
        <v>11</v>
      </c>
      <c r="N35">
        <f t="shared" si="11"/>
        <v>75</v>
      </c>
      <c r="O35">
        <f t="shared" si="13"/>
        <v>35</v>
      </c>
      <c r="X35">
        <v>-6.6006600660066007E-3</v>
      </c>
      <c r="AA35">
        <v>34</v>
      </c>
      <c r="AB35">
        <v>-3.3984706881903144E-3</v>
      </c>
      <c r="AC35">
        <f t="shared" si="0"/>
        <v>37</v>
      </c>
      <c r="AD35">
        <f t="shared" si="1"/>
        <v>0.46250000000000002</v>
      </c>
      <c r="AE35">
        <f t="shared" si="2"/>
        <v>5.7738095238095255E-2</v>
      </c>
      <c r="AF35">
        <f t="shared" si="3"/>
        <v>6.9642857142857173E-2</v>
      </c>
    </row>
    <row r="36" spans="1:32" x14ac:dyDescent="0.3">
      <c r="A36" s="1">
        <v>345.8</v>
      </c>
      <c r="C36" s="1">
        <v>293</v>
      </c>
      <c r="E36">
        <f>(A36-A35)/A35</f>
        <v>7.282260413632391E-3</v>
      </c>
      <c r="G36">
        <f t="shared" si="4"/>
        <v>-7.4525745257452191E-3</v>
      </c>
      <c r="J36">
        <v>0.04</v>
      </c>
      <c r="K36">
        <f t="shared" si="10"/>
        <v>68</v>
      </c>
      <c r="L36">
        <f t="shared" si="12"/>
        <v>17</v>
      </c>
      <c r="N36">
        <f t="shared" si="11"/>
        <v>82</v>
      </c>
      <c r="O36">
        <f t="shared" si="13"/>
        <v>7</v>
      </c>
      <c r="X36">
        <v>-6.3424947145877012E-3</v>
      </c>
      <c r="AA36">
        <v>35</v>
      </c>
      <c r="AB36">
        <v>-3.2067510548522823E-3</v>
      </c>
      <c r="AC36">
        <f t="shared" si="0"/>
        <v>37</v>
      </c>
      <c r="AD36">
        <f t="shared" si="1"/>
        <v>0.46250000000000002</v>
      </c>
      <c r="AE36">
        <f t="shared" si="2"/>
        <v>4.5833333333333337E-2</v>
      </c>
      <c r="AF36">
        <f t="shared" si="3"/>
        <v>5.7738095238095255E-2</v>
      </c>
    </row>
    <row r="37" spans="1:32" x14ac:dyDescent="0.3">
      <c r="A37" s="1">
        <v>340</v>
      </c>
      <c r="C37" s="1">
        <v>295.25</v>
      </c>
      <c r="E37">
        <f>(A37-A36)/A36</f>
        <v>-1.6772700983227331E-2</v>
      </c>
      <c r="G37">
        <f t="shared" si="4"/>
        <v>7.6791808873720134E-3</v>
      </c>
      <c r="J37">
        <v>0.06</v>
      </c>
      <c r="K37">
        <f t="shared" si="10"/>
        <v>76</v>
      </c>
      <c r="L37">
        <f t="shared" si="12"/>
        <v>8</v>
      </c>
      <c r="N37">
        <f t="shared" si="11"/>
        <v>83</v>
      </c>
      <c r="O37">
        <f t="shared" si="13"/>
        <v>1</v>
      </c>
      <c r="X37">
        <v>-5.3097345132743362E-3</v>
      </c>
      <c r="AA37">
        <v>36</v>
      </c>
      <c r="AB37">
        <v>-3.0015797788309276E-3</v>
      </c>
      <c r="AC37">
        <f t="shared" si="0"/>
        <v>37</v>
      </c>
      <c r="AD37">
        <f t="shared" si="1"/>
        <v>0.46250000000000002</v>
      </c>
      <c r="AE37">
        <f t="shared" si="2"/>
        <v>3.3928571428571475E-2</v>
      </c>
      <c r="AF37">
        <f t="shared" si="3"/>
        <v>4.5833333333333337E-2</v>
      </c>
    </row>
    <row r="38" spans="1:32" x14ac:dyDescent="0.3">
      <c r="A38" s="1">
        <v>326.60000000000002</v>
      </c>
      <c r="C38" s="1">
        <v>291.35000000000002</v>
      </c>
      <c r="E38">
        <f>(A38-A37)/A37</f>
        <v>-3.9411764705882285E-2</v>
      </c>
      <c r="G38">
        <f t="shared" si="4"/>
        <v>-1.3209144792548611E-2</v>
      </c>
      <c r="J38">
        <v>0.08</v>
      </c>
      <c r="K38">
        <f t="shared" si="10"/>
        <v>80</v>
      </c>
      <c r="L38">
        <f t="shared" si="12"/>
        <v>4</v>
      </c>
      <c r="N38">
        <f t="shared" si="11"/>
        <v>84</v>
      </c>
      <c r="O38">
        <f t="shared" si="13"/>
        <v>1</v>
      </c>
      <c r="X38">
        <v>-3.6726128016787499E-3</v>
      </c>
      <c r="AA38">
        <v>37</v>
      </c>
      <c r="AB38">
        <v>-2.7123241227327054E-3</v>
      </c>
      <c r="AC38">
        <f t="shared" si="0"/>
        <v>37</v>
      </c>
      <c r="AD38">
        <f t="shared" si="1"/>
        <v>0.46250000000000002</v>
      </c>
      <c r="AE38">
        <f t="shared" si="2"/>
        <v>2.2023809523809557E-2</v>
      </c>
      <c r="AF38">
        <f t="shared" si="3"/>
        <v>3.3928571428571475E-2</v>
      </c>
    </row>
    <row r="39" spans="1:32" x14ac:dyDescent="0.3">
      <c r="A39" s="1">
        <v>327.55</v>
      </c>
      <c r="C39" s="1">
        <v>296.55</v>
      </c>
      <c r="E39">
        <f>(A39-A38)/A38</f>
        <v>2.9087568891610184E-3</v>
      </c>
      <c r="G39">
        <f t="shared" si="4"/>
        <v>1.7847949201990693E-2</v>
      </c>
      <c r="X39">
        <v>-2.5172008726296359E-3</v>
      </c>
      <c r="AA39">
        <v>38</v>
      </c>
      <c r="AB39">
        <v>-1.3557024233181972E-3</v>
      </c>
      <c r="AC39">
        <f t="shared" si="0"/>
        <v>39</v>
      </c>
      <c r="AD39">
        <f t="shared" si="1"/>
        <v>0.48749999999999999</v>
      </c>
      <c r="AE39">
        <f t="shared" si="2"/>
        <v>3.5119047619047605E-2</v>
      </c>
      <c r="AF39">
        <f t="shared" si="3"/>
        <v>4.7023809523809523E-2</v>
      </c>
    </row>
    <row r="40" spans="1:32" x14ac:dyDescent="0.3">
      <c r="A40" s="1">
        <v>316</v>
      </c>
      <c r="C40" s="1">
        <v>294.95</v>
      </c>
      <c r="E40">
        <f>(A40-A39)/A39</f>
        <v>-3.5261792092810294E-2</v>
      </c>
      <c r="G40">
        <f t="shared" si="4"/>
        <v>-5.3953802056989466E-3</v>
      </c>
      <c r="X40">
        <v>-2.0220588235294536E-3</v>
      </c>
      <c r="AA40">
        <v>39</v>
      </c>
      <c r="AB40">
        <v>-1.186641803695426E-3</v>
      </c>
      <c r="AC40">
        <f t="shared" si="0"/>
        <v>39</v>
      </c>
      <c r="AD40">
        <f t="shared" si="1"/>
        <v>0.48749999999999999</v>
      </c>
      <c r="AE40">
        <f t="shared" si="2"/>
        <v>2.3214285714285687E-2</v>
      </c>
      <c r="AF40">
        <f t="shared" si="3"/>
        <v>3.5119047619047605E-2</v>
      </c>
    </row>
    <row r="41" spans="1:32" x14ac:dyDescent="0.3">
      <c r="A41" s="1">
        <v>330.95</v>
      </c>
      <c r="C41" s="1">
        <v>296.5</v>
      </c>
      <c r="E41">
        <f>(A41-A40)/A40</f>
        <v>4.7310126582278442E-2</v>
      </c>
      <c r="G41">
        <f t="shared" si="4"/>
        <v>5.2551279877945806E-3</v>
      </c>
      <c r="X41">
        <v>-1.5598190609892798E-4</v>
      </c>
      <c r="AA41">
        <v>40</v>
      </c>
      <c r="AB41">
        <v>-6.714789323486502E-4</v>
      </c>
      <c r="AC41">
        <f t="shared" si="0"/>
        <v>39</v>
      </c>
      <c r="AD41">
        <f t="shared" si="1"/>
        <v>0.48749999999999999</v>
      </c>
      <c r="AE41">
        <f t="shared" si="2"/>
        <v>1.1309523809523825E-2</v>
      </c>
      <c r="AF41">
        <f t="shared" si="3"/>
        <v>2.3214285714285687E-2</v>
      </c>
    </row>
    <row r="42" spans="1:32" x14ac:dyDescent="0.3">
      <c r="A42" s="1">
        <v>333.55</v>
      </c>
      <c r="C42" s="1">
        <v>294.8</v>
      </c>
      <c r="E42">
        <f>(A42-A41)/A41</f>
        <v>7.8561716271340776E-3</v>
      </c>
      <c r="G42">
        <f t="shared" si="4"/>
        <v>-5.7335581787520693E-3</v>
      </c>
      <c r="X42">
        <v>2.9087568891610184E-3</v>
      </c>
      <c r="AA42">
        <v>41</v>
      </c>
      <c r="AB42">
        <v>1.6764459346189898E-4</v>
      </c>
      <c r="AC42">
        <f t="shared" si="0"/>
        <v>40</v>
      </c>
      <c r="AD42">
        <f t="shared" si="1"/>
        <v>0.5</v>
      </c>
      <c r="AE42">
        <f t="shared" si="2"/>
        <v>1.1904761904761918E-2</v>
      </c>
      <c r="AF42">
        <f t="shared" si="3"/>
        <v>2.3809523809523836E-2</v>
      </c>
    </row>
    <row r="43" spans="1:32" x14ac:dyDescent="0.3">
      <c r="A43" s="1">
        <v>319</v>
      </c>
      <c r="C43" s="1">
        <v>297.85000000000002</v>
      </c>
      <c r="E43">
        <f>(A43-A42)/A42</f>
        <v>-4.362164593014544E-2</v>
      </c>
      <c r="G43">
        <f t="shared" si="4"/>
        <v>1.0345997286295832E-2</v>
      </c>
      <c r="X43">
        <v>3.8461538461538464E-3</v>
      </c>
      <c r="AA43">
        <v>42</v>
      </c>
      <c r="AB43">
        <v>7.0372976776913662E-4</v>
      </c>
      <c r="AC43">
        <f t="shared" si="0"/>
        <v>40</v>
      </c>
      <c r="AD43">
        <f t="shared" si="1"/>
        <v>0.5</v>
      </c>
      <c r="AE43">
        <f t="shared" si="2"/>
        <v>0</v>
      </c>
      <c r="AF43">
        <f t="shared" si="3"/>
        <v>1.1904761904761918E-2</v>
      </c>
    </row>
    <row r="44" spans="1:32" x14ac:dyDescent="0.3">
      <c r="A44" s="1">
        <v>313.39999999999998</v>
      </c>
      <c r="C44" s="1">
        <v>297.64999999999998</v>
      </c>
      <c r="E44">
        <f>(A44-A43)/A43</f>
        <v>-1.7554858934169349E-2</v>
      </c>
      <c r="G44">
        <f t="shared" si="4"/>
        <v>-6.714789323486502E-4</v>
      </c>
      <c r="X44">
        <v>4.6651116294567719E-3</v>
      </c>
      <c r="AA44">
        <v>43</v>
      </c>
      <c r="AB44">
        <v>1.2738853503183988E-3</v>
      </c>
      <c r="AC44">
        <f t="shared" si="0"/>
        <v>40</v>
      </c>
      <c r="AD44">
        <f t="shared" si="1"/>
        <v>0.5</v>
      </c>
      <c r="AE44">
        <f t="shared" si="2"/>
        <v>1.1904761904761862E-2</v>
      </c>
      <c r="AF44">
        <f t="shared" si="3"/>
        <v>0</v>
      </c>
    </row>
    <row r="45" spans="1:32" x14ac:dyDescent="0.3">
      <c r="A45" s="1">
        <v>298.2</v>
      </c>
      <c r="C45" s="1">
        <v>298.5</v>
      </c>
      <c r="E45">
        <f>(A45-A44)/A44</f>
        <v>-4.8500319081046551E-2</v>
      </c>
      <c r="G45">
        <f t="shared" si="4"/>
        <v>2.8557030068873603E-3</v>
      </c>
      <c r="X45">
        <v>6.8106312292359186E-3</v>
      </c>
      <c r="AA45">
        <v>44</v>
      </c>
      <c r="AB45">
        <v>1.9512195121951959E-3</v>
      </c>
      <c r="AC45">
        <f t="shared" si="0"/>
        <v>40</v>
      </c>
      <c r="AD45">
        <f t="shared" si="1"/>
        <v>0.5</v>
      </c>
      <c r="AE45">
        <f t="shared" si="2"/>
        <v>2.3809523809523836E-2</v>
      </c>
      <c r="AF45">
        <f t="shared" si="3"/>
        <v>1.1904761904761862E-2</v>
      </c>
    </row>
    <row r="46" spans="1:32" x14ac:dyDescent="0.3">
      <c r="A46" s="1">
        <v>283.64999999999998</v>
      </c>
      <c r="C46" s="1">
        <v>296.95</v>
      </c>
      <c r="E46">
        <f>(A46-A45)/A45</f>
        <v>-4.8792756539235455E-2</v>
      </c>
      <c r="G46">
        <f t="shared" si="4"/>
        <v>-5.192629815745432E-3</v>
      </c>
      <c r="X46">
        <v>7.282260413632391E-3</v>
      </c>
      <c r="AA46">
        <v>45</v>
      </c>
      <c r="AB46">
        <v>2.3056653491435723E-3</v>
      </c>
      <c r="AC46">
        <f t="shared" si="0"/>
        <v>40</v>
      </c>
      <c r="AD46">
        <f t="shared" si="1"/>
        <v>0.5</v>
      </c>
      <c r="AE46">
        <f t="shared" si="2"/>
        <v>3.5714285714285698E-2</v>
      </c>
      <c r="AF46">
        <f t="shared" si="3"/>
        <v>2.3809523809523836E-2</v>
      </c>
    </row>
    <row r="47" spans="1:32" x14ac:dyDescent="0.3">
      <c r="A47" s="1">
        <v>285.89999999999998</v>
      </c>
      <c r="C47" s="1">
        <v>281.7</v>
      </c>
      <c r="E47">
        <f>(A47-A46)/A46</f>
        <v>7.9323109465891072E-3</v>
      </c>
      <c r="G47">
        <f t="shared" si="4"/>
        <v>-5.1355447044957064E-2</v>
      </c>
      <c r="X47">
        <v>7.8561716271340776E-3</v>
      </c>
      <c r="AA47">
        <v>46</v>
      </c>
      <c r="AB47">
        <v>2.6973565905412692E-3</v>
      </c>
      <c r="AC47">
        <f t="shared" si="0"/>
        <v>40</v>
      </c>
      <c r="AD47">
        <f t="shared" si="1"/>
        <v>0.5</v>
      </c>
      <c r="AE47">
        <f t="shared" si="2"/>
        <v>4.7619047619047672E-2</v>
      </c>
      <c r="AF47">
        <f t="shared" si="3"/>
        <v>3.5714285714285698E-2</v>
      </c>
    </row>
    <row r="48" spans="1:32" x14ac:dyDescent="0.3">
      <c r="A48" s="1">
        <v>284.85000000000002</v>
      </c>
      <c r="C48" s="1">
        <v>290.89999999999998</v>
      </c>
      <c r="E48">
        <f>(A48-A47)/A47</f>
        <v>-3.6726128016787499E-3</v>
      </c>
      <c r="G48">
        <f t="shared" si="4"/>
        <v>3.2658856940007058E-2</v>
      </c>
      <c r="X48">
        <v>7.9323109465891072E-3</v>
      </c>
      <c r="AA48">
        <v>47</v>
      </c>
      <c r="AB48">
        <v>2.8557030068873603E-3</v>
      </c>
      <c r="AC48">
        <f t="shared" si="0"/>
        <v>40</v>
      </c>
      <c r="AD48">
        <f t="shared" si="1"/>
        <v>0.5</v>
      </c>
      <c r="AE48">
        <f t="shared" si="2"/>
        <v>5.9523809523809534E-2</v>
      </c>
      <c r="AF48">
        <f t="shared" si="3"/>
        <v>4.7619047619047672E-2</v>
      </c>
    </row>
    <row r="49" spans="1:32" x14ac:dyDescent="0.3">
      <c r="A49" s="1">
        <v>277.95</v>
      </c>
      <c r="C49" s="1">
        <v>289.5</v>
      </c>
      <c r="E49">
        <f>(A49-A48)/A48</f>
        <v>-2.4223275408109649E-2</v>
      </c>
      <c r="G49">
        <f t="shared" si="4"/>
        <v>-4.8126503953247763E-3</v>
      </c>
      <c r="X49">
        <v>1.0104302477183722E-2</v>
      </c>
      <c r="AA49">
        <v>48</v>
      </c>
      <c r="AB49">
        <v>4.085106382978685E-3</v>
      </c>
      <c r="AC49">
        <f t="shared" si="0"/>
        <v>42</v>
      </c>
      <c r="AD49">
        <f t="shared" si="1"/>
        <v>0.52500000000000002</v>
      </c>
      <c r="AE49">
        <f t="shared" si="2"/>
        <v>4.6428571428571375E-2</v>
      </c>
      <c r="AF49">
        <f t="shared" si="3"/>
        <v>3.4523809523809512E-2</v>
      </c>
    </row>
    <row r="50" spans="1:32" x14ac:dyDescent="0.3">
      <c r="A50" s="1">
        <v>272</v>
      </c>
      <c r="C50" s="1">
        <v>295.05</v>
      </c>
      <c r="E50">
        <f>(A50-A49)/A49</f>
        <v>-2.1406727828746138E-2</v>
      </c>
      <c r="G50">
        <f t="shared" si="4"/>
        <v>1.9170984455958589E-2</v>
      </c>
      <c r="X50">
        <v>1.0746268656716487E-2</v>
      </c>
      <c r="AA50">
        <v>49</v>
      </c>
      <c r="AB50">
        <v>4.5469855170091706E-3</v>
      </c>
      <c r="AC50">
        <f t="shared" si="0"/>
        <v>42</v>
      </c>
      <c r="AD50">
        <f t="shared" si="1"/>
        <v>0.52500000000000002</v>
      </c>
      <c r="AE50">
        <f t="shared" si="2"/>
        <v>5.8333333333333348E-2</v>
      </c>
      <c r="AF50">
        <f t="shared" si="3"/>
        <v>4.6428571428571375E-2</v>
      </c>
    </row>
    <row r="51" spans="1:32" x14ac:dyDescent="0.3">
      <c r="A51" s="1">
        <v>271.45</v>
      </c>
      <c r="C51" s="1">
        <v>294.64999999999998</v>
      </c>
      <c r="E51">
        <f>(A51-A50)/A50</f>
        <v>-2.0220588235294536E-3</v>
      </c>
      <c r="G51">
        <f t="shared" si="4"/>
        <v>-1.3557024233181972E-3</v>
      </c>
      <c r="X51">
        <v>1.095617529880482E-2</v>
      </c>
      <c r="AA51">
        <v>50</v>
      </c>
      <c r="AB51">
        <v>5.2551279877945806E-3</v>
      </c>
      <c r="AC51">
        <f t="shared" si="0"/>
        <v>43</v>
      </c>
      <c r="AD51">
        <f t="shared" si="1"/>
        <v>0.53749999999999998</v>
      </c>
      <c r="AE51">
        <f t="shared" si="2"/>
        <v>5.7738095238095255E-2</v>
      </c>
      <c r="AF51">
        <f t="shared" si="3"/>
        <v>4.5833333333333393E-2</v>
      </c>
    </row>
    <row r="52" spans="1:32" x14ac:dyDescent="0.3">
      <c r="A52" s="1">
        <v>281.45</v>
      </c>
      <c r="C52" s="1">
        <v>299</v>
      </c>
      <c r="E52">
        <f>(A52-A51)/A51</f>
        <v>3.6839196905507458E-2</v>
      </c>
      <c r="G52">
        <f t="shared" si="4"/>
        <v>1.4763278465976661E-2</v>
      </c>
      <c r="X52">
        <v>1.9515477792732206E-2</v>
      </c>
      <c r="AA52">
        <v>51</v>
      </c>
      <c r="AB52">
        <v>6.4719548622634866E-3</v>
      </c>
      <c r="AC52">
        <f t="shared" si="0"/>
        <v>43</v>
      </c>
      <c r="AD52">
        <f t="shared" si="1"/>
        <v>0.53749999999999998</v>
      </c>
      <c r="AE52">
        <f t="shared" si="2"/>
        <v>6.9642857142857117E-2</v>
      </c>
      <c r="AF52">
        <f t="shared" si="3"/>
        <v>5.7738095238095255E-2</v>
      </c>
    </row>
    <row r="53" spans="1:32" x14ac:dyDescent="0.3">
      <c r="A53" s="1">
        <v>288.45</v>
      </c>
      <c r="C53" s="1">
        <v>297.14999999999998</v>
      </c>
      <c r="E53">
        <f>(A53-A52)/A52</f>
        <v>2.4871202700302009E-2</v>
      </c>
      <c r="G53">
        <f t="shared" si="4"/>
        <v>-6.1872909698997419E-3</v>
      </c>
      <c r="X53">
        <v>2.0107470965505327E-2</v>
      </c>
      <c r="AA53">
        <v>52</v>
      </c>
      <c r="AB53">
        <v>6.6793893129771719E-3</v>
      </c>
      <c r="AC53">
        <f t="shared" si="0"/>
        <v>43</v>
      </c>
      <c r="AD53">
        <f t="shared" si="1"/>
        <v>0.53749999999999998</v>
      </c>
      <c r="AE53">
        <f t="shared" si="2"/>
        <v>8.1547619047619091E-2</v>
      </c>
      <c r="AF53">
        <f t="shared" si="3"/>
        <v>6.9642857142857117E-2</v>
      </c>
    </row>
    <row r="54" spans="1:32" x14ac:dyDescent="0.3">
      <c r="A54" s="1">
        <v>294.25</v>
      </c>
      <c r="C54" s="1">
        <v>295</v>
      </c>
      <c r="E54">
        <f>(A54-A53)/A53</f>
        <v>2.0107470965505327E-2</v>
      </c>
      <c r="G54">
        <f t="shared" si="4"/>
        <v>-7.2354029951202338E-3</v>
      </c>
      <c r="X54">
        <v>2.3809523809523808E-2</v>
      </c>
      <c r="AA54">
        <v>53</v>
      </c>
      <c r="AB54">
        <v>6.7914527082986731E-3</v>
      </c>
      <c r="AC54">
        <f t="shared" si="0"/>
        <v>43</v>
      </c>
      <c r="AD54">
        <f t="shared" si="1"/>
        <v>0.53749999999999998</v>
      </c>
      <c r="AE54">
        <f t="shared" si="2"/>
        <v>9.3452380952380953E-2</v>
      </c>
      <c r="AF54">
        <f t="shared" si="3"/>
        <v>8.1547619047619091E-2</v>
      </c>
    </row>
    <row r="55" spans="1:32" x14ac:dyDescent="0.3">
      <c r="A55" s="1">
        <v>282.5</v>
      </c>
      <c r="C55" s="1">
        <v>290.89999999999998</v>
      </c>
      <c r="E55">
        <f>(A55-A54)/A54</f>
        <v>-3.9932030586236192E-2</v>
      </c>
      <c r="G55">
        <f t="shared" si="4"/>
        <v>-1.389830508474584E-2</v>
      </c>
      <c r="X55">
        <v>2.431746978964653E-2</v>
      </c>
      <c r="AA55">
        <v>54</v>
      </c>
      <c r="AB55">
        <v>7.6791808873720134E-3</v>
      </c>
      <c r="AC55">
        <f t="shared" si="0"/>
        <v>45</v>
      </c>
      <c r="AD55">
        <f t="shared" si="1"/>
        <v>0.5625</v>
      </c>
      <c r="AE55">
        <f t="shared" si="2"/>
        <v>8.0357142857142905E-2</v>
      </c>
      <c r="AF55">
        <f t="shared" si="3"/>
        <v>6.8452380952380931E-2</v>
      </c>
    </row>
    <row r="56" spans="1:32" x14ac:dyDescent="0.3">
      <c r="A56" s="1">
        <v>281</v>
      </c>
      <c r="C56" s="1">
        <v>296.35000000000002</v>
      </c>
      <c r="E56">
        <f>(A56-A55)/A55</f>
        <v>-5.3097345132743362E-3</v>
      </c>
      <c r="G56">
        <f t="shared" si="4"/>
        <v>1.8734960467514768E-2</v>
      </c>
      <c r="X56">
        <v>2.4871202700302009E-2</v>
      </c>
      <c r="AA56">
        <v>55</v>
      </c>
      <c r="AB56">
        <v>7.80719619823474E-3</v>
      </c>
      <c r="AC56">
        <f t="shared" si="0"/>
        <v>45</v>
      </c>
      <c r="AD56">
        <f t="shared" si="1"/>
        <v>0.5625</v>
      </c>
      <c r="AE56">
        <f t="shared" si="2"/>
        <v>9.2261904761904767E-2</v>
      </c>
      <c r="AF56">
        <f t="shared" si="3"/>
        <v>8.0357142857142905E-2</v>
      </c>
    </row>
    <row r="57" spans="1:32" x14ac:dyDescent="0.3">
      <c r="A57" s="1">
        <v>277.5</v>
      </c>
      <c r="C57" s="1">
        <v>294.14999999999998</v>
      </c>
      <c r="E57">
        <f>(A57-A56)/A56</f>
        <v>-1.2455516014234875E-2</v>
      </c>
      <c r="G57">
        <f t="shared" si="4"/>
        <v>-7.4236544626288016E-3</v>
      </c>
      <c r="X57">
        <v>2.7601717440196277E-2</v>
      </c>
      <c r="AA57">
        <v>56</v>
      </c>
      <c r="AB57">
        <v>7.8277886497063829E-3</v>
      </c>
      <c r="AC57">
        <f t="shared" si="0"/>
        <v>45</v>
      </c>
      <c r="AD57">
        <f t="shared" si="1"/>
        <v>0.5625</v>
      </c>
      <c r="AE57">
        <f t="shared" si="2"/>
        <v>0.10416666666666663</v>
      </c>
      <c r="AF57">
        <f t="shared" si="3"/>
        <v>9.2261904761904767E-2</v>
      </c>
    </row>
    <row r="58" spans="1:32" x14ac:dyDescent="0.3">
      <c r="A58" s="1">
        <v>269.5</v>
      </c>
      <c r="C58" s="1">
        <v>287.3</v>
      </c>
      <c r="E58">
        <f>(A58-A57)/A57</f>
        <v>-2.8828828828828829E-2</v>
      </c>
      <c r="G58">
        <f t="shared" si="4"/>
        <v>-2.3287438381777891E-2</v>
      </c>
      <c r="X58">
        <v>2.8258488499452304E-2</v>
      </c>
      <c r="AA58">
        <v>57</v>
      </c>
      <c r="AB58">
        <v>8.8845014807503973E-3</v>
      </c>
      <c r="AC58">
        <f t="shared" si="0"/>
        <v>47</v>
      </c>
      <c r="AD58">
        <f t="shared" si="1"/>
        <v>0.58750000000000002</v>
      </c>
      <c r="AE58">
        <f t="shared" si="2"/>
        <v>9.1071428571428581E-2</v>
      </c>
      <c r="AF58">
        <f t="shared" si="3"/>
        <v>7.9166666666666607E-2</v>
      </c>
    </row>
    <row r="59" spans="1:32" x14ac:dyDescent="0.3">
      <c r="A59" s="1">
        <v>267</v>
      </c>
      <c r="C59" s="1">
        <v>278.05</v>
      </c>
      <c r="E59">
        <f>(A59-A58)/A58</f>
        <v>-9.2764378478664197E-3</v>
      </c>
      <c r="G59">
        <f t="shared" si="4"/>
        <v>-3.2196310476853465E-2</v>
      </c>
      <c r="X59">
        <v>2.8260869565217353E-2</v>
      </c>
      <c r="AA59">
        <v>58</v>
      </c>
      <c r="AB59">
        <v>1.0102739726027357E-2</v>
      </c>
      <c r="AC59">
        <f t="shared" si="0"/>
        <v>47</v>
      </c>
      <c r="AD59">
        <f t="shared" si="1"/>
        <v>0.58750000000000002</v>
      </c>
      <c r="AE59">
        <f t="shared" si="2"/>
        <v>0.10297619047619044</v>
      </c>
      <c r="AF59">
        <f t="shared" si="3"/>
        <v>9.1071428571428581E-2</v>
      </c>
    </row>
    <row r="60" spans="1:32" x14ac:dyDescent="0.3">
      <c r="A60" s="1">
        <v>278.89999999999998</v>
      </c>
      <c r="C60" s="1">
        <v>278.8</v>
      </c>
      <c r="E60">
        <f>(A60-A59)/A59</f>
        <v>4.4569288389513025E-2</v>
      </c>
      <c r="G60">
        <f t="shared" si="4"/>
        <v>2.6973565905412692E-3</v>
      </c>
      <c r="X60">
        <v>2.9042667622803955E-2</v>
      </c>
      <c r="AA60">
        <v>59</v>
      </c>
      <c r="AB60">
        <v>1.0345997286295832E-2</v>
      </c>
      <c r="AC60">
        <f t="shared" si="0"/>
        <v>48</v>
      </c>
      <c r="AD60">
        <f t="shared" si="1"/>
        <v>0.6</v>
      </c>
      <c r="AE60">
        <f t="shared" si="2"/>
        <v>0.10238095238095235</v>
      </c>
      <c r="AF60">
        <f t="shared" si="3"/>
        <v>9.0476190476190488E-2</v>
      </c>
    </row>
    <row r="61" spans="1:32" x14ac:dyDescent="0.3">
      <c r="A61" s="1">
        <v>287</v>
      </c>
      <c r="C61" s="1">
        <v>288.5</v>
      </c>
      <c r="E61">
        <f>(A61-A60)/A60</f>
        <v>2.9042667622803955E-2</v>
      </c>
      <c r="G61">
        <f t="shared" si="4"/>
        <v>3.4791965566714447E-2</v>
      </c>
      <c r="X61">
        <v>2.9068784857191027E-2</v>
      </c>
      <c r="AA61">
        <v>60</v>
      </c>
      <c r="AB61">
        <v>1.2480499219968877E-2</v>
      </c>
      <c r="AC61">
        <f t="shared" si="0"/>
        <v>50</v>
      </c>
      <c r="AD61">
        <f t="shared" si="1"/>
        <v>0.625</v>
      </c>
      <c r="AE61">
        <f t="shared" si="2"/>
        <v>8.9285714285714302E-2</v>
      </c>
      <c r="AF61">
        <f t="shared" si="3"/>
        <v>7.7380952380952328E-2</v>
      </c>
    </row>
    <row r="62" spans="1:32" x14ac:dyDescent="0.3">
      <c r="A62" s="1">
        <v>300.10000000000002</v>
      </c>
      <c r="C62" s="1">
        <v>284.2</v>
      </c>
      <c r="E62">
        <f>(A62-A61)/A61</f>
        <v>4.5644599303135969E-2</v>
      </c>
      <c r="G62">
        <f t="shared" si="4"/>
        <v>-1.4904679376083228E-2</v>
      </c>
      <c r="X62">
        <v>3.0800821355236142E-2</v>
      </c>
      <c r="AA62">
        <v>61</v>
      </c>
      <c r="AB62">
        <v>1.2578616352201413E-2</v>
      </c>
      <c r="AC62">
        <f t="shared" si="0"/>
        <v>50</v>
      </c>
      <c r="AD62">
        <f t="shared" si="1"/>
        <v>0.625</v>
      </c>
      <c r="AE62">
        <f t="shared" si="2"/>
        <v>0.10119047619047616</v>
      </c>
      <c r="AF62">
        <f t="shared" si="3"/>
        <v>8.9285714285714302E-2</v>
      </c>
    </row>
    <row r="63" spans="1:32" x14ac:dyDescent="0.3">
      <c r="A63" s="1">
        <v>301.5</v>
      </c>
      <c r="C63" s="1">
        <v>284.39999999999998</v>
      </c>
      <c r="E63">
        <f>(A63-A62)/A62</f>
        <v>4.6651116294567719E-3</v>
      </c>
      <c r="G63">
        <f t="shared" si="4"/>
        <v>7.0372976776913662E-4</v>
      </c>
      <c r="X63">
        <v>3.1578947368421054E-2</v>
      </c>
      <c r="AA63">
        <v>62</v>
      </c>
      <c r="AB63">
        <v>1.278772378516624E-2</v>
      </c>
      <c r="AC63">
        <f t="shared" si="0"/>
        <v>50</v>
      </c>
      <c r="AD63">
        <f t="shared" si="1"/>
        <v>0.625</v>
      </c>
      <c r="AE63">
        <f t="shared" si="2"/>
        <v>0.11309523809523814</v>
      </c>
      <c r="AF63">
        <f t="shared" si="3"/>
        <v>0.10119047619047616</v>
      </c>
    </row>
    <row r="64" spans="1:32" x14ac:dyDescent="0.3">
      <c r="A64" s="1">
        <v>299</v>
      </c>
      <c r="C64" s="1">
        <v>301.85000000000002</v>
      </c>
      <c r="E64">
        <f>(A64-A63)/A63</f>
        <v>-8.291873963515755E-3</v>
      </c>
      <c r="G64">
        <f t="shared" si="4"/>
        <v>6.1357243319268798E-2</v>
      </c>
      <c r="X64">
        <v>3.2832865863718821E-2</v>
      </c>
      <c r="AA64">
        <v>63</v>
      </c>
      <c r="AB64">
        <v>1.2794612794612832E-2</v>
      </c>
      <c r="AC64">
        <f t="shared" si="0"/>
        <v>50</v>
      </c>
      <c r="AD64">
        <f t="shared" si="1"/>
        <v>0.625</v>
      </c>
      <c r="AE64">
        <f t="shared" si="2"/>
        <v>0.125</v>
      </c>
      <c r="AF64">
        <f t="shared" si="3"/>
        <v>0.11309523809523814</v>
      </c>
    </row>
    <row r="65" spans="1:32" x14ac:dyDescent="0.3">
      <c r="A65" s="1">
        <v>307.45</v>
      </c>
      <c r="C65" s="1">
        <v>303.89999999999998</v>
      </c>
      <c r="E65">
        <f>(A65-A64)/A64</f>
        <v>2.8260869565217353E-2</v>
      </c>
      <c r="G65">
        <f t="shared" si="4"/>
        <v>6.7914527082986731E-3</v>
      </c>
      <c r="X65">
        <v>3.2996632996633038E-2</v>
      </c>
      <c r="AA65">
        <v>64</v>
      </c>
      <c r="AB65">
        <v>1.3131313131313055E-2</v>
      </c>
      <c r="AC65">
        <f t="shared" si="0"/>
        <v>50</v>
      </c>
      <c r="AD65">
        <f t="shared" si="1"/>
        <v>0.625</v>
      </c>
      <c r="AE65">
        <f t="shared" si="2"/>
        <v>0.13690476190476186</v>
      </c>
      <c r="AF65">
        <f t="shared" si="3"/>
        <v>0.125</v>
      </c>
    </row>
    <row r="66" spans="1:32" x14ac:dyDescent="0.3">
      <c r="A66" s="1">
        <v>305.5</v>
      </c>
      <c r="C66" s="1">
        <v>306.60000000000002</v>
      </c>
      <c r="E66">
        <f>(A66-A65)/A65</f>
        <v>-6.3424947145877012E-3</v>
      </c>
      <c r="G66">
        <f t="shared" si="4"/>
        <v>8.8845014807503973E-3</v>
      </c>
      <c r="X66">
        <v>3.461997612415435E-2</v>
      </c>
      <c r="AA66">
        <v>65</v>
      </c>
      <c r="AB66">
        <v>1.3257575757575838E-2</v>
      </c>
      <c r="AC66">
        <f t="shared" si="0"/>
        <v>50</v>
      </c>
      <c r="AD66">
        <f t="shared" si="1"/>
        <v>0.625</v>
      </c>
      <c r="AE66">
        <f t="shared" si="2"/>
        <v>0.14880952380952384</v>
      </c>
      <c r="AF66">
        <f t="shared" si="3"/>
        <v>0.13690476190476186</v>
      </c>
    </row>
    <row r="67" spans="1:32" x14ac:dyDescent="0.3">
      <c r="A67" s="1">
        <v>303</v>
      </c>
      <c r="C67" s="1">
        <v>315</v>
      </c>
      <c r="E67">
        <f>(A67-A66)/A66</f>
        <v>-8.1833060556464818E-3</v>
      </c>
      <c r="G67">
        <f t="shared" si="4"/>
        <v>2.7397260273972525E-2</v>
      </c>
      <c r="X67">
        <v>3.6839196905507458E-2</v>
      </c>
      <c r="AA67">
        <v>66</v>
      </c>
      <c r="AB67">
        <v>1.4763278465976661E-2</v>
      </c>
      <c r="AC67">
        <f t="shared" ref="AC67:AC85" si="14">COUNTIF($E$4:$E$83,"&lt;"&amp;AB67)</f>
        <v>50</v>
      </c>
      <c r="AD67">
        <f t="shared" ref="AD67:AD85" si="15">AC67/$N$3</f>
        <v>0.625</v>
      </c>
      <c r="AE67">
        <f t="shared" ref="AE67:AE85" si="16">ABS(AA67/$N$6-AD67)</f>
        <v>0.1607142857142857</v>
      </c>
      <c r="AF67">
        <f t="shared" ref="AF67:AF85" si="17">ABS(AD67-(AA67-1)/$N$6)</f>
        <v>0.14880952380952384</v>
      </c>
    </row>
    <row r="68" spans="1:32" x14ac:dyDescent="0.3">
      <c r="A68" s="1">
        <v>297.95</v>
      </c>
      <c r="C68" s="1">
        <v>303.60000000000002</v>
      </c>
      <c r="E68">
        <f>(A68-A67)/A67</f>
        <v>-1.6666666666666705E-2</v>
      </c>
      <c r="G68">
        <f t="shared" si="4"/>
        <v>-3.619047619047612E-2</v>
      </c>
      <c r="X68">
        <v>3.7069265576052828E-2</v>
      </c>
      <c r="AA68">
        <v>67</v>
      </c>
      <c r="AB68">
        <v>1.528097272428517E-2</v>
      </c>
      <c r="AC68">
        <f t="shared" si="14"/>
        <v>50</v>
      </c>
      <c r="AD68">
        <f t="shared" si="15"/>
        <v>0.625</v>
      </c>
      <c r="AE68">
        <f t="shared" si="16"/>
        <v>0.17261904761904767</v>
      </c>
      <c r="AF68">
        <f t="shared" si="17"/>
        <v>0.1607142857142857</v>
      </c>
    </row>
    <row r="69" spans="1:32" x14ac:dyDescent="0.3">
      <c r="A69" s="1">
        <v>297.2</v>
      </c>
      <c r="C69" s="1">
        <v>304.3</v>
      </c>
      <c r="E69">
        <f>(A69-A68)/A68</f>
        <v>-2.5172008726296359E-3</v>
      </c>
      <c r="G69">
        <f t="shared" ref="G69:G86" si="18">(C69-C68)/C68</f>
        <v>2.3056653491435723E-3</v>
      </c>
      <c r="X69">
        <v>3.8235294117647062E-2</v>
      </c>
      <c r="AA69">
        <v>68</v>
      </c>
      <c r="AB69">
        <v>1.5947624643276814E-2</v>
      </c>
      <c r="AC69">
        <f t="shared" si="14"/>
        <v>50</v>
      </c>
      <c r="AD69">
        <f t="shared" si="15"/>
        <v>0.625</v>
      </c>
      <c r="AE69">
        <f t="shared" si="16"/>
        <v>0.18452380952380953</v>
      </c>
      <c r="AF69">
        <f t="shared" si="17"/>
        <v>0.17261904761904767</v>
      </c>
    </row>
    <row r="70" spans="1:32" x14ac:dyDescent="0.3">
      <c r="A70" s="1">
        <v>303</v>
      </c>
      <c r="C70" s="1">
        <v>308.95</v>
      </c>
      <c r="E70">
        <f>(A70-A69)/A69</f>
        <v>1.9515477792732206E-2</v>
      </c>
      <c r="G70">
        <f t="shared" si="18"/>
        <v>1.528097272428517E-2</v>
      </c>
      <c r="X70">
        <v>4.1968470387729113E-2</v>
      </c>
      <c r="AA70">
        <v>69</v>
      </c>
      <c r="AB70">
        <v>1.6528925619834753E-2</v>
      </c>
      <c r="AC70">
        <f t="shared" si="14"/>
        <v>50</v>
      </c>
      <c r="AD70">
        <f t="shared" si="15"/>
        <v>0.625</v>
      </c>
      <c r="AE70">
        <f t="shared" si="16"/>
        <v>0.1964285714285714</v>
      </c>
      <c r="AF70">
        <f t="shared" si="17"/>
        <v>0.18452380952380953</v>
      </c>
    </row>
    <row r="71" spans="1:32" x14ac:dyDescent="0.3">
      <c r="A71" s="1">
        <v>301</v>
      </c>
      <c r="C71" s="1">
        <v>307.5</v>
      </c>
      <c r="E71">
        <f>(A71-A70)/A70</f>
        <v>-6.6006600660066007E-3</v>
      </c>
      <c r="G71">
        <f t="shared" si="18"/>
        <v>-4.693316070561543E-3</v>
      </c>
      <c r="X71">
        <v>4.288464904603536E-2</v>
      </c>
      <c r="AA71">
        <v>70</v>
      </c>
      <c r="AB71">
        <v>1.7123287671232876E-2</v>
      </c>
      <c r="AC71">
        <f t="shared" si="14"/>
        <v>50</v>
      </c>
      <c r="AD71">
        <f t="shared" si="15"/>
        <v>0.625</v>
      </c>
      <c r="AE71">
        <f t="shared" si="16"/>
        <v>0.20833333333333337</v>
      </c>
      <c r="AF71">
        <f t="shared" si="17"/>
        <v>0.1964285714285714</v>
      </c>
    </row>
    <row r="72" spans="1:32" x14ac:dyDescent="0.3">
      <c r="A72" s="1">
        <v>303.05</v>
      </c>
      <c r="C72" s="1">
        <v>308.10000000000002</v>
      </c>
      <c r="E72">
        <f>(A72-A71)/A71</f>
        <v>6.8106312292359186E-3</v>
      </c>
      <c r="G72">
        <f t="shared" si="18"/>
        <v>1.9512195121951959E-3</v>
      </c>
      <c r="X72">
        <v>4.4569288389513025E-2</v>
      </c>
      <c r="AA72">
        <v>71</v>
      </c>
      <c r="AB72">
        <v>1.7847949201990693E-2</v>
      </c>
      <c r="AC72">
        <f t="shared" si="14"/>
        <v>50</v>
      </c>
      <c r="AD72">
        <f t="shared" si="15"/>
        <v>0.625</v>
      </c>
      <c r="AE72">
        <f t="shared" si="16"/>
        <v>0.22023809523809523</v>
      </c>
      <c r="AF72">
        <f t="shared" si="17"/>
        <v>0.20833333333333337</v>
      </c>
    </row>
    <row r="73" spans="1:32" x14ac:dyDescent="0.3">
      <c r="A73" s="1">
        <v>313</v>
      </c>
      <c r="C73" s="1">
        <v>314</v>
      </c>
      <c r="E73">
        <f>(A73-A72)/A72</f>
        <v>3.2832865863718821E-2</v>
      </c>
      <c r="G73">
        <f t="shared" si="18"/>
        <v>1.9149626744563379E-2</v>
      </c>
      <c r="X73">
        <v>4.4727272727272768E-2</v>
      </c>
      <c r="AA73">
        <v>72</v>
      </c>
      <c r="AB73">
        <v>1.8466611706512853E-2</v>
      </c>
      <c r="AC73">
        <f t="shared" si="14"/>
        <v>50</v>
      </c>
      <c r="AD73">
        <f t="shared" si="15"/>
        <v>0.625</v>
      </c>
      <c r="AE73">
        <f t="shared" si="16"/>
        <v>0.2321428571428571</v>
      </c>
      <c r="AF73">
        <f t="shared" si="17"/>
        <v>0.22023809523809523</v>
      </c>
    </row>
    <row r="74" spans="1:32" x14ac:dyDescent="0.3">
      <c r="A74" s="1">
        <v>292.2</v>
      </c>
      <c r="C74" s="1">
        <v>314.39999999999998</v>
      </c>
      <c r="E74">
        <f>(A74-A73)/A73</f>
        <v>-6.6453674121405792E-2</v>
      </c>
      <c r="G74">
        <f t="shared" si="18"/>
        <v>1.2738853503183988E-3</v>
      </c>
      <c r="X74">
        <v>4.5644599303135969E-2</v>
      </c>
      <c r="AA74">
        <v>73</v>
      </c>
      <c r="AB74">
        <v>1.8734960467514768E-2</v>
      </c>
      <c r="AC74">
        <f t="shared" si="14"/>
        <v>50</v>
      </c>
      <c r="AD74">
        <f t="shared" si="15"/>
        <v>0.625</v>
      </c>
      <c r="AE74">
        <f t="shared" si="16"/>
        <v>0.24404761904761907</v>
      </c>
      <c r="AF74">
        <f t="shared" si="17"/>
        <v>0.2321428571428571</v>
      </c>
    </row>
    <row r="75" spans="1:32" x14ac:dyDescent="0.3">
      <c r="A75" s="1">
        <v>301.2</v>
      </c>
      <c r="C75" s="1">
        <v>316.5</v>
      </c>
      <c r="E75">
        <f>(A75-A74)/A74</f>
        <v>3.0800821355236142E-2</v>
      </c>
      <c r="G75">
        <f t="shared" si="18"/>
        <v>6.6793893129771719E-3</v>
      </c>
      <c r="X75">
        <v>4.7310126582278442E-2</v>
      </c>
      <c r="AA75">
        <v>74</v>
      </c>
      <c r="AB75">
        <v>1.9149626744563379E-2</v>
      </c>
      <c r="AC75">
        <f t="shared" si="14"/>
        <v>50</v>
      </c>
      <c r="AD75">
        <f t="shared" si="15"/>
        <v>0.625</v>
      </c>
      <c r="AE75">
        <f t="shared" si="16"/>
        <v>0.25595238095238093</v>
      </c>
      <c r="AF75">
        <f t="shared" si="17"/>
        <v>0.24404761904761907</v>
      </c>
    </row>
    <row r="76" spans="1:32" x14ac:dyDescent="0.3">
      <c r="A76" s="1">
        <v>304.5</v>
      </c>
      <c r="C76" s="1">
        <v>315.55</v>
      </c>
      <c r="E76">
        <f>(A76-A75)/A75</f>
        <v>1.095617529880482E-2</v>
      </c>
      <c r="G76">
        <f t="shared" si="18"/>
        <v>-3.0015797788309276E-3</v>
      </c>
      <c r="X76">
        <v>5.0571473305151014E-2</v>
      </c>
      <c r="AA76">
        <v>75</v>
      </c>
      <c r="AB76">
        <v>1.9170984455958589E-2</v>
      </c>
      <c r="AC76">
        <f t="shared" si="14"/>
        <v>50</v>
      </c>
      <c r="AD76">
        <f t="shared" si="15"/>
        <v>0.625</v>
      </c>
      <c r="AE76">
        <f t="shared" si="16"/>
        <v>0.2678571428571429</v>
      </c>
      <c r="AF76">
        <f t="shared" si="17"/>
        <v>0.25595238095238093</v>
      </c>
    </row>
    <row r="77" spans="1:32" x14ac:dyDescent="0.3">
      <c r="A77" s="1">
        <v>295.85000000000002</v>
      </c>
      <c r="C77" s="1">
        <v>306.60000000000002</v>
      </c>
      <c r="E77">
        <f>(A77-A76)/A76</f>
        <v>-2.8407224958949023E-2</v>
      </c>
      <c r="G77">
        <f t="shared" si="18"/>
        <v>-2.8363175408017711E-2</v>
      </c>
      <c r="X77">
        <v>5.4969461410327686E-2</v>
      </c>
      <c r="AA77">
        <v>76</v>
      </c>
      <c r="AB77">
        <v>2.0246913580246838E-2</v>
      </c>
      <c r="AC77">
        <f t="shared" si="14"/>
        <v>52</v>
      </c>
      <c r="AD77">
        <f t="shared" si="15"/>
        <v>0.65</v>
      </c>
      <c r="AE77">
        <f t="shared" si="16"/>
        <v>0.25476190476190474</v>
      </c>
      <c r="AF77">
        <f t="shared" si="17"/>
        <v>0.24285714285714288</v>
      </c>
    </row>
    <row r="78" spans="1:32" x14ac:dyDescent="0.3">
      <c r="A78" s="1">
        <v>304.45</v>
      </c>
      <c r="C78" s="1">
        <v>309</v>
      </c>
      <c r="E78">
        <f>(A78-A77)/A77</f>
        <v>2.9068784857191027E-2</v>
      </c>
      <c r="G78">
        <f t="shared" si="18"/>
        <v>7.8277886497063829E-3</v>
      </c>
      <c r="X78">
        <v>6.0842433697347896E-2</v>
      </c>
      <c r="AA78">
        <v>77</v>
      </c>
      <c r="AB78">
        <v>2.2875816993464051E-2</v>
      </c>
      <c r="AC78">
        <f t="shared" si="14"/>
        <v>52</v>
      </c>
      <c r="AD78">
        <f t="shared" si="15"/>
        <v>0.65</v>
      </c>
      <c r="AE78">
        <f t="shared" si="16"/>
        <v>0.26666666666666661</v>
      </c>
      <c r="AF78">
        <f t="shared" si="17"/>
        <v>0.25476190476190474</v>
      </c>
    </row>
    <row r="79" spans="1:32" x14ac:dyDescent="0.3">
      <c r="A79" s="1">
        <v>297</v>
      </c>
      <c r="C79" s="1">
        <v>293.60000000000002</v>
      </c>
      <c r="E79">
        <f>(A79-A78)/A78</f>
        <v>-2.4470356380357987E-2</v>
      </c>
      <c r="G79">
        <f t="shared" si="18"/>
        <v>-4.9838187702265301E-2</v>
      </c>
      <c r="X79">
        <v>6.0963455149501737E-2</v>
      </c>
      <c r="AA79">
        <v>78</v>
      </c>
      <c r="AB79">
        <v>2.7397260273972525E-2</v>
      </c>
      <c r="AC79">
        <f t="shared" si="14"/>
        <v>55</v>
      </c>
      <c r="AD79">
        <f t="shared" si="15"/>
        <v>0.6875</v>
      </c>
      <c r="AE79">
        <f t="shared" si="16"/>
        <v>0.2410714285714286</v>
      </c>
      <c r="AF79">
        <f t="shared" si="17"/>
        <v>0.22916666666666663</v>
      </c>
    </row>
    <row r="80" spans="1:32" x14ac:dyDescent="0.3">
      <c r="A80" s="1">
        <v>306.8</v>
      </c>
      <c r="C80" s="1">
        <v>291.25</v>
      </c>
      <c r="E80">
        <f>(A80-A79)/A79</f>
        <v>3.2996632996633038E-2</v>
      </c>
      <c r="G80">
        <f t="shared" si="18"/>
        <v>-8.004087193460567E-3</v>
      </c>
      <c r="X80">
        <v>7.0038910505836577E-2</v>
      </c>
      <c r="AA80">
        <v>79</v>
      </c>
      <c r="AB80">
        <v>3.1948881789137379E-2</v>
      </c>
      <c r="AC80">
        <f t="shared" si="14"/>
        <v>62</v>
      </c>
      <c r="AD80">
        <f t="shared" si="15"/>
        <v>0.77500000000000002</v>
      </c>
      <c r="AE80">
        <f t="shared" si="16"/>
        <v>0.16547619047619044</v>
      </c>
      <c r="AF80">
        <f t="shared" si="17"/>
        <v>0.15357142857142858</v>
      </c>
    </row>
    <row r="81" spans="1:32" x14ac:dyDescent="0.3">
      <c r="A81" s="1">
        <v>309.89999999999998</v>
      </c>
      <c r="C81" s="1">
        <v>288.45</v>
      </c>
      <c r="E81">
        <f>(A81-A80)/A80</f>
        <v>1.0104302477183722E-2</v>
      </c>
      <c r="G81">
        <f t="shared" si="18"/>
        <v>-9.6137339055794389E-3</v>
      </c>
      <c r="X81">
        <v>7.1038251366120214E-2</v>
      </c>
      <c r="AA81">
        <v>80</v>
      </c>
      <c r="AB81">
        <v>3.2658856940007058E-2</v>
      </c>
      <c r="AC81">
        <f t="shared" si="14"/>
        <v>62</v>
      </c>
      <c r="AD81">
        <f t="shared" si="15"/>
        <v>0.77500000000000002</v>
      </c>
      <c r="AE81">
        <f t="shared" si="16"/>
        <v>0.17738095238095231</v>
      </c>
      <c r="AF81">
        <f t="shared" si="17"/>
        <v>0.16547619047619044</v>
      </c>
    </row>
    <row r="82" spans="1:32" x14ac:dyDescent="0.3">
      <c r="A82" s="1">
        <v>296.75</v>
      </c>
      <c r="C82" s="1">
        <v>292.05</v>
      </c>
      <c r="E82">
        <f>(A82-A81)/A81</f>
        <v>-4.2433042917069952E-2</v>
      </c>
      <c r="G82">
        <f t="shared" si="18"/>
        <v>1.2480499219968877E-2</v>
      </c>
      <c r="AA82">
        <v>81</v>
      </c>
      <c r="AB82">
        <v>3.4791965566714447E-2</v>
      </c>
      <c r="AC82">
        <f t="shared" si="14"/>
        <v>65</v>
      </c>
      <c r="AD82">
        <f t="shared" si="15"/>
        <v>0.8125</v>
      </c>
      <c r="AE82">
        <f t="shared" si="16"/>
        <v>0.1517857142857143</v>
      </c>
      <c r="AF82">
        <f t="shared" si="17"/>
        <v>0.13988095238095233</v>
      </c>
    </row>
    <row r="83" spans="1:32" x14ac:dyDescent="0.3">
      <c r="A83" s="1">
        <v>292.35000000000002</v>
      </c>
      <c r="C83" s="1">
        <v>306</v>
      </c>
      <c r="E83">
        <f>(A83-A82)/A82</f>
        <v>-1.4827295703454009E-2</v>
      </c>
      <c r="G83">
        <f t="shared" si="18"/>
        <v>4.7765793528505351E-2</v>
      </c>
      <c r="AA83">
        <v>82</v>
      </c>
      <c r="AB83">
        <v>3.6402569593147714E-2</v>
      </c>
      <c r="AC83">
        <f t="shared" si="14"/>
        <v>65</v>
      </c>
      <c r="AD83">
        <f t="shared" si="15"/>
        <v>0.8125</v>
      </c>
      <c r="AE83">
        <f t="shared" si="16"/>
        <v>0.16369047619047616</v>
      </c>
      <c r="AF83">
        <f t="shared" si="17"/>
        <v>0.1517857142857143</v>
      </c>
    </row>
    <row r="84" spans="1:32" x14ac:dyDescent="0.3">
      <c r="C84" s="1">
        <v>313</v>
      </c>
      <c r="G84">
        <f t="shared" si="18"/>
        <v>2.2875816993464051E-2</v>
      </c>
      <c r="AA84">
        <v>83</v>
      </c>
      <c r="AB84">
        <v>4.7765793528505351E-2</v>
      </c>
      <c r="AC84">
        <f t="shared" si="14"/>
        <v>74</v>
      </c>
      <c r="AD84">
        <f t="shared" si="15"/>
        <v>0.92500000000000004</v>
      </c>
      <c r="AE84">
        <f t="shared" si="16"/>
        <v>6.3095238095238093E-2</v>
      </c>
      <c r="AF84">
        <f t="shared" si="17"/>
        <v>5.119047619047612E-2</v>
      </c>
    </row>
    <row r="85" spans="1:32" x14ac:dyDescent="0.3">
      <c r="C85" s="1">
        <v>323</v>
      </c>
      <c r="G85">
        <f t="shared" si="18"/>
        <v>3.1948881789137379E-2</v>
      </c>
      <c r="AA85">
        <v>84</v>
      </c>
      <c r="AB85">
        <v>6.1357243319268798E-2</v>
      </c>
      <c r="AC85">
        <f t="shared" si="14"/>
        <v>78</v>
      </c>
      <c r="AD85">
        <f t="shared" si="15"/>
        <v>0.97499999999999998</v>
      </c>
      <c r="AE85">
        <f t="shared" si="16"/>
        <v>2.5000000000000022E-2</v>
      </c>
      <c r="AF85">
        <f t="shared" si="17"/>
        <v>1.309523809523816E-2</v>
      </c>
    </row>
    <row r="86" spans="1:32" x14ac:dyDescent="0.3">
      <c r="C86" s="1">
        <v>310</v>
      </c>
      <c r="G86">
        <f t="shared" si="18"/>
        <v>-4.0247678018575851E-2</v>
      </c>
    </row>
    <row r="87" spans="1:32" x14ac:dyDescent="0.3">
      <c r="C87" s="1">
        <v>305.05</v>
      </c>
      <c r="G87">
        <f>(C87-C86)/C86</f>
        <v>-1.5967741935483833E-2</v>
      </c>
    </row>
  </sheetData>
  <sortState xmlns:xlrd2="http://schemas.microsoft.com/office/spreadsheetml/2017/richdata2" ref="AB2:AB85">
    <sortCondition ref="AB2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2022-03-29T03:15:58Z</dcterms:modified>
</cp:coreProperties>
</file>