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E:\Studies\ТВиМС\"/>
    </mc:Choice>
  </mc:AlternateContent>
  <xr:revisionPtr revIDLastSave="0" documentId="13_ncr:1_{43CE8C5C-4659-4FC6-B51F-1484A09BA9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3" i="1" l="1"/>
  <c r="AM22" i="1" l="1"/>
  <c r="AM21" i="1"/>
  <c r="AM20" i="1"/>
  <c r="AM18" i="1" l="1"/>
  <c r="T24" i="1"/>
  <c r="AH14" i="1" s="1"/>
  <c r="AJ15" i="1"/>
  <c r="AJ14" i="1"/>
  <c r="AJ13" i="1"/>
  <c r="AJ12" i="1"/>
  <c r="AH12" i="1" l="1"/>
  <c r="AH13" i="1"/>
  <c r="AH15" i="1" l="1"/>
  <c r="T20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V24" i="1"/>
  <c r="U24" i="1"/>
  <c r="V20" i="1"/>
  <c r="U20" i="1"/>
  <c r="R6" i="1"/>
  <c r="AI12" i="1" l="1"/>
  <c r="AI14" i="1"/>
  <c r="AK14" i="1" s="1"/>
  <c r="AI13" i="1"/>
  <c r="AK13" i="1" s="1"/>
  <c r="W20" i="1"/>
  <c r="W24" i="1"/>
  <c r="AI15" i="1" l="1"/>
  <c r="AK12" i="1"/>
  <c r="AJ24" i="1"/>
  <c r="AH24" i="1"/>
  <c r="AJ23" i="1"/>
  <c r="AH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2" i="1"/>
  <c r="R1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2" i="1"/>
  <c r="R7" i="1" s="1"/>
  <c r="AK15" i="1" l="1"/>
  <c r="AJ22" i="1"/>
  <c r="AH22" i="1"/>
  <c r="AI24" i="1"/>
  <c r="AI22" i="1"/>
  <c r="AI23" i="1"/>
  <c r="R10" i="1"/>
</calcChain>
</file>

<file path=xl/sharedStrings.xml><?xml version="1.0" encoding="utf-8"?>
<sst xmlns="http://schemas.openxmlformats.org/spreadsheetml/2006/main" count="47" uniqueCount="26">
  <si>
    <t>VTBR</t>
  </si>
  <si>
    <t>MTLR</t>
  </si>
  <si>
    <t>рекомендуемое число ячеек для таблицы сопряженности равно</t>
  </si>
  <si>
    <t>Если мы для каждой из переменных определим 3 интервала группирования, то для таблицы сопряженности получим:   ячеек, то есть, значение, близкое к рекомендуемому.</t>
  </si>
  <si>
    <t>Интервал</t>
  </si>
  <si>
    <t>Код интервала</t>
  </si>
  <si>
    <t>Частота</t>
  </si>
  <si>
    <t>Xmin</t>
  </si>
  <si>
    <t>Xmax</t>
  </si>
  <si>
    <r>
      <t>(-</t>
    </r>
    <r>
      <rPr>
        <sz val="11"/>
        <color theme="1"/>
        <rFont val="Symbol"/>
        <family val="1"/>
        <charset val="2"/>
      </rPr>
      <t>¥; -0,01)</t>
    </r>
  </si>
  <si>
    <t>(-0,01;0,007)</t>
  </si>
  <si>
    <r>
      <t>(0,007;+</t>
    </r>
    <r>
      <rPr>
        <sz val="11"/>
        <color theme="1"/>
        <rFont val="Symbol"/>
        <family val="1"/>
        <charset val="2"/>
      </rPr>
      <t>¥</t>
    </r>
    <r>
      <rPr>
        <sz val="11"/>
        <color theme="1"/>
        <rFont val="Calibri"/>
        <family val="2"/>
        <charset val="204"/>
      </rPr>
      <t>)</t>
    </r>
  </si>
  <si>
    <t>(-0,007;0,007)</t>
  </si>
  <si>
    <r>
      <t>(-</t>
    </r>
    <r>
      <rPr>
        <sz val="11"/>
        <color theme="1"/>
        <rFont val="Symbol"/>
        <family val="1"/>
        <charset val="2"/>
      </rPr>
      <t>¥; -0,007)</t>
    </r>
  </si>
  <si>
    <t>Код VTBR</t>
  </si>
  <si>
    <t>Код MTLR</t>
  </si>
  <si>
    <t>Кол-во</t>
  </si>
  <si>
    <t>Общий итог</t>
  </si>
  <si>
    <t>(-∞; -0,007)</t>
  </si>
  <si>
    <t>(0,007;+∞)</t>
  </si>
  <si>
    <t>X2</t>
  </si>
  <si>
    <t>число степеней свободы 4</t>
  </si>
  <si>
    <t>alpha_набл</t>
  </si>
  <si>
    <t>r(x,y)</t>
  </si>
  <si>
    <t>t_набл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</si>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</sst>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1" xfId="1" applyBorder="1"/>
    <xf numFmtId="0" fontId="1" fillId="0" borderId="1" xfId="1" applyBorder="1"/>
    <xf numFmtId="172" fontId="0" fillId="0" borderId="0" xfId="0" applyNumberFormat="1"/>
    <xf numFmtId="0" fontId="1" fillId="0" borderId="2" xfId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Обычный" xfId="0" builtinId="0"/>
    <cellStyle name="Обычный 2" xfId="1" xr:uid="{4A5C9577-CCE0-43DC-BF90-C5D30017A3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369013</xdr:colOff>
      <xdr:row>14</xdr:row>
      <xdr:rowOff>30822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A9EEBF-8304-4C38-957F-C08076248F1D}"/>
            </a:ext>
          </a:extLst>
        </xdr:cNvPr>
        <xdr:cNvSpPr txBox="1"/>
      </xdr:nvSpPr>
      <xdr:spPr>
        <a:xfrm>
          <a:off x="19513193" y="25479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30</xdr:col>
      <xdr:colOff>369013</xdr:colOff>
      <xdr:row>18</xdr:row>
      <xdr:rowOff>30822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DEC677-1A2A-495D-BB9B-53D29A17344F}"/>
            </a:ext>
          </a:extLst>
        </xdr:cNvPr>
        <xdr:cNvSpPr txBox="1"/>
      </xdr:nvSpPr>
      <xdr:spPr>
        <a:xfrm>
          <a:off x="19513193" y="32671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60.496246643517" createdVersion="6" refreshedVersion="6" minRefreshableVersion="3" recordCount="165" xr:uid="{4CCC8CC1-4324-41AB-AE62-872689E04EF0}">
  <cacheSource type="worksheet">
    <worksheetSource ref="F1:H166" sheet="Sheet1"/>
  </cacheSource>
  <cacheFields count="3">
    <cacheField name="Код VTBR" numFmtId="0">
      <sharedItems containsSemiMixedTypes="0" containsString="0" containsNumber="1" containsInteger="1" minValue="1" maxValue="3" count="3">
        <n v="1"/>
        <n v="3"/>
        <n v="2"/>
      </sharedItems>
    </cacheField>
    <cacheField name="Код MTLR" numFmtId="0">
      <sharedItems containsSemiMixedTypes="0" containsString="0" containsNumber="1" containsInteger="1" minValue="1" maxValue="3" count="3">
        <n v="3"/>
        <n v="2"/>
        <n v="1"/>
      </sharedItems>
    </cacheField>
    <cacheField name="Кол-во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1"/>
  </r>
  <r>
    <x v="1"/>
    <x v="0"/>
    <n v="1"/>
  </r>
  <r>
    <x v="0"/>
    <x v="1"/>
    <n v="1"/>
  </r>
  <r>
    <x v="0"/>
    <x v="1"/>
    <n v="1"/>
  </r>
  <r>
    <x v="0"/>
    <x v="2"/>
    <n v="1"/>
  </r>
  <r>
    <x v="0"/>
    <x v="0"/>
    <n v="1"/>
  </r>
  <r>
    <x v="1"/>
    <x v="0"/>
    <n v="1"/>
  </r>
  <r>
    <x v="1"/>
    <x v="1"/>
    <n v="1"/>
  </r>
  <r>
    <x v="0"/>
    <x v="0"/>
    <n v="1"/>
  </r>
  <r>
    <x v="0"/>
    <x v="0"/>
    <n v="1"/>
  </r>
  <r>
    <x v="1"/>
    <x v="0"/>
    <n v="1"/>
  </r>
  <r>
    <x v="2"/>
    <x v="0"/>
    <n v="1"/>
  </r>
  <r>
    <x v="2"/>
    <x v="2"/>
    <n v="1"/>
  </r>
  <r>
    <x v="0"/>
    <x v="2"/>
    <n v="1"/>
  </r>
  <r>
    <x v="1"/>
    <x v="0"/>
    <n v="1"/>
  </r>
  <r>
    <x v="1"/>
    <x v="1"/>
    <n v="1"/>
  </r>
  <r>
    <x v="0"/>
    <x v="0"/>
    <n v="1"/>
  </r>
  <r>
    <x v="1"/>
    <x v="0"/>
    <n v="1"/>
  </r>
  <r>
    <x v="0"/>
    <x v="2"/>
    <n v="1"/>
  </r>
  <r>
    <x v="1"/>
    <x v="2"/>
    <n v="1"/>
  </r>
  <r>
    <x v="0"/>
    <x v="0"/>
    <n v="1"/>
  </r>
  <r>
    <x v="1"/>
    <x v="0"/>
    <n v="1"/>
  </r>
  <r>
    <x v="2"/>
    <x v="2"/>
    <n v="1"/>
  </r>
  <r>
    <x v="2"/>
    <x v="0"/>
    <n v="1"/>
  </r>
  <r>
    <x v="2"/>
    <x v="1"/>
    <n v="1"/>
  </r>
  <r>
    <x v="1"/>
    <x v="1"/>
    <n v="1"/>
  </r>
  <r>
    <x v="2"/>
    <x v="0"/>
    <n v="1"/>
  </r>
  <r>
    <x v="2"/>
    <x v="0"/>
    <n v="1"/>
  </r>
  <r>
    <x v="0"/>
    <x v="2"/>
    <n v="1"/>
  </r>
  <r>
    <x v="2"/>
    <x v="0"/>
    <n v="1"/>
  </r>
  <r>
    <x v="2"/>
    <x v="0"/>
    <n v="1"/>
  </r>
  <r>
    <x v="2"/>
    <x v="0"/>
    <n v="1"/>
  </r>
  <r>
    <x v="2"/>
    <x v="1"/>
    <n v="1"/>
  </r>
  <r>
    <x v="0"/>
    <x v="0"/>
    <n v="1"/>
  </r>
  <r>
    <x v="1"/>
    <x v="0"/>
    <n v="1"/>
  </r>
  <r>
    <x v="1"/>
    <x v="0"/>
    <n v="1"/>
  </r>
  <r>
    <x v="0"/>
    <x v="2"/>
    <n v="1"/>
  </r>
  <r>
    <x v="2"/>
    <x v="0"/>
    <n v="1"/>
  </r>
  <r>
    <x v="1"/>
    <x v="0"/>
    <n v="1"/>
  </r>
  <r>
    <x v="0"/>
    <x v="0"/>
    <n v="1"/>
  </r>
  <r>
    <x v="0"/>
    <x v="0"/>
    <n v="1"/>
  </r>
  <r>
    <x v="0"/>
    <x v="2"/>
    <n v="1"/>
  </r>
  <r>
    <x v="0"/>
    <x v="2"/>
    <n v="1"/>
  </r>
  <r>
    <x v="1"/>
    <x v="0"/>
    <n v="1"/>
  </r>
  <r>
    <x v="1"/>
    <x v="2"/>
    <n v="1"/>
  </r>
  <r>
    <x v="0"/>
    <x v="2"/>
    <n v="1"/>
  </r>
  <r>
    <x v="0"/>
    <x v="2"/>
    <n v="1"/>
  </r>
  <r>
    <x v="0"/>
    <x v="2"/>
    <n v="1"/>
  </r>
  <r>
    <x v="1"/>
    <x v="0"/>
    <n v="1"/>
  </r>
  <r>
    <x v="2"/>
    <x v="0"/>
    <n v="1"/>
  </r>
  <r>
    <x v="1"/>
    <x v="2"/>
    <n v="1"/>
  </r>
  <r>
    <x v="0"/>
    <x v="0"/>
    <n v="1"/>
  </r>
  <r>
    <x v="1"/>
    <x v="1"/>
    <n v="1"/>
  </r>
  <r>
    <x v="2"/>
    <x v="2"/>
    <n v="1"/>
  </r>
  <r>
    <x v="0"/>
    <x v="2"/>
    <n v="1"/>
  </r>
  <r>
    <x v="0"/>
    <x v="2"/>
    <n v="1"/>
  </r>
  <r>
    <x v="1"/>
    <x v="0"/>
    <n v="1"/>
  </r>
  <r>
    <x v="2"/>
    <x v="2"/>
    <n v="1"/>
  </r>
  <r>
    <x v="2"/>
    <x v="2"/>
    <n v="1"/>
  </r>
  <r>
    <x v="1"/>
    <x v="0"/>
    <n v="1"/>
  </r>
  <r>
    <x v="2"/>
    <x v="2"/>
    <n v="1"/>
  </r>
  <r>
    <x v="1"/>
    <x v="0"/>
    <n v="1"/>
  </r>
  <r>
    <x v="0"/>
    <x v="2"/>
    <n v="1"/>
  </r>
  <r>
    <x v="2"/>
    <x v="0"/>
    <n v="1"/>
  </r>
  <r>
    <x v="0"/>
    <x v="2"/>
    <n v="1"/>
  </r>
  <r>
    <x v="2"/>
    <x v="2"/>
    <n v="1"/>
  </r>
  <r>
    <x v="2"/>
    <x v="2"/>
    <n v="1"/>
  </r>
  <r>
    <x v="0"/>
    <x v="1"/>
    <n v="1"/>
  </r>
  <r>
    <x v="2"/>
    <x v="0"/>
    <n v="1"/>
  </r>
  <r>
    <x v="1"/>
    <x v="2"/>
    <n v="1"/>
  </r>
  <r>
    <x v="0"/>
    <x v="2"/>
    <n v="1"/>
  </r>
  <r>
    <x v="2"/>
    <x v="0"/>
    <n v="1"/>
  </r>
  <r>
    <x v="1"/>
    <x v="0"/>
    <n v="1"/>
  </r>
  <r>
    <x v="0"/>
    <x v="2"/>
    <n v="1"/>
  </r>
  <r>
    <x v="0"/>
    <x v="2"/>
    <n v="1"/>
  </r>
  <r>
    <x v="1"/>
    <x v="0"/>
    <n v="1"/>
  </r>
  <r>
    <x v="2"/>
    <x v="1"/>
    <n v="1"/>
  </r>
  <r>
    <x v="1"/>
    <x v="2"/>
    <n v="1"/>
  </r>
  <r>
    <x v="1"/>
    <x v="0"/>
    <n v="1"/>
  </r>
  <r>
    <x v="1"/>
    <x v="2"/>
    <n v="1"/>
  </r>
  <r>
    <x v="1"/>
    <x v="0"/>
    <n v="1"/>
  </r>
  <r>
    <x v="2"/>
    <x v="2"/>
    <n v="1"/>
  </r>
  <r>
    <x v="0"/>
    <x v="2"/>
    <n v="1"/>
  </r>
  <r>
    <x v="2"/>
    <x v="1"/>
    <n v="1"/>
  </r>
  <r>
    <x v="0"/>
    <x v="2"/>
    <n v="1"/>
  </r>
  <r>
    <x v="0"/>
    <x v="2"/>
    <n v="1"/>
  </r>
  <r>
    <x v="0"/>
    <x v="0"/>
    <n v="1"/>
  </r>
  <r>
    <x v="1"/>
    <x v="1"/>
    <n v="1"/>
  </r>
  <r>
    <x v="1"/>
    <x v="2"/>
    <n v="1"/>
  </r>
  <r>
    <x v="1"/>
    <x v="2"/>
    <n v="1"/>
  </r>
  <r>
    <x v="2"/>
    <x v="0"/>
    <n v="1"/>
  </r>
  <r>
    <x v="1"/>
    <x v="2"/>
    <n v="1"/>
  </r>
  <r>
    <x v="1"/>
    <x v="2"/>
    <n v="1"/>
  </r>
  <r>
    <x v="1"/>
    <x v="1"/>
    <n v="1"/>
  </r>
  <r>
    <x v="1"/>
    <x v="0"/>
    <n v="1"/>
  </r>
  <r>
    <x v="1"/>
    <x v="2"/>
    <n v="1"/>
  </r>
  <r>
    <x v="0"/>
    <x v="0"/>
    <n v="1"/>
  </r>
  <r>
    <x v="2"/>
    <x v="0"/>
    <n v="1"/>
  </r>
  <r>
    <x v="2"/>
    <x v="0"/>
    <n v="1"/>
  </r>
  <r>
    <x v="2"/>
    <x v="0"/>
    <n v="1"/>
  </r>
  <r>
    <x v="1"/>
    <x v="2"/>
    <n v="1"/>
  </r>
  <r>
    <x v="2"/>
    <x v="1"/>
    <n v="1"/>
  </r>
  <r>
    <x v="2"/>
    <x v="0"/>
    <n v="1"/>
  </r>
  <r>
    <x v="1"/>
    <x v="0"/>
    <n v="1"/>
  </r>
  <r>
    <x v="2"/>
    <x v="2"/>
    <n v="1"/>
  </r>
  <r>
    <x v="0"/>
    <x v="1"/>
    <n v="1"/>
  </r>
  <r>
    <x v="2"/>
    <x v="1"/>
    <n v="1"/>
  </r>
  <r>
    <x v="2"/>
    <x v="2"/>
    <n v="1"/>
  </r>
  <r>
    <x v="2"/>
    <x v="1"/>
    <n v="1"/>
  </r>
  <r>
    <x v="2"/>
    <x v="1"/>
    <n v="1"/>
  </r>
  <r>
    <x v="2"/>
    <x v="0"/>
    <n v="1"/>
  </r>
  <r>
    <x v="2"/>
    <x v="1"/>
    <n v="1"/>
  </r>
  <r>
    <x v="0"/>
    <x v="0"/>
    <n v="1"/>
  </r>
  <r>
    <x v="0"/>
    <x v="2"/>
    <n v="1"/>
  </r>
  <r>
    <x v="0"/>
    <x v="2"/>
    <n v="1"/>
  </r>
  <r>
    <x v="2"/>
    <x v="1"/>
    <n v="1"/>
  </r>
  <r>
    <x v="2"/>
    <x v="0"/>
    <n v="1"/>
  </r>
  <r>
    <x v="2"/>
    <x v="0"/>
    <n v="1"/>
  </r>
  <r>
    <x v="1"/>
    <x v="1"/>
    <n v="1"/>
  </r>
  <r>
    <x v="0"/>
    <x v="0"/>
    <n v="1"/>
  </r>
  <r>
    <x v="2"/>
    <x v="0"/>
    <n v="1"/>
  </r>
  <r>
    <x v="0"/>
    <x v="2"/>
    <n v="1"/>
  </r>
  <r>
    <x v="0"/>
    <x v="2"/>
    <n v="1"/>
  </r>
  <r>
    <x v="2"/>
    <x v="2"/>
    <n v="1"/>
  </r>
  <r>
    <x v="0"/>
    <x v="2"/>
    <n v="1"/>
  </r>
  <r>
    <x v="2"/>
    <x v="0"/>
    <n v="1"/>
  </r>
  <r>
    <x v="1"/>
    <x v="0"/>
    <n v="1"/>
  </r>
  <r>
    <x v="0"/>
    <x v="1"/>
    <n v="1"/>
  </r>
  <r>
    <x v="2"/>
    <x v="2"/>
    <n v="1"/>
  </r>
  <r>
    <x v="2"/>
    <x v="0"/>
    <n v="1"/>
  </r>
  <r>
    <x v="0"/>
    <x v="0"/>
    <n v="1"/>
  </r>
  <r>
    <x v="2"/>
    <x v="1"/>
    <n v="1"/>
  </r>
  <r>
    <x v="0"/>
    <x v="1"/>
    <n v="1"/>
  </r>
  <r>
    <x v="2"/>
    <x v="1"/>
    <n v="1"/>
  </r>
  <r>
    <x v="2"/>
    <x v="2"/>
    <n v="1"/>
  </r>
  <r>
    <x v="0"/>
    <x v="2"/>
    <n v="1"/>
  </r>
  <r>
    <x v="0"/>
    <x v="2"/>
    <n v="1"/>
  </r>
  <r>
    <x v="2"/>
    <x v="2"/>
    <n v="1"/>
  </r>
  <r>
    <x v="2"/>
    <x v="1"/>
    <n v="1"/>
  </r>
  <r>
    <x v="2"/>
    <x v="0"/>
    <n v="1"/>
  </r>
  <r>
    <x v="2"/>
    <x v="1"/>
    <n v="1"/>
  </r>
  <r>
    <x v="2"/>
    <x v="1"/>
    <n v="1"/>
  </r>
  <r>
    <x v="2"/>
    <x v="1"/>
    <n v="1"/>
  </r>
  <r>
    <x v="0"/>
    <x v="1"/>
    <n v="1"/>
  </r>
  <r>
    <x v="2"/>
    <x v="0"/>
    <n v="1"/>
  </r>
  <r>
    <x v="0"/>
    <x v="2"/>
    <n v="1"/>
  </r>
  <r>
    <x v="2"/>
    <x v="1"/>
    <n v="1"/>
  </r>
  <r>
    <x v="2"/>
    <x v="1"/>
    <n v="1"/>
  </r>
  <r>
    <x v="2"/>
    <x v="2"/>
    <n v="1"/>
  </r>
  <r>
    <x v="2"/>
    <x v="2"/>
    <n v="1"/>
  </r>
  <r>
    <x v="2"/>
    <x v="1"/>
    <n v="1"/>
  </r>
  <r>
    <x v="2"/>
    <x v="1"/>
    <n v="1"/>
  </r>
  <r>
    <x v="2"/>
    <x v="2"/>
    <n v="1"/>
  </r>
  <r>
    <x v="0"/>
    <x v="2"/>
    <n v="1"/>
  </r>
  <r>
    <x v="2"/>
    <x v="2"/>
    <n v="1"/>
  </r>
  <r>
    <x v="2"/>
    <x v="2"/>
    <n v="1"/>
  </r>
  <r>
    <x v="0"/>
    <x v="2"/>
    <n v="1"/>
  </r>
  <r>
    <x v="0"/>
    <x v="2"/>
    <n v="1"/>
  </r>
  <r>
    <x v="1"/>
    <x v="0"/>
    <n v="1"/>
  </r>
  <r>
    <x v="2"/>
    <x v="0"/>
    <n v="1"/>
  </r>
  <r>
    <x v="2"/>
    <x v="0"/>
    <n v="1"/>
  </r>
  <r>
    <x v="2"/>
    <x v="0"/>
    <n v="1"/>
  </r>
  <r>
    <x v="0"/>
    <x v="0"/>
    <n v="1"/>
  </r>
  <r>
    <x v="0"/>
    <x v="1"/>
    <n v="1"/>
  </r>
  <r>
    <x v="2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3430A-F1DE-4623-9A57-924035BE6C16}" name="Сводная таблица3" cacheId="1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VTBR" colHeaderCaption="MTLR">
  <location ref="AG5:AK10" firstHeaderRow="1" firstDataRow="2" firstDataCol="1"/>
  <pivotFields count="3">
    <pivotField axis="axisRow" showAll="0">
      <items count="4">
        <item n="(-∞; -0,007)" x="0"/>
        <item n="(-0,007;0,007)" x="2"/>
        <item n="(0,007;+∞)" x="1"/>
        <item t="default"/>
      </items>
    </pivotField>
    <pivotField axis="axisCol" showAll="0">
      <items count="4">
        <item n="(-∞; -0,007)" x="2"/>
        <item n="(-0,007;0,007)" x="1"/>
        <item n="(0,007;+∞)"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Частота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7"/>
  <sheetViews>
    <sheetView tabSelected="1" topLeftCell="T1" zoomScale="89" workbookViewId="0">
      <selection activeCell="AM23" sqref="AM23"/>
    </sheetView>
  </sheetViews>
  <sheetFormatPr defaultRowHeight="14.4" x14ac:dyDescent="0.3"/>
  <cols>
    <col min="19" max="19" width="15.21875" customWidth="1"/>
    <col min="20" max="20" width="10.44140625" customWidth="1"/>
    <col min="21" max="21" width="10.88671875" customWidth="1"/>
    <col min="22" max="22" width="12.109375" customWidth="1"/>
    <col min="33" max="33" width="19.88671875" customWidth="1"/>
    <col min="34" max="34" width="18.21875" customWidth="1"/>
    <col min="35" max="35" width="12.88671875" customWidth="1"/>
    <col min="36" max="36" width="10.44140625" customWidth="1"/>
    <col min="37" max="37" width="13.88671875" customWidth="1"/>
    <col min="38" max="38" width="10.6640625" customWidth="1"/>
    <col min="39" max="39" width="8.21875" customWidth="1"/>
    <col min="40" max="40" width="28.33203125" bestFit="1" customWidth="1"/>
    <col min="41" max="41" width="26.109375" bestFit="1" customWidth="1"/>
  </cols>
  <sheetData>
    <row r="1" spans="1:37" x14ac:dyDescent="0.3">
      <c r="A1" s="2" t="s">
        <v>0</v>
      </c>
      <c r="B1" s="2" t="s">
        <v>1</v>
      </c>
      <c r="D1" s="1" t="s">
        <v>0</v>
      </c>
      <c r="E1" s="2" t="s">
        <v>1</v>
      </c>
      <c r="F1" s="4" t="s">
        <v>14</v>
      </c>
      <c r="G1" s="4" t="s">
        <v>15</v>
      </c>
      <c r="H1" s="4" t="s">
        <v>16</v>
      </c>
      <c r="L1" s="2" t="s">
        <v>0</v>
      </c>
      <c r="M1" s="2" t="s">
        <v>1</v>
      </c>
      <c r="Q1" t="s">
        <v>2</v>
      </c>
      <c r="X1">
        <v>8</v>
      </c>
    </row>
    <row r="2" spans="1:37" x14ac:dyDescent="0.3">
      <c r="A2" s="1">
        <v>6.7500000000000004E-2</v>
      </c>
      <c r="B2" s="2">
        <v>24.97</v>
      </c>
      <c r="D2">
        <f>(A3-A2)/A2</f>
        <v>-1.2444444444444553E-2</v>
      </c>
      <c r="E2">
        <f>(B3-B2)/B2</f>
        <v>1.3215859030837079E-2</v>
      </c>
      <c r="F2">
        <f>IF(D2&lt;=$S$16,1,IF(D2&lt;=$T$16,2,3))</f>
        <v>1</v>
      </c>
      <c r="G2">
        <f>IF(E2&lt;=$S$16,1,IF(E2&lt;=$T$16,2,3))</f>
        <v>3</v>
      </c>
      <c r="H2">
        <v>1</v>
      </c>
      <c r="L2">
        <v>-4.7694002833307172E-2</v>
      </c>
      <c r="M2">
        <v>-0.17122994652406423</v>
      </c>
      <c r="Q2" t="s">
        <v>3</v>
      </c>
    </row>
    <row r="3" spans="1:37" x14ac:dyDescent="0.3">
      <c r="A3" s="1">
        <v>6.6659999999999997E-2</v>
      </c>
      <c r="B3" s="2">
        <v>25.3</v>
      </c>
      <c r="D3">
        <f>(A4-A3)/A3</f>
        <v>1.1251125112511261E-2</v>
      </c>
      <c r="E3">
        <f>(B4-B3)/B3</f>
        <v>4.3478260869565133E-2</v>
      </c>
      <c r="F3">
        <f>IF(D3&lt;=$S$16,1,IF(D3&lt;=$T$16,2,3))</f>
        <v>3</v>
      </c>
      <c r="G3">
        <f>IF(E3&lt;=$S$16,1,IF(E3&lt;=$T$16,2,3))</f>
        <v>3</v>
      </c>
      <c r="H3">
        <v>1</v>
      </c>
      <c r="L3">
        <v>-3.5031847133757864E-2</v>
      </c>
      <c r="M3">
        <v>-0.11880074953154268</v>
      </c>
    </row>
    <row r="4" spans="1:37" x14ac:dyDescent="0.3">
      <c r="A4" s="1">
        <v>6.7409999999999998E-2</v>
      </c>
      <c r="B4" s="2">
        <v>26.4</v>
      </c>
      <c r="D4">
        <f>(A5-A4)/A4</f>
        <v>-3.1152647975077746E-2</v>
      </c>
      <c r="E4">
        <f>(B5-B4)/B4</f>
        <v>3.7878787878788418E-3</v>
      </c>
      <c r="F4">
        <f>IF(D4&lt;=$S$16,1,IF(D4&lt;=$T$16,2,3))</f>
        <v>1</v>
      </c>
      <c r="G4">
        <f>IF(E4&lt;=$S$16,1,IF(E4&lt;=$T$16,2,3))</f>
        <v>2</v>
      </c>
      <c r="H4">
        <v>1</v>
      </c>
      <c r="L4">
        <v>-3.4670947030497626E-2</v>
      </c>
      <c r="M4">
        <v>-0.11727982162764766</v>
      </c>
    </row>
    <row r="5" spans="1:37" x14ac:dyDescent="0.3">
      <c r="A5" s="1">
        <v>6.5310000000000007E-2</v>
      </c>
      <c r="B5" s="2">
        <v>26.5</v>
      </c>
      <c r="D5">
        <f>(A6-A5)/A5</f>
        <v>-2.7254631756239527E-2</v>
      </c>
      <c r="E5">
        <f>(B6-B5)/B5</f>
        <v>-3.7735849056604312E-3</v>
      </c>
      <c r="F5">
        <f>IF(D5&lt;=$S$16,1,IF(D5&lt;=$T$16,2,3))</f>
        <v>1</v>
      </c>
      <c r="G5">
        <f>IF(E5&lt;=$S$16,1,IF(E5&lt;=$T$16,2,3))</f>
        <v>2</v>
      </c>
      <c r="H5">
        <v>1</v>
      </c>
      <c r="L5">
        <v>-3.2756489493201438E-2</v>
      </c>
      <c r="M5">
        <v>-0.10569696969696968</v>
      </c>
      <c r="Q5" s="2" t="s">
        <v>0</v>
      </c>
      <c r="AG5" s="6" t="s">
        <v>6</v>
      </c>
      <c r="AH5" s="6" t="s">
        <v>1</v>
      </c>
    </row>
    <row r="6" spans="1:37" x14ac:dyDescent="0.3">
      <c r="A6" s="1">
        <v>6.3530000000000003E-2</v>
      </c>
      <c r="B6" s="2">
        <v>26.4</v>
      </c>
      <c r="D6">
        <f>(A7-A6)/A6</f>
        <v>-4.7694002833307172E-2</v>
      </c>
      <c r="E6">
        <f>(B7-B6)/B6</f>
        <v>-5.3030303030302976E-2</v>
      </c>
      <c r="F6">
        <f>IF(D6&lt;=$S$16,1,IF(D6&lt;=$T$16,2,3))</f>
        <v>1</v>
      </c>
      <c r="G6">
        <f>IF(E6&lt;=$S$16,1,IF(E6&lt;=$T$16,2,3))</f>
        <v>1</v>
      </c>
      <c r="H6">
        <v>1</v>
      </c>
      <c r="L6">
        <v>-3.1732168850072802E-2</v>
      </c>
      <c r="M6">
        <v>-9.6141437604852095E-2</v>
      </c>
      <c r="Q6" t="s">
        <v>7</v>
      </c>
      <c r="R6">
        <f>MIN(D2:D166)</f>
        <v>-4.7694002833307172E-2</v>
      </c>
      <c r="AG6" s="6" t="s">
        <v>0</v>
      </c>
      <c r="AH6" t="s">
        <v>18</v>
      </c>
      <c r="AI6" t="s">
        <v>12</v>
      </c>
      <c r="AJ6" t="s">
        <v>19</v>
      </c>
      <c r="AK6" t="s">
        <v>17</v>
      </c>
    </row>
    <row r="7" spans="1:37" x14ac:dyDescent="0.3">
      <c r="A7" s="1">
        <v>6.0499999999999998E-2</v>
      </c>
      <c r="B7" s="2">
        <v>25</v>
      </c>
      <c r="D7">
        <f>(A8-A7)/A7</f>
        <v>-6.6115702479338442E-3</v>
      </c>
      <c r="E7">
        <f>(B8-B7)/B7</f>
        <v>0.01</v>
      </c>
      <c r="F7">
        <f>IF(D7&lt;=$S$16,1,IF(D7&lt;=$T$16,2,3))</f>
        <v>1</v>
      </c>
      <c r="G7">
        <f>IF(E7&lt;=$S$16,1,IF(E7&lt;=$T$16,2,3))</f>
        <v>3</v>
      </c>
      <c r="H7">
        <v>1</v>
      </c>
      <c r="L7">
        <v>-3.138138138138151E-2</v>
      </c>
      <c r="M7">
        <v>-8.2850167836435867E-2</v>
      </c>
      <c r="Q7" t="s">
        <v>8</v>
      </c>
      <c r="R7">
        <f>MAX(D2:D166)</f>
        <v>5.5625392834695184E-2</v>
      </c>
      <c r="AG7" s="7" t="s">
        <v>18</v>
      </c>
      <c r="AH7" s="5">
        <v>31</v>
      </c>
      <c r="AI7" s="5">
        <v>8</v>
      </c>
      <c r="AJ7" s="5">
        <v>16</v>
      </c>
      <c r="AK7" s="5">
        <v>55</v>
      </c>
    </row>
    <row r="8" spans="1:37" x14ac:dyDescent="0.3">
      <c r="A8" s="1">
        <v>6.0100000000000001E-2</v>
      </c>
      <c r="B8" s="2">
        <v>25.25</v>
      </c>
      <c r="D8">
        <f>(A9-A8)/A8</f>
        <v>4.3760399334442486E-2</v>
      </c>
      <c r="E8">
        <f>(B9-B8)/B8</f>
        <v>3.4851485148514813E-2</v>
      </c>
      <c r="F8">
        <f>IF(D8&lt;=$S$16,1,IF(D8&lt;=$T$16,2,3))</f>
        <v>3</v>
      </c>
      <c r="G8">
        <f>IF(E8&lt;=$S$16,1,IF(E8&lt;=$T$16,2,3))</f>
        <v>3</v>
      </c>
      <c r="H8">
        <v>1</v>
      </c>
      <c r="L8">
        <v>-3.1152647975077746E-2</v>
      </c>
      <c r="M8">
        <v>-6.7709815078236008E-2</v>
      </c>
      <c r="AG8" s="7" t="s">
        <v>12</v>
      </c>
      <c r="AH8" s="5">
        <v>20</v>
      </c>
      <c r="AI8" s="5">
        <v>21</v>
      </c>
      <c r="AJ8" s="5">
        <v>28</v>
      </c>
      <c r="AK8" s="5">
        <v>69</v>
      </c>
    </row>
    <row r="9" spans="1:37" x14ac:dyDescent="0.3">
      <c r="A9" s="1">
        <v>6.2729999999999994E-2</v>
      </c>
      <c r="B9" s="2">
        <v>26.13</v>
      </c>
      <c r="D9">
        <f>(A10-A9)/A9</f>
        <v>3.9693926351028315E-2</v>
      </c>
      <c r="E9">
        <f>(B10-B9)/B9</f>
        <v>5.740528128587912E-3</v>
      </c>
      <c r="F9">
        <f>IF(D9&lt;=$S$16,1,IF(D9&lt;=$T$16,2,3))</f>
        <v>3</v>
      </c>
      <c r="G9">
        <f>IF(E9&lt;=$S$16,1,IF(E9&lt;=$T$16,2,3))</f>
        <v>2</v>
      </c>
      <c r="H9">
        <v>1</v>
      </c>
      <c r="L9">
        <v>-3.0979827089337161E-2</v>
      </c>
      <c r="M9">
        <v>-6.4296296296296351E-2</v>
      </c>
      <c r="Q9" s="2" t="s">
        <v>1</v>
      </c>
      <c r="AG9" s="7" t="s">
        <v>19</v>
      </c>
      <c r="AH9" s="5">
        <v>12</v>
      </c>
      <c r="AI9" s="5">
        <v>7</v>
      </c>
      <c r="AJ9" s="5">
        <v>22</v>
      </c>
      <c r="AK9" s="5">
        <v>41</v>
      </c>
    </row>
    <row r="10" spans="1:37" x14ac:dyDescent="0.3">
      <c r="A10" s="1">
        <v>6.522E-2</v>
      </c>
      <c r="B10" s="2">
        <v>26.28</v>
      </c>
      <c r="D10">
        <f>(A11-A10)/A10</f>
        <v>-1.8552591229684189E-2</v>
      </c>
      <c r="E10">
        <f>(B11-B10)/B10</f>
        <v>1.9786910197869084E-2</v>
      </c>
      <c r="F10">
        <f>IF(D10&lt;=$S$16,1,IF(D10&lt;=$T$16,2,3))</f>
        <v>1</v>
      </c>
      <c r="G10">
        <f>IF(E10&lt;=$S$16,1,IF(E10&lt;=$T$16,2,3))</f>
        <v>3</v>
      </c>
      <c r="H10">
        <v>1</v>
      </c>
      <c r="L10">
        <v>-2.9957203994293736E-2</v>
      </c>
      <c r="M10">
        <v>-5.4657958061189366E-2</v>
      </c>
      <c r="Q10" t="s">
        <v>7</v>
      </c>
      <c r="R10">
        <f>MIN(E2:E166)</f>
        <v>-0.17122994652406423</v>
      </c>
      <c r="AG10" s="7" t="s">
        <v>17</v>
      </c>
      <c r="AH10" s="5">
        <v>63</v>
      </c>
      <c r="AI10" s="5">
        <v>36</v>
      </c>
      <c r="AJ10" s="5">
        <v>66</v>
      </c>
      <c r="AK10" s="5">
        <v>165</v>
      </c>
    </row>
    <row r="11" spans="1:37" x14ac:dyDescent="0.3">
      <c r="A11" s="1">
        <v>6.4009999999999997E-2</v>
      </c>
      <c r="B11" s="2">
        <v>26.8</v>
      </c>
      <c r="D11">
        <f>(A12-A11)/A11</f>
        <v>-2.9839087642555773E-2</v>
      </c>
      <c r="E11">
        <f>(B12-B11)/B11</f>
        <v>1.6044776119402974E-2</v>
      </c>
      <c r="F11">
        <f>IF(D11&lt;=$S$16,1,IF(D11&lt;=$T$16,2,3))</f>
        <v>1</v>
      </c>
      <c r="G11">
        <f>IF(E11&lt;=$S$16,1,IF(E11&lt;=$T$16,2,3))</f>
        <v>3</v>
      </c>
      <c r="H11">
        <v>1</v>
      </c>
      <c r="L11">
        <v>-2.9839087642555773E-2</v>
      </c>
      <c r="M11">
        <v>-5.3030303030302976E-2</v>
      </c>
      <c r="Q11" t="s">
        <v>8</v>
      </c>
      <c r="R11">
        <f>MAX(E2:E166)</f>
        <v>0.28907412920512038</v>
      </c>
    </row>
    <row r="12" spans="1:37" x14ac:dyDescent="0.3">
      <c r="A12" s="1">
        <v>6.2100000000000002E-2</v>
      </c>
      <c r="B12" s="2">
        <v>27.23</v>
      </c>
      <c r="D12">
        <f>(A13-A12)/A12</f>
        <v>2.2544283413848606E-2</v>
      </c>
      <c r="E12">
        <f>(B13-B12)/B12</f>
        <v>0.18068307014322432</v>
      </c>
      <c r="F12">
        <f>IF(D12&lt;=$S$16,1,IF(D12&lt;=$T$16,2,3))</f>
        <v>3</v>
      </c>
      <c r="G12">
        <f>IF(E12&lt;=$S$16,1,IF(E12&lt;=$T$16,2,3))</f>
        <v>3</v>
      </c>
      <c r="H12">
        <v>1</v>
      </c>
      <c r="L12">
        <v>-2.8720626631853721E-2</v>
      </c>
      <c r="M12">
        <v>-5.1446945337620675E-2</v>
      </c>
      <c r="AH12">
        <f>T24*$T$20/165</f>
        <v>21</v>
      </c>
      <c r="AI12">
        <f>U24*$T$20/165</f>
        <v>12</v>
      </c>
      <c r="AJ12">
        <f>V24*$T$20/165</f>
        <v>22</v>
      </c>
      <c r="AK12">
        <f>SUM(AH12:AJ12)</f>
        <v>55</v>
      </c>
    </row>
    <row r="13" spans="1:37" x14ac:dyDescent="0.3">
      <c r="A13" s="1">
        <v>6.3500000000000001E-2</v>
      </c>
      <c r="B13" s="2">
        <v>32.15</v>
      </c>
      <c r="D13">
        <f>(A14-A13)/A13</f>
        <v>1.8897637795274821E-3</v>
      </c>
      <c r="E13">
        <f>(B14-B13)/B13</f>
        <v>0.10575427682737165</v>
      </c>
      <c r="F13">
        <f>IF(D13&lt;=$S$16,1,IF(D13&lt;=$T$16,2,3))</f>
        <v>2</v>
      </c>
      <c r="G13">
        <f>IF(E13&lt;=$S$16,1,IF(E13&lt;=$T$16,2,3))</f>
        <v>3</v>
      </c>
      <c r="H13">
        <v>1</v>
      </c>
      <c r="L13">
        <v>-2.7254631756239527E-2</v>
      </c>
      <c r="M13">
        <v>-5.0973123262279887E-2</v>
      </c>
      <c r="AH13">
        <f>T24*$U$20/165</f>
        <v>26.345454545454544</v>
      </c>
      <c r="AI13">
        <f t="shared" ref="AI13:AJ13" si="0">U24*$U$20/165</f>
        <v>15.054545454545455</v>
      </c>
      <c r="AJ13">
        <f>V24*$U$20/165</f>
        <v>27.6</v>
      </c>
      <c r="AK13">
        <f>SUM(AH13:AJ13)</f>
        <v>69</v>
      </c>
    </row>
    <row r="14" spans="1:37" x14ac:dyDescent="0.3">
      <c r="A14" s="1">
        <v>6.3619999999999996E-2</v>
      </c>
      <c r="B14" s="2">
        <v>35.549999999999997</v>
      </c>
      <c r="D14">
        <f>(A15-A14)/A14</f>
        <v>2.8292989625903742E-3</v>
      </c>
      <c r="E14">
        <f>(B15-B14)/B14</f>
        <v>-3.2348804500703196E-2</v>
      </c>
      <c r="F14">
        <f>IF(D14&lt;=$S$16,1,IF(D14&lt;=$T$16,2,3))</f>
        <v>2</v>
      </c>
      <c r="G14">
        <f>IF(E14&lt;=$S$16,1,IF(E14&lt;=$T$16,2,3))</f>
        <v>1</v>
      </c>
      <c r="H14">
        <v>1</v>
      </c>
      <c r="L14">
        <v>-2.6498422712933768E-2</v>
      </c>
      <c r="M14">
        <v>-4.9127906976744122E-2</v>
      </c>
      <c r="AH14">
        <f>T24*$V$20/165</f>
        <v>15.654545454545454</v>
      </c>
      <c r="AI14">
        <f>U24*$V$20/165</f>
        <v>8.9454545454545453</v>
      </c>
      <c r="AJ14">
        <f t="shared" ref="AI14:AJ14" si="1">V24*$V$20/165</f>
        <v>16.399999999999999</v>
      </c>
      <c r="AK14">
        <f>SUM(AH14:AJ14)</f>
        <v>41</v>
      </c>
    </row>
    <row r="15" spans="1:37" x14ac:dyDescent="0.3">
      <c r="A15" s="1">
        <v>6.3799999999999996E-2</v>
      </c>
      <c r="B15" s="2">
        <v>34.4</v>
      </c>
      <c r="D15">
        <f>(A16-A15)/A15</f>
        <v>-1.8808777429466971E-2</v>
      </c>
      <c r="E15">
        <f>(B16-B15)/B15</f>
        <v>-4.9127906976744122E-2</v>
      </c>
      <c r="F15">
        <f>IF(D15&lt;=$S$16,1,IF(D15&lt;=$T$16,2,3))</f>
        <v>1</v>
      </c>
      <c r="G15">
        <f>IF(E15&lt;=$S$16,1,IF(E15&lt;=$T$16,2,3))</f>
        <v>1</v>
      </c>
      <c r="H15">
        <v>1</v>
      </c>
      <c r="L15">
        <v>-2.5423728813559376E-2</v>
      </c>
      <c r="M15">
        <v>-4.5021784734548966E-2</v>
      </c>
      <c r="AH15">
        <f>SUM(AH12:AH14)</f>
        <v>63</v>
      </c>
      <c r="AI15">
        <f>SUM(AI12:AI14)</f>
        <v>36</v>
      </c>
      <c r="AJ15">
        <f>SUM(AJ12:AJ14)</f>
        <v>66</v>
      </c>
      <c r="AK15">
        <f>SUM(AK12:AK14)</f>
        <v>165</v>
      </c>
    </row>
    <row r="16" spans="1:37" x14ac:dyDescent="0.3">
      <c r="A16" s="1">
        <v>6.2600000000000003E-2</v>
      </c>
      <c r="B16" s="2">
        <v>32.71</v>
      </c>
      <c r="D16">
        <f>(A17-A16)/A16</f>
        <v>1.6613418530351424E-2</v>
      </c>
      <c r="E16">
        <f>(B17-B16)/B16</f>
        <v>3.026597370834613E-2</v>
      </c>
      <c r="F16">
        <f>IF(D16&lt;=$S$16,1,IF(D16&lt;=$T$16,2,3))</f>
        <v>3</v>
      </c>
      <c r="G16">
        <f>IF(E16&lt;=$S$16,1,IF(E16&lt;=$T$16,2,3))</f>
        <v>3</v>
      </c>
      <c r="H16">
        <v>1</v>
      </c>
      <c r="L16">
        <v>-2.5301204819277123E-2</v>
      </c>
      <c r="M16">
        <v>-4.4410177332305255E-2</v>
      </c>
      <c r="S16">
        <v>-6.0000000000000001E-3</v>
      </c>
      <c r="T16">
        <v>7.0000000000000001E-3</v>
      </c>
    </row>
    <row r="17" spans="1:39" x14ac:dyDescent="0.3">
      <c r="A17" s="1">
        <v>6.3640000000000002E-2</v>
      </c>
      <c r="B17" s="2">
        <v>33.700000000000003</v>
      </c>
      <c r="D17">
        <f>(A18-A17)/A17</f>
        <v>5.5625392834695184E-2</v>
      </c>
      <c r="E17">
        <f>(B18-B17)/B17</f>
        <v>-3.2640949554895971E-3</v>
      </c>
      <c r="F17">
        <f>IF(D17&lt;=$S$16,1,IF(D17&lt;=$T$16,2,3))</f>
        <v>3</v>
      </c>
      <c r="G17">
        <f>IF(E17&lt;=$S$16,1,IF(E17&lt;=$T$16,2,3))</f>
        <v>2</v>
      </c>
      <c r="H17">
        <v>1</v>
      </c>
      <c r="L17">
        <v>-2.4927536231884047E-2</v>
      </c>
      <c r="M17">
        <v>-4.1722745625841107E-2</v>
      </c>
    </row>
    <row r="18" spans="1:39" x14ac:dyDescent="0.3">
      <c r="A18" s="1">
        <v>6.7180000000000004E-2</v>
      </c>
      <c r="B18" s="2">
        <v>33.590000000000003</v>
      </c>
      <c r="D18">
        <f>(A19-A18)/A18</f>
        <v>-1.012206013694552E-2</v>
      </c>
      <c r="E18">
        <f>(B19-B18)/B18</f>
        <v>0.28907412920512038</v>
      </c>
      <c r="F18">
        <f>IF(D18&lt;=$S$16,1,IF(D18&lt;=$T$16,2,3))</f>
        <v>1</v>
      </c>
      <c r="G18">
        <f>IF(E18&lt;=$S$16,1,IF(E18&lt;=$T$16,2,3))</f>
        <v>3</v>
      </c>
      <c r="H18">
        <v>1</v>
      </c>
      <c r="L18">
        <v>-2.3529411764705941E-2</v>
      </c>
      <c r="M18">
        <v>-3.8718662952646254E-2</v>
      </c>
      <c r="S18" t="s">
        <v>4</v>
      </c>
      <c r="T18" t="s">
        <v>13</v>
      </c>
      <c r="U18" t="s">
        <v>12</v>
      </c>
      <c r="V18" t="s">
        <v>11</v>
      </c>
      <c r="AH18" s="5">
        <v>31</v>
      </c>
      <c r="AI18" s="5">
        <v>8</v>
      </c>
      <c r="AJ18" s="5">
        <v>16</v>
      </c>
      <c r="AL18" t="s">
        <v>20</v>
      </c>
      <c r="AM18">
        <f>165*(SUM(AH22:AJ24)-1)</f>
        <v>14.802205512173694</v>
      </c>
    </row>
    <row r="19" spans="1:39" x14ac:dyDescent="0.3">
      <c r="A19" s="1">
        <v>6.6500000000000004E-2</v>
      </c>
      <c r="B19" s="2">
        <v>43.3</v>
      </c>
      <c r="D19">
        <f>(A20-A19)/A19</f>
        <v>3.6691729323308234E-2</v>
      </c>
      <c r="E19">
        <f>(B20-B19)/B19</f>
        <v>3.579676674364906E-2</v>
      </c>
      <c r="F19">
        <f>IF(D19&lt;=$S$16,1,IF(D19&lt;=$T$16,2,3))</f>
        <v>3</v>
      </c>
      <c r="G19">
        <f>IF(E19&lt;=$S$16,1,IF(E19&lt;=$T$16,2,3))</f>
        <v>3</v>
      </c>
      <c r="H19">
        <v>1</v>
      </c>
      <c r="L19">
        <v>-2.2911392405063367E-2</v>
      </c>
      <c r="M19">
        <v>-3.5993740219092289E-2</v>
      </c>
      <c r="S19" t="s">
        <v>5</v>
      </c>
      <c r="T19">
        <v>1</v>
      </c>
      <c r="U19">
        <v>2</v>
      </c>
      <c r="V19">
        <v>3</v>
      </c>
      <c r="AH19" s="5">
        <v>20</v>
      </c>
      <c r="AI19" s="5">
        <v>21</v>
      </c>
      <c r="AJ19" s="5">
        <v>28</v>
      </c>
      <c r="AL19" t="s">
        <v>21</v>
      </c>
    </row>
    <row r="20" spans="1:39" x14ac:dyDescent="0.3">
      <c r="A20" s="1">
        <v>6.8940000000000001E-2</v>
      </c>
      <c r="B20" s="2">
        <v>44.85</v>
      </c>
      <c r="D20">
        <f>(A21-A20)/A20</f>
        <v>-2.8720626631853721E-2</v>
      </c>
      <c r="E20">
        <f>(B21-B20)/B20</f>
        <v>-0.11727982162764766</v>
      </c>
      <c r="F20">
        <f>IF(D20&lt;=$S$16,1,IF(D20&lt;=$T$16,2,3))</f>
        <v>1</v>
      </c>
      <c r="G20">
        <f>IF(E20&lt;=$S$16,1,IF(E20&lt;=$T$16,2,3))</f>
        <v>1</v>
      </c>
      <c r="H20">
        <v>1</v>
      </c>
      <c r="L20">
        <v>-2.1723493022586641E-2</v>
      </c>
      <c r="M20">
        <v>-3.5918513223731199E-2</v>
      </c>
      <c r="S20" t="s">
        <v>6</v>
      </c>
      <c r="T20">
        <f>FREQUENCY(L2:L166,S16)</f>
        <v>55</v>
      </c>
      <c r="U20" s="3">
        <f>FREQUENCY(L2:L166,T16)-T20</f>
        <v>69</v>
      </c>
      <c r="V20" s="3">
        <f>165-FREQUENCY(L2:L166,T16)</f>
        <v>41</v>
      </c>
      <c r="W20">
        <f>SUM(T20:V20)</f>
        <v>165</v>
      </c>
      <c r="AH20" s="5">
        <v>12</v>
      </c>
      <c r="AI20" s="5">
        <v>7</v>
      </c>
      <c r="AJ20" s="5">
        <v>22</v>
      </c>
      <c r="AL20" t="s">
        <v>22</v>
      </c>
      <c r="AM20">
        <f>_xlfn.CHISQ.DIST.RT(AM18,4)</f>
        <v>5.1295375073946931E-3</v>
      </c>
    </row>
    <row r="21" spans="1:39" x14ac:dyDescent="0.3">
      <c r="A21" s="1">
        <v>6.6960000000000006E-2</v>
      </c>
      <c r="B21" s="2">
        <v>39.590000000000003</v>
      </c>
      <c r="D21">
        <f>(A22-A21)/A21</f>
        <v>1.1051373954599621E-2</v>
      </c>
      <c r="E21">
        <f>(B22-B21)/B21</f>
        <v>-1.2376862844152613E-2</v>
      </c>
      <c r="F21">
        <f>IF(D21&lt;=$S$16,1,IF(D21&lt;=$T$16,2,3))</f>
        <v>3</v>
      </c>
      <c r="G21">
        <f>IF(E21&lt;=$S$16,1,IF(E21&lt;=$T$16,2,3))</f>
        <v>1</v>
      </c>
      <c r="H21">
        <v>1</v>
      </c>
      <c r="L21">
        <v>-2.1327829377364948E-2</v>
      </c>
      <c r="M21">
        <v>-3.4943181818181929E-2</v>
      </c>
      <c r="AL21" t="s">
        <v>23</v>
      </c>
      <c r="AM21">
        <f>PEARSON(D2:D166,E2:E166)</f>
        <v>0.26984977848532776</v>
      </c>
    </row>
    <row r="22" spans="1:39" x14ac:dyDescent="0.3">
      <c r="A22" s="1">
        <v>6.7699999999999996E-2</v>
      </c>
      <c r="B22" s="2">
        <v>39.1</v>
      </c>
      <c r="D22">
        <f>(A23-A22)/A22</f>
        <v>-1.1964549483013166E-2</v>
      </c>
      <c r="E22">
        <f>(B23-B22)/B22</f>
        <v>4.5780051150895118E-2</v>
      </c>
      <c r="F22">
        <f>IF(D22&lt;=$S$16,1,IF(D22&lt;=$T$16,2,3))</f>
        <v>1</v>
      </c>
      <c r="G22">
        <f>IF(E22&lt;=$S$16,1,IF(E22&lt;=$T$16,2,3))</f>
        <v>3</v>
      </c>
      <c r="H22">
        <v>1</v>
      </c>
      <c r="L22">
        <v>-2.0914020139426753E-2</v>
      </c>
      <c r="M22">
        <v>-3.3895774227265883E-2</v>
      </c>
      <c r="S22" t="s">
        <v>4</v>
      </c>
      <c r="T22" t="s">
        <v>9</v>
      </c>
      <c r="U22" t="s">
        <v>10</v>
      </c>
      <c r="V22" t="s">
        <v>11</v>
      </c>
      <c r="AH22">
        <f>(AH18^2)/($AH$15*AK12)</f>
        <v>0.27734487734487734</v>
      </c>
      <c r="AI22">
        <f>(AI18^2)/($AI$15*AK12)</f>
        <v>3.2323232323232323E-2</v>
      </c>
      <c r="AJ22">
        <f>(AJ18^2)/($AJ$15*AK12)</f>
        <v>7.0523415977961426E-2</v>
      </c>
      <c r="AL22" t="s">
        <v>24</v>
      </c>
      <c r="AM22">
        <f>AM21*(SQRT(165-2))/(SQRT(1-(AM21^2)))</f>
        <v>3.5779443684947592</v>
      </c>
    </row>
    <row r="23" spans="1:39" x14ac:dyDescent="0.3">
      <c r="A23" s="1">
        <v>6.6890000000000005E-2</v>
      </c>
      <c r="B23" s="2">
        <v>40.89</v>
      </c>
      <c r="D23">
        <f>(A24-A23)/A23</f>
        <v>1.4501420242188647E-2</v>
      </c>
      <c r="E23">
        <f>(B24-B23)/B23</f>
        <v>5.8449498654927871E-2</v>
      </c>
      <c r="F23">
        <f>IF(D23&lt;=$S$16,1,IF(D23&lt;=$T$16,2,3))</f>
        <v>3</v>
      </c>
      <c r="G23">
        <f>IF(E23&lt;=$S$16,1,IF(E23&lt;=$T$16,2,3))</f>
        <v>3</v>
      </c>
      <c r="H23">
        <v>1</v>
      </c>
      <c r="L23">
        <v>-2.0166666666666597E-2</v>
      </c>
      <c r="M23">
        <v>-3.3498077979132311E-2</v>
      </c>
      <c r="S23" t="s">
        <v>5</v>
      </c>
      <c r="T23">
        <v>1</v>
      </c>
      <c r="U23">
        <v>2</v>
      </c>
      <c r="V23">
        <v>3</v>
      </c>
      <c r="AH23">
        <f>(AH19^2)/($AH$15*AK13)</f>
        <v>9.2017483321831142E-2</v>
      </c>
      <c r="AI23">
        <f>(AI19^2)/($AI$15*AK13)</f>
        <v>0.17753623188405798</v>
      </c>
      <c r="AJ23">
        <f t="shared" ref="AJ23:AJ24" si="2">(AJ19^2)/($AJ$15*AK13)</f>
        <v>0.17215634606938954</v>
      </c>
      <c r="AL23" t="s">
        <v>22</v>
      </c>
      <c r="AM23">
        <f>_xlfn.T.DIST.2T(AM22,163)</f>
        <v>4.5628759175771796E-4</v>
      </c>
    </row>
    <row r="24" spans="1:39" x14ac:dyDescent="0.3">
      <c r="A24" s="1">
        <v>6.7860000000000004E-2</v>
      </c>
      <c r="B24" s="2">
        <v>43.28</v>
      </c>
      <c r="D24">
        <f>(A25-A24)/A24</f>
        <v>5.8944886531093069E-3</v>
      </c>
      <c r="E24">
        <f>(B25-B24)/B24</f>
        <v>-2.9805914972273546E-2</v>
      </c>
      <c r="F24">
        <f>IF(D24&lt;=$S$16,1,IF(D24&lt;=$T$16,2,3))</f>
        <v>2</v>
      </c>
      <c r="G24">
        <f>IF(E24&lt;=$S$16,1,IF(E24&lt;=$T$16,2,3))</f>
        <v>1</v>
      </c>
      <c r="H24">
        <v>1</v>
      </c>
      <c r="L24">
        <v>-1.9267214150347423E-2</v>
      </c>
      <c r="M24">
        <v>-3.2348804500703196E-2</v>
      </c>
      <c r="S24" t="s">
        <v>6</v>
      </c>
      <c r="T24">
        <f>FREQUENCY(M2:M166,S16)</f>
        <v>63</v>
      </c>
      <c r="U24" s="3">
        <f>FREQUENCY(M2:M166,T16)-T24</f>
        <v>36</v>
      </c>
      <c r="V24" s="3">
        <f>165-FREQUENCY(M2:M166,T16)</f>
        <v>66</v>
      </c>
      <c r="W24">
        <f>SUM(T24:V24)</f>
        <v>165</v>
      </c>
      <c r="AH24">
        <f>(AH20^2)/($AH$15*AK14)</f>
        <v>5.5749128919860627E-2</v>
      </c>
      <c r="AI24">
        <f>(AI20^2)/($AI$15*AK14)</f>
        <v>3.3197831978319783E-2</v>
      </c>
      <c r="AJ24">
        <f t="shared" si="2"/>
        <v>0.17886178861788618</v>
      </c>
      <c r="AM24" t="s">
        <v>25</v>
      </c>
    </row>
    <row r="25" spans="1:39" x14ac:dyDescent="0.3">
      <c r="A25" s="1">
        <v>6.8260000000000001E-2</v>
      </c>
      <c r="B25" s="2">
        <v>41.99</v>
      </c>
      <c r="D25">
        <f>(A26-A25)/A25</f>
        <v>-3.8089657193084727E-3</v>
      </c>
      <c r="E25">
        <f>(B26-B25)/B25</f>
        <v>2.4053346034770134E-2</v>
      </c>
      <c r="F25">
        <f>IF(D25&lt;=$S$16,1,IF(D25&lt;=$T$16,2,3))</f>
        <v>2</v>
      </c>
      <c r="G25">
        <f>IF(E25&lt;=$S$16,1,IF(E25&lt;=$T$16,2,3))</f>
        <v>3</v>
      </c>
      <c r="H25">
        <v>1</v>
      </c>
      <c r="L25">
        <v>-1.9142808741317959E-2</v>
      </c>
      <c r="M25">
        <v>-3.2197614991482118E-2</v>
      </c>
    </row>
    <row r="26" spans="1:39" x14ac:dyDescent="0.3">
      <c r="A26" s="1">
        <v>6.8000000000000005E-2</v>
      </c>
      <c r="B26" s="2">
        <v>43</v>
      </c>
      <c r="D26">
        <f>(A27-A26)/A26</f>
        <v>3.0882352941176742E-3</v>
      </c>
      <c r="E26">
        <f>(B27-B26)/B26</f>
        <v>6.5116279069767705E-3</v>
      </c>
      <c r="F26">
        <f>IF(D26&lt;=$S$16,1,IF(D26&lt;=$T$16,2,3))</f>
        <v>2</v>
      </c>
      <c r="G26">
        <f>IF(E26&lt;=$S$16,1,IF(E26&lt;=$T$16,2,3))</f>
        <v>2</v>
      </c>
      <c r="H26">
        <v>1</v>
      </c>
      <c r="L26">
        <v>-1.8808777429466971E-2</v>
      </c>
      <c r="M26">
        <v>-2.9805914972273546E-2</v>
      </c>
    </row>
    <row r="27" spans="1:39" x14ac:dyDescent="0.3">
      <c r="A27" s="1">
        <v>6.8210000000000007E-2</v>
      </c>
      <c r="B27" s="2">
        <v>43.28</v>
      </c>
      <c r="D27">
        <f>(A28-A27)/A27</f>
        <v>1.2314909837267166E-2</v>
      </c>
      <c r="E27">
        <f>(B28-B27)/B27</f>
        <v>6.9316081330871384E-4</v>
      </c>
      <c r="F27">
        <f>IF(D27&lt;=$S$16,1,IF(D27&lt;=$T$16,2,3))</f>
        <v>3</v>
      </c>
      <c r="G27">
        <f>IF(E27&lt;=$S$16,1,IF(E27&lt;=$T$16,2,3))</f>
        <v>2</v>
      </c>
      <c r="H27">
        <v>1</v>
      </c>
      <c r="L27">
        <v>-1.8552591229684189E-2</v>
      </c>
      <c r="M27">
        <v>-2.9475197699496726E-2</v>
      </c>
    </row>
    <row r="28" spans="1:39" x14ac:dyDescent="0.3">
      <c r="A28" s="1">
        <v>6.905E-2</v>
      </c>
      <c r="B28" s="2">
        <v>43.31</v>
      </c>
      <c r="D28">
        <f>(A29-A28)/A28</f>
        <v>-7.241129616219333E-4</v>
      </c>
      <c r="E28">
        <f>(B29-B28)/B28</f>
        <v>3.9021011313784291E-2</v>
      </c>
      <c r="F28">
        <f>IF(D28&lt;=$S$16,1,IF(D28&lt;=$T$16,2,3))</f>
        <v>2</v>
      </c>
      <c r="G28">
        <f>IF(E28&lt;=$S$16,1,IF(E28&lt;=$T$16,2,3))</f>
        <v>3</v>
      </c>
      <c r="H28">
        <v>1</v>
      </c>
      <c r="L28">
        <v>-1.8294573643410861E-2</v>
      </c>
      <c r="M28">
        <v>-2.8909329829172225E-2</v>
      </c>
    </row>
    <row r="29" spans="1:39" x14ac:dyDescent="0.3">
      <c r="A29" s="1">
        <v>6.9000000000000006E-2</v>
      </c>
      <c r="B29" s="2">
        <v>45</v>
      </c>
      <c r="D29">
        <f>(A30-A29)/A29</f>
        <v>5.7971014492753268E-3</v>
      </c>
      <c r="E29">
        <f>(B30-B29)/B29</f>
        <v>9.7777777777777273E-3</v>
      </c>
      <c r="F29">
        <f>IF(D29&lt;=$S$16,1,IF(D29&lt;=$T$16,2,3))</f>
        <v>2</v>
      </c>
      <c r="G29">
        <f>IF(E29&lt;=$S$16,1,IF(E29&lt;=$T$16,2,3))</f>
        <v>3</v>
      </c>
      <c r="H29">
        <v>1</v>
      </c>
      <c r="L29">
        <v>-1.8151815181518212E-2</v>
      </c>
      <c r="M29">
        <v>-2.6408450704225258E-2</v>
      </c>
    </row>
    <row r="30" spans="1:39" x14ac:dyDescent="0.3">
      <c r="A30" s="1">
        <v>6.9400000000000003E-2</v>
      </c>
      <c r="B30" s="2">
        <v>45.44</v>
      </c>
      <c r="D30">
        <f>(A31-A30)/A30</f>
        <v>-3.0979827089337161E-2</v>
      </c>
      <c r="E30">
        <f>(B31-B30)/B30</f>
        <v>-2.6408450704225258E-2</v>
      </c>
      <c r="F30">
        <f>IF(D30&lt;=$S$16,1,IF(D30&lt;=$T$16,2,3))</f>
        <v>1</v>
      </c>
      <c r="G30">
        <f>IF(E30&lt;=$S$16,1,IF(E30&lt;=$T$16,2,3))</f>
        <v>1</v>
      </c>
      <c r="H30">
        <v>1</v>
      </c>
      <c r="L30">
        <v>-1.7713365539452557E-2</v>
      </c>
      <c r="M30">
        <v>-2.6373929853631545E-2</v>
      </c>
    </row>
    <row r="31" spans="1:39" x14ac:dyDescent="0.3">
      <c r="A31" s="1">
        <v>6.7250000000000004E-2</v>
      </c>
      <c r="B31" s="2">
        <v>44.24</v>
      </c>
      <c r="D31">
        <f>(A32-A31)/A31</f>
        <v>-2.3791821561339383E-3</v>
      </c>
      <c r="E31">
        <f>(B32-B31)/B31</f>
        <v>5.3345388788426748E-2</v>
      </c>
      <c r="F31">
        <f>IF(D31&lt;=$S$16,1,IF(D31&lt;=$T$16,2,3))</f>
        <v>2</v>
      </c>
      <c r="G31">
        <f>IF(E31&lt;=$S$16,1,IF(E31&lt;=$T$16,2,3))</f>
        <v>3</v>
      </c>
      <c r="H31">
        <v>1</v>
      </c>
      <c r="L31">
        <v>-1.766877637130812E-2</v>
      </c>
      <c r="M31">
        <v>-2.6180911483584993E-2</v>
      </c>
    </row>
    <row r="32" spans="1:39" x14ac:dyDescent="0.3">
      <c r="A32" s="1">
        <v>6.7089999999999997E-2</v>
      </c>
      <c r="B32" s="2">
        <v>46.6</v>
      </c>
      <c r="D32">
        <f>(A33-A32)/A32</f>
        <v>-3.7263377552541397E-3</v>
      </c>
      <c r="E32">
        <f>(B33-B32)/B32</f>
        <v>2.6609442060085878E-2</v>
      </c>
      <c r="F32">
        <f>IF(D32&lt;=$S$16,1,IF(D32&lt;=$T$16,2,3))</f>
        <v>2</v>
      </c>
      <c r="G32">
        <f>IF(E32&lt;=$S$16,1,IF(E32&lt;=$T$16,2,3))</f>
        <v>3</v>
      </c>
      <c r="H32">
        <v>1</v>
      </c>
      <c r="L32">
        <v>-1.7158176943699779E-2</v>
      </c>
      <c r="M32">
        <v>-2.60620668876166E-2</v>
      </c>
    </row>
    <row r="33" spans="1:13" x14ac:dyDescent="0.3">
      <c r="A33" s="1">
        <v>6.6839999999999997E-2</v>
      </c>
      <c r="B33" s="2">
        <v>47.84</v>
      </c>
      <c r="D33">
        <f>(A34-A33)/A33</f>
        <v>1.7953321364453769E-3</v>
      </c>
      <c r="E33">
        <f>(B34-B33)/B33</f>
        <v>0.15698160535117051</v>
      </c>
      <c r="F33">
        <f>IF(D33&lt;=$S$16,1,IF(D33&lt;=$T$16,2,3))</f>
        <v>2</v>
      </c>
      <c r="G33">
        <f>IF(E33&lt;=$S$16,1,IF(E33&lt;=$T$16,2,3))</f>
        <v>3</v>
      </c>
      <c r="H33">
        <v>1</v>
      </c>
      <c r="L33">
        <v>-1.5808674503445537E-2</v>
      </c>
      <c r="M33">
        <v>-2.5676720804331067E-2</v>
      </c>
    </row>
    <row r="34" spans="1:13" x14ac:dyDescent="0.3">
      <c r="A34" s="1">
        <v>6.6960000000000006E-2</v>
      </c>
      <c r="B34" s="2">
        <v>55.35</v>
      </c>
      <c r="D34">
        <f>(A35-A34)/A34</f>
        <v>-5.3763440860214928E-3</v>
      </c>
      <c r="E34">
        <f>(B35-B34)/B34</f>
        <v>-4.5167118337850042E-3</v>
      </c>
      <c r="F34">
        <f>IF(D34&lt;=$S$16,1,IF(D34&lt;=$T$16,2,3))</f>
        <v>2</v>
      </c>
      <c r="G34">
        <f>IF(E34&lt;=$S$16,1,IF(E34&lt;=$T$16,2,3))</f>
        <v>2</v>
      </c>
      <c r="H34">
        <v>1</v>
      </c>
      <c r="L34">
        <v>-1.5259259259259304E-2</v>
      </c>
      <c r="M34">
        <v>-2.4871094934789211E-2</v>
      </c>
    </row>
    <row r="35" spans="1:13" x14ac:dyDescent="0.3">
      <c r="A35" s="1">
        <v>6.6600000000000006E-2</v>
      </c>
      <c r="B35" s="2">
        <v>55.1</v>
      </c>
      <c r="D35">
        <f>(A36-A35)/A35</f>
        <v>-3.138138138138151E-2</v>
      </c>
      <c r="E35">
        <f>(B36-B35)/B35</f>
        <v>0.1250453720508167</v>
      </c>
      <c r="F35">
        <f>IF(D35&lt;=$S$16,1,IF(D35&lt;=$T$16,2,3))</f>
        <v>1</v>
      </c>
      <c r="G35">
        <f>IF(E35&lt;=$S$16,1,IF(E35&lt;=$T$16,2,3))</f>
        <v>3</v>
      </c>
      <c r="H35">
        <v>1</v>
      </c>
      <c r="L35">
        <v>-1.5045871559633136E-2</v>
      </c>
      <c r="M35">
        <v>-2.3267326732673326E-2</v>
      </c>
    </row>
    <row r="36" spans="1:13" x14ac:dyDescent="0.3">
      <c r="A36" s="1">
        <v>6.4509999999999998E-2</v>
      </c>
      <c r="B36" s="2">
        <v>61.99</v>
      </c>
      <c r="D36">
        <f>(A37-A36)/A36</f>
        <v>3.3948225081382691E-2</v>
      </c>
      <c r="E36">
        <f>(B37-B36)/B36</f>
        <v>0.17760929182126145</v>
      </c>
      <c r="F36">
        <f>IF(D36&lt;=$S$16,1,IF(D36&lt;=$T$16,2,3))</f>
        <v>3</v>
      </c>
      <c r="G36">
        <f>IF(E36&lt;=$S$16,1,IF(E36&lt;=$T$16,2,3))</f>
        <v>3</v>
      </c>
      <c r="H36">
        <v>1</v>
      </c>
      <c r="L36">
        <v>-1.4598540145985396E-2</v>
      </c>
      <c r="M36">
        <v>-2.2322145495423166E-2</v>
      </c>
    </row>
    <row r="37" spans="1:13" x14ac:dyDescent="0.3">
      <c r="A37" s="1">
        <v>6.6699999999999995E-2</v>
      </c>
      <c r="B37" s="2">
        <v>73</v>
      </c>
      <c r="D37">
        <f>(A38-A37)/A37</f>
        <v>5.0974512743628193E-2</v>
      </c>
      <c r="E37">
        <f>(B38-B37)/B37</f>
        <v>0.14493150684931505</v>
      </c>
      <c r="F37">
        <f>IF(D37&lt;=$S$16,1,IF(D37&lt;=$T$16,2,3))</f>
        <v>3</v>
      </c>
      <c r="G37">
        <f>IF(E37&lt;=$S$16,1,IF(E37&lt;=$T$16,2,3))</f>
        <v>3</v>
      </c>
      <c r="H37">
        <v>1</v>
      </c>
      <c r="L37">
        <v>-1.4086278455540134E-2</v>
      </c>
      <c r="M37">
        <v>-1.9360000000000013E-2</v>
      </c>
    </row>
    <row r="38" spans="1:13" x14ac:dyDescent="0.3">
      <c r="A38" s="1">
        <v>7.0099999999999996E-2</v>
      </c>
      <c r="B38" s="2">
        <v>83.58</v>
      </c>
      <c r="D38">
        <f>(A39-A38)/A38</f>
        <v>-2.9957203994293736E-2</v>
      </c>
      <c r="E38">
        <f>(B39-B38)/B38</f>
        <v>-1.5673606125867458E-2</v>
      </c>
      <c r="F38">
        <f>IF(D38&lt;=$S$16,1,IF(D38&lt;=$T$16,2,3))</f>
        <v>1</v>
      </c>
      <c r="G38">
        <f>IF(E38&lt;=$S$16,1,IF(E38&lt;=$T$16,2,3))</f>
        <v>1</v>
      </c>
      <c r="H38">
        <v>1</v>
      </c>
      <c r="L38">
        <v>-1.3888888888888902E-2</v>
      </c>
      <c r="M38">
        <v>-1.9186492709132877E-2</v>
      </c>
    </row>
    <row r="39" spans="1:13" x14ac:dyDescent="0.3">
      <c r="A39" s="1">
        <v>6.8000000000000005E-2</v>
      </c>
      <c r="B39" s="2">
        <v>82.27</v>
      </c>
      <c r="D39">
        <f>(A40-A39)/A39</f>
        <v>1.4705882352939556E-3</v>
      </c>
      <c r="E39">
        <f>(B40-B39)/B39</f>
        <v>8.873222316761931E-3</v>
      </c>
      <c r="F39">
        <f>IF(D39&lt;=$S$16,1,IF(D39&lt;=$T$16,2,3))</f>
        <v>2</v>
      </c>
      <c r="G39">
        <f>IF(E39&lt;=$S$16,1,IF(E39&lt;=$T$16,2,3))</f>
        <v>3</v>
      </c>
      <c r="H39">
        <v>1</v>
      </c>
      <c r="L39">
        <v>-1.2878787878787932E-2</v>
      </c>
      <c r="M39">
        <v>-1.8907250260532915E-2</v>
      </c>
    </row>
    <row r="40" spans="1:13" x14ac:dyDescent="0.3">
      <c r="A40" s="1">
        <v>6.8099999999999994E-2</v>
      </c>
      <c r="B40" s="2">
        <v>83</v>
      </c>
      <c r="D40">
        <f>(A41-A40)/A40</f>
        <v>2.0704845814978098E-2</v>
      </c>
      <c r="E40">
        <f>(B41-B40)/B40</f>
        <v>9.518072289156701E-3</v>
      </c>
      <c r="F40">
        <f>IF(D40&lt;=$S$16,1,IF(D40&lt;=$T$16,2,3))</f>
        <v>3</v>
      </c>
      <c r="G40">
        <f>IF(E40&lt;=$S$16,1,IF(E40&lt;=$T$16,2,3))</f>
        <v>3</v>
      </c>
      <c r="H40">
        <v>1</v>
      </c>
      <c r="L40">
        <v>-1.2444444444444553E-2</v>
      </c>
      <c r="M40">
        <v>-1.8575851393188791E-2</v>
      </c>
    </row>
    <row r="41" spans="1:13" x14ac:dyDescent="0.3">
      <c r="A41" s="1">
        <v>6.9510000000000002E-2</v>
      </c>
      <c r="B41" s="2">
        <v>83.79</v>
      </c>
      <c r="D41">
        <f>(A42-A41)/A41</f>
        <v>-2.1723493022586641E-2</v>
      </c>
      <c r="E41">
        <f>(B42-B41)/B41</f>
        <v>6.7549826948323149E-2</v>
      </c>
      <c r="F41">
        <f>IF(D41&lt;=$S$16,1,IF(D41&lt;=$T$16,2,3))</f>
        <v>1</v>
      </c>
      <c r="G41">
        <f>IF(E41&lt;=$S$16,1,IF(E41&lt;=$T$16,2,3))</f>
        <v>3</v>
      </c>
      <c r="H41">
        <v>1</v>
      </c>
      <c r="L41">
        <v>-1.1964549483013166E-2</v>
      </c>
      <c r="M41">
        <v>-1.8296529968454205E-2</v>
      </c>
    </row>
    <row r="42" spans="1:13" x14ac:dyDescent="0.3">
      <c r="A42" s="1">
        <v>6.8000000000000005E-2</v>
      </c>
      <c r="B42" s="2">
        <v>89.45</v>
      </c>
      <c r="D42">
        <f>(A43-A42)/A42</f>
        <v>-2.3529411764705941E-2</v>
      </c>
      <c r="E42">
        <f>(B43-B42)/B42</f>
        <v>4.527669088876464E-2</v>
      </c>
      <c r="F42">
        <f>IF(D42&lt;=$S$16,1,IF(D42&lt;=$T$16,2,3))</f>
        <v>1</v>
      </c>
      <c r="G42">
        <f>IF(E42&lt;=$S$16,1,IF(E42&lt;=$T$16,2,3))</f>
        <v>3</v>
      </c>
      <c r="H42">
        <v>1</v>
      </c>
      <c r="L42">
        <v>-1.1683848797250717E-2</v>
      </c>
      <c r="M42">
        <v>-1.6402635637179332E-2</v>
      </c>
    </row>
    <row r="43" spans="1:13" x14ac:dyDescent="0.3">
      <c r="A43" s="1">
        <v>6.6400000000000001E-2</v>
      </c>
      <c r="B43" s="2">
        <v>93.5</v>
      </c>
      <c r="D43">
        <f>(A44-A43)/A43</f>
        <v>-2.5301204819277123E-2</v>
      </c>
      <c r="E43">
        <f>(B44-B43)/B43</f>
        <v>-0.17122994652406423</v>
      </c>
      <c r="F43">
        <f>IF(D43&lt;=$S$16,1,IF(D43&lt;=$T$16,2,3))</f>
        <v>1</v>
      </c>
      <c r="G43">
        <f>IF(E43&lt;=$S$16,1,IF(E43&lt;=$T$16,2,3))</f>
        <v>1</v>
      </c>
      <c r="H43">
        <v>1</v>
      </c>
      <c r="L43">
        <v>-1.1564924608402857E-2</v>
      </c>
      <c r="M43">
        <v>-1.6224188790560388E-2</v>
      </c>
    </row>
    <row r="44" spans="1:13" x14ac:dyDescent="0.3">
      <c r="A44" s="1">
        <v>6.472E-2</v>
      </c>
      <c r="B44" s="2">
        <v>77.489999999999995</v>
      </c>
      <c r="D44">
        <f>(A45-A44)/A44</f>
        <v>-3.2756489493201438E-2</v>
      </c>
      <c r="E44">
        <f>(B45-B44)/B44</f>
        <v>-9.6141437604852095E-2</v>
      </c>
      <c r="F44">
        <f>IF(D44&lt;=$S$16,1,IF(D44&lt;=$T$16,2,3))</f>
        <v>1</v>
      </c>
      <c r="G44">
        <f>IF(E44&lt;=$S$16,1,IF(E44&lt;=$T$16,2,3))</f>
        <v>1</v>
      </c>
      <c r="H44">
        <v>1</v>
      </c>
      <c r="L44">
        <v>-1.012206013694552E-2</v>
      </c>
      <c r="M44">
        <v>-1.5983209557636342E-2</v>
      </c>
    </row>
    <row r="45" spans="1:13" x14ac:dyDescent="0.3">
      <c r="A45" s="1">
        <v>6.2600000000000003E-2</v>
      </c>
      <c r="B45" s="2">
        <v>70.040000000000006</v>
      </c>
      <c r="D45">
        <f>(A46-A45)/A45</f>
        <v>1.086261980830671E-2</v>
      </c>
      <c r="E45">
        <f>(B46-B45)/B45</f>
        <v>0.25642490005711011</v>
      </c>
      <c r="F45">
        <f>IF(D45&lt;=$S$16,1,IF(D45&lt;=$T$16,2,3))</f>
        <v>3</v>
      </c>
      <c r="G45">
        <f>IF(E45&lt;=$S$16,1,IF(E45&lt;=$T$16,2,3))</f>
        <v>3</v>
      </c>
      <c r="H45">
        <v>1</v>
      </c>
      <c r="L45">
        <v>-1.0086455331412192E-2</v>
      </c>
      <c r="M45">
        <v>-1.5933232169954646E-2</v>
      </c>
    </row>
    <row r="46" spans="1:13" x14ac:dyDescent="0.3">
      <c r="A46" s="1">
        <v>6.3280000000000003E-2</v>
      </c>
      <c r="B46" s="2">
        <v>88</v>
      </c>
      <c r="D46">
        <f>(A47-A46)/A46</f>
        <v>1.9279393173198465E-2</v>
      </c>
      <c r="E46">
        <f>(B47-B46)/B46</f>
        <v>-8.2954545454545902E-3</v>
      </c>
      <c r="F46">
        <f>IF(D46&lt;=$S$16,1,IF(D46&lt;=$T$16,2,3))</f>
        <v>3</v>
      </c>
      <c r="G46">
        <f>IF(E46&lt;=$S$16,1,IF(E46&lt;=$T$16,2,3))</f>
        <v>1</v>
      </c>
      <c r="H46">
        <v>1</v>
      </c>
      <c r="L46">
        <v>-9.8081023454157246E-3</v>
      </c>
      <c r="M46">
        <v>-1.5673606125867458E-2</v>
      </c>
    </row>
    <row r="47" spans="1:13" x14ac:dyDescent="0.3">
      <c r="A47" s="1">
        <v>6.4500000000000002E-2</v>
      </c>
      <c r="B47" s="2">
        <v>87.27</v>
      </c>
      <c r="D47">
        <f>(A48-A47)/A47</f>
        <v>-1.8294573643410861E-2</v>
      </c>
      <c r="E47">
        <f>(B48-B47)/B47</f>
        <v>-5.4657958061189366E-2</v>
      </c>
      <c r="F47">
        <f>IF(D47&lt;=$S$16,1,IF(D47&lt;=$T$16,2,3))</f>
        <v>1</v>
      </c>
      <c r="G47">
        <f>IF(E47&lt;=$S$16,1,IF(E47&lt;=$T$16,2,3))</f>
        <v>1</v>
      </c>
      <c r="H47">
        <v>1</v>
      </c>
      <c r="L47">
        <v>-9.3323761665469896E-3</v>
      </c>
      <c r="M47">
        <v>-1.5593006772720144E-2</v>
      </c>
    </row>
    <row r="48" spans="1:13" x14ac:dyDescent="0.3">
      <c r="A48" s="1">
        <v>6.3320000000000001E-2</v>
      </c>
      <c r="B48" s="2">
        <v>82.5</v>
      </c>
      <c r="D48">
        <f>(A49-A48)/A48</f>
        <v>-1.9267214150347423E-2</v>
      </c>
      <c r="E48">
        <f>(B49-B48)/B48</f>
        <v>-0.10569696969696968</v>
      </c>
      <c r="F48">
        <f>IF(D48&lt;=$S$16,1,IF(D48&lt;=$T$16,2,3))</f>
        <v>1</v>
      </c>
      <c r="G48">
        <f>IF(E48&lt;=$S$16,1,IF(E48&lt;=$T$16,2,3))</f>
        <v>1</v>
      </c>
      <c r="H48">
        <v>1</v>
      </c>
      <c r="L48">
        <v>-8.8117489986648066E-3</v>
      </c>
      <c r="M48">
        <v>-1.5241882041086887E-2</v>
      </c>
    </row>
    <row r="49" spans="1:13" x14ac:dyDescent="0.3">
      <c r="A49" s="1">
        <v>6.2100000000000002E-2</v>
      </c>
      <c r="B49" s="2">
        <v>73.78</v>
      </c>
      <c r="D49">
        <f>(A50-A49)/A49</f>
        <v>-1.7713365539452557E-2</v>
      </c>
      <c r="E49">
        <f>(B50-B49)/B49</f>
        <v>-1.4909189482244433E-2</v>
      </c>
      <c r="F49">
        <f>IF(D49&lt;=$S$16,1,IF(D49&lt;=$T$16,2,3))</f>
        <v>1</v>
      </c>
      <c r="G49">
        <f>IF(E49&lt;=$S$16,1,IF(E49&lt;=$T$16,2,3))</f>
        <v>1</v>
      </c>
      <c r="H49">
        <v>1</v>
      </c>
      <c r="L49">
        <v>-8.6436170212765666E-3</v>
      </c>
      <c r="M49">
        <v>-1.4962154550255262E-2</v>
      </c>
    </row>
    <row r="50" spans="1:13" x14ac:dyDescent="0.3">
      <c r="A50" s="1">
        <v>6.0999999999999999E-2</v>
      </c>
      <c r="B50" s="2">
        <v>72.680000000000007</v>
      </c>
      <c r="D50">
        <f>(A51-A50)/A50</f>
        <v>2.2950819672131122E-2</v>
      </c>
      <c r="E50">
        <f>(B51-B50)/B50</f>
        <v>7.3197578425976781E-2</v>
      </c>
      <c r="F50">
        <f>IF(D50&lt;=$S$16,1,IF(D50&lt;=$T$16,2,3))</f>
        <v>3</v>
      </c>
      <c r="G50">
        <f>IF(E50&lt;=$S$16,1,IF(E50&lt;=$T$16,2,3))</f>
        <v>3</v>
      </c>
      <c r="H50">
        <v>1</v>
      </c>
      <c r="L50">
        <v>-7.0708590341507175E-3</v>
      </c>
      <c r="M50">
        <v>-1.4909189482244433E-2</v>
      </c>
    </row>
    <row r="51" spans="1:13" x14ac:dyDescent="0.3">
      <c r="A51" s="1">
        <v>6.2399999999999997E-2</v>
      </c>
      <c r="B51" s="2">
        <v>78</v>
      </c>
      <c r="D51">
        <f>(A52-A51)/A51</f>
        <v>-1.6025641025640372E-3</v>
      </c>
      <c r="E51">
        <f>(B52-B51)/B51</f>
        <v>2.6282051282051244E-2</v>
      </c>
      <c r="F51">
        <f>IF(D51&lt;=$S$16,1,IF(D51&lt;=$T$16,2,3))</f>
        <v>2</v>
      </c>
      <c r="G51">
        <f>IF(E51&lt;=$S$16,1,IF(E51&lt;=$T$16,2,3))</f>
        <v>3</v>
      </c>
      <c r="H51">
        <v>1</v>
      </c>
      <c r="L51">
        <v>-6.6197183098591298E-3</v>
      </c>
      <c r="M51">
        <v>-1.460317460317463E-2</v>
      </c>
    </row>
    <row r="52" spans="1:13" x14ac:dyDescent="0.3">
      <c r="A52" s="1">
        <v>6.2300000000000001E-2</v>
      </c>
      <c r="B52" s="2">
        <v>80.05</v>
      </c>
      <c r="D52">
        <f>(A53-A52)/A52</f>
        <v>1.7656500802568167E-2</v>
      </c>
      <c r="E52">
        <f>(B53-B52)/B52</f>
        <v>-0.11880074953154268</v>
      </c>
      <c r="F52">
        <f>IF(D52&lt;=$S$16,1,IF(D52&lt;=$T$16,2,3))</f>
        <v>3</v>
      </c>
      <c r="G52">
        <f>IF(E52&lt;=$S$16,1,IF(E52&lt;=$T$16,2,3))</f>
        <v>1</v>
      </c>
      <c r="H52">
        <v>1</v>
      </c>
      <c r="L52">
        <v>-6.6115702479338442E-3</v>
      </c>
      <c r="M52">
        <v>-1.37664346481053E-2</v>
      </c>
    </row>
    <row r="53" spans="1:13" x14ac:dyDescent="0.3">
      <c r="A53" s="1">
        <v>6.3399999999999998E-2</v>
      </c>
      <c r="B53" s="2">
        <v>70.540000000000006</v>
      </c>
      <c r="D53">
        <f>(A54-A53)/A53</f>
        <v>-2.6498422712933768E-2</v>
      </c>
      <c r="E53">
        <f>(B54-B53)/B53</f>
        <v>2.2823929685284936E-2</v>
      </c>
      <c r="F53">
        <f>IF(D53&lt;=$S$16,1,IF(D53&lt;=$T$16,2,3))</f>
        <v>1</v>
      </c>
      <c r="G53">
        <f>IF(E53&lt;=$S$16,1,IF(E53&lt;=$T$16,2,3))</f>
        <v>3</v>
      </c>
      <c r="H53">
        <v>1</v>
      </c>
      <c r="L53">
        <v>-6.5546907005326806E-3</v>
      </c>
      <c r="M53">
        <v>-1.3615090058147893E-2</v>
      </c>
    </row>
    <row r="54" spans="1:13" x14ac:dyDescent="0.3">
      <c r="A54" s="1">
        <v>6.1719999999999997E-2</v>
      </c>
      <c r="B54" s="2">
        <v>72.150000000000006</v>
      </c>
      <c r="D54">
        <f>(A55-A54)/A54</f>
        <v>2.0738820479585279E-2</v>
      </c>
      <c r="E54">
        <f>(B55-B54)/B54</f>
        <v>5.544005544004441E-4</v>
      </c>
      <c r="F54">
        <f>IF(D54&lt;=$S$16,1,IF(D54&lt;=$T$16,2,3))</f>
        <v>3</v>
      </c>
      <c r="G54">
        <f>IF(E54&lt;=$S$16,1,IF(E54&lt;=$T$16,2,3))</f>
        <v>2</v>
      </c>
      <c r="H54">
        <v>1</v>
      </c>
      <c r="L54">
        <v>-6.3734066483378728E-3</v>
      </c>
      <c r="M54">
        <v>-1.2969786293293964E-2</v>
      </c>
    </row>
    <row r="55" spans="1:13" x14ac:dyDescent="0.3">
      <c r="A55" s="1">
        <v>6.3E-2</v>
      </c>
      <c r="B55" s="2">
        <v>72.19</v>
      </c>
      <c r="D55">
        <f>(A56-A55)/A55</f>
        <v>-3.1746031746032657E-3</v>
      </c>
      <c r="E55">
        <f>(B56-B55)/B55</f>
        <v>-2.6180911483584993E-2</v>
      </c>
      <c r="F55">
        <f>IF(D55&lt;=$S$16,1,IF(D55&lt;=$T$16,2,3))</f>
        <v>2</v>
      </c>
      <c r="G55">
        <f>IF(E55&lt;=$S$16,1,IF(E55&lt;=$T$16,2,3))</f>
        <v>1</v>
      </c>
      <c r="H55">
        <v>1</v>
      </c>
      <c r="L55">
        <v>-6.25079729557347E-3</v>
      </c>
      <c r="M55">
        <v>-1.2376862844152613E-2</v>
      </c>
    </row>
    <row r="56" spans="1:13" x14ac:dyDescent="0.3">
      <c r="A56" s="1">
        <v>6.2799999999999995E-2</v>
      </c>
      <c r="B56" s="2">
        <v>70.3</v>
      </c>
      <c r="D56">
        <f>(A57-A56)/A56</f>
        <v>-3.5031847133757864E-2</v>
      </c>
      <c r="E56">
        <f>(B57-B56)/B56</f>
        <v>-6.7709815078236008E-2</v>
      </c>
      <c r="F56">
        <f>IF(D56&lt;=$S$16,1,IF(D56&lt;=$T$16,2,3))</f>
        <v>1</v>
      </c>
      <c r="G56">
        <f>IF(E56&lt;=$S$16,1,IF(E56&lt;=$T$16,2,3))</f>
        <v>1</v>
      </c>
      <c r="H56">
        <v>1</v>
      </c>
      <c r="L56">
        <v>-6.1538461538462588E-3</v>
      </c>
      <c r="M56">
        <v>-1.0664605873261171E-2</v>
      </c>
    </row>
    <row r="57" spans="1:13" x14ac:dyDescent="0.3">
      <c r="A57" s="1">
        <v>6.0600000000000001E-2</v>
      </c>
      <c r="B57" s="2">
        <v>65.540000000000006</v>
      </c>
      <c r="D57">
        <f>(A58-A57)/A57</f>
        <v>-1.8151815181518212E-2</v>
      </c>
      <c r="E57">
        <f>(B58-B57)/B57</f>
        <v>-8.2850167836435867E-2</v>
      </c>
      <c r="F57">
        <f>IF(D57&lt;=$S$16,1,IF(D57&lt;=$T$16,2,3))</f>
        <v>1</v>
      </c>
      <c r="G57">
        <f>IF(E57&lt;=$S$16,1,IF(E57&lt;=$T$16,2,3))</f>
        <v>1</v>
      </c>
      <c r="H57">
        <v>1</v>
      </c>
      <c r="L57">
        <v>-5.3763440860214928E-3</v>
      </c>
      <c r="M57">
        <v>-8.4355828220858461E-3</v>
      </c>
    </row>
    <row r="58" spans="1:13" x14ac:dyDescent="0.3">
      <c r="A58" s="1">
        <v>5.9499999999999997E-2</v>
      </c>
      <c r="B58" s="2">
        <v>60.11</v>
      </c>
      <c r="D58">
        <f>(A59-A58)/A58</f>
        <v>8.739495798319322E-3</v>
      </c>
      <c r="E58">
        <f>(B59-B58)/B58</f>
        <v>0.25519880219597413</v>
      </c>
      <c r="F58">
        <f>IF(D58&lt;=$S$16,1,IF(D58&lt;=$T$16,2,3))</f>
        <v>3</v>
      </c>
      <c r="G58">
        <f>IF(E58&lt;=$S$16,1,IF(E58&lt;=$T$16,2,3))</f>
        <v>3</v>
      </c>
      <c r="H58">
        <v>1</v>
      </c>
      <c r="L58">
        <v>-5.2252506708091416E-3</v>
      </c>
      <c r="M58">
        <v>-8.2954545454545902E-3</v>
      </c>
    </row>
    <row r="59" spans="1:13" x14ac:dyDescent="0.3">
      <c r="A59" s="1">
        <v>6.0019999999999997E-2</v>
      </c>
      <c r="B59" s="2">
        <v>75.45</v>
      </c>
      <c r="D59">
        <f>(A60-A59)/A59</f>
        <v>-3.3322225924690415E-4</v>
      </c>
      <c r="E59">
        <f>(B60-B59)/B59</f>
        <v>-1.5241882041086887E-2</v>
      </c>
      <c r="F59">
        <f>IF(D59&lt;=$S$16,1,IF(D59&lt;=$T$16,2,3))</f>
        <v>2</v>
      </c>
      <c r="G59">
        <f>IF(E59&lt;=$S$16,1,IF(E59&lt;=$T$16,2,3))</f>
        <v>1</v>
      </c>
      <c r="H59">
        <v>1</v>
      </c>
      <c r="L59">
        <v>-4.904875148632741E-3</v>
      </c>
      <c r="M59">
        <v>-8.2784254096974971E-3</v>
      </c>
    </row>
    <row r="60" spans="1:13" x14ac:dyDescent="0.3">
      <c r="A60" s="1">
        <v>0.06</v>
      </c>
      <c r="B60" s="2">
        <v>74.3</v>
      </c>
      <c r="D60">
        <f>(A61-A60)/A60</f>
        <v>6.5000000000000249E-3</v>
      </c>
      <c r="E60">
        <f>(B61-B60)/B60</f>
        <v>-4.1722745625841107E-2</v>
      </c>
      <c r="F60">
        <f>IF(D60&lt;=$S$16,1,IF(D60&lt;=$T$16,2,3))</f>
        <v>2</v>
      </c>
      <c r="G60">
        <f>IF(E60&lt;=$S$16,1,IF(E60&lt;=$T$16,2,3))</f>
        <v>1</v>
      </c>
      <c r="H60">
        <v>1</v>
      </c>
      <c r="L60">
        <v>-4.8513496703570273E-3</v>
      </c>
      <c r="M60">
        <v>-7.8102811701220836E-3</v>
      </c>
    </row>
    <row r="61" spans="1:13" x14ac:dyDescent="0.3">
      <c r="A61" s="1">
        <v>6.0389999999999999E-2</v>
      </c>
      <c r="B61" s="2">
        <v>71.2</v>
      </c>
      <c r="D61">
        <f>(A62-A61)/A61</f>
        <v>2.169233316774298E-2</v>
      </c>
      <c r="E61">
        <f>(B62-B61)/B61</f>
        <v>8.4269662921347514E-3</v>
      </c>
      <c r="F61">
        <f>IF(D61&lt;=$S$16,1,IF(D61&lt;=$T$16,2,3))</f>
        <v>3</v>
      </c>
      <c r="G61">
        <f>IF(E61&lt;=$S$16,1,IF(E61&lt;=$T$16,2,3))</f>
        <v>3</v>
      </c>
      <c r="H61">
        <v>1</v>
      </c>
      <c r="L61">
        <v>-4.73729543496981E-3</v>
      </c>
      <c r="M61">
        <v>-6.7923482118102977E-3</v>
      </c>
    </row>
    <row r="62" spans="1:13" x14ac:dyDescent="0.3">
      <c r="A62" s="1">
        <v>6.1699999999999998E-2</v>
      </c>
      <c r="B62" s="2">
        <v>71.8</v>
      </c>
      <c r="D62">
        <f>(A63-A62)/A62</f>
        <v>-1.2965964343597527E-3</v>
      </c>
      <c r="E62">
        <f>(B63-B62)/B62</f>
        <v>-3.8718662952646254E-2</v>
      </c>
      <c r="F62">
        <f>IF(D62&lt;=$S$16,1,IF(D62&lt;=$T$16,2,3))</f>
        <v>2</v>
      </c>
      <c r="G62">
        <f>IF(E62&lt;=$S$16,1,IF(E62&lt;=$T$16,2,3))</f>
        <v>1</v>
      </c>
      <c r="H62">
        <v>1</v>
      </c>
      <c r="L62">
        <v>-4.5649467422879649E-3</v>
      </c>
      <c r="M62">
        <v>-6.5391531796632103E-3</v>
      </c>
    </row>
    <row r="63" spans="1:13" x14ac:dyDescent="0.3">
      <c r="A63" s="1">
        <v>6.1620000000000001E-2</v>
      </c>
      <c r="B63" s="2">
        <v>69.02</v>
      </c>
      <c r="D63">
        <f>(A64-A63)/A63</f>
        <v>1.1035378123985719E-2</v>
      </c>
      <c r="E63">
        <f>(B64-B63)/B63</f>
        <v>2.0283975659229292E-2</v>
      </c>
      <c r="F63">
        <f>IF(D63&lt;=$S$16,1,IF(D63&lt;=$T$16,2,3))</f>
        <v>3</v>
      </c>
      <c r="G63">
        <f>IF(E63&lt;=$S$16,1,IF(E63&lt;=$T$16,2,3))</f>
        <v>3</v>
      </c>
      <c r="H63">
        <v>1</v>
      </c>
      <c r="L63">
        <v>-4.2280414620838903E-3</v>
      </c>
      <c r="M63">
        <v>-6.2530854039822698E-3</v>
      </c>
    </row>
    <row r="64" spans="1:13" x14ac:dyDescent="0.3">
      <c r="A64" s="1">
        <v>6.2300000000000001E-2</v>
      </c>
      <c r="B64" s="2">
        <v>70.42</v>
      </c>
      <c r="D64">
        <f>(A65-A64)/A64</f>
        <v>-3.4670947030497626E-2</v>
      </c>
      <c r="E64">
        <f>(B65-B64)/B64</f>
        <v>-7.8102811701220836E-3</v>
      </c>
      <c r="F64">
        <f>IF(D64&lt;=$S$16,1,IF(D64&lt;=$T$16,2,3))</f>
        <v>1</v>
      </c>
      <c r="G64">
        <f>IF(E64&lt;=$S$16,1,IF(E64&lt;=$T$16,2,3))</f>
        <v>1</v>
      </c>
      <c r="H64">
        <v>1</v>
      </c>
      <c r="L64">
        <v>-3.8089657193084727E-3</v>
      </c>
      <c r="M64">
        <v>-6.0194474455934639E-3</v>
      </c>
    </row>
    <row r="65" spans="1:13" x14ac:dyDescent="0.3">
      <c r="A65" s="1">
        <v>6.0139999999999999E-2</v>
      </c>
      <c r="B65" s="2">
        <v>69.87</v>
      </c>
      <c r="D65">
        <f>(A66-A65)/A65</f>
        <v>-2.3279015630196416E-3</v>
      </c>
      <c r="E65">
        <f>(B66-B65)/B65</f>
        <v>2.3758408472878152E-2</v>
      </c>
      <c r="F65">
        <f>IF(D65&lt;=$S$16,1,IF(D65&lt;=$T$16,2,3))</f>
        <v>2</v>
      </c>
      <c r="G65">
        <f>IF(E65&lt;=$S$16,1,IF(E65&lt;=$T$16,2,3))</f>
        <v>3</v>
      </c>
      <c r="H65">
        <v>1</v>
      </c>
      <c r="L65">
        <v>-3.7263377552541397E-3</v>
      </c>
      <c r="M65">
        <v>-4.8848569434753455E-3</v>
      </c>
    </row>
    <row r="66" spans="1:13" x14ac:dyDescent="0.3">
      <c r="A66" s="1">
        <v>0.06</v>
      </c>
      <c r="B66" s="2">
        <v>71.53</v>
      </c>
      <c r="D66">
        <f>(A67-A66)/A66</f>
        <v>-2.0166666666666597E-2</v>
      </c>
      <c r="E66">
        <f>(B67-B66)/B66</f>
        <v>-5.1446945337620675E-2</v>
      </c>
      <c r="F66">
        <f>IF(D66&lt;=$S$16,1,IF(D66&lt;=$T$16,2,3))</f>
        <v>1</v>
      </c>
      <c r="G66">
        <f>IF(E66&lt;=$S$16,1,IF(E66&lt;=$T$16,2,3))</f>
        <v>1</v>
      </c>
      <c r="H66">
        <v>1</v>
      </c>
      <c r="L66">
        <v>-3.6879432624112962E-3</v>
      </c>
      <c r="M66">
        <v>-4.5167118337850042E-3</v>
      </c>
    </row>
    <row r="67" spans="1:13" x14ac:dyDescent="0.3">
      <c r="A67" s="1">
        <v>5.8790000000000002E-2</v>
      </c>
      <c r="B67" s="2">
        <v>67.849999999999994</v>
      </c>
      <c r="D67">
        <f>(A68-A67)/A67</f>
        <v>-1.5308725973805035E-3</v>
      </c>
      <c r="E67">
        <f>(B68-B67)/B67</f>
        <v>-1.2969786293293964E-2</v>
      </c>
      <c r="F67">
        <f>IF(D67&lt;=$S$16,1,IF(D67&lt;=$T$16,2,3))</f>
        <v>2</v>
      </c>
      <c r="G67">
        <f>IF(E67&lt;=$S$16,1,IF(E67&lt;=$T$16,2,3))</f>
        <v>1</v>
      </c>
      <c r="H67">
        <v>1</v>
      </c>
      <c r="L67">
        <v>-3.5010940919037799E-3</v>
      </c>
      <c r="M67">
        <v>-4.2684721813363562E-3</v>
      </c>
    </row>
    <row r="68" spans="1:13" x14ac:dyDescent="0.3">
      <c r="A68" s="1">
        <v>5.8700000000000002E-2</v>
      </c>
      <c r="B68" s="2">
        <v>66.97</v>
      </c>
      <c r="D68">
        <f>(A69-A68)/A68</f>
        <v>5.6218057921634916E-3</v>
      </c>
      <c r="E68">
        <f>(B69-B68)/B68</f>
        <v>-3.3895774227265883E-2</v>
      </c>
      <c r="F68">
        <f>IF(D68&lt;=$S$16,1,IF(D68&lt;=$T$16,2,3))</f>
        <v>2</v>
      </c>
      <c r="G68">
        <f>IF(E68&lt;=$S$16,1,IF(E68&lt;=$T$16,2,3))</f>
        <v>1</v>
      </c>
      <c r="H68">
        <v>1</v>
      </c>
      <c r="L68">
        <v>-3.1746031746032657E-3</v>
      </c>
      <c r="M68">
        <v>-4.2346298619823719E-3</v>
      </c>
    </row>
    <row r="69" spans="1:13" x14ac:dyDescent="0.3">
      <c r="A69" s="1">
        <v>5.9029999999999999E-2</v>
      </c>
      <c r="B69" s="2">
        <v>64.7</v>
      </c>
      <c r="D69">
        <f>(A70-A69)/A69</f>
        <v>-1.9142808741317959E-2</v>
      </c>
      <c r="E69">
        <f>(B70-B69)/B69</f>
        <v>4.6367851622874361E-3</v>
      </c>
      <c r="F69">
        <f>IF(D69&lt;=$S$16,1,IF(D69&lt;=$T$16,2,3))</f>
        <v>1</v>
      </c>
      <c r="G69">
        <f>IF(E69&lt;=$S$16,1,IF(E69&lt;=$T$16,2,3))</f>
        <v>2</v>
      </c>
      <c r="H69">
        <v>1</v>
      </c>
      <c r="L69">
        <v>-3.1055900621118041E-3</v>
      </c>
      <c r="M69">
        <v>-3.8491147036181675E-3</v>
      </c>
    </row>
    <row r="70" spans="1:13" x14ac:dyDescent="0.3">
      <c r="A70" s="1">
        <v>5.79E-2</v>
      </c>
      <c r="B70" s="2">
        <v>65</v>
      </c>
      <c r="D70">
        <f>(A71-A70)/A70</f>
        <v>6.2176165803108675E-3</v>
      </c>
      <c r="E70">
        <f>(B71-B70)/B70</f>
        <v>2.1230769230769161E-2</v>
      </c>
      <c r="F70">
        <f>IF(D70&lt;=$S$16,1,IF(D70&lt;=$T$16,2,3))</f>
        <v>2</v>
      </c>
      <c r="G70">
        <f>IF(E70&lt;=$S$16,1,IF(E70&lt;=$T$16,2,3))</f>
        <v>3</v>
      </c>
      <c r="H70">
        <v>1</v>
      </c>
      <c r="L70">
        <v>-3.0980603448275065E-3</v>
      </c>
      <c r="M70">
        <v>-3.7735849056604312E-3</v>
      </c>
    </row>
    <row r="71" spans="1:13" x14ac:dyDescent="0.3">
      <c r="A71" s="1">
        <v>5.8259999999999999E-2</v>
      </c>
      <c r="B71" s="2">
        <v>66.38</v>
      </c>
      <c r="D71">
        <f>(A72-A71)/A71</f>
        <v>1.1156882938551283E-2</v>
      </c>
      <c r="E71">
        <f>(B72-B71)/B71</f>
        <v>-2.60620668876166E-2</v>
      </c>
      <c r="F71">
        <f>IF(D71&lt;=$S$16,1,IF(D71&lt;=$T$16,2,3))</f>
        <v>3</v>
      </c>
      <c r="G71">
        <f>IF(E71&lt;=$S$16,1,IF(E71&lt;=$T$16,2,3))</f>
        <v>1</v>
      </c>
      <c r="H71">
        <v>1</v>
      </c>
      <c r="L71">
        <v>-2.8632784538295186E-3</v>
      </c>
      <c r="M71">
        <v>-3.6906043364600166E-3</v>
      </c>
    </row>
    <row r="72" spans="1:13" x14ac:dyDescent="0.3">
      <c r="A72" s="1">
        <v>5.8909999999999997E-2</v>
      </c>
      <c r="B72" s="2">
        <v>64.650000000000006</v>
      </c>
      <c r="D72">
        <f>(A73-A72)/A72</f>
        <v>-1.4598540145985396E-2</v>
      </c>
      <c r="E72">
        <f>(B73-B72)/B72</f>
        <v>-2.5676720804331067E-2</v>
      </c>
      <c r="F72">
        <f>IF(D72&lt;=$S$16,1,IF(D72&lt;=$T$16,2,3))</f>
        <v>1</v>
      </c>
      <c r="G72">
        <f>IF(E72&lt;=$S$16,1,IF(E72&lt;=$T$16,2,3))</f>
        <v>1</v>
      </c>
      <c r="H72">
        <v>1</v>
      </c>
      <c r="L72">
        <v>-2.8571428571429387E-3</v>
      </c>
      <c r="M72">
        <v>-3.2640949554895971E-3</v>
      </c>
    </row>
    <row r="73" spans="1:13" x14ac:dyDescent="0.3">
      <c r="A73" s="1">
        <v>5.8049999999999997E-2</v>
      </c>
      <c r="B73" s="2">
        <v>62.99</v>
      </c>
      <c r="D73">
        <f>(A74-A73)/A73</f>
        <v>-8.6132644272169669E-4</v>
      </c>
      <c r="E73">
        <f>(B74-B73)/B73</f>
        <v>1.3970471503413167E-2</v>
      </c>
      <c r="F73">
        <f>IF(D73&lt;=$S$16,1,IF(D73&lt;=$T$16,2,3))</f>
        <v>2</v>
      </c>
      <c r="G73">
        <f>IF(E73&lt;=$S$16,1,IF(E73&lt;=$T$16,2,3))</f>
        <v>3</v>
      </c>
      <c r="H73">
        <v>1</v>
      </c>
      <c r="L73">
        <v>-2.3791821561339383E-3</v>
      </c>
      <c r="M73">
        <v>-2.2786458333333426E-3</v>
      </c>
    </row>
    <row r="74" spans="1:13" x14ac:dyDescent="0.3">
      <c r="A74" s="1">
        <v>5.8000000000000003E-2</v>
      </c>
      <c r="B74" s="2">
        <v>63.87</v>
      </c>
      <c r="D74">
        <f>(A75-A74)/A74</f>
        <v>8.6206896551724206E-3</v>
      </c>
      <c r="E74">
        <f>(B75-B74)/B74</f>
        <v>2.0040707687490344E-2</v>
      </c>
      <c r="F74">
        <f>IF(D74&lt;=$S$16,1,IF(D74&lt;=$T$16,2,3))</f>
        <v>3</v>
      </c>
      <c r="G74">
        <f>IF(E74&lt;=$S$16,1,IF(E74&lt;=$T$16,2,3))</f>
        <v>3</v>
      </c>
      <c r="H74">
        <v>1</v>
      </c>
      <c r="L74">
        <v>-2.3279015630196416E-3</v>
      </c>
      <c r="M74">
        <v>-1.9962925994581574E-3</v>
      </c>
    </row>
    <row r="75" spans="1:13" x14ac:dyDescent="0.3">
      <c r="A75" s="1">
        <v>5.8500000000000003E-2</v>
      </c>
      <c r="B75" s="2">
        <v>65.150000000000006</v>
      </c>
      <c r="D75">
        <f>(A76-A75)/A75</f>
        <v>-6.1538461538462588E-3</v>
      </c>
      <c r="E75">
        <f>(B76-B75)/B75</f>
        <v>-1.9186492709132877E-2</v>
      </c>
      <c r="F75">
        <f>IF(D75&lt;=$S$16,1,IF(D75&lt;=$T$16,2,3))</f>
        <v>1</v>
      </c>
      <c r="G75">
        <f>IF(E75&lt;=$S$16,1,IF(E75&lt;=$T$16,2,3))</f>
        <v>1</v>
      </c>
      <c r="H75">
        <v>1</v>
      </c>
      <c r="L75">
        <v>-1.8315018315017992E-3</v>
      </c>
      <c r="M75">
        <v>-1.976284584980195E-3</v>
      </c>
    </row>
    <row r="76" spans="1:13" x14ac:dyDescent="0.3">
      <c r="A76" s="1">
        <v>5.8139999999999997E-2</v>
      </c>
      <c r="B76" s="2">
        <v>63.9</v>
      </c>
      <c r="D76">
        <f>(A77-A76)/A76</f>
        <v>-2.1327829377364948E-2</v>
      </c>
      <c r="E76">
        <f>(B77-B76)/B76</f>
        <v>-3.5993740219092289E-2</v>
      </c>
      <c r="F76">
        <f>IF(D76&lt;=$S$16,1,IF(D76&lt;=$T$16,2,3))</f>
        <v>1</v>
      </c>
      <c r="G76">
        <f>IF(E76&lt;=$S$16,1,IF(E76&lt;=$T$16,2,3))</f>
        <v>1</v>
      </c>
      <c r="H76">
        <v>1</v>
      </c>
      <c r="L76">
        <v>-1.7423771001866986E-3</v>
      </c>
      <c r="M76">
        <v>-1.6369047619047533E-3</v>
      </c>
    </row>
    <row r="77" spans="1:13" x14ac:dyDescent="0.3">
      <c r="A77" s="1">
        <v>5.6899999999999999E-2</v>
      </c>
      <c r="B77" s="2">
        <v>61.6</v>
      </c>
      <c r="D77">
        <f>(A78-A77)/A77</f>
        <v>5.1669595782073779E-2</v>
      </c>
      <c r="E77">
        <f>(B78-B77)/B77</f>
        <v>5.4383116883116908E-2</v>
      </c>
      <c r="F77">
        <f>IF(D77&lt;=$S$16,1,IF(D77&lt;=$T$16,2,3))</f>
        <v>3</v>
      </c>
      <c r="G77">
        <f>IF(E77&lt;=$S$16,1,IF(E77&lt;=$T$16,2,3))</f>
        <v>3</v>
      </c>
      <c r="H77">
        <v>1</v>
      </c>
      <c r="L77">
        <v>-1.7011624610151542E-3</v>
      </c>
      <c r="M77">
        <v>-4.2759407069556924E-4</v>
      </c>
    </row>
    <row r="78" spans="1:13" x14ac:dyDescent="0.3">
      <c r="A78" s="1">
        <v>5.9839999999999997E-2</v>
      </c>
      <c r="B78" s="2">
        <v>64.95</v>
      </c>
      <c r="D78">
        <f>(A79-A78)/A78</f>
        <v>1.1697860962566948E-3</v>
      </c>
      <c r="E78">
        <f>(B79-B78)/B78</f>
        <v>-3.8491147036181675E-3</v>
      </c>
      <c r="F78">
        <f>IF(D78&lt;=$S$16,1,IF(D78&lt;=$T$16,2,3))</f>
        <v>2</v>
      </c>
      <c r="G78">
        <f>IF(E78&lt;=$S$16,1,IF(E78&lt;=$T$16,2,3))</f>
        <v>2</v>
      </c>
      <c r="H78">
        <v>1</v>
      </c>
      <c r="L78">
        <v>-1.6025641025640372E-3</v>
      </c>
      <c r="M78">
        <v>-2.9766334275927998E-4</v>
      </c>
    </row>
    <row r="79" spans="1:13" x14ac:dyDescent="0.3">
      <c r="A79" s="1">
        <v>5.9909999999999998E-2</v>
      </c>
      <c r="B79" s="2">
        <v>64.7</v>
      </c>
      <c r="D79">
        <f>(A80-A79)/A79</f>
        <v>3.7389417459522602E-2</v>
      </c>
      <c r="E79">
        <f>(B80-B79)/B79</f>
        <v>-1.0664605873261171E-2</v>
      </c>
      <c r="F79">
        <f>IF(D79&lt;=$S$16,1,IF(D79&lt;=$T$16,2,3))</f>
        <v>3</v>
      </c>
      <c r="G79">
        <f>IF(E79&lt;=$S$16,1,IF(E79&lt;=$T$16,2,3))</f>
        <v>1</v>
      </c>
      <c r="H79">
        <v>1</v>
      </c>
      <c r="L79">
        <v>-1.5308725973805035E-3</v>
      </c>
      <c r="M79">
        <v>4.207573632538729E-4</v>
      </c>
    </row>
    <row r="80" spans="1:13" x14ac:dyDescent="0.3">
      <c r="A80" s="1">
        <v>6.2149999999999997E-2</v>
      </c>
      <c r="B80" s="2">
        <v>64.010000000000005</v>
      </c>
      <c r="D80">
        <f>(A81-A80)/A80</f>
        <v>1.528559935639592E-2</v>
      </c>
      <c r="E80">
        <f>(B81-B80)/B80</f>
        <v>3.0151538822058937E-2</v>
      </c>
      <c r="F80">
        <f>IF(D80&lt;=$S$16,1,IF(D80&lt;=$T$16,2,3))</f>
        <v>3</v>
      </c>
      <c r="G80">
        <f>IF(E80&lt;=$S$16,1,IF(E80&lt;=$T$16,2,3))</f>
        <v>3</v>
      </c>
      <c r="H80">
        <v>1</v>
      </c>
      <c r="L80">
        <v>-1.4903129657227411E-3</v>
      </c>
      <c r="M80">
        <v>5.544005544004441E-4</v>
      </c>
    </row>
    <row r="81" spans="1:13" x14ac:dyDescent="0.3">
      <c r="A81" s="1">
        <v>6.3100000000000003E-2</v>
      </c>
      <c r="B81" s="2">
        <v>65.94</v>
      </c>
      <c r="D81">
        <f>(A82-A81)/A81</f>
        <v>3.8034865293185408E-2</v>
      </c>
      <c r="E81">
        <f>(B82-B81)/B81</f>
        <v>-2.4871094934789211E-2</v>
      </c>
      <c r="F81">
        <f>IF(D81&lt;=$S$16,1,IF(D81&lt;=$T$16,2,3))</f>
        <v>3</v>
      </c>
      <c r="G81">
        <f>IF(E81&lt;=$S$16,1,IF(E81&lt;=$T$16,2,3))</f>
        <v>1</v>
      </c>
      <c r="H81">
        <v>1</v>
      </c>
      <c r="L81">
        <v>-1.3748281464816771E-3</v>
      </c>
      <c r="M81">
        <v>6.9316081330871384E-4</v>
      </c>
    </row>
    <row r="82" spans="1:13" x14ac:dyDescent="0.3">
      <c r="A82" s="1">
        <v>6.5500000000000003E-2</v>
      </c>
      <c r="B82" s="2">
        <v>64.3</v>
      </c>
      <c r="D82">
        <f>(A83-A82)/A82</f>
        <v>4.6564885496183157E-2</v>
      </c>
      <c r="E82">
        <f>(B83-B82)/B82</f>
        <v>1.3996889580093402E-2</v>
      </c>
      <c r="F82">
        <f>IF(D82&lt;=$S$16,1,IF(D82&lt;=$T$16,2,3))</f>
        <v>3</v>
      </c>
      <c r="G82">
        <f>IF(E82&lt;=$S$16,1,IF(E82&lt;=$T$16,2,3))</f>
        <v>3</v>
      </c>
      <c r="H82">
        <v>1</v>
      </c>
      <c r="L82">
        <v>-1.2965964343597527E-3</v>
      </c>
      <c r="M82">
        <v>8.2034454470873101E-4</v>
      </c>
    </row>
    <row r="83" spans="1:13" x14ac:dyDescent="0.3">
      <c r="A83" s="1">
        <v>6.855E-2</v>
      </c>
      <c r="B83" s="2">
        <v>65.2</v>
      </c>
      <c r="D83">
        <f>(A84-A83)/A83</f>
        <v>-3.5010940919037799E-3</v>
      </c>
      <c r="E83">
        <f>(B84-B83)/B83</f>
        <v>-8.4355828220858461E-3</v>
      </c>
      <c r="F83">
        <f>IF(D83&lt;=$S$16,1,IF(D83&lt;=$T$16,2,3))</f>
        <v>2</v>
      </c>
      <c r="G83">
        <f>IF(E83&lt;=$S$16,1,IF(E83&lt;=$T$16,2,3))</f>
        <v>1</v>
      </c>
      <c r="H83">
        <v>1</v>
      </c>
      <c r="L83">
        <v>-9.9403578528827917E-4</v>
      </c>
      <c r="M83">
        <v>8.5702042565330753E-4</v>
      </c>
    </row>
    <row r="84" spans="1:13" x14ac:dyDescent="0.3">
      <c r="A84" s="1">
        <v>6.8309999999999996E-2</v>
      </c>
      <c r="B84" s="2">
        <v>64.650000000000006</v>
      </c>
      <c r="D84">
        <f>(A85-A84)/A84</f>
        <v>-1.1564924608402857E-2</v>
      </c>
      <c r="E84">
        <f>(B85-B84)/B84</f>
        <v>-1.37664346481053E-2</v>
      </c>
      <c r="F84">
        <f>IF(D84&lt;=$S$16,1,IF(D84&lt;=$T$16,2,3))</f>
        <v>1</v>
      </c>
      <c r="G84">
        <f>IF(E84&lt;=$S$16,1,IF(E84&lt;=$T$16,2,3))</f>
        <v>1</v>
      </c>
      <c r="H84">
        <v>1</v>
      </c>
      <c r="L84">
        <v>-8.6132644272169669E-4</v>
      </c>
      <c r="M84">
        <v>1.4905351021015697E-3</v>
      </c>
    </row>
    <row r="85" spans="1:13" x14ac:dyDescent="0.3">
      <c r="A85" s="1">
        <v>6.7519999999999997E-2</v>
      </c>
      <c r="B85" s="2">
        <v>63.76</v>
      </c>
      <c r="D85">
        <f>(A86-A85)/A85</f>
        <v>-2.9620853080557236E-4</v>
      </c>
      <c r="E85">
        <f>(B86-B85)/B85</f>
        <v>-4.2346298619823719E-3</v>
      </c>
      <c r="F85">
        <f>IF(D85&lt;=$S$16,1,IF(D85&lt;=$T$16,2,3))</f>
        <v>2</v>
      </c>
      <c r="G85">
        <f>IF(E85&lt;=$S$16,1,IF(E85&lt;=$T$16,2,3))</f>
        <v>2</v>
      </c>
      <c r="H85">
        <v>1</v>
      </c>
      <c r="L85">
        <v>-7.241129616219333E-4</v>
      </c>
      <c r="M85">
        <v>1.7991004497749676E-3</v>
      </c>
    </row>
    <row r="86" spans="1:13" x14ac:dyDescent="0.3">
      <c r="A86" s="1">
        <v>6.7500000000000004E-2</v>
      </c>
      <c r="B86" s="2">
        <v>63.49</v>
      </c>
      <c r="D86">
        <f>(A87-A86)/A86</f>
        <v>-1.5259259259259304E-2</v>
      </c>
      <c r="E86">
        <f>(B87-B86)/B86</f>
        <v>-1.5593006772720144E-2</v>
      </c>
      <c r="F86">
        <f>IF(D86&lt;=$S$16,1,IF(D86&lt;=$T$16,2,3))</f>
        <v>1</v>
      </c>
      <c r="G86">
        <f>IF(E86&lt;=$S$16,1,IF(E86&lt;=$T$16,2,3))</f>
        <v>1</v>
      </c>
      <c r="H86">
        <v>1</v>
      </c>
      <c r="L86">
        <v>-6.9156293222694836E-4</v>
      </c>
      <c r="M86">
        <v>1.8056467498358409E-3</v>
      </c>
    </row>
    <row r="87" spans="1:13" x14ac:dyDescent="0.3">
      <c r="A87" s="1">
        <v>6.6470000000000001E-2</v>
      </c>
      <c r="B87" s="2">
        <v>62.5</v>
      </c>
      <c r="D87">
        <f>(A88-A87)/A87</f>
        <v>-7.0708590341507175E-3</v>
      </c>
      <c r="E87">
        <f>(B88-B87)/B87</f>
        <v>-1.9360000000000013E-2</v>
      </c>
      <c r="F87">
        <f>IF(D87&lt;=$S$16,1,IF(D87&lt;=$T$16,2,3))</f>
        <v>1</v>
      </c>
      <c r="G87">
        <f>IF(E87&lt;=$S$16,1,IF(E87&lt;=$T$16,2,3))</f>
        <v>1</v>
      </c>
      <c r="H87">
        <v>1</v>
      </c>
      <c r="L87">
        <v>-6.6711140760518167E-4</v>
      </c>
      <c r="M87">
        <v>2.1933031144905058E-3</v>
      </c>
    </row>
    <row r="88" spans="1:13" x14ac:dyDescent="0.3">
      <c r="A88" s="1">
        <v>6.6000000000000003E-2</v>
      </c>
      <c r="B88" s="2">
        <v>61.29</v>
      </c>
      <c r="D88">
        <f>(A89-A88)/A88</f>
        <v>-1.2878787878787932E-2</v>
      </c>
      <c r="E88">
        <f>(B89-B88)/B88</f>
        <v>1.2889541523902743E-2</v>
      </c>
      <c r="F88">
        <f>IF(D88&lt;=$S$16,1,IF(D88&lt;=$T$16,2,3))</f>
        <v>1</v>
      </c>
      <c r="G88">
        <f>IF(E88&lt;=$S$16,1,IF(E88&lt;=$T$16,2,3))</f>
        <v>3</v>
      </c>
      <c r="H88">
        <v>1</v>
      </c>
      <c r="L88">
        <v>-3.3322225924690415E-4</v>
      </c>
      <c r="M88">
        <v>2.7868852459016673E-3</v>
      </c>
    </row>
    <row r="89" spans="1:13" x14ac:dyDescent="0.3">
      <c r="A89" s="1">
        <v>6.515E-2</v>
      </c>
      <c r="B89" s="2">
        <v>62.08</v>
      </c>
      <c r="D89">
        <f>(A90-A89)/A89</f>
        <v>5.0345356868764471E-2</v>
      </c>
      <c r="E89">
        <f>(B90-B89)/B89</f>
        <v>3.0605670103093564E-3</v>
      </c>
      <c r="F89">
        <f>IF(D89&lt;=$S$16,1,IF(D89&lt;=$T$16,2,3))</f>
        <v>3</v>
      </c>
      <c r="G89">
        <f>IF(E89&lt;=$S$16,1,IF(E89&lt;=$T$16,2,3))</f>
        <v>2</v>
      </c>
      <c r="H89">
        <v>1</v>
      </c>
      <c r="L89">
        <v>-2.9620853080557236E-4</v>
      </c>
      <c r="M89">
        <v>3.0605670103093564E-3</v>
      </c>
    </row>
    <row r="90" spans="1:13" x14ac:dyDescent="0.3">
      <c r="A90" s="1">
        <v>6.8430000000000005E-2</v>
      </c>
      <c r="B90" s="2">
        <v>62.27</v>
      </c>
      <c r="D90">
        <f>(A91-A90)/A90</f>
        <v>3.755662721028772E-2</v>
      </c>
      <c r="E90">
        <f>(B91-B90)/B90</f>
        <v>-2.2322145495423166E-2</v>
      </c>
      <c r="F90">
        <f>IF(D90&lt;=$S$16,1,IF(D90&lt;=$T$16,2,3))</f>
        <v>3</v>
      </c>
      <c r="G90">
        <f>IF(E90&lt;=$S$16,1,IF(E90&lt;=$T$16,2,3))</f>
        <v>1</v>
      </c>
      <c r="H90">
        <v>1</v>
      </c>
      <c r="L90">
        <v>-2.7770063871155405E-4</v>
      </c>
      <c r="M90">
        <v>3.7878787878788418E-3</v>
      </c>
    </row>
    <row r="91" spans="1:13" x14ac:dyDescent="0.3">
      <c r="A91" s="1">
        <v>7.0999999999999994E-2</v>
      </c>
      <c r="B91" s="2">
        <v>60.88</v>
      </c>
      <c r="D91">
        <f>(A92-A91)/A91</f>
        <v>1.4366197183098691E-2</v>
      </c>
      <c r="E91">
        <f>(B92-B91)/B91</f>
        <v>-2.8909329829172225E-2</v>
      </c>
      <c r="F91">
        <f>IF(D91&lt;=$S$16,1,IF(D91&lt;=$T$16,2,3))</f>
        <v>3</v>
      </c>
      <c r="G91">
        <f>IF(E91&lt;=$S$16,1,IF(E91&lt;=$T$16,2,3))</f>
        <v>1</v>
      </c>
      <c r="H91">
        <v>1</v>
      </c>
      <c r="L91">
        <v>-2.7303754266201023E-4</v>
      </c>
      <c r="M91">
        <v>4.2311059235481761E-3</v>
      </c>
    </row>
    <row r="92" spans="1:13" x14ac:dyDescent="0.3">
      <c r="A92" s="1">
        <v>7.2020000000000001E-2</v>
      </c>
      <c r="B92" s="2">
        <v>59.12</v>
      </c>
      <c r="D92">
        <f>(A93-A92)/A92</f>
        <v>-2.7770063871155405E-4</v>
      </c>
      <c r="E92">
        <f>(B93-B92)/B92</f>
        <v>9.2692828146143394E-2</v>
      </c>
      <c r="F92">
        <f>IF(D92&lt;=$S$16,1,IF(D92&lt;=$T$16,2,3))</f>
        <v>2</v>
      </c>
      <c r="G92">
        <f>IF(E92&lt;=$S$16,1,IF(E92&lt;=$T$16,2,3))</f>
        <v>3</v>
      </c>
      <c r="H92">
        <v>1</v>
      </c>
      <c r="L92">
        <v>-1.2437810945268809E-4</v>
      </c>
      <c r="M92">
        <v>4.4987146529563166E-3</v>
      </c>
    </row>
    <row r="93" spans="1:13" x14ac:dyDescent="0.3">
      <c r="A93" s="1">
        <v>7.1999999999999995E-2</v>
      </c>
      <c r="B93" s="2">
        <v>64.599999999999994</v>
      </c>
      <c r="D93">
        <f>(A94-A93)/A93</f>
        <v>4.2638888888888934E-2</v>
      </c>
      <c r="E93">
        <f>(B94-B93)/B93</f>
        <v>-1.8575851393188791E-2</v>
      </c>
      <c r="F93">
        <f>IF(D93&lt;=$S$16,1,IF(D93&lt;=$T$16,2,3))</f>
        <v>3</v>
      </c>
      <c r="G93">
        <f>IF(E93&lt;=$S$16,1,IF(E93&lt;=$T$16,2,3))</f>
        <v>1</v>
      </c>
      <c r="H93">
        <v>1</v>
      </c>
      <c r="L93">
        <v>0</v>
      </c>
      <c r="M93">
        <v>4.6367851622874361E-3</v>
      </c>
    </row>
    <row r="94" spans="1:13" x14ac:dyDescent="0.3">
      <c r="A94" s="1">
        <v>7.5069999999999998E-2</v>
      </c>
      <c r="B94" s="2">
        <v>63.4</v>
      </c>
      <c r="D94">
        <f>(A95-A94)/A94</f>
        <v>3.5966431330758067E-2</v>
      </c>
      <c r="E94">
        <f>(B95-B94)/B94</f>
        <v>-1.8296529968454205E-2</v>
      </c>
      <c r="F94">
        <f>IF(D94&lt;=$S$16,1,IF(D94&lt;=$T$16,2,3))</f>
        <v>3</v>
      </c>
      <c r="G94">
        <f>IF(E94&lt;=$S$16,1,IF(E94&lt;=$T$16,2,3))</f>
        <v>1</v>
      </c>
      <c r="H94">
        <v>1</v>
      </c>
      <c r="L94">
        <v>0</v>
      </c>
      <c r="M94">
        <v>4.7313281514025198E-3</v>
      </c>
    </row>
    <row r="95" spans="1:13" x14ac:dyDescent="0.3">
      <c r="A95" s="1">
        <v>7.7770000000000006E-2</v>
      </c>
      <c r="B95" s="2">
        <v>62.24</v>
      </c>
      <c r="D95">
        <f>(A96-A95)/A95</f>
        <v>2.2245081651022184E-2</v>
      </c>
      <c r="E95">
        <f>(B96-B95)/B95</f>
        <v>4.4987146529563166E-3</v>
      </c>
      <c r="F95">
        <f>IF(D95&lt;=$S$16,1,IF(D95&lt;=$T$16,2,3))</f>
        <v>3</v>
      </c>
      <c r="G95">
        <f>IF(E95&lt;=$S$16,1,IF(E95&lt;=$T$16,2,3))</f>
        <v>2</v>
      </c>
      <c r="H95">
        <v>1</v>
      </c>
      <c r="L95">
        <v>0</v>
      </c>
      <c r="M95">
        <v>5.4644808743169113E-3</v>
      </c>
    </row>
    <row r="96" spans="1:13" x14ac:dyDescent="0.3">
      <c r="A96" s="1">
        <v>7.9500000000000001E-2</v>
      </c>
      <c r="B96" s="2">
        <v>62.52</v>
      </c>
      <c r="D96">
        <f>(A97-A96)/A96</f>
        <v>2.5157232704402538E-2</v>
      </c>
      <c r="E96">
        <f>(B97-B96)/B96</f>
        <v>7.6775431861803717E-3</v>
      </c>
      <c r="F96">
        <f>IF(D96&lt;=$S$16,1,IF(D96&lt;=$T$16,2,3))</f>
        <v>3</v>
      </c>
      <c r="G96">
        <f>IF(E96&lt;=$S$16,1,IF(E96&lt;=$T$16,2,3))</f>
        <v>3</v>
      </c>
      <c r="H96">
        <v>1</v>
      </c>
      <c r="L96">
        <v>0</v>
      </c>
      <c r="M96">
        <v>5.740528128587912E-3</v>
      </c>
    </row>
    <row r="97" spans="1:13" x14ac:dyDescent="0.3">
      <c r="A97" s="1">
        <v>8.1500000000000003E-2</v>
      </c>
      <c r="B97" s="2">
        <v>63</v>
      </c>
      <c r="D97">
        <f>(A98-A97)/A97</f>
        <v>1.3496932515337469E-2</v>
      </c>
      <c r="E97">
        <f>(B98-B97)/B97</f>
        <v>-1.460317460317463E-2</v>
      </c>
      <c r="F97">
        <f>IF(D97&lt;=$S$16,1,IF(D97&lt;=$T$16,2,3))</f>
        <v>3</v>
      </c>
      <c r="G97">
        <f>IF(E97&lt;=$S$16,1,IF(E97&lt;=$T$16,2,3))</f>
        <v>1</v>
      </c>
      <c r="H97">
        <v>1</v>
      </c>
      <c r="L97">
        <v>1.2499999999995154E-4</v>
      </c>
      <c r="M97">
        <v>6.5116279069767705E-3</v>
      </c>
    </row>
    <row r="98" spans="1:13" x14ac:dyDescent="0.3">
      <c r="A98" s="1">
        <v>8.2600000000000007E-2</v>
      </c>
      <c r="B98" s="2">
        <v>62.08</v>
      </c>
      <c r="D98">
        <f>(A99-A98)/A98</f>
        <v>-2.5423728813559376E-2</v>
      </c>
      <c r="E98">
        <f>(B99-B98)/B98</f>
        <v>1.7235824742268046E-2</v>
      </c>
      <c r="F98">
        <f>IF(D98&lt;=$S$16,1,IF(D98&lt;=$T$16,2,3))</f>
        <v>1</v>
      </c>
      <c r="G98">
        <f>IF(E98&lt;=$S$16,1,IF(E98&lt;=$T$16,2,3))</f>
        <v>3</v>
      </c>
      <c r="H98">
        <v>1</v>
      </c>
      <c r="L98">
        <v>2.4676125848249384E-4</v>
      </c>
      <c r="M98">
        <v>6.7180075372766934E-3</v>
      </c>
    </row>
    <row r="99" spans="1:13" x14ac:dyDescent="0.3">
      <c r="A99" s="1">
        <v>8.0500000000000002E-2</v>
      </c>
      <c r="B99" s="2">
        <v>63.15</v>
      </c>
      <c r="D99">
        <f>(A100-A99)/A99</f>
        <v>-3.1055900621118041E-3</v>
      </c>
      <c r="E99">
        <f>(B100-B99)/B99</f>
        <v>3.325415676959622E-2</v>
      </c>
      <c r="F99">
        <f>IF(D99&lt;=$S$16,1,IF(D99&lt;=$T$16,2,3))</f>
        <v>2</v>
      </c>
      <c r="G99">
        <f>IF(E99&lt;=$S$16,1,IF(E99&lt;=$T$16,2,3))</f>
        <v>3</v>
      </c>
      <c r="H99">
        <v>1</v>
      </c>
      <c r="L99">
        <v>5.5363321799305708E-4</v>
      </c>
      <c r="M99">
        <v>6.9421487603306071E-3</v>
      </c>
    </row>
    <row r="100" spans="1:13" x14ac:dyDescent="0.3">
      <c r="A100" s="1">
        <v>8.0250000000000002E-2</v>
      </c>
      <c r="B100" s="2">
        <v>65.25</v>
      </c>
      <c r="D100">
        <f>(A101-A100)/A100</f>
        <v>1.2461059190031509E-3</v>
      </c>
      <c r="E100">
        <f>(B101-B100)/B100</f>
        <v>2.2222222222222265E-2</v>
      </c>
      <c r="F100">
        <f>IF(D100&lt;=$S$16,1,IF(D100&lt;=$T$16,2,3))</f>
        <v>2</v>
      </c>
      <c r="G100">
        <f>IF(E100&lt;=$S$16,1,IF(E100&lt;=$T$16,2,3))</f>
        <v>3</v>
      </c>
      <c r="H100">
        <v>1</v>
      </c>
      <c r="L100">
        <v>5.558643690939185E-4</v>
      </c>
      <c r="M100">
        <v>6.993006993006993E-3</v>
      </c>
    </row>
    <row r="101" spans="1:13" x14ac:dyDescent="0.3">
      <c r="A101" s="1">
        <v>8.0350000000000005E-2</v>
      </c>
      <c r="B101" s="2">
        <v>66.7</v>
      </c>
      <c r="D101">
        <f>(A102-A101)/A101</f>
        <v>-1.7423771001866986E-3</v>
      </c>
      <c r="E101">
        <f>(B102-B101)/B101</f>
        <v>1.6491754122938445E-2</v>
      </c>
      <c r="F101">
        <f>IF(D101&lt;=$S$16,1,IF(D101&lt;=$T$16,2,3))</f>
        <v>2</v>
      </c>
      <c r="G101">
        <f>IF(E101&lt;=$S$16,1,IF(E101&lt;=$T$16,2,3))</f>
        <v>3</v>
      </c>
      <c r="H101">
        <v>1</v>
      </c>
      <c r="L101">
        <v>7.1633237822341675E-4</v>
      </c>
      <c r="M101">
        <v>7.6775431861803717E-3</v>
      </c>
    </row>
    <row r="102" spans="1:13" x14ac:dyDescent="0.3">
      <c r="A102" s="1">
        <v>8.0210000000000004E-2</v>
      </c>
      <c r="B102" s="2">
        <v>67.8</v>
      </c>
      <c r="D102">
        <f>(A103-A102)/A102</f>
        <v>1.047250966213681E-2</v>
      </c>
      <c r="E102">
        <f>(B103-B102)/B102</f>
        <v>-1.6224188790560388E-2</v>
      </c>
      <c r="F102">
        <f>IF(D102&lt;=$S$16,1,IF(D102&lt;=$T$16,2,3))</f>
        <v>3</v>
      </c>
      <c r="G102">
        <f>IF(E102&lt;=$S$16,1,IF(E102&lt;=$T$16,2,3))</f>
        <v>1</v>
      </c>
      <c r="H102">
        <v>1</v>
      </c>
      <c r="L102">
        <v>8.5178875638828244E-4</v>
      </c>
      <c r="M102">
        <v>8.0843585237258507E-3</v>
      </c>
    </row>
    <row r="103" spans="1:13" x14ac:dyDescent="0.3">
      <c r="A103" s="1">
        <v>8.1049999999999997E-2</v>
      </c>
      <c r="B103" s="2">
        <v>66.7</v>
      </c>
      <c r="D103">
        <f>(A104-A103)/A103</f>
        <v>0</v>
      </c>
      <c r="E103">
        <f>(B104-B103)/B103</f>
        <v>1.7991004497749676E-3</v>
      </c>
      <c r="F103">
        <f>IF(D103&lt;=$S$16,1,IF(D103&lt;=$T$16,2,3))</f>
        <v>2</v>
      </c>
      <c r="G103">
        <f>IF(E103&lt;=$S$16,1,IF(E103&lt;=$T$16,2,3))</f>
        <v>2</v>
      </c>
      <c r="H103">
        <v>1</v>
      </c>
      <c r="L103">
        <v>1.0096639261503045E-3</v>
      </c>
      <c r="M103">
        <v>8.4269662921347514E-3</v>
      </c>
    </row>
    <row r="104" spans="1:13" x14ac:dyDescent="0.3">
      <c r="A104" s="1">
        <v>8.1049999999999997E-2</v>
      </c>
      <c r="B104" s="2">
        <v>66.819999999999993</v>
      </c>
      <c r="D104">
        <f>(A105-A104)/A104</f>
        <v>2.4676125848249384E-4</v>
      </c>
      <c r="E104">
        <f>(B105-B104)/B104</f>
        <v>6.2556120921879788E-2</v>
      </c>
      <c r="F104">
        <f>IF(D104&lt;=$S$16,1,IF(D104&lt;=$T$16,2,3))</f>
        <v>2</v>
      </c>
      <c r="G104">
        <f>IF(E104&lt;=$S$16,1,IF(E104&lt;=$T$16,2,3))</f>
        <v>3</v>
      </c>
      <c r="H104">
        <v>1</v>
      </c>
      <c r="L104">
        <v>1.1697860962566948E-3</v>
      </c>
      <c r="M104">
        <v>8.873222316761931E-3</v>
      </c>
    </row>
    <row r="105" spans="1:13" x14ac:dyDescent="0.3">
      <c r="A105" s="1">
        <v>8.1070000000000003E-2</v>
      </c>
      <c r="B105" s="2">
        <v>71</v>
      </c>
      <c r="D105">
        <f>(A106-A105)/A105</f>
        <v>1.0238065869002064E-2</v>
      </c>
      <c r="E105">
        <f>(B106-B105)/B105</f>
        <v>1.6056338028169023E-2</v>
      </c>
      <c r="F105">
        <f>IF(D105&lt;=$S$16,1,IF(D105&lt;=$T$16,2,3))</f>
        <v>3</v>
      </c>
      <c r="G105">
        <f>IF(E105&lt;=$S$16,1,IF(E105&lt;=$T$16,2,3))</f>
        <v>3</v>
      </c>
      <c r="H105">
        <v>1</v>
      </c>
      <c r="L105">
        <v>1.2461059190031509E-3</v>
      </c>
      <c r="M105">
        <v>9.1614906832296443E-3</v>
      </c>
    </row>
    <row r="106" spans="1:13" x14ac:dyDescent="0.3">
      <c r="A106" s="1">
        <v>8.1900000000000001E-2</v>
      </c>
      <c r="B106" s="2">
        <v>72.14</v>
      </c>
      <c r="D106">
        <f>(A107-A106)/A106</f>
        <v>-1.8315018315017992E-3</v>
      </c>
      <c r="E106">
        <f>(B107-B106)/B106</f>
        <v>-6.7923482118102977E-3</v>
      </c>
      <c r="F106">
        <f>IF(D106&lt;=$S$16,1,IF(D106&lt;=$T$16,2,3))</f>
        <v>2</v>
      </c>
      <c r="G106">
        <f>IF(E106&lt;=$S$16,1,IF(E106&lt;=$T$16,2,3))</f>
        <v>1</v>
      </c>
      <c r="H106">
        <v>1</v>
      </c>
      <c r="L106">
        <v>1.2836970474968275E-3</v>
      </c>
      <c r="M106">
        <v>9.518072289156701E-3</v>
      </c>
    </row>
    <row r="107" spans="1:13" x14ac:dyDescent="0.3">
      <c r="A107" s="1">
        <v>8.1750000000000003E-2</v>
      </c>
      <c r="B107" s="2">
        <v>71.650000000000006</v>
      </c>
      <c r="D107">
        <f>(A108-A107)/A107</f>
        <v>-1.5045871559633136E-2</v>
      </c>
      <c r="E107">
        <f>(B108-B107)/B107</f>
        <v>-4.8848569434753455E-3</v>
      </c>
      <c r="F107">
        <f>IF(D107&lt;=$S$16,1,IF(D107&lt;=$T$16,2,3))</f>
        <v>1</v>
      </c>
      <c r="G107">
        <f>IF(E107&lt;=$S$16,1,IF(E107&lt;=$T$16,2,3))</f>
        <v>2</v>
      </c>
      <c r="H107">
        <v>1</v>
      </c>
      <c r="L107">
        <v>1.3422818791946694E-3</v>
      </c>
      <c r="M107">
        <v>9.7777777777777273E-3</v>
      </c>
    </row>
    <row r="108" spans="1:13" x14ac:dyDescent="0.3">
      <c r="A108" s="1">
        <v>8.0519999999999994E-2</v>
      </c>
      <c r="B108" s="2">
        <v>71.3</v>
      </c>
      <c r="D108">
        <f>(A109-A108)/A108</f>
        <v>-1.4903129657227411E-3</v>
      </c>
      <c r="E108">
        <f>(B109-B108)/B108</f>
        <v>4.207573632538729E-4</v>
      </c>
      <c r="F108">
        <f>IF(D108&lt;=$S$16,1,IF(D108&lt;=$T$16,2,3))</f>
        <v>2</v>
      </c>
      <c r="G108">
        <f>IF(E108&lt;=$S$16,1,IF(E108&lt;=$T$16,2,3))</f>
        <v>2</v>
      </c>
      <c r="H108">
        <v>1</v>
      </c>
      <c r="L108">
        <v>1.4705882352939556E-3</v>
      </c>
      <c r="M108">
        <v>0.01</v>
      </c>
    </row>
    <row r="109" spans="1:13" x14ac:dyDescent="0.3">
      <c r="A109" s="1">
        <v>8.0399999999999999E-2</v>
      </c>
      <c r="B109" s="2">
        <v>71.33</v>
      </c>
      <c r="D109">
        <f>(A110-A109)/A109</f>
        <v>-1.2437810945268809E-4</v>
      </c>
      <c r="E109">
        <f>(B110-B109)/B109</f>
        <v>-1.6402635637179332E-2</v>
      </c>
      <c r="F109">
        <f>IF(D109&lt;=$S$16,1,IF(D109&lt;=$T$16,2,3))</f>
        <v>2</v>
      </c>
      <c r="G109">
        <f>IF(E109&lt;=$S$16,1,IF(E109&lt;=$T$16,2,3))</f>
        <v>1</v>
      </c>
      <c r="H109">
        <v>1</v>
      </c>
      <c r="L109">
        <v>1.501877346683293E-3</v>
      </c>
      <c r="M109">
        <v>1.0440456769983697E-2</v>
      </c>
    </row>
    <row r="110" spans="1:13" x14ac:dyDescent="0.3">
      <c r="A110" s="1">
        <v>8.0390000000000003E-2</v>
      </c>
      <c r="B110" s="2">
        <v>70.16</v>
      </c>
      <c r="D110">
        <f>(A111-A110)/A110</f>
        <v>-4.8513496703570273E-3</v>
      </c>
      <c r="E110">
        <f>(B111-B110)/B110</f>
        <v>-4.2759407069556924E-4</v>
      </c>
      <c r="F110">
        <f>IF(D110&lt;=$S$16,1,IF(D110&lt;=$T$16,2,3))</f>
        <v>2</v>
      </c>
      <c r="G110">
        <f>IF(E110&lt;=$S$16,1,IF(E110&lt;=$T$16,2,3))</f>
        <v>2</v>
      </c>
      <c r="H110">
        <v>1</v>
      </c>
      <c r="L110">
        <v>1.5384615384614758E-3</v>
      </c>
      <c r="M110">
        <v>1.1452513966480551E-2</v>
      </c>
    </row>
    <row r="111" spans="1:13" x14ac:dyDescent="0.3">
      <c r="A111" s="1">
        <v>0.08</v>
      </c>
      <c r="B111" s="2">
        <v>70.13</v>
      </c>
      <c r="D111">
        <f>(A112-A111)/A111</f>
        <v>1.2499999999995154E-4</v>
      </c>
      <c r="E111">
        <f>(B112-B111)/B111</f>
        <v>-1.9962925994581574E-3</v>
      </c>
      <c r="F111">
        <f>IF(D111&lt;=$S$16,1,IF(D111&lt;=$T$16,2,3))</f>
        <v>2</v>
      </c>
      <c r="G111">
        <f>IF(E111&lt;=$S$16,1,IF(E111&lt;=$T$16,2,3))</f>
        <v>2</v>
      </c>
      <c r="H111">
        <v>1</v>
      </c>
      <c r="L111">
        <v>1.7953321364453769E-3</v>
      </c>
      <c r="M111">
        <v>1.1666666666666714E-2</v>
      </c>
    </row>
    <row r="112" spans="1:13" x14ac:dyDescent="0.3">
      <c r="A112" s="1">
        <v>8.0009999999999998E-2</v>
      </c>
      <c r="B112" s="2">
        <v>69.989999999999995</v>
      </c>
      <c r="D112">
        <f>(A113-A112)/A112</f>
        <v>-1.3748281464816771E-3</v>
      </c>
      <c r="E112">
        <f>(B113-B112)/B112</f>
        <v>2.1574510644377844E-2</v>
      </c>
      <c r="F112">
        <f>IF(D112&lt;=$S$16,1,IF(D112&lt;=$T$16,2,3))</f>
        <v>2</v>
      </c>
      <c r="G112">
        <f>IF(E112&lt;=$S$16,1,IF(E112&lt;=$T$16,2,3))</f>
        <v>3</v>
      </c>
      <c r="H112">
        <v>1</v>
      </c>
      <c r="L112">
        <v>1.8897637795274821E-3</v>
      </c>
      <c r="M112">
        <v>1.214007782101169E-2</v>
      </c>
    </row>
    <row r="113" spans="1:13" x14ac:dyDescent="0.3">
      <c r="A113" s="1">
        <v>7.9899999999999999E-2</v>
      </c>
      <c r="B113" s="2">
        <v>71.5</v>
      </c>
      <c r="D113">
        <f>(A114-A113)/A113</f>
        <v>1.501877346683293E-3</v>
      </c>
      <c r="E113">
        <f>(B114-B113)/B113</f>
        <v>6.993006993006993E-3</v>
      </c>
      <c r="F113">
        <f>IF(D113&lt;=$S$16,1,IF(D113&lt;=$T$16,2,3))</f>
        <v>2</v>
      </c>
      <c r="G113">
        <f>IF(E113&lt;=$S$16,1,IF(E113&lt;=$T$16,2,3))</f>
        <v>2</v>
      </c>
      <c r="H113">
        <v>1</v>
      </c>
      <c r="L113">
        <v>2.8292989625903742E-3</v>
      </c>
      <c r="M113">
        <v>1.2143993060575443E-2</v>
      </c>
    </row>
    <row r="114" spans="1:13" x14ac:dyDescent="0.3">
      <c r="A114" s="1">
        <v>8.0019999999999994E-2</v>
      </c>
      <c r="B114" s="2">
        <v>72</v>
      </c>
      <c r="D114">
        <f>(A115-A114)/A114</f>
        <v>-6.3734066483378728E-3</v>
      </c>
      <c r="E114">
        <f>(B115-B114)/B114</f>
        <v>1.1666666666666714E-2</v>
      </c>
      <c r="F114">
        <f>IF(D114&lt;=$S$16,1,IF(D114&lt;=$T$16,2,3))</f>
        <v>1</v>
      </c>
      <c r="G114">
        <f>IF(E114&lt;=$S$16,1,IF(E114&lt;=$T$16,2,3))</f>
        <v>3</v>
      </c>
      <c r="H114">
        <v>1</v>
      </c>
      <c r="L114">
        <v>3.0882352941176742E-3</v>
      </c>
      <c r="M114">
        <v>1.2889541523902743E-2</v>
      </c>
    </row>
    <row r="115" spans="1:13" x14ac:dyDescent="0.3">
      <c r="A115" s="1">
        <v>7.9509999999999997E-2</v>
      </c>
      <c r="B115" s="2">
        <v>72.84</v>
      </c>
      <c r="D115">
        <f>(A116-A115)/A115</f>
        <v>-1.4086278455540134E-2</v>
      </c>
      <c r="E115">
        <f>(B116-B115)/B115</f>
        <v>-3.3498077979132311E-2</v>
      </c>
      <c r="F115">
        <f>IF(D115&lt;=$S$16,1,IF(D115&lt;=$T$16,2,3))</f>
        <v>1</v>
      </c>
      <c r="G115">
        <f>IF(E115&lt;=$S$16,1,IF(E115&lt;=$T$16,2,3))</f>
        <v>1</v>
      </c>
      <c r="H115">
        <v>1</v>
      </c>
      <c r="L115">
        <v>3.4978624174116643E-3</v>
      </c>
      <c r="M115">
        <v>1.3215859030837079E-2</v>
      </c>
    </row>
    <row r="116" spans="1:13" x14ac:dyDescent="0.3">
      <c r="A116" s="1">
        <v>7.8390000000000001E-2</v>
      </c>
      <c r="B116" s="2">
        <v>70.400000000000006</v>
      </c>
      <c r="D116">
        <f>(A117-A116)/A116</f>
        <v>-6.25079729557347E-3</v>
      </c>
      <c r="E116">
        <f>(B117-B116)/B116</f>
        <v>-3.4943181818181929E-2</v>
      </c>
      <c r="F116">
        <f>IF(D116&lt;=$S$16,1,IF(D116&lt;=$T$16,2,3))</f>
        <v>1</v>
      </c>
      <c r="G116">
        <f>IF(E116&lt;=$S$16,1,IF(E116&lt;=$T$16,2,3))</f>
        <v>1</v>
      </c>
      <c r="H116">
        <v>1</v>
      </c>
      <c r="L116">
        <v>3.9699418687083867E-3</v>
      </c>
      <c r="M116">
        <v>1.3970471503413167E-2</v>
      </c>
    </row>
    <row r="117" spans="1:13" x14ac:dyDescent="0.3">
      <c r="A117" s="1">
        <v>7.7899999999999997E-2</v>
      </c>
      <c r="B117" s="2">
        <v>67.94</v>
      </c>
      <c r="D117">
        <f>(A118-A117)/A117</f>
        <v>1.2836970474968275E-3</v>
      </c>
      <c r="E117">
        <f>(B118-B117)/B117</f>
        <v>-4.2684721813363562E-3</v>
      </c>
      <c r="F117">
        <f>IF(D117&lt;=$S$16,1,IF(D117&lt;=$T$16,2,3))</f>
        <v>2</v>
      </c>
      <c r="G117">
        <f>IF(E117&lt;=$S$16,1,IF(E117&lt;=$T$16,2,3))</f>
        <v>2</v>
      </c>
      <c r="H117">
        <v>1</v>
      </c>
      <c r="L117">
        <v>4.2710706150342909E-3</v>
      </c>
      <c r="M117">
        <v>1.3996889580093402E-2</v>
      </c>
    </row>
    <row r="118" spans="1:13" x14ac:dyDescent="0.3">
      <c r="A118" s="1">
        <v>7.8E-2</v>
      </c>
      <c r="B118" s="2">
        <v>67.650000000000006</v>
      </c>
      <c r="D118">
        <f>(A119-A118)/A118</f>
        <v>0</v>
      </c>
      <c r="E118">
        <f>(B119-B118)/B118</f>
        <v>2.24685883222468E-2</v>
      </c>
      <c r="F118">
        <f>IF(D118&lt;=$S$16,1,IF(D118&lt;=$T$16,2,3))</f>
        <v>2</v>
      </c>
      <c r="G118">
        <f>IF(E118&lt;=$S$16,1,IF(E118&lt;=$T$16,2,3))</f>
        <v>3</v>
      </c>
      <c r="H118">
        <v>1</v>
      </c>
      <c r="L118">
        <v>5.3655264922870226E-3</v>
      </c>
      <c r="M118">
        <v>1.6044776119402974E-2</v>
      </c>
    </row>
    <row r="119" spans="1:13" x14ac:dyDescent="0.3">
      <c r="A119" s="1">
        <v>7.8E-2</v>
      </c>
      <c r="B119" s="2">
        <v>69.17</v>
      </c>
      <c r="D119">
        <f>(A120-A119)/A119</f>
        <v>1.5384615384614758E-3</v>
      </c>
      <c r="E119">
        <f>(B120-B119)/B119</f>
        <v>1.2143993060575443E-2</v>
      </c>
      <c r="F119">
        <f>IF(D119&lt;=$S$16,1,IF(D119&lt;=$T$16,2,3))</f>
        <v>2</v>
      </c>
      <c r="G119">
        <f>IF(E119&lt;=$S$16,1,IF(E119&lt;=$T$16,2,3))</f>
        <v>3</v>
      </c>
      <c r="H119">
        <v>1</v>
      </c>
      <c r="L119">
        <v>5.5632823365785473E-3</v>
      </c>
      <c r="M119">
        <v>1.6056338028169023E-2</v>
      </c>
    </row>
    <row r="120" spans="1:13" x14ac:dyDescent="0.3">
      <c r="A120" s="1">
        <v>7.8119999999999995E-2</v>
      </c>
      <c r="B120" s="2">
        <v>70.010000000000005</v>
      </c>
      <c r="D120">
        <f>(A121-A120)/A120</f>
        <v>1.1264720942140372E-2</v>
      </c>
      <c r="E120">
        <f>(B121-B120)/B120</f>
        <v>8.5702042565330753E-4</v>
      </c>
      <c r="F120">
        <f>IF(D120&lt;=$S$16,1,IF(D120&lt;=$T$16,2,3))</f>
        <v>3</v>
      </c>
      <c r="G120">
        <f>IF(E120&lt;=$S$16,1,IF(E120&lt;=$T$16,2,3))</f>
        <v>2</v>
      </c>
      <c r="H120">
        <v>1</v>
      </c>
      <c r="L120">
        <v>5.6218057921634916E-3</v>
      </c>
      <c r="M120">
        <v>1.6491754122938445E-2</v>
      </c>
    </row>
    <row r="121" spans="1:13" x14ac:dyDescent="0.3">
      <c r="A121" s="1">
        <v>7.9000000000000001E-2</v>
      </c>
      <c r="B121" s="2">
        <v>70.069999999999993</v>
      </c>
      <c r="D121">
        <f>(A122-A121)/A121</f>
        <v>-2.2911392405063367E-2</v>
      </c>
      <c r="E121">
        <f>(B122-B121)/B121</f>
        <v>2.1835307549593282E-2</v>
      </c>
      <c r="F121">
        <f>IF(D121&lt;=$S$16,1,IF(D121&lt;=$T$16,2,3))</f>
        <v>1</v>
      </c>
      <c r="G121">
        <f>IF(E121&lt;=$S$16,1,IF(E121&lt;=$T$16,2,3))</f>
        <v>3</v>
      </c>
      <c r="H121">
        <v>1</v>
      </c>
      <c r="L121">
        <v>5.628775398132807E-3</v>
      </c>
      <c r="M121">
        <v>1.7235824742268046E-2</v>
      </c>
    </row>
    <row r="122" spans="1:13" x14ac:dyDescent="0.3">
      <c r="A122" s="1">
        <v>7.7189999999999995E-2</v>
      </c>
      <c r="B122" s="2">
        <v>71.599999999999994</v>
      </c>
      <c r="D122">
        <f>(A123-A122)/A122</f>
        <v>3.4978624174116643E-3</v>
      </c>
      <c r="E122">
        <f>(B123-B122)/B122</f>
        <v>1.1452513966480551E-2</v>
      </c>
      <c r="F122">
        <f>IF(D122&lt;=$S$16,1,IF(D122&lt;=$T$16,2,3))</f>
        <v>2</v>
      </c>
      <c r="G122">
        <f>IF(E122&lt;=$S$16,1,IF(E122&lt;=$T$16,2,3))</f>
        <v>3</v>
      </c>
      <c r="H122">
        <v>1</v>
      </c>
      <c r="L122">
        <v>5.7971014492753268E-3</v>
      </c>
      <c r="M122">
        <v>1.7257758074730897E-2</v>
      </c>
    </row>
    <row r="123" spans="1:13" x14ac:dyDescent="0.3">
      <c r="A123" s="1">
        <v>7.7460000000000001E-2</v>
      </c>
      <c r="B123" s="2">
        <v>72.42</v>
      </c>
      <c r="D123">
        <f>(A124-A123)/A123</f>
        <v>-2.0914020139426753E-2</v>
      </c>
      <c r="E123">
        <f>(B124-B123)/B123</f>
        <v>-2.6373929853631545E-2</v>
      </c>
      <c r="F123">
        <f>IF(D123&lt;=$S$16,1,IF(D123&lt;=$T$16,2,3))</f>
        <v>1</v>
      </c>
      <c r="G123">
        <f>IF(E123&lt;=$S$16,1,IF(E123&lt;=$T$16,2,3))</f>
        <v>1</v>
      </c>
      <c r="H123">
        <v>1</v>
      </c>
      <c r="L123">
        <v>5.8944886531093069E-3</v>
      </c>
      <c r="M123">
        <v>1.749075008409013E-2</v>
      </c>
    </row>
    <row r="124" spans="1:13" x14ac:dyDescent="0.3">
      <c r="A124" s="1">
        <v>7.5840000000000005E-2</v>
      </c>
      <c r="B124" s="2">
        <v>70.510000000000005</v>
      </c>
      <c r="D124">
        <f>(A125-A124)/A124</f>
        <v>-1.766877637130812E-2</v>
      </c>
      <c r="E124">
        <f>(B125-B124)/B124</f>
        <v>-1.3615090058147893E-2</v>
      </c>
      <c r="F124">
        <f>IF(D124&lt;=$S$16,1,IF(D124&lt;=$T$16,2,3))</f>
        <v>1</v>
      </c>
      <c r="G124">
        <f>IF(E124&lt;=$S$16,1,IF(E124&lt;=$T$16,2,3))</f>
        <v>1</v>
      </c>
      <c r="H124">
        <v>1</v>
      </c>
      <c r="L124">
        <v>6.2176165803108675E-3</v>
      </c>
      <c r="M124">
        <v>1.9786910197869084E-2</v>
      </c>
    </row>
    <row r="125" spans="1:13" x14ac:dyDescent="0.3">
      <c r="A125" s="1">
        <v>7.4499999999999997E-2</v>
      </c>
      <c r="B125" s="2">
        <v>69.55</v>
      </c>
      <c r="D125">
        <f>(A126-A125)/A125</f>
        <v>1.3422818791946694E-3</v>
      </c>
      <c r="E125">
        <f>(B126-B125)/B125</f>
        <v>-2.9475197699496726E-2</v>
      </c>
      <c r="F125">
        <f>IF(D125&lt;=$S$16,1,IF(D125&lt;=$T$16,2,3))</f>
        <v>2</v>
      </c>
      <c r="G125">
        <f>IF(E125&lt;=$S$16,1,IF(E125&lt;=$T$16,2,3))</f>
        <v>1</v>
      </c>
      <c r="H125">
        <v>1</v>
      </c>
      <c r="L125">
        <v>6.5000000000000249E-3</v>
      </c>
      <c r="M125">
        <v>2.0040707687490344E-2</v>
      </c>
    </row>
    <row r="126" spans="1:13" x14ac:dyDescent="0.3">
      <c r="A126" s="1">
        <v>7.46E-2</v>
      </c>
      <c r="B126" s="2">
        <v>67.5</v>
      </c>
      <c r="D126">
        <f>(A127-A126)/A126</f>
        <v>-1.7158176943699779E-2</v>
      </c>
      <c r="E126">
        <f>(B127-B126)/B126</f>
        <v>-6.4296296296296351E-2</v>
      </c>
      <c r="F126">
        <f>IF(D126&lt;=$S$16,1,IF(D126&lt;=$T$16,2,3))</f>
        <v>1</v>
      </c>
      <c r="G126">
        <f>IF(E126&lt;=$S$16,1,IF(E126&lt;=$T$16,2,3))</f>
        <v>1</v>
      </c>
      <c r="H126">
        <v>1</v>
      </c>
      <c r="L126">
        <v>8.6206896551724206E-3</v>
      </c>
      <c r="M126">
        <v>2.0283975659229292E-2</v>
      </c>
    </row>
    <row r="127" spans="1:13" x14ac:dyDescent="0.3">
      <c r="A127" s="1">
        <v>7.3319999999999996E-2</v>
      </c>
      <c r="B127" s="2">
        <v>63.16</v>
      </c>
      <c r="D127">
        <f>(A128-A127)/A127</f>
        <v>-4.2280414620838903E-3</v>
      </c>
      <c r="E127">
        <f>(B128-B127)/B127</f>
        <v>1.7257758074730897E-2</v>
      </c>
      <c r="F127">
        <f>IF(D127&lt;=$S$16,1,IF(D127&lt;=$T$16,2,3))</f>
        <v>2</v>
      </c>
      <c r="G127">
        <f>IF(E127&lt;=$S$16,1,IF(E127&lt;=$T$16,2,3))</f>
        <v>3</v>
      </c>
      <c r="H127">
        <v>1</v>
      </c>
      <c r="L127">
        <v>8.739495798319322E-3</v>
      </c>
      <c r="M127">
        <v>2.1230769230769161E-2</v>
      </c>
    </row>
    <row r="128" spans="1:13" x14ac:dyDescent="0.3">
      <c r="A128" s="1">
        <v>7.3010000000000005E-2</v>
      </c>
      <c r="B128" s="2">
        <v>64.25</v>
      </c>
      <c r="D128">
        <f>(A129-A128)/A128</f>
        <v>2.9995890973839163E-2</v>
      </c>
      <c r="E128">
        <f>(B129-B128)/B128</f>
        <v>1.214007782101169E-2</v>
      </c>
      <c r="F128">
        <f>IF(D128&lt;=$S$16,1,IF(D128&lt;=$T$16,2,3))</f>
        <v>3</v>
      </c>
      <c r="G128">
        <f>IF(E128&lt;=$S$16,1,IF(E128&lt;=$T$16,2,3))</f>
        <v>3</v>
      </c>
      <c r="H128">
        <v>1</v>
      </c>
      <c r="L128">
        <v>1.0238065869002064E-2</v>
      </c>
      <c r="M128">
        <v>2.1574510644377844E-2</v>
      </c>
    </row>
    <row r="129" spans="1:13" x14ac:dyDescent="0.3">
      <c r="A129" s="1">
        <v>7.5200000000000003E-2</v>
      </c>
      <c r="B129" s="2">
        <v>65.03</v>
      </c>
      <c r="D129">
        <f>(A130-A129)/A129</f>
        <v>-8.6436170212765666E-3</v>
      </c>
      <c r="E129">
        <f>(B130-B129)/B129</f>
        <v>-3.6906043364600166E-3</v>
      </c>
      <c r="F129">
        <f>IF(D129&lt;=$S$16,1,IF(D129&lt;=$T$16,2,3))</f>
        <v>1</v>
      </c>
      <c r="G129">
        <f>IF(E129&lt;=$S$16,1,IF(E129&lt;=$T$16,2,3))</f>
        <v>2</v>
      </c>
      <c r="H129">
        <v>1</v>
      </c>
      <c r="L129">
        <v>1.047250966213681E-2</v>
      </c>
      <c r="M129">
        <v>2.1835307549593282E-2</v>
      </c>
    </row>
    <row r="130" spans="1:13" x14ac:dyDescent="0.3">
      <c r="A130" s="1">
        <v>7.4550000000000005E-2</v>
      </c>
      <c r="B130" s="2">
        <v>64.790000000000006</v>
      </c>
      <c r="D130">
        <f>(A131-A130)/A130</f>
        <v>5.3655264922870226E-3</v>
      </c>
      <c r="E130">
        <f>(B131-B130)/B130</f>
        <v>-6.0194474455934639E-3</v>
      </c>
      <c r="F130">
        <f>IF(D130&lt;=$S$16,1,IF(D130&lt;=$T$16,2,3))</f>
        <v>2</v>
      </c>
      <c r="G130">
        <f>IF(E130&lt;=$S$16,1,IF(E130&lt;=$T$16,2,3))</f>
        <v>1</v>
      </c>
      <c r="H130">
        <v>1</v>
      </c>
      <c r="L130">
        <v>1.086261980830671E-2</v>
      </c>
      <c r="M130">
        <v>2.2222222222222265E-2</v>
      </c>
    </row>
    <row r="131" spans="1:13" x14ac:dyDescent="0.3">
      <c r="A131" s="1">
        <v>7.4950000000000003E-2</v>
      </c>
      <c r="B131" s="2">
        <v>64.400000000000006</v>
      </c>
      <c r="D131">
        <f>(A132-A131)/A131</f>
        <v>-6.6711140760518167E-4</v>
      </c>
      <c r="E131">
        <f>(B132-B131)/B131</f>
        <v>9.1614906832296443E-3</v>
      </c>
      <c r="F131">
        <f>IF(D131&lt;=$S$16,1,IF(D131&lt;=$T$16,2,3))</f>
        <v>2</v>
      </c>
      <c r="G131">
        <f>IF(E131&lt;=$S$16,1,IF(E131&lt;=$T$16,2,3))</f>
        <v>3</v>
      </c>
      <c r="H131">
        <v>1</v>
      </c>
      <c r="L131">
        <v>1.1035378123985719E-2</v>
      </c>
      <c r="M131">
        <v>2.24685883222468E-2</v>
      </c>
    </row>
    <row r="132" spans="1:13" x14ac:dyDescent="0.3">
      <c r="A132" s="1">
        <v>7.4899999999999994E-2</v>
      </c>
      <c r="B132" s="2">
        <v>64.989999999999995</v>
      </c>
      <c r="D132">
        <f>(A133-A132)/A132</f>
        <v>-8.8117489986648066E-3</v>
      </c>
      <c r="E132">
        <f>(B133-B132)/B132</f>
        <v>3.4005231574088447E-2</v>
      </c>
      <c r="F132">
        <f>IF(D132&lt;=$S$16,1,IF(D132&lt;=$T$16,2,3))</f>
        <v>1</v>
      </c>
      <c r="G132">
        <f>IF(E132&lt;=$S$16,1,IF(E132&lt;=$T$16,2,3))</f>
        <v>3</v>
      </c>
      <c r="H132">
        <v>1</v>
      </c>
      <c r="L132">
        <v>1.1051373954599621E-2</v>
      </c>
      <c r="M132">
        <v>2.2823929685284936E-2</v>
      </c>
    </row>
    <row r="133" spans="1:13" x14ac:dyDescent="0.3">
      <c r="A133" s="1">
        <v>7.424E-2</v>
      </c>
      <c r="B133" s="2">
        <v>67.2</v>
      </c>
      <c r="D133">
        <f>(A134-A133)/A133</f>
        <v>-3.0980603448275065E-3</v>
      </c>
      <c r="E133">
        <f>(B134-B133)/B133</f>
        <v>-1.6369047619047533E-3</v>
      </c>
      <c r="F133">
        <f>IF(D133&lt;=$S$16,1,IF(D133&lt;=$T$16,2,3))</f>
        <v>2</v>
      </c>
      <c r="G133">
        <f>IF(E133&lt;=$S$16,1,IF(E133&lt;=$T$16,2,3))</f>
        <v>2</v>
      </c>
      <c r="H133">
        <v>1</v>
      </c>
      <c r="L133">
        <v>1.1156882938551283E-2</v>
      </c>
      <c r="M133">
        <v>2.3758408472878152E-2</v>
      </c>
    </row>
    <row r="134" spans="1:13" x14ac:dyDescent="0.3">
      <c r="A134" s="1">
        <v>7.4010000000000006E-2</v>
      </c>
      <c r="B134" s="2">
        <v>67.09</v>
      </c>
      <c r="D134">
        <f>(A135-A134)/A134</f>
        <v>-1.5808674503445537E-2</v>
      </c>
      <c r="E134">
        <f>(B135-B134)/B134</f>
        <v>1.4905351021015697E-3</v>
      </c>
      <c r="F134">
        <f>IF(D134&lt;=$S$16,1,IF(D134&lt;=$T$16,2,3))</f>
        <v>1</v>
      </c>
      <c r="G134">
        <f>IF(E134&lt;=$S$16,1,IF(E134&lt;=$T$16,2,3))</f>
        <v>2</v>
      </c>
      <c r="H134">
        <v>1</v>
      </c>
      <c r="L134">
        <v>1.1251125112511261E-2</v>
      </c>
      <c r="M134">
        <v>2.4053346034770134E-2</v>
      </c>
    </row>
    <row r="135" spans="1:13" x14ac:dyDescent="0.3">
      <c r="A135" s="1">
        <v>7.2840000000000002E-2</v>
      </c>
      <c r="B135" s="2">
        <v>67.19</v>
      </c>
      <c r="D135">
        <f>(A136-A135)/A135</f>
        <v>5.628775398132807E-3</v>
      </c>
      <c r="E135">
        <f>(B136-B135)/B135</f>
        <v>-2.9766334275927998E-4</v>
      </c>
      <c r="F135">
        <f>IF(D135&lt;=$S$16,1,IF(D135&lt;=$T$16,2,3))</f>
        <v>2</v>
      </c>
      <c r="G135">
        <f>IF(E135&lt;=$S$16,1,IF(E135&lt;=$T$16,2,3))</f>
        <v>2</v>
      </c>
      <c r="H135">
        <v>1</v>
      </c>
      <c r="L135">
        <v>1.1264720942140372E-2</v>
      </c>
      <c r="M135">
        <v>2.6282051282051244E-2</v>
      </c>
    </row>
    <row r="136" spans="1:13" x14ac:dyDescent="0.3">
      <c r="A136" s="1">
        <v>7.3249999999999996E-2</v>
      </c>
      <c r="B136" s="2">
        <v>67.17</v>
      </c>
      <c r="D136">
        <f>(A137-A136)/A136</f>
        <v>-2.7303754266201023E-4</v>
      </c>
      <c r="E136">
        <f>(B137-B136)/B136</f>
        <v>-1.8907250260532915E-2</v>
      </c>
      <c r="F136">
        <f>IF(D136&lt;=$S$16,1,IF(D136&lt;=$T$16,2,3))</f>
        <v>2</v>
      </c>
      <c r="G136">
        <f>IF(E136&lt;=$S$16,1,IF(E136&lt;=$T$16,2,3))</f>
        <v>1</v>
      </c>
      <c r="H136">
        <v>1</v>
      </c>
      <c r="L136">
        <v>1.2314909837267166E-2</v>
      </c>
      <c r="M136">
        <v>2.6609442060085878E-2</v>
      </c>
    </row>
    <row r="137" spans="1:13" x14ac:dyDescent="0.3">
      <c r="A137" s="1">
        <v>7.3230000000000003E-2</v>
      </c>
      <c r="B137" s="2">
        <v>65.900000000000006</v>
      </c>
      <c r="D137">
        <f>(A138-A137)/A137</f>
        <v>-6.5546907005326806E-3</v>
      </c>
      <c r="E137">
        <f>(B138-B137)/B137</f>
        <v>-1.5933232169954646E-2</v>
      </c>
      <c r="F137">
        <f>IF(D137&lt;=$S$16,1,IF(D137&lt;=$T$16,2,3))</f>
        <v>1</v>
      </c>
      <c r="G137">
        <f>IF(E137&lt;=$S$16,1,IF(E137&lt;=$T$16,2,3))</f>
        <v>1</v>
      </c>
      <c r="H137">
        <v>1</v>
      </c>
      <c r="L137">
        <v>1.3496932515337469E-2</v>
      </c>
      <c r="M137">
        <v>3.0151538822058937E-2</v>
      </c>
    </row>
    <row r="138" spans="1:13" x14ac:dyDescent="0.3">
      <c r="A138" s="1">
        <v>7.2749999999999995E-2</v>
      </c>
      <c r="B138" s="2">
        <v>64.849999999999994</v>
      </c>
      <c r="D138">
        <f>(A139-A138)/A138</f>
        <v>-1.1683848797250717E-2</v>
      </c>
      <c r="E138">
        <f>(B139-B138)/B138</f>
        <v>-4.4410177332305255E-2</v>
      </c>
      <c r="F138">
        <f>IF(D138&lt;=$S$16,1,IF(D138&lt;=$T$16,2,3))</f>
        <v>1</v>
      </c>
      <c r="G138">
        <f>IF(E138&lt;=$S$16,1,IF(E138&lt;=$T$16,2,3))</f>
        <v>1</v>
      </c>
      <c r="H138">
        <v>1</v>
      </c>
      <c r="L138">
        <v>1.4366197183098691E-2</v>
      </c>
      <c r="M138">
        <v>3.026597370834613E-2</v>
      </c>
    </row>
    <row r="139" spans="1:13" x14ac:dyDescent="0.3">
      <c r="A139" s="1">
        <v>7.1900000000000006E-2</v>
      </c>
      <c r="B139" s="2">
        <v>61.97</v>
      </c>
      <c r="D139">
        <f>(A140-A139)/A139</f>
        <v>5.5632823365785473E-3</v>
      </c>
      <c r="E139">
        <f>(B140-B139)/B139</f>
        <v>-4.5021784734548966E-2</v>
      </c>
      <c r="F139">
        <f>IF(D139&lt;=$S$16,1,IF(D139&lt;=$T$16,2,3))</f>
        <v>2</v>
      </c>
      <c r="G139">
        <f>IF(E139&lt;=$S$16,1,IF(E139&lt;=$T$16,2,3))</f>
        <v>1</v>
      </c>
      <c r="H139">
        <v>1</v>
      </c>
      <c r="L139">
        <v>1.4501420242188647E-2</v>
      </c>
      <c r="M139">
        <v>3.325415676959622E-2</v>
      </c>
    </row>
    <row r="140" spans="1:13" x14ac:dyDescent="0.3">
      <c r="A140" s="1">
        <v>7.2300000000000003E-2</v>
      </c>
      <c r="B140" s="2">
        <v>59.18</v>
      </c>
      <c r="D140">
        <f>(A141-A140)/A140</f>
        <v>-6.9156293222694836E-4</v>
      </c>
      <c r="E140">
        <f>(B141-B140)/B140</f>
        <v>4.7313281514025198E-3</v>
      </c>
      <c r="F140">
        <f>IF(D140&lt;=$S$16,1,IF(D140&lt;=$T$16,2,3))</f>
        <v>2</v>
      </c>
      <c r="G140">
        <f>IF(E140&lt;=$S$16,1,IF(E140&lt;=$T$16,2,3))</f>
        <v>2</v>
      </c>
      <c r="H140">
        <v>1</v>
      </c>
      <c r="L140">
        <v>1.528559935639592E-2</v>
      </c>
      <c r="M140">
        <v>3.4005231574088447E-2</v>
      </c>
    </row>
    <row r="141" spans="1:13" x14ac:dyDescent="0.3">
      <c r="A141" s="1">
        <v>7.2249999999999995E-2</v>
      </c>
      <c r="B141" s="2">
        <v>59.46</v>
      </c>
      <c r="D141">
        <f>(A142-A141)/A141</f>
        <v>5.5363321799305708E-4</v>
      </c>
      <c r="E141">
        <f>(B142-B141)/B141</f>
        <v>1.749075008409013E-2</v>
      </c>
      <c r="F141">
        <f>IF(D141&lt;=$S$16,1,IF(D141&lt;=$T$16,2,3))</f>
        <v>2</v>
      </c>
      <c r="G141">
        <f>IF(E141&lt;=$S$16,1,IF(E141&lt;=$T$16,2,3))</f>
        <v>3</v>
      </c>
      <c r="H141">
        <v>1</v>
      </c>
      <c r="L141">
        <v>1.6613418530351424E-2</v>
      </c>
      <c r="M141">
        <v>3.4851485148514813E-2</v>
      </c>
    </row>
    <row r="142" spans="1:13" x14ac:dyDescent="0.3">
      <c r="A142" s="1">
        <v>7.2289999999999993E-2</v>
      </c>
      <c r="B142" s="2">
        <v>60.5</v>
      </c>
      <c r="D142">
        <f>(A143-A142)/A142</f>
        <v>-4.5649467422879649E-3</v>
      </c>
      <c r="E142">
        <f>(B143-B142)/B142</f>
        <v>6.9421487603306071E-3</v>
      </c>
      <c r="F142">
        <f>IF(D142&lt;=$S$16,1,IF(D142&lt;=$T$16,2,3))</f>
        <v>2</v>
      </c>
      <c r="G142">
        <f>IF(E142&lt;=$S$16,1,IF(E142&lt;=$T$16,2,3))</f>
        <v>2</v>
      </c>
      <c r="H142">
        <v>1</v>
      </c>
      <c r="L142">
        <v>1.7656500802568167E-2</v>
      </c>
      <c r="M142">
        <v>3.579676674364906E-2</v>
      </c>
    </row>
    <row r="143" spans="1:13" x14ac:dyDescent="0.3">
      <c r="A143" s="1">
        <v>7.1959999999999996E-2</v>
      </c>
      <c r="B143" s="2">
        <v>60.92</v>
      </c>
      <c r="D143">
        <f>(A144-A143)/A143</f>
        <v>5.558643690939185E-4</v>
      </c>
      <c r="E143">
        <f>(B144-B143)/B143</f>
        <v>1.8056467498358409E-3</v>
      </c>
      <c r="F143">
        <f>IF(D143&lt;=$S$16,1,IF(D143&lt;=$T$16,2,3))</f>
        <v>2</v>
      </c>
      <c r="G143">
        <f>IF(E143&lt;=$S$16,1,IF(E143&lt;=$T$16,2,3))</f>
        <v>2</v>
      </c>
      <c r="H143">
        <v>1</v>
      </c>
      <c r="L143">
        <v>1.9279393173198465E-2</v>
      </c>
      <c r="M143">
        <v>3.9021011313784291E-2</v>
      </c>
    </row>
    <row r="144" spans="1:13" x14ac:dyDescent="0.3">
      <c r="A144" s="1">
        <v>7.1999999999999995E-2</v>
      </c>
      <c r="B144" s="2">
        <v>61.03</v>
      </c>
      <c r="D144">
        <f>(A145-A144)/A144</f>
        <v>0</v>
      </c>
      <c r="E144">
        <f>(B145-B144)/B144</f>
        <v>6.7180075372766934E-3</v>
      </c>
      <c r="F144">
        <f>IF(D144&lt;=$S$16,1,IF(D144&lt;=$T$16,2,3))</f>
        <v>2</v>
      </c>
      <c r="G144">
        <f>IF(E144&lt;=$S$16,1,IF(E144&lt;=$T$16,2,3))</f>
        <v>2</v>
      </c>
      <c r="H144">
        <v>1</v>
      </c>
      <c r="L144">
        <v>2.0704845814978098E-2</v>
      </c>
      <c r="M144">
        <v>4.3478260869565133E-2</v>
      </c>
    </row>
    <row r="145" spans="1:13" x14ac:dyDescent="0.3">
      <c r="A145" s="1">
        <v>7.1999999999999995E-2</v>
      </c>
      <c r="B145" s="2">
        <v>61.44</v>
      </c>
      <c r="D145">
        <f>(A146-A145)/A145</f>
        <v>-1.3888888888888902E-2</v>
      </c>
      <c r="E145">
        <f>(B146-B145)/B145</f>
        <v>-2.2786458333333426E-3</v>
      </c>
      <c r="F145">
        <f>IF(D145&lt;=$S$16,1,IF(D145&lt;=$T$16,2,3))</f>
        <v>1</v>
      </c>
      <c r="G145">
        <f>IF(E145&lt;=$S$16,1,IF(E145&lt;=$T$16,2,3))</f>
        <v>2</v>
      </c>
      <c r="H145">
        <v>1</v>
      </c>
      <c r="L145">
        <v>2.0738820479585279E-2</v>
      </c>
      <c r="M145">
        <v>4.527669088876464E-2</v>
      </c>
    </row>
    <row r="146" spans="1:13" x14ac:dyDescent="0.3">
      <c r="A146" s="1">
        <v>7.0999999999999994E-2</v>
      </c>
      <c r="B146" s="2">
        <v>61.3</v>
      </c>
      <c r="D146">
        <f>(A147-A146)/A146</f>
        <v>0</v>
      </c>
      <c r="E146">
        <f>(B147-B146)/B146</f>
        <v>1.0440456769983697E-2</v>
      </c>
      <c r="F146">
        <f>IF(D146&lt;=$S$16,1,IF(D146&lt;=$T$16,2,3))</f>
        <v>2</v>
      </c>
      <c r="G146">
        <f>IF(E146&lt;=$S$16,1,IF(E146&lt;=$T$16,2,3))</f>
        <v>3</v>
      </c>
      <c r="H146">
        <v>1</v>
      </c>
      <c r="L146">
        <v>2.169233316774298E-2</v>
      </c>
      <c r="M146">
        <v>4.5780051150895118E-2</v>
      </c>
    </row>
    <row r="147" spans="1:13" x14ac:dyDescent="0.3">
      <c r="A147" s="1">
        <v>7.0999999999999994E-2</v>
      </c>
      <c r="B147" s="2">
        <v>61.94</v>
      </c>
      <c r="D147">
        <f>(A148-A147)/A147</f>
        <v>-6.6197183098591298E-3</v>
      </c>
      <c r="E147">
        <f>(B148-B147)/B147</f>
        <v>-1.5983209557636342E-2</v>
      </c>
      <c r="F147">
        <f>IF(D147&lt;=$S$16,1,IF(D147&lt;=$T$16,2,3))</f>
        <v>1</v>
      </c>
      <c r="G147">
        <f>IF(E147&lt;=$S$16,1,IF(E147&lt;=$T$16,2,3))</f>
        <v>1</v>
      </c>
      <c r="H147">
        <v>1</v>
      </c>
      <c r="L147">
        <v>2.2245081651022184E-2</v>
      </c>
      <c r="M147">
        <v>5.057921357480831E-2</v>
      </c>
    </row>
    <row r="148" spans="1:13" x14ac:dyDescent="0.3">
      <c r="A148" s="1">
        <v>7.0529999999999995E-2</v>
      </c>
      <c r="B148" s="2">
        <v>60.95</v>
      </c>
      <c r="D148">
        <f>(A149-A148)/A148</f>
        <v>3.9699418687083867E-3</v>
      </c>
      <c r="E148">
        <f>(B149-B148)/B148</f>
        <v>8.2034454470873101E-4</v>
      </c>
      <c r="F148">
        <f>IF(D148&lt;=$S$16,1,IF(D148&lt;=$T$16,2,3))</f>
        <v>2</v>
      </c>
      <c r="G148">
        <f>IF(E148&lt;=$S$16,1,IF(E148&lt;=$T$16,2,3))</f>
        <v>2</v>
      </c>
      <c r="H148">
        <v>1</v>
      </c>
      <c r="L148">
        <v>2.2544283413848606E-2</v>
      </c>
      <c r="M148">
        <v>5.3345388788426748E-2</v>
      </c>
    </row>
    <row r="149" spans="1:13" x14ac:dyDescent="0.3">
      <c r="A149" s="1">
        <v>7.0809999999999998E-2</v>
      </c>
      <c r="B149" s="2">
        <v>61</v>
      </c>
      <c r="D149">
        <f>(A150-A149)/A149</f>
        <v>-5.2252506708091416E-3</v>
      </c>
      <c r="E149">
        <f>(B150-B149)/B149</f>
        <v>2.7868852459016673E-3</v>
      </c>
      <c r="F149">
        <f>IF(D149&lt;=$S$16,1,IF(D149&lt;=$T$16,2,3))</f>
        <v>2</v>
      </c>
      <c r="G149">
        <f>IF(E149&lt;=$S$16,1,IF(E149&lt;=$T$16,2,3))</f>
        <v>2</v>
      </c>
      <c r="H149">
        <v>1</v>
      </c>
      <c r="L149">
        <v>2.2950819672131122E-2</v>
      </c>
      <c r="M149">
        <v>5.4383116883116908E-2</v>
      </c>
    </row>
    <row r="150" spans="1:13" x14ac:dyDescent="0.3">
      <c r="A150" s="1">
        <v>7.0440000000000003E-2</v>
      </c>
      <c r="B150" s="2">
        <v>61.17</v>
      </c>
      <c r="D150">
        <f>(A151-A150)/A150</f>
        <v>8.5178875638828244E-4</v>
      </c>
      <c r="E150">
        <f>(B151-B150)/B150</f>
        <v>-6.5391531796632103E-3</v>
      </c>
      <c r="F150">
        <f>IF(D150&lt;=$S$16,1,IF(D150&lt;=$T$16,2,3))</f>
        <v>2</v>
      </c>
      <c r="G150">
        <f>IF(E150&lt;=$S$16,1,IF(E150&lt;=$T$16,2,3))</f>
        <v>1</v>
      </c>
      <c r="H150">
        <v>1</v>
      </c>
      <c r="L150">
        <v>2.5157232704402538E-2</v>
      </c>
      <c r="M150">
        <v>5.8449498654927871E-2</v>
      </c>
    </row>
    <row r="151" spans="1:13" x14ac:dyDescent="0.3">
      <c r="A151" s="1">
        <v>7.0499999999999993E-2</v>
      </c>
      <c r="B151" s="2">
        <v>60.77</v>
      </c>
      <c r="D151">
        <f>(A152-A151)/A151</f>
        <v>-3.6879432624112962E-3</v>
      </c>
      <c r="E151">
        <f>(B152-B151)/B151</f>
        <v>-6.2530854039822698E-3</v>
      </c>
      <c r="F151">
        <f>IF(D151&lt;=$S$16,1,IF(D151&lt;=$T$16,2,3))</f>
        <v>2</v>
      </c>
      <c r="G151">
        <f>IF(E151&lt;=$S$16,1,IF(E151&lt;=$T$16,2,3))</f>
        <v>1</v>
      </c>
      <c r="H151">
        <v>1</v>
      </c>
      <c r="L151">
        <v>2.9995890973839163E-2</v>
      </c>
      <c r="M151">
        <v>6.2121447429725113E-2</v>
      </c>
    </row>
    <row r="152" spans="1:13" x14ac:dyDescent="0.3">
      <c r="A152" s="1">
        <v>7.0239999999999997E-2</v>
      </c>
      <c r="B152" s="2">
        <v>60.39</v>
      </c>
      <c r="D152">
        <f>(A153-A152)/A152</f>
        <v>4.2710706150342909E-3</v>
      </c>
      <c r="E152">
        <f>(B153-B152)/B152</f>
        <v>5.4644808743169113E-3</v>
      </c>
      <c r="F152">
        <f>IF(D152&lt;=$S$16,1,IF(D152&lt;=$T$16,2,3))</f>
        <v>2</v>
      </c>
      <c r="G152">
        <f>IF(E152&lt;=$S$16,1,IF(E152&lt;=$T$16,2,3))</f>
        <v>2</v>
      </c>
      <c r="H152">
        <v>1</v>
      </c>
      <c r="L152">
        <v>3.3948225081382691E-2</v>
      </c>
      <c r="M152">
        <v>6.2556120921879788E-2</v>
      </c>
    </row>
    <row r="153" spans="1:13" x14ac:dyDescent="0.3">
      <c r="A153" s="1">
        <v>7.0540000000000005E-2</v>
      </c>
      <c r="B153" s="2">
        <v>60.72</v>
      </c>
      <c r="D153">
        <f>(A154-A153)/A153</f>
        <v>-1.7011624610151542E-3</v>
      </c>
      <c r="E153">
        <f>(B154-B153)/B153</f>
        <v>-1.976284584980195E-3</v>
      </c>
      <c r="F153">
        <f>IF(D153&lt;=$S$16,1,IF(D153&lt;=$T$16,2,3))</f>
        <v>2</v>
      </c>
      <c r="G153">
        <f>IF(E153&lt;=$S$16,1,IF(E153&lt;=$T$16,2,3))</f>
        <v>2</v>
      </c>
      <c r="H153">
        <v>1</v>
      </c>
      <c r="L153">
        <v>3.5966431330758067E-2</v>
      </c>
      <c r="M153">
        <v>6.7549826948323149E-2</v>
      </c>
    </row>
    <row r="154" spans="1:13" x14ac:dyDescent="0.3">
      <c r="A154" s="1">
        <v>7.0419999999999996E-2</v>
      </c>
      <c r="B154" s="2">
        <v>60.6</v>
      </c>
      <c r="D154">
        <f>(A155-A154)/A154</f>
        <v>-9.9403578528827917E-4</v>
      </c>
      <c r="E154">
        <f>(B155-B154)/B154</f>
        <v>-2.3267326732673326E-2</v>
      </c>
      <c r="F154">
        <f>IF(D154&lt;=$S$16,1,IF(D154&lt;=$T$16,2,3))</f>
        <v>2</v>
      </c>
      <c r="G154">
        <f>IF(E154&lt;=$S$16,1,IF(E154&lt;=$T$16,2,3))</f>
        <v>1</v>
      </c>
      <c r="H154">
        <v>1</v>
      </c>
      <c r="L154">
        <v>3.6691729323308234E-2</v>
      </c>
      <c r="M154">
        <v>6.8514644351464427E-2</v>
      </c>
    </row>
    <row r="155" spans="1:13" x14ac:dyDescent="0.3">
      <c r="A155" s="1">
        <v>7.0349999999999996E-2</v>
      </c>
      <c r="B155" s="2">
        <v>59.19</v>
      </c>
      <c r="D155">
        <f>(A156-A155)/A155</f>
        <v>-9.8081023454157246E-3</v>
      </c>
      <c r="E155">
        <f>(B156-B155)/B155</f>
        <v>-8.2784254096974971E-3</v>
      </c>
      <c r="F155">
        <f>IF(D155&lt;=$S$16,1,IF(D155&lt;=$T$16,2,3))</f>
        <v>1</v>
      </c>
      <c r="G155">
        <f>IF(E155&lt;=$S$16,1,IF(E155&lt;=$T$16,2,3))</f>
        <v>1</v>
      </c>
      <c r="H155">
        <v>1</v>
      </c>
      <c r="L155">
        <v>3.7389417459522602E-2</v>
      </c>
      <c r="M155">
        <v>7.3197578425976781E-2</v>
      </c>
    </row>
    <row r="156" spans="1:13" x14ac:dyDescent="0.3">
      <c r="A156" s="1">
        <v>6.966E-2</v>
      </c>
      <c r="B156" s="2">
        <v>58.7</v>
      </c>
      <c r="D156">
        <f>(A157-A156)/A156</f>
        <v>-4.73729543496981E-3</v>
      </c>
      <c r="E156">
        <f>(B157-B156)/B156</f>
        <v>-3.2197614991482118E-2</v>
      </c>
      <c r="F156">
        <f>IF(D156&lt;=$S$16,1,IF(D156&lt;=$T$16,2,3))</f>
        <v>2</v>
      </c>
      <c r="G156">
        <f>IF(E156&lt;=$S$16,1,IF(E156&lt;=$T$16,2,3))</f>
        <v>1</v>
      </c>
      <c r="H156">
        <v>1</v>
      </c>
      <c r="L156">
        <v>3.755662721028772E-2</v>
      </c>
      <c r="M156">
        <v>9.2692828146143394E-2</v>
      </c>
    </row>
    <row r="157" spans="1:13" x14ac:dyDescent="0.3">
      <c r="A157" s="1">
        <v>6.9330000000000003E-2</v>
      </c>
      <c r="B157" s="2">
        <v>56.81</v>
      </c>
      <c r="D157">
        <f>(A158-A157)/A157</f>
        <v>1.0096639261503045E-3</v>
      </c>
      <c r="E157">
        <f>(B158-B157)/B157</f>
        <v>-1.4962154550255262E-2</v>
      </c>
      <c r="F157">
        <f>IF(D157&lt;=$S$16,1,IF(D157&lt;=$T$16,2,3))</f>
        <v>2</v>
      </c>
      <c r="G157">
        <f>IF(E157&lt;=$S$16,1,IF(E157&lt;=$T$16,2,3))</f>
        <v>1</v>
      </c>
      <c r="H157">
        <v>1</v>
      </c>
      <c r="L157">
        <v>3.8034865293185408E-2</v>
      </c>
      <c r="M157">
        <v>0.10575427682737165</v>
      </c>
    </row>
    <row r="158" spans="1:13" x14ac:dyDescent="0.3">
      <c r="A158" s="1">
        <v>6.9400000000000003E-2</v>
      </c>
      <c r="B158" s="2">
        <v>55.96</v>
      </c>
      <c r="D158">
        <f>(A159-A158)/A158</f>
        <v>-1.0086455331412192E-2</v>
      </c>
      <c r="E158">
        <f>(B159-B158)/B158</f>
        <v>-3.5918513223731199E-2</v>
      </c>
      <c r="F158">
        <f>IF(D158&lt;=$S$16,1,IF(D158&lt;=$T$16,2,3))</f>
        <v>1</v>
      </c>
      <c r="G158">
        <f>IF(E158&lt;=$S$16,1,IF(E158&lt;=$T$16,2,3))</f>
        <v>1</v>
      </c>
      <c r="H158">
        <v>1</v>
      </c>
      <c r="L158">
        <v>3.9693926351028315E-2</v>
      </c>
      <c r="M158">
        <v>0.11132812499999992</v>
      </c>
    </row>
    <row r="159" spans="1:13" x14ac:dyDescent="0.3">
      <c r="A159" s="1">
        <v>6.8699999999999997E-2</v>
      </c>
      <c r="B159" s="2">
        <v>53.95</v>
      </c>
      <c r="D159">
        <f>(A160-A159)/A159</f>
        <v>-3.1732168850072802E-2</v>
      </c>
      <c r="E159">
        <f>(B160-B159)/B159</f>
        <v>-5.0973123262279887E-2</v>
      </c>
      <c r="F159">
        <f>IF(D159&lt;=$S$16,1,IF(D159&lt;=$T$16,2,3))</f>
        <v>1</v>
      </c>
      <c r="G159">
        <f>IF(E159&lt;=$S$16,1,IF(E159&lt;=$T$16,2,3))</f>
        <v>1</v>
      </c>
      <c r="H159">
        <v>1</v>
      </c>
      <c r="L159">
        <v>4.2638888888888934E-2</v>
      </c>
      <c r="M159">
        <v>0.1250453720508167</v>
      </c>
    </row>
    <row r="160" spans="1:13" x14ac:dyDescent="0.3">
      <c r="A160" s="1">
        <v>6.6519999999999996E-2</v>
      </c>
      <c r="B160" s="2">
        <v>51.2</v>
      </c>
      <c r="D160">
        <f>(A161-A160)/A160</f>
        <v>5.2315093205051282E-2</v>
      </c>
      <c r="E160">
        <f>(B161-B160)/B160</f>
        <v>0.11132812499999992</v>
      </c>
      <c r="F160">
        <f>IF(D160&lt;=$S$16,1,IF(D160&lt;=$T$16,2,3))</f>
        <v>3</v>
      </c>
      <c r="G160">
        <f>IF(E160&lt;=$S$16,1,IF(E160&lt;=$T$16,2,3))</f>
        <v>3</v>
      </c>
      <c r="H160">
        <v>1</v>
      </c>
      <c r="L160">
        <v>4.3760399334442486E-2</v>
      </c>
      <c r="M160">
        <v>0.14493150684931505</v>
      </c>
    </row>
    <row r="161" spans="1:13" x14ac:dyDescent="0.3">
      <c r="A161" s="1">
        <v>7.0000000000000007E-2</v>
      </c>
      <c r="B161" s="2">
        <v>56.9</v>
      </c>
      <c r="D161">
        <f>(A162-A161)/A161</f>
        <v>-2.8571428571429387E-3</v>
      </c>
      <c r="E161">
        <f>(B162-B161)/B161</f>
        <v>8.0843585237258507E-3</v>
      </c>
      <c r="F161">
        <f>IF(D161&lt;=$S$16,1,IF(D161&lt;=$T$16,2,3))</f>
        <v>2</v>
      </c>
      <c r="G161">
        <f>IF(E161&lt;=$S$16,1,IF(E161&lt;=$T$16,2,3))</f>
        <v>3</v>
      </c>
      <c r="H161">
        <v>1</v>
      </c>
      <c r="L161">
        <v>4.6564885496183157E-2</v>
      </c>
      <c r="M161">
        <v>0.15698160535117051</v>
      </c>
    </row>
    <row r="162" spans="1:13" x14ac:dyDescent="0.3">
      <c r="A162" s="1">
        <v>6.9800000000000001E-2</v>
      </c>
      <c r="B162" s="2">
        <v>57.36</v>
      </c>
      <c r="D162">
        <f>(A163-A162)/A162</f>
        <v>7.1633237822341675E-4</v>
      </c>
      <c r="E162">
        <f>(B163-B162)/B162</f>
        <v>6.8514644351464427E-2</v>
      </c>
      <c r="F162">
        <f>IF(D162&lt;=$S$16,1,IF(D162&lt;=$T$16,2,3))</f>
        <v>2</v>
      </c>
      <c r="G162">
        <f>IF(E162&lt;=$S$16,1,IF(E162&lt;=$T$16,2,3))</f>
        <v>3</v>
      </c>
      <c r="H162">
        <v>1</v>
      </c>
      <c r="L162">
        <v>5.0345356868764471E-2</v>
      </c>
      <c r="M162">
        <v>0.17760929182126145</v>
      </c>
    </row>
    <row r="163" spans="1:13" x14ac:dyDescent="0.3">
      <c r="A163" s="1">
        <v>6.9849999999999995E-2</v>
      </c>
      <c r="B163" s="2">
        <v>61.29</v>
      </c>
      <c r="D163">
        <f>(A164-A163)/A163</f>
        <v>-2.8632784538295186E-3</v>
      </c>
      <c r="E163">
        <f>(B164-B163)/B163</f>
        <v>5.057921357480831E-2</v>
      </c>
      <c r="F163">
        <f>IF(D163&lt;=$S$16,1,IF(D163&lt;=$T$16,2,3))</f>
        <v>2</v>
      </c>
      <c r="G163">
        <f>IF(E163&lt;=$S$16,1,IF(E163&lt;=$T$16,2,3))</f>
        <v>3</v>
      </c>
      <c r="H163">
        <v>1</v>
      </c>
      <c r="L163">
        <v>5.0974512743628193E-2</v>
      </c>
      <c r="M163">
        <v>0.18068307014322432</v>
      </c>
    </row>
    <row r="164" spans="1:13" x14ac:dyDescent="0.3">
      <c r="A164" s="1">
        <v>6.9650000000000004E-2</v>
      </c>
      <c r="B164" s="2">
        <v>64.39</v>
      </c>
      <c r="D164">
        <f>(A165-A164)/A164</f>
        <v>-9.3323761665469896E-3</v>
      </c>
      <c r="E164">
        <f>(B165-B164)/B164</f>
        <v>6.2121447429725113E-2</v>
      </c>
      <c r="F164">
        <f>IF(D164&lt;=$S$16,1,IF(D164&lt;=$T$16,2,3))</f>
        <v>1</v>
      </c>
      <c r="G164">
        <f>IF(E164&lt;=$S$16,1,IF(E164&lt;=$T$16,2,3))</f>
        <v>3</v>
      </c>
      <c r="H164">
        <v>1</v>
      </c>
      <c r="L164">
        <v>5.1669595782073779E-2</v>
      </c>
      <c r="M164">
        <v>0.25519880219597413</v>
      </c>
    </row>
    <row r="165" spans="1:13" x14ac:dyDescent="0.3">
      <c r="A165" s="1">
        <v>6.9000000000000006E-2</v>
      </c>
      <c r="B165" s="2">
        <v>68.39</v>
      </c>
      <c r="D165">
        <f>(A166-A165)/A165</f>
        <v>-2.4927536231884047E-2</v>
      </c>
      <c r="E165">
        <f>(B166-B165)/B165</f>
        <v>2.1933031144905058E-3</v>
      </c>
      <c r="F165">
        <f>IF(D165&lt;=$S$16,1,IF(D165&lt;=$T$16,2,3))</f>
        <v>1</v>
      </c>
      <c r="G165">
        <f>IF(E165&lt;=$S$16,1,IF(E165&lt;=$T$16,2,3))</f>
        <v>2</v>
      </c>
      <c r="H165">
        <v>1</v>
      </c>
      <c r="L165">
        <v>5.2315093205051282E-2</v>
      </c>
      <c r="M165">
        <v>0.25642490005711011</v>
      </c>
    </row>
    <row r="166" spans="1:13" x14ac:dyDescent="0.3">
      <c r="A166" s="1">
        <v>6.7280000000000006E-2</v>
      </c>
      <c r="B166" s="2">
        <v>68.540000000000006</v>
      </c>
      <c r="D166">
        <f>(A167-A166)/A166</f>
        <v>-4.904875148632741E-3</v>
      </c>
      <c r="E166">
        <f>(B167-B166)/B166</f>
        <v>4.2311059235481761E-3</v>
      </c>
      <c r="F166">
        <f>IF(D166&lt;=$S$16,1,IF(D166&lt;=$T$16,2,3))</f>
        <v>2</v>
      </c>
      <c r="G166">
        <f>IF(E166&lt;=$S$16,1,IF(E166&lt;=$T$16,2,3))</f>
        <v>2</v>
      </c>
      <c r="H166">
        <v>1</v>
      </c>
      <c r="L166">
        <v>5.5625392834695184E-2</v>
      </c>
      <c r="M166">
        <v>0.28907412920512038</v>
      </c>
    </row>
    <row r="167" spans="1:13" x14ac:dyDescent="0.3">
      <c r="A167" s="1">
        <v>6.6949999999999996E-2</v>
      </c>
      <c r="B167" s="2">
        <v>68.83</v>
      </c>
    </row>
  </sheetData>
  <pageMargins left="0.7" right="0.7" top="0.75" bottom="0.75" header="0.3" footer="0.3"/>
  <pageSetup paperSize="9" orientation="portrait" horizontalDpi="200" verticalDpi="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Саматов</dc:creator>
  <cp:lastModifiedBy>User</cp:lastModifiedBy>
  <dcterms:created xsi:type="dcterms:W3CDTF">2015-06-05T18:17:20Z</dcterms:created>
  <dcterms:modified xsi:type="dcterms:W3CDTF">2022-04-09T06:21:39Z</dcterms:modified>
</cp:coreProperties>
</file>