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Studies\ТСП\ЛБ№1\"/>
    </mc:Choice>
  </mc:AlternateContent>
  <xr:revisionPtr revIDLastSave="0" documentId="13_ncr:1_{3E7D8D1A-A991-4E7D-9589-51A9069334EC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" i="1" l="1"/>
  <c r="G19" i="1"/>
  <c r="I58" i="1" l="1"/>
  <c r="L93" i="1"/>
  <c r="U24" i="1"/>
  <c r="M92" i="1"/>
  <c r="M80" i="1"/>
  <c r="T47" i="1"/>
  <c r="L98" i="1"/>
  <c r="K98" i="1" s="1"/>
  <c r="I97" i="1"/>
  <c r="J96" i="1"/>
  <c r="J97" i="1"/>
  <c r="K95" i="1"/>
  <c r="K96" i="1"/>
  <c r="K97" i="1"/>
  <c r="L94" i="1"/>
  <c r="L95" i="1"/>
  <c r="L96" i="1"/>
  <c r="L97" i="1"/>
  <c r="L99" i="1"/>
  <c r="M95" i="1"/>
  <c r="N86" i="1"/>
  <c r="Q83" i="1"/>
  <c r="S79" i="1"/>
  <c r="S74" i="1"/>
  <c r="T73" i="1"/>
  <c r="K94" i="1" l="1"/>
  <c r="J95" i="1" s="1"/>
  <c r="I96" i="1" s="1"/>
  <c r="H97" i="1" s="1"/>
  <c r="J99" i="1"/>
  <c r="J98" i="1"/>
  <c r="K99" i="1"/>
  <c r="M81" i="1"/>
  <c r="M82" i="1"/>
  <c r="M83" i="1"/>
  <c r="M84" i="1"/>
  <c r="M85" i="1"/>
  <c r="M86" i="1"/>
  <c r="M87" i="1"/>
  <c r="N80" i="1"/>
  <c r="N81" i="1"/>
  <c r="N82" i="1"/>
  <c r="N83" i="1"/>
  <c r="N84" i="1"/>
  <c r="N85" i="1"/>
  <c r="N87" i="1"/>
  <c r="M97" i="1"/>
  <c r="M98" i="1"/>
  <c r="M99" i="1"/>
  <c r="M96" i="1"/>
  <c r="L86" i="1"/>
  <c r="L87" i="1"/>
  <c r="N79" i="1"/>
  <c r="O79" i="1"/>
  <c r="O80" i="1"/>
  <c r="O81" i="1"/>
  <c r="O82" i="1"/>
  <c r="O83" i="1"/>
  <c r="O84" i="1"/>
  <c r="O85" i="1"/>
  <c r="O86" i="1"/>
  <c r="O87" i="1"/>
  <c r="O78" i="1"/>
  <c r="P78" i="1"/>
  <c r="P79" i="1"/>
  <c r="P80" i="1"/>
  <c r="P81" i="1"/>
  <c r="P82" i="1"/>
  <c r="P83" i="1"/>
  <c r="P84" i="1"/>
  <c r="P85" i="1"/>
  <c r="P86" i="1"/>
  <c r="P87" i="1"/>
  <c r="P77" i="1"/>
  <c r="Q77" i="1"/>
  <c r="Q78" i="1"/>
  <c r="Q79" i="1"/>
  <c r="Q80" i="1"/>
  <c r="Q81" i="1"/>
  <c r="Q82" i="1"/>
  <c r="Q84" i="1"/>
  <c r="Q85" i="1"/>
  <c r="Q86" i="1"/>
  <c r="Q87" i="1"/>
  <c r="Q76" i="1"/>
  <c r="R76" i="1"/>
  <c r="R77" i="1"/>
  <c r="R78" i="1"/>
  <c r="R79" i="1"/>
  <c r="R80" i="1"/>
  <c r="R81" i="1"/>
  <c r="R82" i="1"/>
  <c r="R83" i="1"/>
  <c r="R84" i="1"/>
  <c r="R85" i="1"/>
  <c r="R86" i="1"/>
  <c r="R87" i="1"/>
  <c r="R75" i="1"/>
  <c r="S75" i="1"/>
  <c r="S76" i="1"/>
  <c r="S77" i="1"/>
  <c r="S78" i="1"/>
  <c r="S80" i="1"/>
  <c r="S81" i="1"/>
  <c r="S82" i="1"/>
  <c r="S83" i="1"/>
  <c r="S84" i="1"/>
  <c r="S85" i="1"/>
  <c r="S86" i="1"/>
  <c r="S87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G61" i="1"/>
  <c r="H60" i="1"/>
  <c r="H61" i="1"/>
  <c r="I59" i="1"/>
  <c r="I60" i="1"/>
  <c r="I61" i="1"/>
  <c r="J61" i="1"/>
  <c r="J58" i="1"/>
  <c r="J59" i="1"/>
  <c r="J60" i="1"/>
  <c r="K57" i="1"/>
  <c r="K58" i="1"/>
  <c r="K59" i="1"/>
  <c r="K60" i="1"/>
  <c r="K61" i="1"/>
  <c r="L56" i="1"/>
  <c r="L57" i="1"/>
  <c r="L58" i="1"/>
  <c r="L59" i="1"/>
  <c r="L60" i="1"/>
  <c r="L61" i="1"/>
  <c r="M55" i="1"/>
  <c r="M56" i="1"/>
  <c r="M57" i="1"/>
  <c r="M58" i="1"/>
  <c r="M59" i="1"/>
  <c r="M60" i="1"/>
  <c r="M61" i="1"/>
  <c r="N54" i="1"/>
  <c r="N55" i="1"/>
  <c r="N56" i="1"/>
  <c r="N57" i="1"/>
  <c r="N58" i="1"/>
  <c r="N59" i="1"/>
  <c r="N60" i="1"/>
  <c r="N61" i="1"/>
  <c r="O53" i="1"/>
  <c r="O54" i="1"/>
  <c r="O55" i="1"/>
  <c r="O56" i="1"/>
  <c r="O57" i="1"/>
  <c r="O58" i="1"/>
  <c r="O59" i="1"/>
  <c r="O60" i="1"/>
  <c r="O61" i="1"/>
  <c r="P52" i="1"/>
  <c r="P53" i="1"/>
  <c r="P54" i="1"/>
  <c r="P55" i="1"/>
  <c r="P56" i="1"/>
  <c r="P57" i="1"/>
  <c r="P58" i="1"/>
  <c r="P59" i="1"/>
  <c r="P60" i="1"/>
  <c r="P61" i="1"/>
  <c r="Q51" i="1"/>
  <c r="Q52" i="1"/>
  <c r="Q53" i="1"/>
  <c r="Q54" i="1"/>
  <c r="Q55" i="1"/>
  <c r="Q56" i="1"/>
  <c r="Q57" i="1"/>
  <c r="Q58" i="1"/>
  <c r="Q59" i="1"/>
  <c r="Q60" i="1"/>
  <c r="Q61" i="1"/>
  <c r="R50" i="1"/>
  <c r="R51" i="1"/>
  <c r="R52" i="1"/>
  <c r="R53" i="1"/>
  <c r="R54" i="1"/>
  <c r="R55" i="1"/>
  <c r="R56" i="1"/>
  <c r="R57" i="1"/>
  <c r="R58" i="1"/>
  <c r="R59" i="1"/>
  <c r="R60" i="1"/>
  <c r="R61" i="1"/>
  <c r="S61" i="1"/>
  <c r="S49" i="1"/>
  <c r="S50" i="1"/>
  <c r="S51" i="1"/>
  <c r="S52" i="1"/>
  <c r="S53" i="1"/>
  <c r="S54" i="1"/>
  <c r="S55" i="1"/>
  <c r="S56" i="1"/>
  <c r="S57" i="1"/>
  <c r="S58" i="1"/>
  <c r="S59" i="1"/>
  <c r="S60" i="1"/>
  <c r="S48" i="1"/>
  <c r="R49" i="1" s="1"/>
  <c r="Q50" i="1" s="1"/>
  <c r="P51" i="1" s="1"/>
  <c r="O52" i="1" s="1"/>
  <c r="N53" i="1" s="1"/>
  <c r="M54" i="1" s="1"/>
  <c r="L55" i="1" s="1"/>
  <c r="K56" i="1" s="1"/>
  <c r="J57" i="1" s="1"/>
  <c r="H59" i="1" s="1"/>
  <c r="G60" i="1" s="1"/>
  <c r="F61" i="1" s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J19" i="1"/>
  <c r="I99" i="1" l="1"/>
  <c r="I98" i="1"/>
  <c r="K87" i="1"/>
  <c r="M94" i="1"/>
  <c r="L83" i="1"/>
  <c r="L85" i="1"/>
  <c r="K86" i="1" s="1"/>
  <c r="J87" i="1" s="1"/>
  <c r="L84" i="1"/>
  <c r="K85" i="1" s="1"/>
  <c r="J86" i="1" s="1"/>
  <c r="I87" i="1" s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46" i="1"/>
  <c r="G39" i="1"/>
  <c r="H38" i="1"/>
  <c r="H39" i="1"/>
  <c r="I37" i="1"/>
  <c r="I38" i="1"/>
  <c r="I39" i="1"/>
  <c r="J36" i="1"/>
  <c r="J37" i="1"/>
  <c r="J38" i="1"/>
  <c r="J39" i="1"/>
  <c r="K35" i="1"/>
  <c r="K36" i="1"/>
  <c r="K37" i="1"/>
  <c r="K38" i="1"/>
  <c r="K39" i="1"/>
  <c r="L34" i="1"/>
  <c r="L35" i="1"/>
  <c r="L36" i="1"/>
  <c r="L37" i="1"/>
  <c r="L38" i="1"/>
  <c r="L39" i="1"/>
  <c r="M33" i="1"/>
  <c r="M34" i="1"/>
  <c r="M35" i="1"/>
  <c r="M36" i="1"/>
  <c r="M37" i="1"/>
  <c r="M38" i="1"/>
  <c r="M39" i="1"/>
  <c r="N32" i="1"/>
  <c r="N33" i="1"/>
  <c r="N34" i="1"/>
  <c r="N35" i="1"/>
  <c r="N36" i="1"/>
  <c r="N37" i="1"/>
  <c r="N38" i="1"/>
  <c r="N39" i="1"/>
  <c r="O31" i="1"/>
  <c r="O32" i="1"/>
  <c r="O33" i="1"/>
  <c r="O34" i="1"/>
  <c r="O35" i="1"/>
  <c r="O36" i="1"/>
  <c r="O37" i="1"/>
  <c r="O38" i="1"/>
  <c r="O39" i="1"/>
  <c r="P30" i="1"/>
  <c r="P31" i="1"/>
  <c r="P32" i="1"/>
  <c r="P33" i="1"/>
  <c r="P34" i="1"/>
  <c r="P35" i="1"/>
  <c r="P36" i="1"/>
  <c r="P37" i="1"/>
  <c r="P38" i="1"/>
  <c r="P39" i="1"/>
  <c r="Q29" i="1"/>
  <c r="Q30" i="1"/>
  <c r="Q31" i="1"/>
  <c r="Q32" i="1"/>
  <c r="Q33" i="1"/>
  <c r="Q34" i="1"/>
  <c r="Q35" i="1"/>
  <c r="Q36" i="1"/>
  <c r="Q37" i="1"/>
  <c r="Q38" i="1"/>
  <c r="Q39" i="1"/>
  <c r="R28" i="1"/>
  <c r="R29" i="1"/>
  <c r="R30" i="1"/>
  <c r="R31" i="1"/>
  <c r="R32" i="1"/>
  <c r="R33" i="1"/>
  <c r="R34" i="1"/>
  <c r="R35" i="1"/>
  <c r="R36" i="1"/>
  <c r="R37" i="1"/>
  <c r="R38" i="1"/>
  <c r="R39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25" i="1"/>
  <c r="S26" i="1" s="1"/>
  <c r="R27" i="1" s="1"/>
  <c r="Q28" i="1" s="1"/>
  <c r="P29" i="1" s="1"/>
  <c r="O30" i="1" s="1"/>
  <c r="N31" i="1" s="1"/>
  <c r="M32" i="1" s="1"/>
  <c r="L33" i="1" s="1"/>
  <c r="K34" i="1" s="1"/>
  <c r="J35" i="1" s="1"/>
  <c r="I36" i="1" s="1"/>
  <c r="H37" i="1" s="1"/>
  <c r="G38" i="1" s="1"/>
  <c r="F39" i="1" s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" i="1"/>
  <c r="K16" i="1"/>
  <c r="L15" i="1" s="1"/>
  <c r="M14" i="1" s="1"/>
  <c r="N13" i="1" s="1"/>
  <c r="O12" i="1" s="1"/>
  <c r="P11" i="1" s="1"/>
  <c r="Q10" i="1" s="1"/>
  <c r="R9" i="1" s="1"/>
  <c r="S8" i="1" s="1"/>
  <c r="T7" i="1" s="1"/>
  <c r="U6" i="1" s="1"/>
  <c r="L16" i="1"/>
  <c r="M15" i="1" s="1"/>
  <c r="N14" i="1" s="1"/>
  <c r="O13" i="1" s="1"/>
  <c r="P12" i="1" s="1"/>
  <c r="Q11" i="1" s="1"/>
  <c r="R10" i="1" s="1"/>
  <c r="S9" i="1" s="1"/>
  <c r="T8" i="1" s="1"/>
  <c r="U7" i="1" s="1"/>
  <c r="O16" i="1"/>
  <c r="P15" i="1" s="1"/>
  <c r="Q14" i="1" s="1"/>
  <c r="R13" i="1" s="1"/>
  <c r="S12" i="1" s="1"/>
  <c r="T11" i="1" s="1"/>
  <c r="U10" i="1" s="1"/>
  <c r="P16" i="1"/>
  <c r="Q15" i="1" s="1"/>
  <c r="R14" i="1" s="1"/>
  <c r="S13" i="1" s="1"/>
  <c r="T12" i="1" s="1"/>
  <c r="U11" i="1" s="1"/>
  <c r="S16" i="1"/>
  <c r="T15" i="1" s="1"/>
  <c r="U14" i="1" s="1"/>
  <c r="T16" i="1"/>
  <c r="U15" i="1" s="1"/>
  <c r="H17" i="1"/>
  <c r="I16" i="1" s="1"/>
  <c r="J15" i="1" s="1"/>
  <c r="K14" i="1" s="1"/>
  <c r="L13" i="1" s="1"/>
  <c r="M12" i="1" s="1"/>
  <c r="N11" i="1" s="1"/>
  <c r="O10" i="1" s="1"/>
  <c r="P9" i="1" s="1"/>
  <c r="Q8" i="1" s="1"/>
  <c r="R7" i="1" s="1"/>
  <c r="S6" i="1" s="1"/>
  <c r="T5" i="1" s="1"/>
  <c r="I17" i="1"/>
  <c r="J16" i="1" s="1"/>
  <c r="K15" i="1" s="1"/>
  <c r="L14" i="1" s="1"/>
  <c r="M13" i="1" s="1"/>
  <c r="N12" i="1" s="1"/>
  <c r="O11" i="1" s="1"/>
  <c r="P10" i="1" s="1"/>
  <c r="Q9" i="1" s="1"/>
  <c r="R8" i="1" s="1"/>
  <c r="S7" i="1" s="1"/>
  <c r="T6" i="1" s="1"/>
  <c r="U5" i="1" s="1"/>
  <c r="J17" i="1"/>
  <c r="K17" i="1"/>
  <c r="L17" i="1"/>
  <c r="M16" i="1" s="1"/>
  <c r="N15" i="1" s="1"/>
  <c r="O14" i="1" s="1"/>
  <c r="P13" i="1" s="1"/>
  <c r="Q12" i="1" s="1"/>
  <c r="R11" i="1" s="1"/>
  <c r="S10" i="1" s="1"/>
  <c r="T9" i="1" s="1"/>
  <c r="U8" i="1" s="1"/>
  <c r="M17" i="1"/>
  <c r="N16" i="1" s="1"/>
  <c r="O15" i="1" s="1"/>
  <c r="P14" i="1" s="1"/>
  <c r="Q13" i="1" s="1"/>
  <c r="R12" i="1" s="1"/>
  <c r="S11" i="1" s="1"/>
  <c r="T10" i="1" s="1"/>
  <c r="U9" i="1" s="1"/>
  <c r="N17" i="1"/>
  <c r="O17" i="1"/>
  <c r="P17" i="1"/>
  <c r="Q16" i="1" s="1"/>
  <c r="R15" i="1" s="1"/>
  <c r="S14" i="1" s="1"/>
  <c r="T13" i="1" s="1"/>
  <c r="U12" i="1" s="1"/>
  <c r="Q17" i="1"/>
  <c r="R16" i="1" s="1"/>
  <c r="S15" i="1" s="1"/>
  <c r="T14" i="1" s="1"/>
  <c r="U13" i="1" s="1"/>
  <c r="R17" i="1"/>
  <c r="S17" i="1"/>
  <c r="T17" i="1"/>
  <c r="U16" i="1" s="1"/>
  <c r="U17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H19" i="1"/>
  <c r="I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H99" i="1" l="1"/>
  <c r="H98" i="1"/>
  <c r="K84" i="1"/>
  <c r="J85" i="1" s="1"/>
  <c r="I86" i="1" s="1"/>
  <c r="H87" i="1" s="1"/>
  <c r="M93" i="1"/>
  <c r="L82" i="1"/>
  <c r="K83" i="1" s="1"/>
  <c r="L81" i="1"/>
  <c r="K82" i="1" s="1"/>
  <c r="J83" i="1" s="1"/>
  <c r="G99" i="1" l="1"/>
  <c r="G98" i="1"/>
  <c r="F99" i="1" s="1"/>
  <c r="J84" i="1"/>
  <c r="I85" i="1" s="1"/>
  <c r="H86" i="1" s="1"/>
  <c r="G87" i="1" s="1"/>
  <c r="I84" i="1" l="1"/>
  <c r="H85" i="1" s="1"/>
  <c r="G86" i="1" s="1"/>
  <c r="F87" i="1" s="1"/>
</calcChain>
</file>

<file path=xl/sharedStrings.xml><?xml version="1.0" encoding="utf-8"?>
<sst xmlns="http://schemas.openxmlformats.org/spreadsheetml/2006/main" count="18" uniqueCount="18">
  <si>
    <t>call</t>
  </si>
  <si>
    <t>E</t>
  </si>
  <si>
    <t>k</t>
  </si>
  <si>
    <t>n</t>
  </si>
  <si>
    <t>T</t>
  </si>
  <si>
    <t>S0</t>
  </si>
  <si>
    <t>r</t>
  </si>
  <si>
    <t>sigma</t>
  </si>
  <si>
    <t>u</t>
  </si>
  <si>
    <t>d</t>
  </si>
  <si>
    <t>p</t>
  </si>
  <si>
    <t>q</t>
  </si>
  <si>
    <t>Цена БА</t>
  </si>
  <si>
    <t>Европейский call</t>
  </si>
  <si>
    <t>Американский call</t>
  </si>
  <si>
    <t>Цена американского опциона выше, чем у европейского</t>
  </si>
  <si>
    <t>Опцион на фьючерс</t>
  </si>
  <si>
    <t>Цена фьючерс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</si>
</sst>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Border="1"/>
    <xf numFmtId="2" fontId="0" fillId="0" borderId="0" xfId="0" applyNumberFormat="1"/>
    <xf numFmtId="0" fontId="0" fillId="3" borderId="0" xfId="0" applyFill="1" applyAlignment="1">
      <alignment horizontal="center"/>
    </xf>
    <xf numFmtId="2" fontId="0" fillId="4" borderId="0" xfId="0" applyNumberFormat="1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1"/>
  <sheetViews>
    <sheetView tabSelected="1" workbookViewId="0">
      <selection activeCell="O8" sqref="O8"/>
    </sheetView>
  </sheetViews>
  <sheetFormatPr defaultRowHeight="14.4" x14ac:dyDescent="0.3"/>
  <sheetData>
    <row r="1" spans="1:21" x14ac:dyDescent="0.3">
      <c r="A1" t="s">
        <v>0</v>
      </c>
    </row>
    <row r="2" spans="1:21" x14ac:dyDescent="0.3">
      <c r="F2" s="6" t="s">
        <v>12</v>
      </c>
      <c r="G2" s="6"/>
      <c r="H2" s="6"/>
      <c r="I2" s="6"/>
      <c r="J2" s="6"/>
    </row>
    <row r="4" spans="1:21" x14ac:dyDescent="0.3">
      <c r="A4" t="s">
        <v>3</v>
      </c>
      <c r="B4">
        <v>15</v>
      </c>
      <c r="E4" s="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>
        <f>T5*$B$9</f>
        <v>178.79995494019516</v>
      </c>
    </row>
    <row r="5" spans="1:21" x14ac:dyDescent="0.3">
      <c r="A5" t="s">
        <v>4</v>
      </c>
      <c r="B5">
        <v>0.25</v>
      </c>
      <c r="E5" s="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>
        <f t="shared" ref="H5:U17" si="0">S6*$B$9</f>
        <v>172.0057286581964</v>
      </c>
      <c r="U5" s="3">
        <f t="shared" si="0"/>
        <v>165.46951096918505</v>
      </c>
    </row>
    <row r="6" spans="1:21" x14ac:dyDescent="0.3">
      <c r="A6" t="s">
        <v>5</v>
      </c>
      <c r="B6">
        <v>100</v>
      </c>
      <c r="E6" s="2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>
        <f t="shared" si="0"/>
        <v>165.46967643886137</v>
      </c>
      <c r="T6" s="3">
        <f t="shared" si="0"/>
        <v>159.18182873418473</v>
      </c>
      <c r="U6" s="3">
        <f t="shared" si="0"/>
        <v>153.1329192422856</v>
      </c>
    </row>
    <row r="7" spans="1:21" x14ac:dyDescent="0.3">
      <c r="A7" t="s">
        <v>6</v>
      </c>
      <c r="B7">
        <v>0.06</v>
      </c>
      <c r="E7" s="2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>
        <f t="shared" si="0"/>
        <v>159.18198791617255</v>
      </c>
      <c r="S7" s="3">
        <f t="shared" si="0"/>
        <v>153.13307237535807</v>
      </c>
      <c r="T7" s="3">
        <f t="shared" si="0"/>
        <v>147.31401562509436</v>
      </c>
      <c r="U7" s="3">
        <f t="shared" si="0"/>
        <v>141.71608303134082</v>
      </c>
    </row>
    <row r="8" spans="1:21" x14ac:dyDescent="0.3">
      <c r="A8" t="s">
        <v>7</v>
      </c>
      <c r="B8">
        <v>0.3</v>
      </c>
      <c r="E8" s="2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>
        <f t="shared" si="0"/>
        <v>153.13322550858348</v>
      </c>
      <c r="R8" s="3">
        <f t="shared" si="0"/>
        <v>147.31416293925739</v>
      </c>
      <c r="S8" s="3">
        <f t="shared" si="0"/>
        <v>141.71622474756552</v>
      </c>
      <c r="T8" s="3">
        <f t="shared" si="0"/>
        <v>136.33100820715805</v>
      </c>
      <c r="U8" s="3">
        <f t="shared" si="0"/>
        <v>131.15042989528604</v>
      </c>
    </row>
    <row r="9" spans="1:21" x14ac:dyDescent="0.3">
      <c r="A9" t="s">
        <v>8</v>
      </c>
      <c r="B9">
        <v>1.0395000000000001</v>
      </c>
      <c r="E9" s="2"/>
      <c r="F9" s="3"/>
      <c r="G9" s="3"/>
      <c r="H9" s="3"/>
      <c r="I9" s="3"/>
      <c r="J9" s="3"/>
      <c r="K9" s="3"/>
      <c r="L9" s="3"/>
      <c r="M9" s="3"/>
      <c r="N9" s="3"/>
      <c r="O9" s="3"/>
      <c r="P9" s="3">
        <f t="shared" si="0"/>
        <v>147.31431025356756</v>
      </c>
      <c r="Q9" s="3">
        <f t="shared" si="0"/>
        <v>141.71636646393205</v>
      </c>
      <c r="R9" s="3">
        <f t="shared" si="0"/>
        <v>136.33114453830257</v>
      </c>
      <c r="S9" s="3">
        <f t="shared" si="0"/>
        <v>131.15056104584707</v>
      </c>
      <c r="T9" s="3">
        <f t="shared" si="0"/>
        <v>126.1668397261049</v>
      </c>
      <c r="U9" s="3">
        <f t="shared" si="0"/>
        <v>121.37249981651291</v>
      </c>
    </row>
    <row r="10" spans="1:21" x14ac:dyDescent="0.3">
      <c r="A10" t="s">
        <v>9</v>
      </c>
      <c r="B10">
        <v>0.96199999999999997</v>
      </c>
      <c r="E10" s="2"/>
      <c r="F10" s="3"/>
      <c r="G10" s="3"/>
      <c r="H10" s="3"/>
      <c r="I10" s="3"/>
      <c r="J10" s="3"/>
      <c r="K10" s="3"/>
      <c r="L10" s="3"/>
      <c r="M10" s="3"/>
      <c r="N10" s="3"/>
      <c r="O10" s="3">
        <f t="shared" si="0"/>
        <v>141.71650818044014</v>
      </c>
      <c r="P10" s="3">
        <f t="shared" si="0"/>
        <v>136.33128086958348</v>
      </c>
      <c r="Q10" s="3">
        <f t="shared" si="0"/>
        <v>131.15069219653927</v>
      </c>
      <c r="R10" s="3">
        <f t="shared" si="0"/>
        <v>126.16696589307075</v>
      </c>
      <c r="S10" s="3">
        <f t="shared" si="0"/>
        <v>121.37262118913409</v>
      </c>
      <c r="T10" s="3">
        <f t="shared" si="0"/>
        <v>116.76046158394699</v>
      </c>
      <c r="U10" s="3">
        <f t="shared" si="0"/>
        <v>112.32356404375702</v>
      </c>
    </row>
    <row r="11" spans="1:21" x14ac:dyDescent="0.3">
      <c r="A11" t="s">
        <v>10</v>
      </c>
      <c r="B11">
        <v>0.4</v>
      </c>
      <c r="E11" s="2"/>
      <c r="F11" s="3"/>
      <c r="G11" s="3"/>
      <c r="H11" s="3"/>
      <c r="I11" s="3"/>
      <c r="J11" s="3"/>
      <c r="K11" s="3"/>
      <c r="L11" s="3"/>
      <c r="M11" s="3"/>
      <c r="N11" s="3">
        <f t="shared" si="0"/>
        <v>136.33141720100062</v>
      </c>
      <c r="O11" s="3">
        <f t="shared" si="0"/>
        <v>131.15082334736263</v>
      </c>
      <c r="P11" s="3">
        <f t="shared" si="0"/>
        <v>126.16709206016283</v>
      </c>
      <c r="Q11" s="3">
        <f t="shared" si="0"/>
        <v>121.37274256187662</v>
      </c>
      <c r="R11" s="3">
        <f t="shared" si="0"/>
        <v>116.76057834452533</v>
      </c>
      <c r="S11" s="3">
        <f t="shared" si="0"/>
        <v>112.32367636743336</v>
      </c>
      <c r="T11" s="3">
        <f t="shared" si="0"/>
        <v>108.0553766654709</v>
      </c>
      <c r="U11" s="3">
        <f t="shared" si="0"/>
        <v>103.94927235218299</v>
      </c>
    </row>
    <row r="12" spans="1:21" x14ac:dyDescent="0.3">
      <c r="A12" t="s">
        <v>11</v>
      </c>
      <c r="B12">
        <v>0.6</v>
      </c>
      <c r="E12" s="2"/>
      <c r="F12" s="3"/>
      <c r="G12" s="3"/>
      <c r="H12" s="3"/>
      <c r="I12" s="3"/>
      <c r="J12" s="3"/>
      <c r="K12" s="3"/>
      <c r="L12" s="3"/>
      <c r="M12" s="3">
        <f t="shared" si="0"/>
        <v>131.15095449831708</v>
      </c>
      <c r="N12" s="3">
        <f t="shared" si="0"/>
        <v>126.16721822738107</v>
      </c>
      <c r="O12" s="3">
        <f t="shared" si="0"/>
        <v>121.37286393474056</v>
      </c>
      <c r="P12" s="3">
        <f t="shared" si="0"/>
        <v>116.76069510522041</v>
      </c>
      <c r="Q12" s="3">
        <f t="shared" si="0"/>
        <v>112.32378869122205</v>
      </c>
      <c r="R12" s="3">
        <f t="shared" si="0"/>
        <v>108.0554847209556</v>
      </c>
      <c r="S12" s="3">
        <f t="shared" si="0"/>
        <v>103.9493763015593</v>
      </c>
      <c r="T12" s="3">
        <f t="shared" si="0"/>
        <v>99.999300002100028</v>
      </c>
      <c r="U12" s="3">
        <f t="shared" si="0"/>
        <v>96.199326602020236</v>
      </c>
    </row>
    <row r="13" spans="1:21" x14ac:dyDescent="0.3">
      <c r="A13" t="s">
        <v>1</v>
      </c>
      <c r="B13">
        <v>115</v>
      </c>
      <c r="E13" s="2"/>
      <c r="F13" s="3"/>
      <c r="G13" s="3"/>
      <c r="H13" s="3"/>
      <c r="I13" s="3"/>
      <c r="J13" s="3"/>
      <c r="K13" s="3"/>
      <c r="L13" s="3">
        <f t="shared" si="0"/>
        <v>126.16734439472542</v>
      </c>
      <c r="M13" s="3">
        <f t="shared" si="0"/>
        <v>121.37298530772588</v>
      </c>
      <c r="N13" s="3">
        <f t="shared" si="0"/>
        <v>116.76081186603228</v>
      </c>
      <c r="O13" s="3">
        <f t="shared" si="0"/>
        <v>112.32390101512304</v>
      </c>
      <c r="P13" s="3">
        <f t="shared" si="0"/>
        <v>108.05559277654838</v>
      </c>
      <c r="Q13" s="3">
        <f t="shared" si="0"/>
        <v>103.94948025103953</v>
      </c>
      <c r="R13" s="3">
        <f t="shared" si="0"/>
        <v>99.999400001500035</v>
      </c>
      <c r="S13" s="3">
        <f t="shared" si="0"/>
        <v>96.199422801443021</v>
      </c>
      <c r="T13" s="3">
        <f t="shared" si="0"/>
        <v>92.543844734988198</v>
      </c>
      <c r="U13" s="3">
        <f t="shared" si="0"/>
        <v>89.027178635058632</v>
      </c>
    </row>
    <row r="14" spans="1:21" x14ac:dyDescent="0.3">
      <c r="A14" t="s">
        <v>2</v>
      </c>
      <c r="B14">
        <v>7</v>
      </c>
      <c r="E14" s="2"/>
      <c r="F14" s="3"/>
      <c r="G14" s="3"/>
      <c r="H14" s="3"/>
      <c r="I14" s="3"/>
      <c r="J14" s="3"/>
      <c r="K14" s="3">
        <f t="shared" si="0"/>
        <v>121.37310668083252</v>
      </c>
      <c r="L14" s="3">
        <f t="shared" si="0"/>
        <v>116.76092862696092</v>
      </c>
      <c r="M14" s="3">
        <f t="shared" si="0"/>
        <v>112.32401333913639</v>
      </c>
      <c r="N14" s="3">
        <f t="shared" si="0"/>
        <v>108.05570083224919</v>
      </c>
      <c r="O14" s="3">
        <f t="shared" si="0"/>
        <v>103.94958420062373</v>
      </c>
      <c r="P14" s="3">
        <f t="shared" si="0"/>
        <v>99.999500001000015</v>
      </c>
      <c r="Q14" s="3">
        <f t="shared" si="0"/>
        <v>96.199519000962027</v>
      </c>
      <c r="R14" s="3">
        <f t="shared" si="0"/>
        <v>92.543937278925455</v>
      </c>
      <c r="S14" s="3">
        <f t="shared" si="0"/>
        <v>89.027267662326295</v>
      </c>
      <c r="T14" s="3">
        <f t="shared" si="0"/>
        <v>85.644231491157882</v>
      </c>
      <c r="U14" s="3">
        <f t="shared" si="0"/>
        <v>82.389750694493912</v>
      </c>
    </row>
    <row r="15" spans="1:21" x14ac:dyDescent="0.3">
      <c r="E15" s="2"/>
      <c r="F15" s="3"/>
      <c r="G15" s="3"/>
      <c r="H15" s="3"/>
      <c r="I15" s="3"/>
      <c r="J15" s="3">
        <f t="shared" si="0"/>
        <v>116.76104538800627</v>
      </c>
      <c r="K15" s="3">
        <f t="shared" si="0"/>
        <v>112.32412566326205</v>
      </c>
      <c r="L15" s="3">
        <f t="shared" si="0"/>
        <v>108.05580888805808</v>
      </c>
      <c r="M15" s="3">
        <f t="shared" si="0"/>
        <v>103.94968815031186</v>
      </c>
      <c r="N15" s="3">
        <f t="shared" si="0"/>
        <v>99.999600000600026</v>
      </c>
      <c r="O15" s="3">
        <f t="shared" si="0"/>
        <v>96.199615200577213</v>
      </c>
      <c r="P15" s="3">
        <f t="shared" si="0"/>
        <v>92.544029822955281</v>
      </c>
      <c r="Q15" s="3">
        <f t="shared" si="0"/>
        <v>89.027356689682975</v>
      </c>
      <c r="R15" s="3">
        <f t="shared" si="0"/>
        <v>85.644317135475021</v>
      </c>
      <c r="S15" s="3">
        <f t="shared" si="0"/>
        <v>82.389833084326966</v>
      </c>
      <c r="T15" s="3">
        <f t="shared" si="0"/>
        <v>79.259019427122567</v>
      </c>
      <c r="U15" s="3">
        <f t="shared" si="0"/>
        <v>76.247176688891898</v>
      </c>
    </row>
    <row r="16" spans="1:21" x14ac:dyDescent="0.3">
      <c r="E16" s="2"/>
      <c r="F16" s="3"/>
      <c r="G16" s="3"/>
      <c r="H16" s="3"/>
      <c r="I16" s="3">
        <f t="shared" si="0"/>
        <v>112.32423798750001</v>
      </c>
      <c r="J16" s="3">
        <f t="shared" si="0"/>
        <v>108.05591694397503</v>
      </c>
      <c r="K16" s="3">
        <f t="shared" si="0"/>
        <v>103.94979210010396</v>
      </c>
      <c r="L16" s="3">
        <f t="shared" si="0"/>
        <v>99.999700000299995</v>
      </c>
      <c r="M16" s="3">
        <f t="shared" si="0"/>
        <v>96.199711400288621</v>
      </c>
      <c r="N16" s="3">
        <f t="shared" si="0"/>
        <v>92.544122367077634</v>
      </c>
      <c r="O16" s="3">
        <f t="shared" si="0"/>
        <v>89.027445717128685</v>
      </c>
      <c r="P16" s="3">
        <f t="shared" si="0"/>
        <v>85.644402779877794</v>
      </c>
      <c r="Q16" s="3">
        <f t="shared" si="0"/>
        <v>82.389915474242443</v>
      </c>
      <c r="R16" s="3">
        <f t="shared" si="0"/>
        <v>79.259098686221222</v>
      </c>
      <c r="S16" s="3">
        <f t="shared" si="0"/>
        <v>76.247252936144832</v>
      </c>
      <c r="T16" s="3">
        <f t="shared" si="0"/>
        <v>73.349857324571317</v>
      </c>
      <c r="U16" s="3">
        <f t="shared" si="0"/>
        <v>70.562562746237617</v>
      </c>
    </row>
    <row r="17" spans="5:21" x14ac:dyDescent="0.3">
      <c r="E17" s="2"/>
      <c r="F17" s="3"/>
      <c r="G17" s="3"/>
      <c r="H17" s="3">
        <f t="shared" si="0"/>
        <v>108.05602500000001</v>
      </c>
      <c r="I17" s="3">
        <f t="shared" si="0"/>
        <v>103.94989605000002</v>
      </c>
      <c r="J17" s="3">
        <f t="shared" si="0"/>
        <v>99.999800000100009</v>
      </c>
      <c r="K17" s="3">
        <f t="shared" si="0"/>
        <v>96.199807600096193</v>
      </c>
      <c r="L17" s="3">
        <f t="shared" si="0"/>
        <v>92.544214911292556</v>
      </c>
      <c r="M17" s="3">
        <f t="shared" si="0"/>
        <v>89.027534744663427</v>
      </c>
      <c r="N17" s="3">
        <f t="shared" si="0"/>
        <v>85.644488424366216</v>
      </c>
      <c r="O17" s="3">
        <f t="shared" si="0"/>
        <v>82.3899978642403</v>
      </c>
      <c r="P17" s="3">
        <f t="shared" si="0"/>
        <v>79.259177945399173</v>
      </c>
      <c r="Q17" s="3">
        <f t="shared" si="0"/>
        <v>76.247329183473994</v>
      </c>
      <c r="R17" s="3">
        <f t="shared" si="0"/>
        <v>73.349930674501991</v>
      </c>
      <c r="S17" s="3">
        <f t="shared" si="0"/>
        <v>70.562633308870915</v>
      </c>
      <c r="T17" s="3">
        <f t="shared" si="0"/>
        <v>67.881253243133827</v>
      </c>
      <c r="U17" s="3">
        <f t="shared" si="0"/>
        <v>65.301765619894738</v>
      </c>
    </row>
    <row r="18" spans="5:21" x14ac:dyDescent="0.3">
      <c r="E18" s="2"/>
      <c r="F18" s="3"/>
      <c r="G18" s="3">
        <f>F19*$B$9</f>
        <v>103.95</v>
      </c>
      <c r="H18" s="3">
        <f t="shared" ref="H18:U18" si="1">G19*$B$9</f>
        <v>99.999900000000011</v>
      </c>
      <c r="I18" s="3">
        <f t="shared" si="1"/>
        <v>96.199903800000001</v>
      </c>
      <c r="J18" s="3">
        <f t="shared" si="1"/>
        <v>92.544307455599991</v>
      </c>
      <c r="K18" s="3">
        <f t="shared" si="1"/>
        <v>89.0276237722872</v>
      </c>
      <c r="L18" s="3">
        <f t="shared" si="1"/>
        <v>85.644574068940273</v>
      </c>
      <c r="M18" s="3">
        <f t="shared" si="1"/>
        <v>82.390080254320551</v>
      </c>
      <c r="N18" s="3">
        <f t="shared" si="1"/>
        <v>79.259257204656365</v>
      </c>
      <c r="O18" s="3">
        <f t="shared" si="1"/>
        <v>76.247405430879425</v>
      </c>
      <c r="P18" s="3">
        <f t="shared" si="1"/>
        <v>73.350004024506006</v>
      </c>
      <c r="Q18" s="3">
        <f t="shared" si="1"/>
        <v>70.562703871574783</v>
      </c>
      <c r="R18" s="3">
        <f t="shared" si="1"/>
        <v>67.881321124454942</v>
      </c>
      <c r="S18" s="3">
        <f t="shared" si="1"/>
        <v>65.301830921725653</v>
      </c>
      <c r="T18" s="3">
        <f t="shared" si="1"/>
        <v>62.820361346700075</v>
      </c>
      <c r="U18" s="3">
        <f t="shared" si="1"/>
        <v>60.433187615525469</v>
      </c>
    </row>
    <row r="19" spans="5:21" x14ac:dyDescent="0.3">
      <c r="E19" s="2"/>
      <c r="F19" s="5">
        <v>100</v>
      </c>
      <c r="G19" s="3">
        <f>F19*$B$10</f>
        <v>96.2</v>
      </c>
      <c r="H19" s="3">
        <f t="shared" ref="H19:U19" si="2">G19*$B$10</f>
        <v>92.544399999999996</v>
      </c>
      <c r="I19" s="3">
        <f t="shared" si="2"/>
        <v>89.027712799999989</v>
      </c>
      <c r="J19" s="3">
        <f>I19*$B$10</f>
        <v>85.644659713599992</v>
      </c>
      <c r="K19" s="3">
        <f t="shared" si="2"/>
        <v>82.390162644483183</v>
      </c>
      <c r="L19" s="3">
        <f t="shared" si="2"/>
        <v>79.259336463992824</v>
      </c>
      <c r="M19" s="3">
        <f t="shared" si="2"/>
        <v>76.247481678361098</v>
      </c>
      <c r="N19" s="3">
        <f t="shared" si="2"/>
        <v>73.350077374583378</v>
      </c>
      <c r="O19" s="3">
        <f t="shared" si="2"/>
        <v>70.562774434349208</v>
      </c>
      <c r="P19" s="3">
        <f t="shared" si="2"/>
        <v>67.881389005843943</v>
      </c>
      <c r="Q19" s="3">
        <f t="shared" si="2"/>
        <v>65.301896223621867</v>
      </c>
      <c r="R19" s="3">
        <f t="shared" si="2"/>
        <v>62.820424167124237</v>
      </c>
      <c r="S19" s="3">
        <f t="shared" si="2"/>
        <v>60.433248048773514</v>
      </c>
      <c r="T19" s="3">
        <f t="shared" si="2"/>
        <v>58.136784622920118</v>
      </c>
      <c r="U19" s="3">
        <f t="shared" si="2"/>
        <v>55.927586807249149</v>
      </c>
    </row>
    <row r="20" spans="5:21" x14ac:dyDescent="0.3">
      <c r="F20" s="1">
        <v>0</v>
      </c>
      <c r="G20" s="1">
        <v>1</v>
      </c>
      <c r="H20" s="1">
        <v>2</v>
      </c>
      <c r="I20" s="1">
        <v>3</v>
      </c>
      <c r="J20" s="1">
        <v>4</v>
      </c>
      <c r="K20" s="1">
        <v>5</v>
      </c>
      <c r="L20" s="1">
        <v>6</v>
      </c>
      <c r="M20" s="1">
        <v>7</v>
      </c>
      <c r="N20" s="1">
        <v>8</v>
      </c>
      <c r="O20" s="1">
        <v>9</v>
      </c>
      <c r="P20" s="1">
        <v>10</v>
      </c>
      <c r="Q20" s="1">
        <v>11</v>
      </c>
      <c r="R20" s="1">
        <v>12</v>
      </c>
      <c r="S20" s="1">
        <v>13</v>
      </c>
      <c r="T20" s="1">
        <v>14</v>
      </c>
      <c r="U20" s="1">
        <v>15</v>
      </c>
    </row>
    <row r="23" spans="5:21" x14ac:dyDescent="0.3">
      <c r="F23" s="6" t="s">
        <v>13</v>
      </c>
      <c r="G23" s="6"/>
      <c r="H23" s="6"/>
      <c r="I23" s="6"/>
      <c r="J23" s="6"/>
    </row>
    <row r="24" spans="5:21" x14ac:dyDescent="0.3"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>
        <f>MAX(U4-$B$13,0)</f>
        <v>63.799954940195164</v>
      </c>
    </row>
    <row r="25" spans="5:21" x14ac:dyDescent="0.3"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>
        <f>EXP(-$B$7*$B$5/$B$4)*($B$11*U24+$B$12*U25)</f>
        <v>55.74591476057784</v>
      </c>
      <c r="U25" s="3">
        <f t="shared" ref="U25:U39" si="3">MAX(U5-$B$13,0)</f>
        <v>50.469510969185052</v>
      </c>
    </row>
    <row r="26" spans="5:21" x14ac:dyDescent="0.3"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>
        <f t="shared" ref="S26:T39" si="4">EXP(-$B$7*$B$5/$B$4)*($B$11*T25+$B$12*T26)</f>
        <v>48.064982823132254</v>
      </c>
      <c r="T26" s="3">
        <f t="shared" si="4"/>
        <v>43.024509903714169</v>
      </c>
      <c r="U26" s="3">
        <f t="shared" si="3"/>
        <v>38.132919242285595</v>
      </c>
    </row>
    <row r="27" spans="5:21" x14ac:dyDescent="0.3"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>
        <f t="shared" ref="R27:S27" si="5">EXP(-$B$7*$B$5/$B$4)*($B$11*S26+$B$12*S27)</f>
        <v>40.740107486324064</v>
      </c>
      <c r="S27" s="3">
        <f t="shared" si="5"/>
        <v>35.924791402338236</v>
      </c>
      <c r="T27" s="3">
        <f t="shared" si="4"/>
        <v>31.251550334399269</v>
      </c>
      <c r="U27" s="3">
        <f t="shared" si="3"/>
        <v>26.716083031340816</v>
      </c>
    </row>
    <row r="28" spans="5:21" x14ac:dyDescent="0.3"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>
        <f t="shared" ref="Q28:R28" si="6">EXP(-$B$7*$B$5/$B$4)*($B$11*R27+$B$12*R28)</f>
        <v>33.755016166321717</v>
      </c>
      <c r="R28" s="3">
        <f t="shared" si="6"/>
        <v>29.154575118489575</v>
      </c>
      <c r="S28" s="3">
        <f t="shared" ref="S28" si="7">EXP(-$B$7*$B$5/$B$4)*($B$11*T27+$B$12*T28)</f>
        <v>24.689712858034397</v>
      </c>
      <c r="T28" s="3">
        <f t="shared" si="4"/>
        <v>20.356324643508554</v>
      </c>
      <c r="U28" s="3">
        <f t="shared" si="3"/>
        <v>16.150429895286038</v>
      </c>
    </row>
    <row r="29" spans="5:21" x14ac:dyDescent="0.3">
      <c r="F29" s="3"/>
      <c r="G29" s="3"/>
      <c r="H29" s="3"/>
      <c r="I29" s="3"/>
      <c r="J29" s="3"/>
      <c r="K29" s="3"/>
      <c r="L29" s="3"/>
      <c r="M29" s="3"/>
      <c r="N29" s="3"/>
      <c r="O29" s="3"/>
      <c r="P29" s="3">
        <f t="shared" ref="P29:Q29" si="8">EXP(-$B$7*$B$5/$B$4)*($B$11*Q28+$B$12*Q29)</f>
        <v>27.094179743532372</v>
      </c>
      <c r="Q29" s="3">
        <f t="shared" si="8"/>
        <v>22.698801680589856</v>
      </c>
      <c r="R29" s="3">
        <f t="shared" ref="R29" si="9">EXP(-$B$7*$B$5/$B$4)*($B$11*S28+$B$12*S29)</f>
        <v>18.432802980099225</v>
      </c>
      <c r="S29" s="3">
        <f t="shared" ref="S29" si="10">EXP(-$B$7*$B$5/$B$4)*($B$11*T28+$B$12*T29)</f>
        <v>14.292266432233262</v>
      </c>
      <c r="T29" s="3">
        <f t="shared" si="4"/>
        <v>10.273393316296549</v>
      </c>
      <c r="U29" s="3">
        <f t="shared" si="3"/>
        <v>6.3724998165129136</v>
      </c>
    </row>
    <row r="30" spans="5:21" x14ac:dyDescent="0.3">
      <c r="F30" s="3"/>
      <c r="G30" s="3"/>
      <c r="H30" s="3"/>
      <c r="I30" s="3"/>
      <c r="J30" s="3"/>
      <c r="K30" s="3"/>
      <c r="L30" s="3"/>
      <c r="M30" s="3"/>
      <c r="N30" s="3"/>
      <c r="O30" s="3">
        <f t="shared" ref="O30:P30" si="11">EXP(-$B$7*$B$5/$B$4)*($B$11*P29+$B$12*P30)</f>
        <v>20.866903403728102</v>
      </c>
      <c r="P30" s="3">
        <f t="shared" si="11"/>
        <v>16.750181411082117</v>
      </c>
      <c r="Q30" s="3">
        <f t="shared" ref="Q30" si="12">EXP(-$B$7*$B$5/$B$4)*($B$11*R29+$B$12*R30)</f>
        <v>12.812365496900597</v>
      </c>
      <c r="R30" s="3">
        <f t="shared" ref="R30" si="13">EXP(-$B$7*$B$5/$B$4)*($B$11*S29+$B$12*S30)</f>
        <v>9.0867717977941389</v>
      </c>
      <c r="S30" s="3">
        <f t="shared" ref="S30" si="14">EXP(-$B$7*$B$5/$B$4)*($B$11*T29+$B$12*T30)</f>
        <v>5.6315942359989473</v>
      </c>
      <c r="T30" s="3">
        <f t="shared" si="4"/>
        <v>2.5464522007537966</v>
      </c>
      <c r="U30" s="3">
        <f t="shared" si="3"/>
        <v>0</v>
      </c>
    </row>
    <row r="31" spans="5:21" x14ac:dyDescent="0.3">
      <c r="F31" s="3"/>
      <c r="G31" s="3"/>
      <c r="H31" s="3"/>
      <c r="I31" s="3"/>
      <c r="J31" s="3"/>
      <c r="K31" s="3"/>
      <c r="L31" s="3"/>
      <c r="M31" s="3"/>
      <c r="N31" s="3">
        <f t="shared" ref="N31:O31" si="15">EXP(-$B$7*$B$5/$B$4)*($B$11*O30+$B$12*O31)</f>
        <v>15.341064031777845</v>
      </c>
      <c r="O31" s="3">
        <f t="shared" si="15"/>
        <v>11.682752345679802</v>
      </c>
      <c r="P31" s="3">
        <f t="shared" ref="P31" si="16">EXP(-$B$7*$B$5/$B$4)*($B$11*Q30+$B$12*Q31)</f>
        <v>8.3239472948607016</v>
      </c>
      <c r="Q31" s="3">
        <f t="shared" ref="Q31" si="17">EXP(-$B$7*$B$5/$B$4)*($B$11*R30+$B$12*R31)</f>
        <v>5.3455486779277388</v>
      </c>
      <c r="R31" s="3">
        <f t="shared" ref="R31" si="18">EXP(-$B$7*$B$5/$B$4)*($B$11*S30+$B$12*S31)</f>
        <v>2.8603136352558294</v>
      </c>
      <c r="S31" s="3">
        <f t="shared" ref="S31" si="19">EXP(-$B$7*$B$5/$B$4)*($B$11*T30+$B$12*T31)</f>
        <v>1.0175628085419361</v>
      </c>
      <c r="T31" s="3">
        <f t="shared" si="4"/>
        <v>0</v>
      </c>
      <c r="U31" s="3">
        <f t="shared" si="3"/>
        <v>0</v>
      </c>
    </row>
    <row r="32" spans="5:21" x14ac:dyDescent="0.3">
      <c r="F32" s="3"/>
      <c r="G32" s="3"/>
      <c r="H32" s="3"/>
      <c r="I32" s="3"/>
      <c r="J32" s="3"/>
      <c r="K32" s="3"/>
      <c r="L32" s="3"/>
      <c r="M32" s="3">
        <f t="shared" ref="M32:N32" si="20">EXP(-$B$7*$B$5/$B$4)*($B$11*N31+$B$12*N32)</f>
        <v>10.762620284416487</v>
      </c>
      <c r="N32" s="3">
        <f t="shared" si="20"/>
        <v>7.728271125156879</v>
      </c>
      <c r="O32" s="3">
        <f t="shared" ref="O32" si="21">EXP(-$B$7*$B$5/$B$4)*($B$11*P31+$B$12*P32)</f>
        <v>5.1048372057234079</v>
      </c>
      <c r="P32" s="3">
        <f t="shared" ref="P32" si="22">EXP(-$B$7*$B$5/$B$4)*($B$11*Q31+$B$12*Q32)</f>
        <v>2.96727613042412</v>
      </c>
      <c r="Q32" s="3">
        <f t="shared" ref="Q32" si="23">EXP(-$B$7*$B$5/$B$4)*($B$11*R31+$B$12*R32)</f>
        <v>1.3867090325269718</v>
      </c>
      <c r="R32" s="3">
        <f t="shared" ref="R32" si="24">EXP(-$B$7*$B$5/$B$4)*($B$11*S31+$B$12*S32)</f>
        <v>0.40661830173809888</v>
      </c>
      <c r="S32" s="3">
        <f t="shared" ref="S32" si="25">EXP(-$B$7*$B$5/$B$4)*($B$11*T31+$B$12*T32)</f>
        <v>0</v>
      </c>
      <c r="T32" s="3">
        <f t="shared" si="4"/>
        <v>0</v>
      </c>
      <c r="U32" s="3">
        <f t="shared" si="3"/>
        <v>0</v>
      </c>
    </row>
    <row r="33" spans="2:21" x14ac:dyDescent="0.3">
      <c r="F33" s="3"/>
      <c r="G33" s="3"/>
      <c r="H33" s="3"/>
      <c r="I33" s="3"/>
      <c r="J33" s="3"/>
      <c r="K33" s="3"/>
      <c r="L33" s="3">
        <f t="shared" ref="L33:M33" si="26">EXP(-$B$7*$B$5/$B$4)*($B$11*M32+$B$12*M33)</f>
        <v>7.2241684688026737</v>
      </c>
      <c r="M33" s="3">
        <f t="shared" si="26"/>
        <v>4.8772468946557419</v>
      </c>
      <c r="N33" s="3">
        <f t="shared" ref="N33" si="27">EXP(-$B$7*$B$5/$B$4)*($B$11*O32+$B$12*O33)</f>
        <v>2.9846968848736193</v>
      </c>
      <c r="O33" s="3">
        <f t="shared" ref="O33" si="28">EXP(-$B$7*$B$5/$B$4)*($B$11*P32+$B$12*P33)</f>
        <v>1.5762469871919103</v>
      </c>
      <c r="P33" s="3">
        <f t="shared" ref="P33" si="29">EXP(-$B$7*$B$5/$B$4)*($B$11*Q32+$B$12*Q33)</f>
        <v>0.65152261732620176</v>
      </c>
      <c r="Q33" s="3">
        <f t="shared" ref="Q33" si="30">EXP(-$B$7*$B$5/$B$4)*($B$11*R32+$B$12*R33)</f>
        <v>0.16248475467110357</v>
      </c>
      <c r="R33" s="3">
        <f t="shared" ref="R33" si="31">EXP(-$B$7*$B$5/$B$4)*($B$11*S32+$B$12*S33)</f>
        <v>0</v>
      </c>
      <c r="S33" s="3">
        <f t="shared" ref="S33" si="32">EXP(-$B$7*$B$5/$B$4)*($B$11*T32+$B$12*T33)</f>
        <v>0</v>
      </c>
      <c r="T33" s="3">
        <f t="shared" si="4"/>
        <v>0</v>
      </c>
      <c r="U33" s="3">
        <f t="shared" si="3"/>
        <v>0</v>
      </c>
    </row>
    <row r="34" spans="2:21" x14ac:dyDescent="0.3">
      <c r="F34" s="3"/>
      <c r="G34" s="3"/>
      <c r="H34" s="3"/>
      <c r="I34" s="3"/>
      <c r="J34" s="3"/>
      <c r="K34" s="3">
        <f>EXP(-$B$7*$B$5/$B$4)*($B$11*L33+$B$12*L34)</f>
        <v>4.6577628238631554</v>
      </c>
      <c r="L34" s="3">
        <f t="shared" ref="L34" si="33">EXP(-$B$7*$B$5/$B$4)*($B$11*M33+$B$12*M34)</f>
        <v>2.9545925480397486</v>
      </c>
      <c r="M34" s="3">
        <f t="shared" ref="M34" si="34">EXP(-$B$7*$B$5/$B$4)*($B$11*N33+$B$12*N34)</f>
        <v>1.6777497675238677</v>
      </c>
      <c r="N34" s="3">
        <f t="shared" ref="N34" si="35">EXP(-$B$7*$B$5/$B$4)*($B$11*O33+$B$12*O34)</f>
        <v>0.80924933749420391</v>
      </c>
      <c r="O34" s="3">
        <f t="shared" ref="O34" si="36">EXP(-$B$7*$B$5/$B$4)*($B$11*P33+$B$12*P34)</f>
        <v>0.29926699452418559</v>
      </c>
      <c r="P34" s="3">
        <f t="shared" ref="P34" si="37">EXP(-$B$7*$B$5/$B$4)*($B$11*Q33+$B$12*Q34)</f>
        <v>6.4928940452694317E-2</v>
      </c>
      <c r="Q34" s="3">
        <f t="shared" ref="Q34" si="38">EXP(-$B$7*$B$5/$B$4)*($B$11*R33+$B$12*R34)</f>
        <v>0</v>
      </c>
      <c r="R34" s="3">
        <f t="shared" ref="R34" si="39">EXP(-$B$7*$B$5/$B$4)*($B$11*S33+$B$12*S34)</f>
        <v>0</v>
      </c>
      <c r="S34" s="3">
        <f t="shared" ref="S34" si="40">EXP(-$B$7*$B$5/$B$4)*($B$11*T33+$B$12*T34)</f>
        <v>0</v>
      </c>
      <c r="T34" s="3">
        <f t="shared" si="4"/>
        <v>0</v>
      </c>
      <c r="U34" s="3">
        <f t="shared" si="3"/>
        <v>0</v>
      </c>
    </row>
    <row r="35" spans="2:21" x14ac:dyDescent="0.3">
      <c r="F35" s="3"/>
      <c r="G35" s="3"/>
      <c r="H35" s="3"/>
      <c r="I35" s="3"/>
      <c r="J35" s="3">
        <f>EXP(-$B$7*$B$5/$B$4)*($B$11*K34+$B$12*K35)</f>
        <v>2.8968847628775611</v>
      </c>
      <c r="K35" s="3">
        <f t="shared" ref="K35" si="41">EXP(-$B$7*$B$5/$B$4)*($B$11*L34+$B$12*L35)</f>
        <v>1.7277966117008212</v>
      </c>
      <c r="L35" s="3">
        <f t="shared" ref="L35" si="42">EXP(-$B$7*$B$5/$B$4)*($B$11*M34+$B$12*M35)</f>
        <v>0.9128137554716107</v>
      </c>
      <c r="M35" s="3">
        <f t="shared" ref="M35" si="43">EXP(-$B$7*$B$5/$B$4)*($B$11*N34+$B$12*N35)</f>
        <v>0.40437853129431106</v>
      </c>
      <c r="N35" s="3">
        <f t="shared" ref="N35" si="44">EXP(-$B$7*$B$5/$B$4)*($B$11*O34+$B$12*O35)</f>
        <v>0.13513896180767124</v>
      </c>
      <c r="O35" s="3">
        <f t="shared" ref="O35" si="45">EXP(-$B$7*$B$5/$B$4)*($B$11*P34+$B$12*P35)</f>
        <v>2.5945617586357227E-2</v>
      </c>
      <c r="P35" s="3">
        <f t="shared" ref="P35" si="46">EXP(-$B$7*$B$5/$B$4)*($B$11*Q34+$B$12*Q35)</f>
        <v>0</v>
      </c>
      <c r="Q35" s="3">
        <f t="shared" ref="Q35" si="47">EXP(-$B$7*$B$5/$B$4)*($B$11*R34+$B$12*R35)</f>
        <v>0</v>
      </c>
      <c r="R35" s="3">
        <f t="shared" ref="R35" si="48">EXP(-$B$7*$B$5/$B$4)*($B$11*S34+$B$12*S35)</f>
        <v>0</v>
      </c>
      <c r="S35" s="3">
        <f t="shared" ref="S35" si="49">EXP(-$B$7*$B$5/$B$4)*($B$11*T34+$B$12*T35)</f>
        <v>0</v>
      </c>
      <c r="T35" s="3">
        <f t="shared" si="4"/>
        <v>0</v>
      </c>
      <c r="U35" s="3">
        <f t="shared" si="3"/>
        <v>0</v>
      </c>
    </row>
    <row r="36" spans="2:21" x14ac:dyDescent="0.3">
      <c r="F36" s="3"/>
      <c r="G36" s="3"/>
      <c r="H36" s="3"/>
      <c r="I36" s="3">
        <f t="shared" ref="I36:J36" si="50">EXP(-$B$7*$B$5/$B$4)*($B$11*J35+$B$12*J36)</f>
        <v>1.7450615189266117</v>
      </c>
      <c r="J36" s="3">
        <f t="shared" si="50"/>
        <v>0.98008924686031562</v>
      </c>
      <c r="K36" s="3">
        <f t="shared" ref="K36" si="51">EXP(-$B$7*$B$5/$B$4)*($B$11*L35+$B$12*L36)</f>
        <v>0.483251969391433</v>
      </c>
      <c r="L36" s="3">
        <f t="shared" ref="L36" si="52">EXP(-$B$7*$B$5/$B$4)*($B$11*M35+$B$12*M36)</f>
        <v>0.19768326813121154</v>
      </c>
      <c r="M36" s="3">
        <f t="shared" ref="M36" si="53">EXP(-$B$7*$B$5/$B$4)*($B$11*N35+$B$12*N36)</f>
        <v>6.0216062927013057E-2</v>
      </c>
      <c r="N36" s="3">
        <f t="shared" ref="N36" si="54">EXP(-$B$7*$B$5/$B$4)*($B$11*O35+$B$12*O36)</f>
        <v>1.0367873974902591E-2</v>
      </c>
      <c r="O36" s="3">
        <f t="shared" ref="O36" si="55">EXP(-$B$7*$B$5/$B$4)*($B$11*P35+$B$12*P36)</f>
        <v>0</v>
      </c>
      <c r="P36" s="3">
        <f t="shared" ref="P36" si="56">EXP(-$B$7*$B$5/$B$4)*($B$11*Q35+$B$12*Q36)</f>
        <v>0</v>
      </c>
      <c r="Q36" s="3">
        <f t="shared" ref="Q36" si="57">EXP(-$B$7*$B$5/$B$4)*($B$11*R35+$B$12*R36)</f>
        <v>0</v>
      </c>
      <c r="R36" s="3">
        <f t="shared" ref="R36" si="58">EXP(-$B$7*$B$5/$B$4)*($B$11*S35+$B$12*S36)</f>
        <v>0</v>
      </c>
      <c r="S36" s="3">
        <f t="shared" ref="S36" si="59">EXP(-$B$7*$B$5/$B$4)*($B$11*T35+$B$12*T36)</f>
        <v>0</v>
      </c>
      <c r="T36" s="3">
        <f t="shared" si="4"/>
        <v>0</v>
      </c>
      <c r="U36" s="3">
        <f t="shared" si="3"/>
        <v>0</v>
      </c>
    </row>
    <row r="37" spans="2:21" x14ac:dyDescent="0.3">
      <c r="F37" s="3"/>
      <c r="G37" s="3"/>
      <c r="H37" s="3">
        <f t="shared" ref="H37:I37" si="60">EXP(-$B$7*$B$5/$B$4)*($B$11*I36+$B$12*I37)</f>
        <v>1.0218964463628897</v>
      </c>
      <c r="I37" s="3">
        <f t="shared" si="60"/>
        <v>0.54149041059531644</v>
      </c>
      <c r="J37" s="3">
        <f t="shared" ref="J37" si="61">EXP(-$B$7*$B$5/$B$4)*($B$11*K36+$B$12*K37)</f>
        <v>0.24999412182876957</v>
      </c>
      <c r="K37" s="3">
        <f t="shared" ref="K37" si="62">EXP(-$B$7*$B$5/$B$4)*($B$11*L36+$B$12*L37)</f>
        <v>9.4905755387936844E-2</v>
      </c>
      <c r="L37" s="3">
        <f t="shared" ref="L37" si="63">EXP(-$B$7*$B$5/$B$4)*($B$11*M36+$B$12*M37)</f>
        <v>2.6545668932565721E-2</v>
      </c>
      <c r="M37" s="3">
        <f t="shared" ref="M37" si="64">EXP(-$B$7*$B$5/$B$4)*($B$11*N36+$B$12*N37)</f>
        <v>4.1430045132548523E-3</v>
      </c>
      <c r="N37" s="3">
        <f t="shared" ref="N37" si="65">EXP(-$B$7*$B$5/$B$4)*($B$11*O36+$B$12*O37)</f>
        <v>0</v>
      </c>
      <c r="O37" s="3">
        <f t="shared" ref="O37" si="66">EXP(-$B$7*$B$5/$B$4)*($B$11*P36+$B$12*P37)</f>
        <v>0</v>
      </c>
      <c r="P37" s="3">
        <f t="shared" ref="P37" si="67">EXP(-$B$7*$B$5/$B$4)*($B$11*Q36+$B$12*Q37)</f>
        <v>0</v>
      </c>
      <c r="Q37" s="3">
        <f t="shared" ref="Q37" si="68">EXP(-$B$7*$B$5/$B$4)*($B$11*R36+$B$12*R37)</f>
        <v>0</v>
      </c>
      <c r="R37" s="3">
        <f t="shared" ref="R37" si="69">EXP(-$B$7*$B$5/$B$4)*($B$11*S36+$B$12*S37)</f>
        <v>0</v>
      </c>
      <c r="S37" s="3">
        <f t="shared" ref="S37" si="70">EXP(-$B$7*$B$5/$B$4)*($B$11*T36+$B$12*T37)</f>
        <v>0</v>
      </c>
      <c r="T37" s="3">
        <f t="shared" si="4"/>
        <v>0</v>
      </c>
      <c r="U37" s="3">
        <f t="shared" si="3"/>
        <v>0</v>
      </c>
    </row>
    <row r="38" spans="2:21" x14ac:dyDescent="0.3">
      <c r="F38" s="3"/>
      <c r="G38" s="3">
        <f t="shared" ref="F38:H39" si="71">EXP(-$B$7*$B$5/$B$4)*($B$11*H37+$B$12*H38)</f>
        <v>0.58360386558701549</v>
      </c>
      <c r="H38" s="3">
        <f t="shared" si="71"/>
        <v>0.29238197134445171</v>
      </c>
      <c r="I38" s="3">
        <f t="shared" ref="I38" si="72">EXP(-$B$7*$B$5/$B$4)*($B$11*J37+$B$12*J38)</f>
        <v>0.12679722552899628</v>
      </c>
      <c r="J38" s="3">
        <f t="shared" ref="J38" si="73">EXP(-$B$7*$B$5/$B$4)*($B$11*K37+$B$12*K38)</f>
        <v>4.4877395737947273E-2</v>
      </c>
      <c r="K38" s="3">
        <f t="shared" ref="K38" si="74">EXP(-$B$7*$B$5/$B$4)*($B$11*L37+$B$12*L38)</f>
        <v>1.1599989041149651E-2</v>
      </c>
      <c r="L38" s="3">
        <f t="shared" ref="L38" si="75">EXP(-$B$7*$B$5/$B$4)*($B$11*M37+$B$12*M38)</f>
        <v>1.6555454318214107E-3</v>
      </c>
      <c r="M38" s="3">
        <f t="shared" ref="M38" si="76">EXP(-$B$7*$B$5/$B$4)*($B$11*N37+$B$12*N38)</f>
        <v>0</v>
      </c>
      <c r="N38" s="3">
        <f t="shared" ref="N38" si="77">EXP(-$B$7*$B$5/$B$4)*($B$11*O37+$B$12*O38)</f>
        <v>0</v>
      </c>
      <c r="O38" s="3">
        <f t="shared" ref="O38" si="78">EXP(-$B$7*$B$5/$B$4)*($B$11*P37+$B$12*P38)</f>
        <v>0</v>
      </c>
      <c r="P38" s="3">
        <f t="shared" ref="P38" si="79">EXP(-$B$7*$B$5/$B$4)*($B$11*Q37+$B$12*Q38)</f>
        <v>0</v>
      </c>
      <c r="Q38" s="3">
        <f t="shared" ref="Q38" si="80">EXP(-$B$7*$B$5/$B$4)*($B$11*R37+$B$12*R38)</f>
        <v>0</v>
      </c>
      <c r="R38" s="3">
        <f t="shared" ref="R38" si="81">EXP(-$B$7*$B$5/$B$4)*($B$11*S37+$B$12*S38)</f>
        <v>0</v>
      </c>
      <c r="S38" s="3">
        <f t="shared" ref="S38" si="82">EXP(-$B$7*$B$5/$B$4)*($B$11*T37+$B$12*T38)</f>
        <v>0</v>
      </c>
      <c r="T38" s="3">
        <f t="shared" si="4"/>
        <v>0</v>
      </c>
      <c r="U38" s="3">
        <f t="shared" si="3"/>
        <v>0</v>
      </c>
    </row>
    <row r="39" spans="2:21" x14ac:dyDescent="0.3">
      <c r="F39" s="5">
        <f t="shared" si="71"/>
        <v>0.32595525616033466</v>
      </c>
      <c r="G39" s="3">
        <f t="shared" si="71"/>
        <v>0.15473304702276047</v>
      </c>
      <c r="H39" s="3">
        <f t="shared" ref="H39" si="83">EXP(-$B$7*$B$5/$B$4)*($B$11*I38+$B$12*I39)</f>
        <v>6.3225114873868907E-2</v>
      </c>
      <c r="I39" s="3">
        <f t="shared" ref="I39" si="84">EXP(-$B$7*$B$5/$B$4)*($B$11*J38+$B$12*J39)</f>
        <v>2.0949135667069747E-2</v>
      </c>
      <c r="J39" s="3">
        <f t="shared" ref="J39" si="85">EXP(-$B$7*$B$5/$B$4)*($B$11*K38+$B$12*K39)</f>
        <v>5.0318949760302318E-3</v>
      </c>
      <c r="K39" s="3">
        <f t="shared" ref="K39" si="86">EXP(-$B$7*$B$5/$B$4)*($B$11*L38+$B$12*L39)</f>
        <v>6.6155628555457997E-4</v>
      </c>
      <c r="L39" s="3">
        <f t="shared" ref="L39" si="87">EXP(-$B$7*$B$5/$B$4)*($B$11*M38+$B$12*M39)</f>
        <v>0</v>
      </c>
      <c r="M39" s="3">
        <f t="shared" ref="M39" si="88">EXP(-$B$7*$B$5/$B$4)*($B$11*N38+$B$12*N39)</f>
        <v>0</v>
      </c>
      <c r="N39" s="3">
        <f t="shared" ref="N39" si="89">EXP(-$B$7*$B$5/$B$4)*($B$11*O38+$B$12*O39)</f>
        <v>0</v>
      </c>
      <c r="O39" s="3">
        <f t="shared" ref="O39" si="90">EXP(-$B$7*$B$5/$B$4)*($B$11*P38+$B$12*P39)</f>
        <v>0</v>
      </c>
      <c r="P39" s="3">
        <f t="shared" ref="P39" si="91">EXP(-$B$7*$B$5/$B$4)*($B$11*Q38+$B$12*Q39)</f>
        <v>0</v>
      </c>
      <c r="Q39" s="3">
        <f t="shared" ref="Q39" si="92">EXP(-$B$7*$B$5/$B$4)*($B$11*R38+$B$12*R39)</f>
        <v>0</v>
      </c>
      <c r="R39" s="3">
        <f t="shared" ref="R39" si="93">EXP(-$B$7*$B$5/$B$4)*($B$11*S38+$B$12*S39)</f>
        <v>0</v>
      </c>
      <c r="S39" s="3">
        <f t="shared" ref="S39" si="94">EXP(-$B$7*$B$5/$B$4)*($B$11*T38+$B$12*T39)</f>
        <v>0</v>
      </c>
      <c r="T39" s="3">
        <f t="shared" si="4"/>
        <v>0</v>
      </c>
      <c r="U39" s="3">
        <f t="shared" si="3"/>
        <v>0</v>
      </c>
    </row>
    <row r="40" spans="2:21" x14ac:dyDescent="0.3">
      <c r="F40" s="1">
        <v>0</v>
      </c>
      <c r="G40" s="1">
        <v>1</v>
      </c>
      <c r="H40" s="1">
        <v>2</v>
      </c>
      <c r="I40" s="1">
        <v>3</v>
      </c>
      <c r="J40" s="1">
        <v>4</v>
      </c>
      <c r="K40" s="1">
        <v>5</v>
      </c>
      <c r="L40" s="1">
        <v>6</v>
      </c>
      <c r="M40" s="1">
        <v>7</v>
      </c>
      <c r="N40" s="1">
        <v>8</v>
      </c>
      <c r="O40" s="1">
        <v>9</v>
      </c>
      <c r="P40" s="1">
        <v>10</v>
      </c>
      <c r="Q40" s="1">
        <v>11</v>
      </c>
      <c r="R40" s="1">
        <v>12</v>
      </c>
      <c r="S40" s="1">
        <v>13</v>
      </c>
      <c r="T40" s="1">
        <v>14</v>
      </c>
      <c r="U40" s="1">
        <v>15</v>
      </c>
    </row>
    <row r="43" spans="2:21" x14ac:dyDescent="0.3">
      <c r="F43" s="7" t="s">
        <v>14</v>
      </c>
      <c r="G43" s="7"/>
      <c r="H43" s="7"/>
      <c r="I43" s="7"/>
      <c r="J43" s="7"/>
    </row>
    <row r="46" spans="2:21" x14ac:dyDescent="0.3"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>
        <f>MAX(U4-$B$13,0)</f>
        <v>63.799954940195164</v>
      </c>
    </row>
    <row r="47" spans="2:21" x14ac:dyDescent="0.3"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>
        <f>MAX(MAX(T5-$B$13,0),($B$11*U46+$B$12*U47)/EXP($B$7*$B$5/$B$4))</f>
        <v>57.005728658196404</v>
      </c>
      <c r="U47" s="3">
        <f t="shared" ref="U47:U61" si="95">MAX(U5-$B$13,0)</f>
        <v>50.469510969185052</v>
      </c>
    </row>
    <row r="48" spans="2:21" x14ac:dyDescent="0.3">
      <c r="B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>
        <f t="shared" ref="S48:T61" si="96">MAX(MAX(S6-$B$13,0),($B$11*T47+$B$12*T48)/EXP($B$7*$B$5/$B$4))</f>
        <v>50.46967643886137</v>
      </c>
      <c r="T48" s="3">
        <f t="shared" si="96"/>
        <v>44.181828734184734</v>
      </c>
      <c r="U48" s="3">
        <f t="shared" si="95"/>
        <v>38.132919242285595</v>
      </c>
    </row>
    <row r="49" spans="6:21" x14ac:dyDescent="0.3"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>
        <f t="shared" ref="R49:S49" si="97">MAX(MAX(R7-$B$13,0),($B$11*S48+$B$12*S49)/EXP($B$7*$B$5/$B$4))</f>
        <v>44.181987916172545</v>
      </c>
      <c r="S49" s="3">
        <f t="shared" si="97"/>
        <v>38.133072375358068</v>
      </c>
      <c r="T49" s="3">
        <f t="shared" si="96"/>
        <v>32.314015625094356</v>
      </c>
      <c r="U49" s="3">
        <f t="shared" si="95"/>
        <v>26.716083031340816</v>
      </c>
    </row>
    <row r="50" spans="6:21" x14ac:dyDescent="0.3"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>
        <f t="shared" ref="Q50:R50" si="98">MAX(MAX(Q8-$B$13,0),($B$11*R49+$B$12*R50)/EXP($B$7*$B$5/$B$4))</f>
        <v>38.133225508583479</v>
      </c>
      <c r="R50" s="3">
        <f t="shared" si="98"/>
        <v>32.314162939257386</v>
      </c>
      <c r="S50" s="3">
        <f t="shared" ref="S50" si="99">MAX(MAX(S8-$B$13,0),($B$11*T49+$B$12*T50)/EXP($B$7*$B$5/$B$4))</f>
        <v>26.716224747565519</v>
      </c>
      <c r="T50" s="3">
        <f t="shared" si="96"/>
        <v>21.33100820715805</v>
      </c>
      <c r="U50" s="3">
        <f t="shared" si="95"/>
        <v>16.150429895286038</v>
      </c>
    </row>
    <row r="51" spans="6:21" x14ac:dyDescent="0.3">
      <c r="F51" s="3"/>
      <c r="G51" s="3"/>
      <c r="H51" s="3"/>
      <c r="I51" s="3"/>
      <c r="J51" s="3"/>
      <c r="K51" s="3"/>
      <c r="L51" s="3"/>
      <c r="M51" s="3"/>
      <c r="N51" s="3"/>
      <c r="O51" s="3"/>
      <c r="P51" s="3">
        <f t="shared" ref="P51:Q51" si="100">MAX(MAX(P9-$B$13,0),($B$11*Q50+$B$12*Q51)/EXP($B$7*$B$5/$B$4))</f>
        <v>32.314310253567555</v>
      </c>
      <c r="Q51" s="3">
        <f t="shared" si="100"/>
        <v>26.716366463932047</v>
      </c>
      <c r="R51" s="3">
        <f t="shared" ref="R51" si="101">MAX(MAX(R9-$B$13,0),($B$11*S50+$B$12*S51)/EXP($B$7*$B$5/$B$4))</f>
        <v>21.331144538302567</v>
      </c>
      <c r="S51" s="3">
        <f t="shared" ref="S51" si="102">MAX(MAX(S9-$B$13,0),($B$11*T50+$B$12*T51)/EXP($B$7*$B$5/$B$4))</f>
        <v>16.15056104584707</v>
      </c>
      <c r="T51" s="3">
        <f t="shared" si="96"/>
        <v>11.166839726104897</v>
      </c>
      <c r="U51" s="3">
        <f t="shared" si="95"/>
        <v>6.3724998165129136</v>
      </c>
    </row>
    <row r="52" spans="6:21" x14ac:dyDescent="0.3">
      <c r="F52" s="3"/>
      <c r="G52" s="3"/>
      <c r="H52" s="3"/>
      <c r="I52" s="3"/>
      <c r="J52" s="3"/>
      <c r="K52" s="3"/>
      <c r="L52" s="3"/>
      <c r="M52" s="3"/>
      <c r="N52" s="3"/>
      <c r="O52" s="3">
        <f t="shared" ref="O52:P52" si="103">MAX(MAX(O10-$B$13,0),($B$11*P51+$B$12*P52)/EXP($B$7*$B$5/$B$4))</f>
        <v>26.716508180440144</v>
      </c>
      <c r="P52" s="3">
        <f t="shared" si="103"/>
        <v>21.33128086958348</v>
      </c>
      <c r="Q52" s="3">
        <f t="shared" ref="Q52" si="104">MAX(MAX(Q10-$B$13,0),($B$11*R51+$B$12*R52)/EXP($B$7*$B$5/$B$4))</f>
        <v>16.150692196539268</v>
      </c>
      <c r="R52" s="3">
        <f t="shared" ref="R52" si="105">MAX(MAX(R10-$B$13,0),($B$11*S51+$B$12*S52)/EXP($B$7*$B$5/$B$4))</f>
        <v>11.166965893070753</v>
      </c>
      <c r="S52" s="3">
        <f t="shared" ref="S52" si="106">MAX(MAX(S10-$B$13,0),($B$11*T51+$B$12*T52)/EXP($B$7*$B$5/$B$4))</f>
        <v>6.3726211891340938</v>
      </c>
      <c r="T52" s="3">
        <f t="shared" si="96"/>
        <v>2.5464522007537966</v>
      </c>
      <c r="U52" s="3">
        <f t="shared" si="95"/>
        <v>0</v>
      </c>
    </row>
    <row r="53" spans="6:21" x14ac:dyDescent="0.3">
      <c r="F53" s="3"/>
      <c r="G53" s="3"/>
      <c r="H53" s="3"/>
      <c r="I53" s="3"/>
      <c r="J53" s="3"/>
      <c r="K53" s="3"/>
      <c r="L53" s="3"/>
      <c r="M53" s="3"/>
      <c r="N53" s="3">
        <f t="shared" ref="N53:O53" si="107">MAX(MAX(N11-$B$13,0),($B$11*O52+$B$12*O53)/EXP($B$7*$B$5/$B$4))</f>
        <v>21.331417201000619</v>
      </c>
      <c r="O53" s="3">
        <f t="shared" si="107"/>
        <v>16.150823347362632</v>
      </c>
      <c r="P53" s="3">
        <f t="shared" ref="P53" si="108">MAX(MAX(P11-$B$13,0),($B$11*Q52+$B$12*Q53)/EXP($B$7*$B$5/$B$4))</f>
        <v>11.16709206016283</v>
      </c>
      <c r="Q53" s="3">
        <f t="shared" ref="Q53" si="109">MAX(MAX(Q11-$B$13,0),($B$11*R52+$B$12*R53)/EXP($B$7*$B$5/$B$4))</f>
        <v>6.3727425618766205</v>
      </c>
      <c r="R53" s="3">
        <f t="shared" ref="R53" si="110">MAX(MAX(R11-$B$13,0),($B$11*S52+$B$12*S53)/EXP($B$7*$B$5/$B$4))</f>
        <v>3.1564281538846348</v>
      </c>
      <c r="S53" s="3">
        <f t="shared" ref="S53" si="111">MAX(MAX(S11-$B$13,0),($B$11*T52+$B$12*T53)/EXP($B$7*$B$5/$B$4))</f>
        <v>1.0175628085419361</v>
      </c>
      <c r="T53" s="3">
        <f t="shared" si="96"/>
        <v>0</v>
      </c>
      <c r="U53" s="3">
        <f t="shared" si="95"/>
        <v>0</v>
      </c>
    </row>
    <row r="54" spans="6:21" x14ac:dyDescent="0.3">
      <c r="F54" s="3"/>
      <c r="G54" s="3"/>
      <c r="H54" s="3"/>
      <c r="I54" s="3"/>
      <c r="J54" s="3"/>
      <c r="K54" s="3"/>
      <c r="L54" s="3"/>
      <c r="M54" s="3">
        <f>MAX(MAX(M12-$B$13,0),($B$11*N53+$B$12*N54)/EXP($B$7*$B$5/$B$4))</f>
        <v>16.150954498317077</v>
      </c>
      <c r="N54" s="3">
        <f t="shared" ref="N54" si="112">MAX(MAX(N12-$B$13,0),($B$11*O53+$B$12*O54)/EXP($B$7*$B$5/$B$4))</f>
        <v>11.167218227381071</v>
      </c>
      <c r="O54" s="3">
        <f t="shared" ref="O54" si="113">MAX(MAX(O12-$B$13,0),($B$11*P53+$B$12*P54)/EXP($B$7*$B$5/$B$4))</f>
        <v>6.5295051550865271</v>
      </c>
      <c r="P54" s="3">
        <f t="shared" ref="P54" si="114">MAX(MAX(P12-$B$13,0),($B$11*Q53+$B$12*Q54)/EXP($B$7*$B$5/$B$4))</f>
        <v>3.4486685033626383</v>
      </c>
      <c r="Q54" s="3">
        <f t="shared" ref="Q54" si="115">MAX(MAX(Q12-$B$13,0),($B$11*R53+$B$12*R54)/EXP($B$7*$B$5/$B$4))</f>
        <v>1.5050364533742102</v>
      </c>
      <c r="R54" s="3">
        <f t="shared" ref="R54" si="116">MAX(MAX(R12-$B$13,0),($B$11*S53+$B$12*S54)/EXP($B$7*$B$5/$B$4))</f>
        <v>0.40661830173809882</v>
      </c>
      <c r="S54" s="3">
        <f t="shared" ref="S54" si="117">MAX(MAX(S12-$B$13,0),($B$11*T53+$B$12*T54)/EXP($B$7*$B$5/$B$4))</f>
        <v>0</v>
      </c>
      <c r="T54" s="3">
        <f t="shared" si="96"/>
        <v>0</v>
      </c>
      <c r="U54" s="3">
        <f t="shared" si="95"/>
        <v>0</v>
      </c>
    </row>
    <row r="55" spans="6:21" x14ac:dyDescent="0.3">
      <c r="F55" s="3"/>
      <c r="G55" s="3"/>
      <c r="H55" s="3"/>
      <c r="I55" s="3"/>
      <c r="J55" s="3"/>
      <c r="K55" s="3"/>
      <c r="L55" s="3">
        <f>MAX(MAX(L13-$B$13,0),($B$11*M54+$B$12*M55)/EXP($B$7*$B$5/$B$4))</f>
        <v>11.167344394725419</v>
      </c>
      <c r="M55" s="3">
        <f t="shared" ref="M55" si="118">MAX(MAX(M13-$B$13,0),($B$11*N54+$B$12*N55)/EXP($B$7*$B$5/$B$4))</f>
        <v>6.6719835235932621</v>
      </c>
      <c r="N55" s="3">
        <f t="shared" ref="N55" si="119">MAX(MAX(N13-$B$13,0),($B$11*O54+$B$12*O55)/EXP($B$7*$B$5/$B$4))</f>
        <v>3.686285922114108</v>
      </c>
      <c r="O55" s="3">
        <f t="shared" ref="O55" si="120">MAX(MAX(O13-$B$13,0),($B$11*P54+$B$12*P55)/EXP($B$7*$B$5/$B$4))</f>
        <v>1.7969533162651785</v>
      </c>
      <c r="P55" s="3">
        <f t="shared" ref="P55" si="121">MAX(MAX(P13-$B$13,0),($B$11*Q54+$B$12*Q55)/EXP($B$7*$B$5/$B$4))</f>
        <v>0.69880627835435583</v>
      </c>
      <c r="Q55" s="3">
        <f t="shared" ref="Q55" si="122">MAX(MAX(Q13-$B$13,0),($B$11*R54+$B$12*R55)/EXP($B$7*$B$5/$B$4))</f>
        <v>0.16248475467110354</v>
      </c>
      <c r="R55" s="3">
        <f t="shared" ref="R55" si="123">MAX(MAX(R13-$B$13,0),($B$11*S54+$B$12*S55)/EXP($B$7*$B$5/$B$4))</f>
        <v>0</v>
      </c>
      <c r="S55" s="3">
        <f t="shared" ref="S55" si="124">MAX(MAX(S13-$B$13,0),($B$11*T54+$B$12*T55)/EXP($B$7*$B$5/$B$4))</f>
        <v>0</v>
      </c>
      <c r="T55" s="3">
        <f t="shared" si="96"/>
        <v>0</v>
      </c>
      <c r="U55" s="3">
        <f t="shared" si="95"/>
        <v>0</v>
      </c>
    </row>
    <row r="56" spans="6:21" x14ac:dyDescent="0.3">
      <c r="F56" s="3"/>
      <c r="G56" s="3"/>
      <c r="H56" s="3"/>
      <c r="I56" s="3"/>
      <c r="J56" s="3"/>
      <c r="K56" s="3">
        <f t="shared" ref="K56:L56" si="125">MAX(MAX(K14-$B$13,0),($B$11*L55+$B$12*L56)/EXP($B$7*$B$5/$B$4))</f>
        <v>6.7854909422960628</v>
      </c>
      <c r="L56" s="3">
        <f t="shared" si="125"/>
        <v>3.8755701153747673</v>
      </c>
      <c r="M56" s="3">
        <f t="shared" ref="M56" si="126">MAX(MAX(M14-$B$13,0),($B$11*N55+$B$12*N56)/EXP($B$7*$B$5/$B$4))</f>
        <v>2.0177570241399749</v>
      </c>
      <c r="N56" s="3">
        <f t="shared" ref="N56" si="127">MAX(MAX(N14-$B$13,0),($B$11*O55+$B$12*O56)/EXP($B$7*$B$5/$B$4))</f>
        <v>0.9087690358889351</v>
      </c>
      <c r="O56" s="3">
        <f t="shared" ref="O56" si="128">MAX(MAX(O14-$B$13,0),($B$11*P55+$B$12*P56)/EXP($B$7*$B$5/$B$4))</f>
        <v>0.31816155492461662</v>
      </c>
      <c r="P56" s="3">
        <f t="shared" ref="P56" si="129">MAX(MAX(P14-$B$13,0),($B$11*Q55+$B$12*Q56)/EXP($B$7*$B$5/$B$4))</f>
        <v>6.4928940452694303E-2</v>
      </c>
      <c r="Q56" s="3">
        <f t="shared" ref="Q56" si="130">MAX(MAX(Q14-$B$13,0),($B$11*R55+$B$12*R56)/EXP($B$7*$B$5/$B$4))</f>
        <v>0</v>
      </c>
      <c r="R56" s="3">
        <f t="shared" ref="R56" si="131">MAX(MAX(R14-$B$13,0),($B$11*S55+$B$12*S56)/EXP($B$7*$B$5/$B$4))</f>
        <v>0</v>
      </c>
      <c r="S56" s="3">
        <f t="shared" ref="S56" si="132">MAX(MAX(S14-$B$13,0),($B$11*T55+$B$12*T56)/EXP($B$7*$B$5/$B$4))</f>
        <v>0</v>
      </c>
      <c r="T56" s="3">
        <f t="shared" si="96"/>
        <v>0</v>
      </c>
      <c r="U56" s="3">
        <f t="shared" si="95"/>
        <v>0</v>
      </c>
    </row>
    <row r="57" spans="6:21" x14ac:dyDescent="0.3">
      <c r="F57" s="3"/>
      <c r="G57" s="3"/>
      <c r="H57" s="3"/>
      <c r="I57" s="3"/>
      <c r="J57" s="3">
        <f t="shared" ref="J57:K57" si="133">MAX(MAX(J15-$B$13,0),($B$11*K56+$B$12*K57)/EXP($B$7*$B$5/$B$4))</f>
        <v>4.0260715004266423</v>
      </c>
      <c r="K57" s="3">
        <f t="shared" si="133"/>
        <v>2.1931720145259561</v>
      </c>
      <c r="L57" s="3">
        <f t="shared" ref="L57" si="134">MAX(MAX(L15-$B$13,0),($B$11*M56+$B$12*M57)/EXP($B$7*$B$5/$B$4))</f>
        <v>1.0752303955703377</v>
      </c>
      <c r="M57" s="3">
        <f t="shared" ref="M57" si="135">MAX(MAX(M15-$B$13,0),($B$11*N56+$B$12*N57)/EXP($B$7*$B$5/$B$4))</f>
        <v>0.44867225684060935</v>
      </c>
      <c r="N57" s="3">
        <f t="shared" ref="N57" si="136">MAX(MAX(N15-$B$13,0),($B$11*O56+$B$12*O57)/EXP($B$7*$B$5/$B$4))</f>
        <v>0.1426892319213362</v>
      </c>
      <c r="O57" s="3">
        <f t="shared" ref="O57" si="137">MAX(MAX(O15-$B$13,0),($B$11*P56+$B$12*P57)/EXP($B$7*$B$5/$B$4))</f>
        <v>2.594561758635722E-2</v>
      </c>
      <c r="P57" s="3">
        <f t="shared" ref="P57" si="138">MAX(MAX(P15-$B$13,0),($B$11*Q56+$B$12*Q57)/EXP($B$7*$B$5/$B$4))</f>
        <v>0</v>
      </c>
      <c r="Q57" s="3">
        <f t="shared" ref="Q57" si="139">MAX(MAX(Q15-$B$13,0),($B$11*R56+$B$12*R57)/EXP($B$7*$B$5/$B$4))</f>
        <v>0</v>
      </c>
      <c r="R57" s="3">
        <f t="shared" ref="R57" si="140">MAX(MAX(R15-$B$13,0),($B$11*S56+$B$12*S57)/EXP($B$7*$B$5/$B$4))</f>
        <v>0</v>
      </c>
      <c r="S57" s="3">
        <f t="shared" ref="S57" si="141">MAX(MAX(S15-$B$13,0),($B$11*T56+$B$12*T57)/EXP($B$7*$B$5/$B$4))</f>
        <v>0</v>
      </c>
      <c r="T57" s="3">
        <f t="shared" si="96"/>
        <v>0</v>
      </c>
      <c r="U57" s="3">
        <f t="shared" si="95"/>
        <v>0</v>
      </c>
    </row>
    <row r="58" spans="6:21" x14ac:dyDescent="0.3">
      <c r="F58" s="3"/>
      <c r="G58" s="3"/>
      <c r="H58" s="3"/>
      <c r="I58" s="3">
        <f>MAX(MAX(I16-$B$13,0),($B$11*J57+$B$12*J58)/EXP($B$7*$B$5/$B$4))</f>
        <v>2.3352707964636492</v>
      </c>
      <c r="J58" s="3">
        <f t="shared" ref="J58" si="142">MAX(MAX(J16-$B$13,0),($B$11*K57+$B$12*K58)/EXP($B$7*$B$5/$B$4))</f>
        <v>1.2119643918569387</v>
      </c>
      <c r="K58" s="3">
        <f t="shared" ref="K58" si="143">MAX(MAX(K16-$B$13,0),($B$11*L57+$B$12*L58)/EXP($B$7*$B$5/$B$4))</f>
        <v>0.55984692770442268</v>
      </c>
      <c r="L58" s="3">
        <f t="shared" ref="L58" si="144">MAX(MAX(L16-$B$13,0),($B$11*M57+$B$12*M58)/EXP($B$7*$B$5/$B$4))</f>
        <v>0.21719149403464505</v>
      </c>
      <c r="M58" s="3">
        <f t="shared" ref="M58" si="145">MAX(MAX(M16-$B$13,0),($B$11*N57+$B$12*N58)/EXP($B$7*$B$5/$B$4))</f>
        <v>6.3233152373984358E-2</v>
      </c>
      <c r="N58" s="3">
        <f t="shared" ref="N58" si="146">MAX(MAX(N16-$B$13,0),($B$11*O57+$B$12*O58)/EXP($B$7*$B$5/$B$4))</f>
        <v>1.0367873974902587E-2</v>
      </c>
      <c r="O58" s="3">
        <f t="shared" ref="O58" si="147">MAX(MAX(O16-$B$13,0),($B$11*P57+$B$12*P58)/EXP($B$7*$B$5/$B$4))</f>
        <v>0</v>
      </c>
      <c r="P58" s="3">
        <f t="shared" ref="P58" si="148">MAX(MAX(P16-$B$13,0),($B$11*Q57+$B$12*Q58)/EXP($B$7*$B$5/$B$4))</f>
        <v>0</v>
      </c>
      <c r="Q58" s="3">
        <f t="shared" ref="Q58" si="149">MAX(MAX(Q16-$B$13,0),($B$11*R57+$B$12*R58)/EXP($B$7*$B$5/$B$4))</f>
        <v>0</v>
      </c>
      <c r="R58" s="3">
        <f t="shared" ref="R58" si="150">MAX(MAX(R16-$B$13,0),($B$11*S57+$B$12*S58)/EXP($B$7*$B$5/$B$4))</f>
        <v>0</v>
      </c>
      <c r="S58" s="3">
        <f t="shared" ref="S58" si="151">MAX(MAX(S16-$B$13,0),($B$11*T57+$B$12*T58)/EXP($B$7*$B$5/$B$4))</f>
        <v>0</v>
      </c>
      <c r="T58" s="3">
        <f t="shared" si="96"/>
        <v>0</v>
      </c>
      <c r="U58" s="3">
        <f t="shared" si="95"/>
        <v>0</v>
      </c>
    </row>
    <row r="59" spans="6:21" x14ac:dyDescent="0.3">
      <c r="F59" s="3"/>
      <c r="G59" s="3"/>
      <c r="H59" s="3">
        <f t="shared" ref="H59:I61" si="152">MAX(MAX(H17-$B$13,0),($B$11*I58+$B$12*I59)/EXP($B$7*$B$5/$B$4))</f>
        <v>1.3261140801641971</v>
      </c>
      <c r="I59" s="3">
        <f t="shared" si="152"/>
        <v>0.65555423156169312</v>
      </c>
      <c r="J59" s="3">
        <f t="shared" ref="J59" si="153">MAX(MAX(J17-$B$13,0),($B$11*K58+$B$12*K59)/EXP($B$7*$B$5/$B$4))</f>
        <v>0.28570726156146919</v>
      </c>
      <c r="K59" s="3">
        <f t="shared" ref="K59" si="154">MAX(MAX(K17-$B$13,0),($B$11*L58+$B$12*L59)/EXP($B$7*$B$5/$B$4))</f>
        <v>0.10342390107087032</v>
      </c>
      <c r="L59" s="3">
        <f t="shared" ref="L59" si="155">MAX(MAX(L17-$B$13,0),($B$11*M58+$B$12*M59)/EXP($B$7*$B$5/$B$4))</f>
        <v>2.775129847879225E-2</v>
      </c>
      <c r="M59" s="3">
        <f t="shared" ref="M59" si="156">MAX(MAX(M17-$B$13,0),($B$11*N58+$B$12*N59)/EXP($B$7*$B$5/$B$4))</f>
        <v>4.1430045132548497E-3</v>
      </c>
      <c r="N59" s="3">
        <f t="shared" ref="N59" si="157">MAX(MAX(N17-$B$13,0),($B$11*O58+$B$12*O59)/EXP($B$7*$B$5/$B$4))</f>
        <v>0</v>
      </c>
      <c r="O59" s="3">
        <f t="shared" ref="O59" si="158">MAX(MAX(O17-$B$13,0),($B$11*P58+$B$12*P59)/EXP($B$7*$B$5/$B$4))</f>
        <v>0</v>
      </c>
      <c r="P59" s="3">
        <f t="shared" ref="P59" si="159">MAX(MAX(P17-$B$13,0),($B$11*Q58+$B$12*Q59)/EXP($B$7*$B$5/$B$4))</f>
        <v>0</v>
      </c>
      <c r="Q59" s="3">
        <f t="shared" ref="Q59" si="160">MAX(MAX(Q17-$B$13,0),($B$11*R58+$B$12*R59)/EXP($B$7*$B$5/$B$4))</f>
        <v>0</v>
      </c>
      <c r="R59" s="3">
        <f t="shared" ref="R59" si="161">MAX(MAX(R17-$B$13,0),($B$11*S58+$B$12*S59)/EXP($B$7*$B$5/$B$4))</f>
        <v>0</v>
      </c>
      <c r="S59" s="3">
        <f t="shared" ref="S59" si="162">MAX(MAX(S17-$B$13,0),($B$11*T58+$B$12*T59)/EXP($B$7*$B$5/$B$4))</f>
        <v>0</v>
      </c>
      <c r="T59" s="3">
        <f t="shared" si="96"/>
        <v>0</v>
      </c>
      <c r="U59" s="3">
        <f t="shared" si="95"/>
        <v>0</v>
      </c>
    </row>
    <row r="60" spans="6:21" x14ac:dyDescent="0.3">
      <c r="F60" s="3"/>
      <c r="G60" s="3">
        <f t="shared" ref="F60:H61" si="163">MAX(MAX(G18-$B$13,0),($B$11*H59+$B$12*H60)/EXP($B$7*$B$5/$B$4))</f>
        <v>0.73841241906562372</v>
      </c>
      <c r="H60" s="3">
        <f t="shared" si="163"/>
        <v>0.34784261458053256</v>
      </c>
      <c r="I60" s="3">
        <f t="shared" si="152"/>
        <v>0.14328156424955235</v>
      </c>
      <c r="J60" s="3">
        <f t="shared" ref="J60" si="164">MAX(MAX(J18-$B$13,0),($B$11*K59+$B$12*K60)/EXP($B$7*$B$5/$B$4))</f>
        <v>4.8570021423137648E-2</v>
      </c>
      <c r="K60" s="3">
        <f t="shared" ref="K60" si="165">MAX(MAX(K18-$B$13,0),($B$11*L59+$B$12*L60)/EXP($B$7*$B$5/$B$4))</f>
        <v>1.2081758848867323E-2</v>
      </c>
      <c r="L60" s="3">
        <f t="shared" ref="L60" si="166">MAX(MAX(L18-$B$13,0),($B$11*M59+$B$12*M60)/EXP($B$7*$B$5/$B$4))</f>
        <v>1.6555454318214094E-3</v>
      </c>
      <c r="M60" s="3">
        <f t="shared" ref="M60" si="167">MAX(MAX(M18-$B$13,0),($B$11*N59+$B$12*N60)/EXP($B$7*$B$5/$B$4))</f>
        <v>0</v>
      </c>
      <c r="N60" s="3">
        <f t="shared" ref="N60" si="168">MAX(MAX(N18-$B$13,0),($B$11*O59+$B$12*O60)/EXP($B$7*$B$5/$B$4))</f>
        <v>0</v>
      </c>
      <c r="O60" s="3">
        <f t="shared" ref="O60" si="169">MAX(MAX(O18-$B$13,0),($B$11*P59+$B$12*P60)/EXP($B$7*$B$5/$B$4))</f>
        <v>0</v>
      </c>
      <c r="P60" s="3">
        <f t="shared" ref="P60" si="170">MAX(MAX(P18-$B$13,0),($B$11*Q59+$B$12*Q60)/EXP($B$7*$B$5/$B$4))</f>
        <v>0</v>
      </c>
      <c r="Q60" s="3">
        <f t="shared" ref="Q60" si="171">MAX(MAX(Q18-$B$13,0),($B$11*R59+$B$12*R60)/EXP($B$7*$B$5/$B$4))</f>
        <v>0</v>
      </c>
      <c r="R60" s="3">
        <f t="shared" ref="R60" si="172">MAX(MAX(R18-$B$13,0),($B$11*S59+$B$12*S60)/EXP($B$7*$B$5/$B$4))</f>
        <v>0</v>
      </c>
      <c r="S60" s="3">
        <f t="shared" ref="S60" si="173">MAX(MAX(S18-$B$13,0),($B$11*T59+$B$12*T60)/EXP($B$7*$B$5/$B$4))</f>
        <v>0</v>
      </c>
      <c r="T60" s="3">
        <f t="shared" si="96"/>
        <v>0</v>
      </c>
      <c r="U60" s="3">
        <f t="shared" si="95"/>
        <v>0</v>
      </c>
    </row>
    <row r="61" spans="6:21" x14ac:dyDescent="0.3">
      <c r="F61" s="5">
        <f t="shared" si="163"/>
        <v>0.40380999878613777</v>
      </c>
      <c r="G61" s="3">
        <f t="shared" si="163"/>
        <v>0.18141507188498723</v>
      </c>
      <c r="H61" s="3">
        <f t="shared" ref="H61" si="174">MAX(MAX(H19-$B$13,0),($B$11*I60+$B$12*I61)/EXP($B$7*$B$5/$B$4))</f>
        <v>7.0765886437397549E-2</v>
      </c>
      <c r="I61" s="3">
        <f t="shared" si="152"/>
        <v>2.2540103364590801E-2</v>
      </c>
      <c r="J61" s="3">
        <f>MAX(MAX(J19-$B$13,0),($B$11*K60+$B$12*K61)/EXP($B$7*$B$5/$B$4))</f>
        <v>5.2244102875160644E-3</v>
      </c>
      <c r="K61" s="3">
        <f t="shared" ref="K61" si="175">MAX(MAX(K19-$B$13,0),($B$11*L60+$B$12*L61)/EXP($B$7*$B$5/$B$4))</f>
        <v>6.6155628555457943E-4</v>
      </c>
      <c r="L61" s="3">
        <f t="shared" ref="L61" si="176">MAX(MAX(L19-$B$13,0),($B$11*M60+$B$12*M61)/EXP($B$7*$B$5/$B$4))</f>
        <v>0</v>
      </c>
      <c r="M61" s="3">
        <f t="shared" ref="M61" si="177">MAX(MAX(M19-$B$13,0),($B$11*N60+$B$12*N61)/EXP($B$7*$B$5/$B$4))</f>
        <v>0</v>
      </c>
      <c r="N61" s="3">
        <f t="shared" ref="N61" si="178">MAX(MAX(N19-$B$13,0),($B$11*O60+$B$12*O61)/EXP($B$7*$B$5/$B$4))</f>
        <v>0</v>
      </c>
      <c r="O61" s="3">
        <f t="shared" ref="O61" si="179">MAX(MAX(O19-$B$13,0),($B$11*P60+$B$12*P61)/EXP($B$7*$B$5/$B$4))</f>
        <v>0</v>
      </c>
      <c r="P61" s="3">
        <f t="shared" ref="P61" si="180">MAX(MAX(P19-$B$13,0),($B$11*Q60+$B$12*Q61)/EXP($B$7*$B$5/$B$4))</f>
        <v>0</v>
      </c>
      <c r="Q61" s="3">
        <f t="shared" ref="Q61" si="181">MAX(MAX(Q19-$B$13,0),($B$11*R60+$B$12*R61)/EXP($B$7*$B$5/$B$4))</f>
        <v>0</v>
      </c>
      <c r="R61" s="3">
        <f t="shared" ref="R61" si="182">MAX(MAX(R19-$B$13,0),($B$11*S60+$B$12*S61)/EXP($B$7*$B$5/$B$4))</f>
        <v>0</v>
      </c>
      <c r="S61" s="3">
        <f t="shared" si="96"/>
        <v>0</v>
      </c>
      <c r="T61" s="3">
        <f t="shared" si="96"/>
        <v>0</v>
      </c>
      <c r="U61" s="3">
        <f t="shared" si="95"/>
        <v>0</v>
      </c>
    </row>
    <row r="62" spans="6:21" x14ac:dyDescent="0.3">
      <c r="F62" s="1">
        <v>0</v>
      </c>
      <c r="G62" s="1">
        <v>1</v>
      </c>
      <c r="H62" s="1">
        <v>2</v>
      </c>
      <c r="I62" s="1">
        <v>3</v>
      </c>
      <c r="J62" s="1">
        <v>4</v>
      </c>
      <c r="K62" s="1">
        <v>5</v>
      </c>
      <c r="L62" s="1">
        <v>6</v>
      </c>
      <c r="M62" s="1">
        <v>7</v>
      </c>
      <c r="N62" s="1">
        <v>8</v>
      </c>
      <c r="O62" s="1">
        <v>9</v>
      </c>
      <c r="P62" s="1">
        <v>10</v>
      </c>
      <c r="Q62" s="1">
        <v>11</v>
      </c>
      <c r="R62" s="1">
        <v>12</v>
      </c>
      <c r="S62" s="1">
        <v>13</v>
      </c>
      <c r="T62" s="1">
        <v>14</v>
      </c>
      <c r="U62" s="1">
        <v>15</v>
      </c>
    </row>
    <row r="66" spans="6:21" x14ac:dyDescent="0.3">
      <c r="F66" t="s">
        <v>15</v>
      </c>
    </row>
    <row r="70" spans="6:21" x14ac:dyDescent="0.3">
      <c r="F70" s="6" t="s">
        <v>17</v>
      </c>
      <c r="G70" s="6"/>
      <c r="H70" s="6"/>
      <c r="I70" s="6"/>
      <c r="J70" s="6"/>
      <c r="K70" s="4"/>
    </row>
    <row r="72" spans="6:21" x14ac:dyDescent="0.3"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>
        <f>U4</f>
        <v>178.79995494019516</v>
      </c>
    </row>
    <row r="73" spans="6:21" x14ac:dyDescent="0.3"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>
        <f>U72*$B$11+U73*$B$12</f>
        <v>170.8016885575891</v>
      </c>
      <c r="U73" s="3">
        <f t="shared" ref="U73:U87" si="183">U5</f>
        <v>165.46951096918505</v>
      </c>
    </row>
    <row r="74" spans="6:21" x14ac:dyDescent="0.3"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>
        <f>T73*$B$11+T74*$B$12</f>
        <v>163.16120898286283</v>
      </c>
      <c r="T74" s="3">
        <f t="shared" ref="T74:T87" si="184">U73*$B$11+U74*$B$12</f>
        <v>158.06755593304536</v>
      </c>
      <c r="U74" s="3">
        <f t="shared" si="183"/>
        <v>153.1329192422856</v>
      </c>
    </row>
    <row r="75" spans="6:21" x14ac:dyDescent="0.3"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>
        <f t="shared" ref="R75:S75" si="185">S74*$B$11+S75*$B$12</f>
        <v>155.86251132273475</v>
      </c>
      <c r="S75" s="3">
        <f t="shared" si="185"/>
        <v>150.99671288264938</v>
      </c>
      <c r="T75" s="3">
        <f t="shared" si="184"/>
        <v>146.28281751571873</v>
      </c>
      <c r="U75" s="3">
        <f t="shared" si="183"/>
        <v>141.71608303134082</v>
      </c>
    </row>
    <row r="76" spans="6:21" x14ac:dyDescent="0.3"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>
        <f t="shared" ref="Q76:R76" si="186">R75*$B$11+R76*$B$12</f>
        <v>148.89030663153017</v>
      </c>
      <c r="R76" s="3">
        <f t="shared" si="186"/>
        <v>144.24217017072709</v>
      </c>
      <c r="S76" s="3">
        <f t="shared" ref="S76" si="187">T75*$B$11+T76*$B$12</f>
        <v>139.73914169611226</v>
      </c>
      <c r="T76" s="3">
        <f t="shared" si="184"/>
        <v>135.37669114970794</v>
      </c>
      <c r="U76" s="3">
        <f t="shared" si="183"/>
        <v>131.15042989528604</v>
      </c>
    </row>
    <row r="77" spans="6:21" x14ac:dyDescent="0.3">
      <c r="F77" s="3"/>
      <c r="G77" s="3"/>
      <c r="H77" s="3"/>
      <c r="I77" s="3"/>
      <c r="J77" s="3"/>
      <c r="K77" s="3"/>
      <c r="L77" s="3"/>
      <c r="M77" s="3"/>
      <c r="N77" s="3"/>
      <c r="O77" s="3"/>
      <c r="P77" s="3">
        <f t="shared" ref="P77:Q77" si="188">Q76*$B$11+Q77*$B$12</f>
        <v>142.22998988466517</v>
      </c>
      <c r="Q77" s="3">
        <f t="shared" si="188"/>
        <v>137.78977872008852</v>
      </c>
      <c r="R77" s="3">
        <f t="shared" ref="R77" si="189">S76*$B$11+S77*$B$12</f>
        <v>133.48818441966279</v>
      </c>
      <c r="S77" s="3">
        <f t="shared" ref="S77" si="190">T76*$B$11+T77*$B$12</f>
        <v>129.32087956869648</v>
      </c>
      <c r="T77" s="3">
        <f t="shared" si="184"/>
        <v>125.28367184802217</v>
      </c>
      <c r="U77" s="3">
        <f t="shared" si="183"/>
        <v>121.37249981651291</v>
      </c>
    </row>
    <row r="78" spans="6:21" x14ac:dyDescent="0.3">
      <c r="F78" s="3"/>
      <c r="G78" s="3"/>
      <c r="H78" s="3"/>
      <c r="I78" s="3"/>
      <c r="J78" s="3"/>
      <c r="K78" s="3"/>
      <c r="L78" s="3"/>
      <c r="M78" s="3"/>
      <c r="N78" s="3"/>
      <c r="O78" s="3">
        <f t="shared" ref="O78:P78" si="191">P77*$B$11+P78*$B$12</f>
        <v>135.86760938477394</v>
      </c>
      <c r="P78" s="3">
        <f t="shared" si="191"/>
        <v>131.62602238484646</v>
      </c>
      <c r="Q78" s="3">
        <f t="shared" ref="Q78" si="192">R77*$B$11+R78*$B$12</f>
        <v>127.51685149468508</v>
      </c>
      <c r="R78" s="3">
        <f t="shared" ref="R78" si="193">S77*$B$11+S78*$B$12</f>
        <v>123.53596287803327</v>
      </c>
      <c r="S78" s="3">
        <f t="shared" ref="S78" si="194">T77*$B$11+T78*$B$12</f>
        <v>119.67935175092448</v>
      </c>
      <c r="T78" s="3">
        <f t="shared" si="184"/>
        <v>115.94313835285936</v>
      </c>
      <c r="U78" s="3">
        <f t="shared" si="183"/>
        <v>112.32356404375702</v>
      </c>
    </row>
    <row r="79" spans="6:21" x14ac:dyDescent="0.3">
      <c r="F79" s="3"/>
      <c r="G79" s="3"/>
      <c r="H79" s="3"/>
      <c r="I79" s="3"/>
      <c r="J79" s="3"/>
      <c r="K79" s="3"/>
      <c r="L79" s="3"/>
      <c r="M79" s="3"/>
      <c r="N79" s="3">
        <f t="shared" ref="N79:O79" si="195">O78*$B$11+O79*$B$12</f>
        <v>129.78983753639301</v>
      </c>
      <c r="O79" s="3">
        <f t="shared" si="195"/>
        <v>125.73798963747237</v>
      </c>
      <c r="P79" s="3">
        <f t="shared" ref="P79" si="196">Q78*$B$11+Q79*$B$12</f>
        <v>121.81263447255631</v>
      </c>
      <c r="Q79" s="3">
        <f t="shared" ref="Q79" si="197">R78*$B$11+R79*$B$12</f>
        <v>118.00982312447046</v>
      </c>
      <c r="R79" s="3">
        <f t="shared" ref="R79" si="198">S78*$B$11+S79*$B$12</f>
        <v>114.32572995542859</v>
      </c>
      <c r="S79" s="3">
        <f>T78*$B$11+T79*$B$12</f>
        <v>110.75664875843131</v>
      </c>
      <c r="T79" s="3">
        <f t="shared" si="184"/>
        <v>107.2989890288126</v>
      </c>
      <c r="U79" s="3">
        <f t="shared" si="183"/>
        <v>103.94927235218299</v>
      </c>
    </row>
    <row r="80" spans="6:21" x14ac:dyDescent="0.3">
      <c r="F80" s="3"/>
      <c r="G80" s="3"/>
      <c r="H80" s="3"/>
      <c r="I80" s="3"/>
      <c r="J80" s="3"/>
      <c r="K80" s="3"/>
      <c r="L80" s="3"/>
      <c r="M80" s="3">
        <f>N79*$B$11+N80*$B$12</f>
        <v>123.98394292798292</v>
      </c>
      <c r="N80" s="3">
        <f t="shared" ref="N80" si="199">O79*$B$11+O80*$B$12</f>
        <v>120.11334652237619</v>
      </c>
      <c r="O80" s="3">
        <f t="shared" ref="O80" si="200">P79*$B$11+P80*$B$12</f>
        <v>116.36358444564542</v>
      </c>
      <c r="P80" s="3">
        <f t="shared" ref="P80" si="201">Q79*$B$11+Q80*$B$12</f>
        <v>112.73088442770482</v>
      </c>
      <c r="Q80" s="3">
        <f t="shared" ref="Q80" si="202">R79*$B$11+R80*$B$12</f>
        <v>109.21159196319439</v>
      </c>
      <c r="R80" s="3">
        <f t="shared" ref="R80" si="203">S79*$B$11+S80*$B$12</f>
        <v>105.80216663503828</v>
      </c>
      <c r="S80" s="3">
        <f t="shared" ref="S80" si="204">T79*$B$11+T80*$B$12</f>
        <v>102.49917855277624</v>
      </c>
      <c r="T80" s="3">
        <f t="shared" si="184"/>
        <v>99.299304902085339</v>
      </c>
      <c r="U80" s="3">
        <f t="shared" si="183"/>
        <v>96.199326602020236</v>
      </c>
    </row>
    <row r="81" spans="6:21" x14ac:dyDescent="0.3">
      <c r="F81" s="3"/>
      <c r="G81" s="3"/>
      <c r="H81" s="3"/>
      <c r="I81" s="3"/>
      <c r="J81" s="3"/>
      <c r="K81" s="3"/>
      <c r="L81" s="3">
        <f t="shared" ref="L81:N81" si="205">M80*$B$11+M81*$B$12</f>
        <v>118.4377636628062</v>
      </c>
      <c r="M81" s="3">
        <f t="shared" si="205"/>
        <v>114.74031081935505</v>
      </c>
      <c r="N81" s="3">
        <f t="shared" si="205"/>
        <v>111.15828701734094</v>
      </c>
      <c r="O81" s="3">
        <f t="shared" ref="O81" si="206">P80*$B$11+P81*$B$12</f>
        <v>107.68808873180461</v>
      </c>
      <c r="P81" s="3">
        <f t="shared" ref="P81" si="207">Q80*$B$11+Q81*$B$12</f>
        <v>104.32622493453779</v>
      </c>
      <c r="Q81" s="3">
        <f t="shared" ref="Q81" si="208">R80*$B$11+R81*$B$12</f>
        <v>101.06931358210005</v>
      </c>
      <c r="R81" s="3">
        <f t="shared" ref="R81" si="209">S80*$B$11+S81*$B$12</f>
        <v>97.914078213474568</v>
      </c>
      <c r="S81" s="3">
        <f t="shared" ref="S81" si="210">T80*$B$11+T81*$B$12</f>
        <v>94.857344653940103</v>
      </c>
      <c r="T81" s="3">
        <f t="shared" si="184"/>
        <v>91.896037821843279</v>
      </c>
      <c r="U81" s="3">
        <f t="shared" si="183"/>
        <v>89.027178635058632</v>
      </c>
    </row>
    <row r="82" spans="6:21" x14ac:dyDescent="0.3">
      <c r="F82" s="3"/>
      <c r="G82" s="3"/>
      <c r="H82" s="3"/>
      <c r="I82" s="3"/>
      <c r="J82" s="3"/>
      <c r="K82" s="3">
        <f>L81*$B$11+L82*$B$12</f>
        <v>113.13968188279611</v>
      </c>
      <c r="L82" s="3">
        <f t="shared" ref="L82:M82" si="211">M81*$B$11+M82*$B$12</f>
        <v>109.60762736278937</v>
      </c>
      <c r="M82" s="3">
        <f t="shared" si="211"/>
        <v>106.18583839174559</v>
      </c>
      <c r="N82" s="3">
        <f t="shared" ref="N82" si="212">O81*$B$11+O82*$B$12</f>
        <v>102.87087264134868</v>
      </c>
      <c r="O82" s="3">
        <f t="shared" ref="O82" si="213">P81*$B$11+P82*$B$12</f>
        <v>99.659395247711416</v>
      </c>
      <c r="P82" s="3">
        <f t="shared" ref="P82" si="214">Q81*$B$11+Q82*$B$12</f>
        <v>96.548175456493823</v>
      </c>
      <c r="Q82" s="3">
        <f t="shared" ref="Q82" si="215">R81*$B$11+R82*$B$12</f>
        <v>93.534083372756356</v>
      </c>
      <c r="R82" s="3">
        <f t="shared" ref="R82" si="216">S81*$B$11+S82*$B$12</f>
        <v>90.614086812277549</v>
      </c>
      <c r="S82" s="3">
        <f t="shared" ref="S82" si="217">T81*$B$11+T82*$B$12</f>
        <v>87.785248251169179</v>
      </c>
      <c r="T82" s="3">
        <f t="shared" si="184"/>
        <v>85.044721870719798</v>
      </c>
      <c r="U82" s="3">
        <f t="shared" si="183"/>
        <v>82.389750694493912</v>
      </c>
    </row>
    <row r="83" spans="6:21" x14ac:dyDescent="0.3">
      <c r="F83" s="3"/>
      <c r="G83" s="3"/>
      <c r="H83" s="3"/>
      <c r="I83" s="3"/>
      <c r="J83" s="3">
        <f t="shared" ref="J83:K83" si="218">K82*$B$11+K83*$B$12</f>
        <v>108.07859943205051</v>
      </c>
      <c r="K83" s="3">
        <f t="shared" si="218"/>
        <v>104.70454446488679</v>
      </c>
      <c r="L83" s="3">
        <f t="shared" ref="L83:M83" si="219">M82*$B$11+M83*$B$12</f>
        <v>101.43582253295176</v>
      </c>
      <c r="M83" s="3">
        <f t="shared" si="219"/>
        <v>98.269145293755884</v>
      </c>
      <c r="N83" s="3">
        <f t="shared" ref="N83" si="220">O82*$B$11+O83*$B$12</f>
        <v>95.201327062027346</v>
      </c>
      <c r="O83" s="3">
        <f t="shared" ref="O83" si="221">P82*$B$11+P83*$B$12</f>
        <v>92.229281604904628</v>
      </c>
      <c r="P83" s="3">
        <f t="shared" ref="P83" si="222">Q82*$B$11+Q83*$B$12</f>
        <v>89.350019037178498</v>
      </c>
      <c r="Q83" s="3">
        <f>R82*$B$11+R83*$B$12</f>
        <v>86.560642813459935</v>
      </c>
      <c r="R83" s="3">
        <f t="shared" ref="R83" si="223">S82*$B$11+S83*$B$12</f>
        <v>83.858346814248193</v>
      </c>
      <c r="S83" s="3">
        <f t="shared" ref="S83" si="224">T82*$B$11+T83*$B$12</f>
        <v>81.240412522967546</v>
      </c>
      <c r="T83" s="3">
        <f t="shared" si="184"/>
        <v>78.704206291132706</v>
      </c>
      <c r="U83" s="3">
        <f t="shared" si="183"/>
        <v>76.247176688891898</v>
      </c>
    </row>
    <row r="84" spans="6:21" x14ac:dyDescent="0.3">
      <c r="F84" s="3"/>
      <c r="G84" s="3"/>
      <c r="H84" s="3"/>
      <c r="I84" s="3">
        <f t="shared" ref="I84:J84" si="225">J83*$B$11+J84*$B$12</f>
        <v>103.24391460897178</v>
      </c>
      <c r="J84" s="3">
        <f t="shared" si="225"/>
        <v>100.02079139358594</v>
      </c>
      <c r="K84" s="3">
        <f t="shared" ref="K84:K87" si="226">L83*$B$11+L84*$B$12</f>
        <v>96.898289346052039</v>
      </c>
      <c r="L84" s="3">
        <f t="shared" ref="L84:M84" si="227">M83*$B$11+M84*$B$12</f>
        <v>93.873267221452224</v>
      </c>
      <c r="M84" s="3">
        <f t="shared" si="227"/>
        <v>90.942681839916446</v>
      </c>
      <c r="N84" s="3">
        <f t="shared" ref="N84" si="228">O83*$B$11+O84*$B$12</f>
        <v>88.103585025175846</v>
      </c>
      <c r="O84" s="3">
        <f t="shared" ref="O84" si="229">P83*$B$11+P84*$B$12</f>
        <v>85.353120638690001</v>
      </c>
      <c r="P84" s="3">
        <f t="shared" ref="P84" si="230">Q83*$B$11+Q84*$B$12</f>
        <v>82.688521706364327</v>
      </c>
      <c r="Q84" s="3">
        <f t="shared" ref="Q84" si="231">R83*$B$11+R84*$B$12</f>
        <v>80.10710763496725</v>
      </c>
      <c r="R84" s="3">
        <f t="shared" ref="R84" si="232">S83*$B$11+S84*$B$12</f>
        <v>77.606281515446625</v>
      </c>
      <c r="S84" s="3">
        <f t="shared" ref="S84" si="233">T83*$B$11+T84*$B$12</f>
        <v>75.183527510432683</v>
      </c>
      <c r="T84" s="3">
        <f t="shared" si="184"/>
        <v>72.836408323299338</v>
      </c>
      <c r="U84" s="3">
        <f t="shared" si="183"/>
        <v>70.562562746237617</v>
      </c>
    </row>
    <row r="85" spans="6:21" x14ac:dyDescent="0.3">
      <c r="F85" s="3"/>
      <c r="G85" s="3"/>
      <c r="H85" s="3">
        <f t="shared" ref="H85:I85" si="234">I84*$B$11+I85*$B$12</f>
        <v>98.625499958353998</v>
      </c>
      <c r="I85" s="3">
        <f t="shared" si="234"/>
        <v>95.546556857942136</v>
      </c>
      <c r="J85" s="3">
        <f t="shared" ref="J85" si="235">K84*$B$11+K85*$B$12</f>
        <v>92.563733834179587</v>
      </c>
      <c r="K85" s="3">
        <f t="shared" si="226"/>
        <v>89.674030159597947</v>
      </c>
      <c r="L85" s="3">
        <f t="shared" ref="L85:M85" si="236">M84*$B$11+M85*$B$12</f>
        <v>86.87453878502842</v>
      </c>
      <c r="M85" s="3">
        <f t="shared" si="236"/>
        <v>84.162443415103056</v>
      </c>
      <c r="N85" s="3">
        <f t="shared" ref="N85" si="237">O84*$B$11+O85*$B$12</f>
        <v>81.535015675054524</v>
      </c>
      <c r="O85" s="3">
        <f t="shared" ref="O85" si="238">P84*$B$11+P85*$B$12</f>
        <v>78.989612365964192</v>
      </c>
      <c r="P85" s="3">
        <f t="shared" ref="P85" si="239">Q84*$B$11+Q85*$B$12</f>
        <v>76.52367280569743</v>
      </c>
      <c r="Q85" s="3">
        <f t="shared" ref="Q85" si="240">R84*$B$11+R85*$B$12</f>
        <v>74.134716252850879</v>
      </c>
      <c r="R85" s="3">
        <f t="shared" ref="R85" si="241">S84*$B$11+S85*$B$12</f>
        <v>71.820339411120386</v>
      </c>
      <c r="S85" s="3">
        <f t="shared" ref="S85" si="242">T84*$B$11+T85*$B$12</f>
        <v>69.578214011578865</v>
      </c>
      <c r="T85" s="3">
        <f t="shared" si="184"/>
        <v>67.406084470431892</v>
      </c>
      <c r="U85" s="3">
        <f t="shared" si="183"/>
        <v>65.301765619894738</v>
      </c>
    </row>
    <row r="86" spans="6:21" x14ac:dyDescent="0.3">
      <c r="F86" s="3"/>
      <c r="G86" s="3">
        <f t="shared" ref="F86:H87" si="243">H85*$B$11+H86*$B$12</f>
        <v>94.213681056898054</v>
      </c>
      <c r="H86" s="3">
        <f t="shared" si="243"/>
        <v>91.27246845592741</v>
      </c>
      <c r="I86" s="3">
        <f t="shared" ref="I86" si="244">J85*$B$11+J86*$B$12</f>
        <v>88.423076187917587</v>
      </c>
      <c r="J86" s="3">
        <f t="shared" ref="J86" si="245">K85*$B$11+K86*$B$12</f>
        <v>85.662637757076254</v>
      </c>
      <c r="K86" s="3">
        <f t="shared" si="226"/>
        <v>82.988376155395116</v>
      </c>
      <c r="L86" s="3">
        <f t="shared" ref="L86:M86" si="246">M85*$B$11+M86*$B$12</f>
        <v>80.397601068972904</v>
      </c>
      <c r="M86" s="3">
        <f t="shared" si="246"/>
        <v>77.887706171552793</v>
      </c>
      <c r="N86" s="3">
        <f>O85*$B$11+O86*$B$12</f>
        <v>75.456166502551639</v>
      </c>
      <c r="O86" s="3">
        <f t="shared" ref="O86" si="247">P85*$B$11+P86*$B$12</f>
        <v>73.10053592694328</v>
      </c>
      <c r="P86" s="3">
        <f t="shared" ref="P86" si="248">Q85*$B$11+Q86*$B$12</f>
        <v>70.818444674440514</v>
      </c>
      <c r="Q86" s="3">
        <f t="shared" ref="Q86" si="249">R85*$B$11+R86*$B$12</f>
        <v>68.60759695550027</v>
      </c>
      <c r="R86" s="3">
        <f t="shared" ref="R86" si="250">S85*$B$11+S86*$B$12</f>
        <v>66.465768651753535</v>
      </c>
      <c r="S86" s="3">
        <f t="shared" ref="S86" si="251">T85*$B$11+T86*$B$12</f>
        <v>64.390805078536658</v>
      </c>
      <c r="T86" s="3">
        <f t="shared" si="184"/>
        <v>62.380618817273181</v>
      </c>
      <c r="U86" s="3">
        <f t="shared" si="183"/>
        <v>60.433187615525469</v>
      </c>
    </row>
    <row r="87" spans="6:21" x14ac:dyDescent="0.3">
      <c r="F87" s="5">
        <f t="shared" si="243"/>
        <v>89.999216247715026</v>
      </c>
      <c r="G87" s="3">
        <f t="shared" si="243"/>
        <v>87.189573041592993</v>
      </c>
      <c r="H87" s="3">
        <f t="shared" ref="H87" si="252">I86*$B$11+I87*$B$12</f>
        <v>84.467642765370044</v>
      </c>
      <c r="I87" s="3">
        <f t="shared" ref="I87" si="253">J86*$B$11+J87*$B$12</f>
        <v>81.830687150338349</v>
      </c>
      <c r="J87" s="3">
        <f t="shared" ref="J87" si="254">K86*$B$11+K87*$B$12</f>
        <v>79.276053412513079</v>
      </c>
      <c r="K87" s="3">
        <f t="shared" si="226"/>
        <v>76.801171583925054</v>
      </c>
      <c r="L87" s="3">
        <f t="shared" ref="L87:M87" si="255">M86*$B$11+M87*$B$12</f>
        <v>74.403551927226474</v>
      </c>
      <c r="M87" s="3">
        <f t="shared" si="255"/>
        <v>72.080782431008927</v>
      </c>
      <c r="N87" s="3">
        <f t="shared" ref="N87" si="256">O86*$B$11+O87*$B$12</f>
        <v>69.830526383313781</v>
      </c>
      <c r="O87" s="3">
        <f t="shared" ref="O87" si="257">P86*$B$11+P87*$B$12</f>
        <v>67.650520020894106</v>
      </c>
      <c r="P87" s="3">
        <f t="shared" ref="P87" si="258">Q86*$B$11+Q87*$B$12</f>
        <v>65.538570251863177</v>
      </c>
      <c r="Q87" s="3">
        <f t="shared" ref="Q87" si="259">R86*$B$11+R87*$B$12</f>
        <v>63.492552449438449</v>
      </c>
      <c r="R87" s="3">
        <f t="shared" ref="R87" si="260">S86*$B$11+S87*$B$12</f>
        <v>61.510408314561715</v>
      </c>
      <c r="S87" s="3">
        <f t="shared" ref="S87" si="261">T86*$B$11+T87*$B$12</f>
        <v>59.590143805245084</v>
      </c>
      <c r="T87" s="3">
        <f t="shared" si="184"/>
        <v>57.729827130559684</v>
      </c>
      <c r="U87" s="3">
        <f t="shared" si="183"/>
        <v>55.927586807249149</v>
      </c>
    </row>
    <row r="88" spans="6:21" x14ac:dyDescent="0.3">
      <c r="F88" s="1">
        <v>0</v>
      </c>
      <c r="G88" s="1">
        <v>1</v>
      </c>
      <c r="H88" s="1">
        <v>2</v>
      </c>
      <c r="I88" s="1">
        <v>3</v>
      </c>
      <c r="J88" s="1">
        <v>4</v>
      </c>
      <c r="K88" s="1">
        <v>5</v>
      </c>
      <c r="L88" s="1">
        <v>6</v>
      </c>
      <c r="M88" s="1">
        <v>7</v>
      </c>
      <c r="N88" s="1">
        <v>8</v>
      </c>
      <c r="O88" s="1">
        <v>9</v>
      </c>
      <c r="P88" s="1">
        <v>10</v>
      </c>
      <c r="Q88" s="1">
        <v>11</v>
      </c>
      <c r="R88" s="1">
        <v>12</v>
      </c>
      <c r="S88" s="1">
        <v>13</v>
      </c>
      <c r="T88" s="1">
        <v>14</v>
      </c>
      <c r="U88" s="1">
        <v>15</v>
      </c>
    </row>
    <row r="90" spans="6:21" x14ac:dyDescent="0.3">
      <c r="F90" s="6" t="s">
        <v>16</v>
      </c>
      <c r="G90" s="6"/>
      <c r="H90" s="6"/>
      <c r="I90" s="6"/>
      <c r="J90" s="6"/>
    </row>
    <row r="92" spans="6:21" x14ac:dyDescent="0.3">
      <c r="F92" s="3"/>
      <c r="G92" s="3"/>
      <c r="H92" s="3"/>
      <c r="I92" s="3"/>
      <c r="J92" s="3"/>
      <c r="K92" s="3"/>
      <c r="L92" s="3"/>
      <c r="M92" s="3">
        <f>MAX(M80-$B$13,0)</f>
        <v>8.9839429279829233</v>
      </c>
    </row>
    <row r="93" spans="6:21" x14ac:dyDescent="0.3">
      <c r="F93" s="3"/>
      <c r="G93" s="3"/>
      <c r="H93" s="3"/>
      <c r="I93" s="3"/>
      <c r="J93" s="3"/>
      <c r="K93" s="3"/>
      <c r="L93" s="3">
        <f>MAX((M92*$B$11+M93*$B$12)/EXP($B$7*$B$5/$B$14),MAX(L81-$B$13))</f>
        <v>3.5858848933532008</v>
      </c>
      <c r="M93" s="3">
        <f t="shared" ref="M93:M99" si="262">MAX(M81-$B$13,0)</f>
        <v>0</v>
      </c>
    </row>
    <row r="94" spans="6:21" x14ac:dyDescent="0.3">
      <c r="F94" s="3"/>
      <c r="G94" s="3"/>
      <c r="H94" s="3"/>
      <c r="I94" s="3"/>
      <c r="J94" s="3"/>
      <c r="K94" s="3">
        <f t="shared" ref="K94:L99" si="263">MAX((L93*$B$11+L94*$B$12)/EXP($B$7*$B$5/$B$14),MAX(K82-$B$13))</f>
        <v>1.4312836325270051</v>
      </c>
      <c r="L94" s="3">
        <f t="shared" si="263"/>
        <v>0</v>
      </c>
      <c r="M94" s="3">
        <f t="shared" si="262"/>
        <v>0</v>
      </c>
    </row>
    <row r="95" spans="6:21" x14ac:dyDescent="0.3">
      <c r="F95" s="3"/>
      <c r="G95" s="3"/>
      <c r="H95" s="3"/>
      <c r="I95" s="3"/>
      <c r="J95" s="3">
        <f t="shared" ref="J95:K95" si="264">MAX((K94*$B$11+K95*$B$12)/EXP($B$7*$B$5/$B$14),MAX(J83-$B$13))</f>
        <v>0.57128795197440252</v>
      </c>
      <c r="K95" s="3">
        <f t="shared" si="264"/>
        <v>0</v>
      </c>
      <c r="L95" s="3">
        <f t="shared" si="263"/>
        <v>0</v>
      </c>
      <c r="M95" s="3">
        <f>MAX(M83-$B$13,0)</f>
        <v>0</v>
      </c>
    </row>
    <row r="96" spans="6:21" x14ac:dyDescent="0.3">
      <c r="F96" s="3"/>
      <c r="G96" s="3"/>
      <c r="H96" s="3"/>
      <c r="I96" s="3">
        <f t="shared" ref="I96:J96" si="265">MAX((J95*$B$11+J96*$B$12)/EXP($B$7*$B$5/$B$14),MAX(I84-$B$13))</f>
        <v>0.22802602968000429</v>
      </c>
      <c r="J96" s="3">
        <f t="shared" si="265"/>
        <v>0</v>
      </c>
      <c r="K96" s="3">
        <f t="shared" ref="K96" si="266">MAX((L95*$B$11+L96*$B$12)/EXP($B$7*$B$5/$B$14),MAX(K84-$B$13))</f>
        <v>0</v>
      </c>
      <c r="L96" s="3">
        <f t="shared" si="263"/>
        <v>0</v>
      </c>
      <c r="M96" s="3">
        <f t="shared" si="262"/>
        <v>0</v>
      </c>
    </row>
    <row r="97" spans="6:13" x14ac:dyDescent="0.3">
      <c r="F97" s="3"/>
      <c r="G97" s="3"/>
      <c r="H97" s="3">
        <f t="shared" ref="H97:I97" si="267">MAX((I96*$B$11+I97*$B$12)/EXP($B$7*$B$5/$B$14),MAX(H85-$B$13))</f>
        <v>9.1015170251579125E-2</v>
      </c>
      <c r="I97" s="3">
        <f t="shared" si="267"/>
        <v>0</v>
      </c>
      <c r="J97" s="3">
        <f t="shared" ref="J97" si="268">MAX((K96*$B$11+K97*$B$12)/EXP($B$7*$B$5/$B$14),MAX(J85-$B$13))</f>
        <v>0</v>
      </c>
      <c r="K97" s="3">
        <f t="shared" ref="K97" si="269">MAX((L96*$B$11+L97*$B$12)/EXP($B$7*$B$5/$B$14),MAX(K85-$B$13))</f>
        <v>0</v>
      </c>
      <c r="L97" s="3">
        <f t="shared" si="263"/>
        <v>0</v>
      </c>
      <c r="M97" s="3">
        <f t="shared" si="262"/>
        <v>0</v>
      </c>
    </row>
    <row r="98" spans="6:13" x14ac:dyDescent="0.3">
      <c r="F98" s="3"/>
      <c r="G98" s="3">
        <f t="shared" ref="F98:H99" si="270">MAX((H97*$B$11+H98*$B$12)/EXP($B$7*$B$5/$B$14),MAX(G86-$B$13))</f>
        <v>3.632813862324745E-2</v>
      </c>
      <c r="H98" s="3">
        <f t="shared" si="270"/>
        <v>0</v>
      </c>
      <c r="I98" s="3">
        <f t="shared" ref="I98" si="271">MAX((J97*$B$11+J98*$B$12)/EXP($B$7*$B$5/$B$14),MAX(I86-$B$13))</f>
        <v>0</v>
      </c>
      <c r="J98" s="3">
        <f t="shared" ref="J98" si="272">MAX((K97*$B$11+K98*$B$12)/EXP($B$7*$B$5/$B$14),MAX(J86-$B$13))</f>
        <v>0</v>
      </c>
      <c r="K98" s="3">
        <f t="shared" ref="K98" si="273">MAX((L97*$B$11+L98*$B$12)/EXP($B$7*$B$5/$B$14),MAX(K86-$B$13))</f>
        <v>0</v>
      </c>
      <c r="L98" s="3">
        <f>MAX((M97*$B$11+M98*$B$12)/EXP($B$7*$B$5/$B$14),MAX(L86-$B$13))</f>
        <v>0</v>
      </c>
      <c r="M98" s="3">
        <f t="shared" si="262"/>
        <v>0</v>
      </c>
    </row>
    <row r="99" spans="6:13" x14ac:dyDescent="0.3">
      <c r="F99" s="5">
        <f t="shared" si="270"/>
        <v>1.4500150383523406E-2</v>
      </c>
      <c r="G99" s="3">
        <f t="shared" si="270"/>
        <v>0</v>
      </c>
      <c r="H99" s="3">
        <f t="shared" ref="H99" si="274">MAX((I98*$B$11+I99*$B$12)/EXP($B$7*$B$5/$B$14),MAX(H87-$B$13))</f>
        <v>0</v>
      </c>
      <c r="I99" s="3">
        <f t="shared" ref="I99" si="275">MAX((J98*$B$11+J99*$B$12)/EXP($B$7*$B$5/$B$14),MAX(I87-$B$13))</f>
        <v>0</v>
      </c>
      <c r="J99" s="3">
        <f t="shared" ref="J99" si="276">MAX((K98*$B$11+K99*$B$12)/EXP($B$7*$B$5/$B$14),MAX(J87-$B$13))</f>
        <v>0</v>
      </c>
      <c r="K99" s="3">
        <f t="shared" ref="K99" si="277">MAX((L98*$B$11+L99*$B$12)/EXP($B$7*$B$5/$B$14),MAX(K87-$B$13))</f>
        <v>0</v>
      </c>
      <c r="L99" s="3">
        <f t="shared" si="263"/>
        <v>0</v>
      </c>
      <c r="M99" s="3">
        <f t="shared" si="262"/>
        <v>0</v>
      </c>
    </row>
    <row r="100" spans="6:13" x14ac:dyDescent="0.3">
      <c r="F100" s="1">
        <v>0</v>
      </c>
      <c r="G100" s="1">
        <v>1</v>
      </c>
      <c r="H100" s="1">
        <v>2</v>
      </c>
      <c r="I100" s="1">
        <v>3</v>
      </c>
      <c r="J100" s="1">
        <v>4</v>
      </c>
      <c r="K100" s="1">
        <v>5</v>
      </c>
      <c r="L100" s="1">
        <v>6</v>
      </c>
      <c r="M100" s="1">
        <v>7</v>
      </c>
    </row>
    <row r="101" spans="6:13" x14ac:dyDescent="0.3">
      <c r="M101" s="3"/>
    </row>
  </sheetData>
  <mergeCells count="5">
    <mergeCell ref="F70:J70"/>
    <mergeCell ref="F2:J2"/>
    <mergeCell ref="F23:J23"/>
    <mergeCell ref="F43:J43"/>
    <mergeCell ref="F90:J90"/>
  </mergeCell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Саматов</dc:creator>
  <cp:lastModifiedBy>User</cp:lastModifiedBy>
  <dcterms:created xsi:type="dcterms:W3CDTF">2015-06-05T18:17:20Z</dcterms:created>
  <dcterms:modified xsi:type="dcterms:W3CDTF">2023-02-20T11:07:10Z</dcterms:modified>
</cp:coreProperties>
</file>