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ies\ТСП\ЛБ№2\"/>
    </mc:Choice>
  </mc:AlternateContent>
  <xr:revisionPtr revIDLastSave="0" documentId="13_ncr:1_{24F632F4-C846-48C8-95D0-23177407853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1" l="1"/>
  <c r="F98" i="1"/>
  <c r="N90" i="1"/>
  <c r="N77" i="1"/>
  <c r="W82" i="1" l="1"/>
  <c r="X82" i="1"/>
  <c r="W83" i="1" s="1"/>
  <c r="V84" i="1" s="1"/>
  <c r="X83" i="1"/>
  <c r="W84" i="1" s="1"/>
  <c r="X84" i="1"/>
  <c r="W85" i="1" s="1"/>
  <c r="X85" i="1"/>
  <c r="X81" i="1"/>
  <c r="Y81" i="1"/>
  <c r="Y82" i="1"/>
  <c r="Y83" i="1"/>
  <c r="Y84" i="1"/>
  <c r="Y85" i="1"/>
  <c r="Y80" i="1"/>
  <c r="M78" i="1"/>
  <c r="V35" i="1"/>
  <c r="W35" i="1"/>
  <c r="W34" i="1"/>
  <c r="X34" i="1"/>
  <c r="X35" i="1"/>
  <c r="X33" i="1"/>
  <c r="Y33" i="1"/>
  <c r="Y34" i="1"/>
  <c r="Y35" i="1"/>
  <c r="Y32" i="1"/>
  <c r="Z32" i="1"/>
  <c r="Z33" i="1"/>
  <c r="Z34" i="1"/>
  <c r="Z35" i="1"/>
  <c r="Z31" i="1"/>
  <c r="M61" i="1"/>
  <c r="V83" i="1" l="1"/>
  <c r="U84" i="1" s="1"/>
  <c r="U85" i="1"/>
  <c r="V85" i="1"/>
  <c r="N97" i="1"/>
  <c r="M97" i="1" s="1"/>
  <c r="M92" i="1"/>
  <c r="M93" i="1"/>
  <c r="L94" i="1" s="1"/>
  <c r="M94" i="1"/>
  <c r="M95" i="1"/>
  <c r="L96" i="1" s="1"/>
  <c r="M96" i="1"/>
  <c r="M91" i="1"/>
  <c r="L92" i="1" s="1"/>
  <c r="M79" i="1"/>
  <c r="L80" i="1" s="1"/>
  <c r="M80" i="1"/>
  <c r="L81" i="1" s="1"/>
  <c r="M81" i="1"/>
  <c r="M82" i="1"/>
  <c r="L83" i="1" s="1"/>
  <c r="M83" i="1"/>
  <c r="M84" i="1"/>
  <c r="L85" i="1" s="1"/>
  <c r="M85" i="1"/>
  <c r="K43" i="1"/>
  <c r="F48" i="1"/>
  <c r="P42" i="1"/>
  <c r="L82" i="1" l="1"/>
  <c r="K83" i="1" s="1"/>
  <c r="L95" i="1"/>
  <c r="K96" i="1" s="1"/>
  <c r="K81" i="1"/>
  <c r="L93" i="1"/>
  <c r="K94" i="1" s="1"/>
  <c r="L84" i="1"/>
  <c r="T85" i="1"/>
  <c r="K84" i="1"/>
  <c r="K82" i="1"/>
  <c r="J83" i="1" s="1"/>
  <c r="K85" i="1"/>
  <c r="L97" i="1"/>
  <c r="M98" i="1"/>
  <c r="L98" i="1" s="1"/>
  <c r="L79" i="1"/>
  <c r="K80" i="1" s="1"/>
  <c r="J81" i="1" s="1"/>
  <c r="J85" i="1" l="1"/>
  <c r="J82" i="1"/>
  <c r="I83" i="1" s="1"/>
  <c r="K95" i="1"/>
  <c r="J96" i="1" s="1"/>
  <c r="K93" i="1"/>
  <c r="J94" i="1" s="1"/>
  <c r="J84" i="1"/>
  <c r="I84" i="1"/>
  <c r="K97" i="1"/>
  <c r="K98" i="1"/>
  <c r="I82" i="1" l="1"/>
  <c r="H83" i="1" s="1"/>
  <c r="G84" i="1" s="1"/>
  <c r="H85" i="1"/>
  <c r="I85" i="1"/>
  <c r="J95" i="1"/>
  <c r="H84" i="1"/>
  <c r="I96" i="1"/>
  <c r="I95" i="1"/>
  <c r="H96" i="1" s="1"/>
  <c r="J97" i="1"/>
  <c r="J98" i="1"/>
  <c r="G85" i="1" l="1"/>
  <c r="I98" i="1"/>
  <c r="I97" i="1"/>
  <c r="H97" i="1" l="1"/>
  <c r="H98" i="1"/>
  <c r="G97" i="1" l="1"/>
  <c r="G98" i="1"/>
  <c r="N91" i="1" l="1"/>
  <c r="N92" i="1"/>
  <c r="N93" i="1"/>
  <c r="N94" i="1"/>
  <c r="N95" i="1"/>
  <c r="N96" i="1"/>
  <c r="N98" i="1"/>
  <c r="N78" i="1"/>
  <c r="N79" i="1"/>
  <c r="N80" i="1"/>
  <c r="N81" i="1"/>
  <c r="N82" i="1"/>
  <c r="N83" i="1"/>
  <c r="N84" i="1"/>
  <c r="N85" i="1"/>
  <c r="I45" i="1"/>
  <c r="G68" i="1"/>
  <c r="H67" i="1"/>
  <c r="H68" i="1"/>
  <c r="I66" i="1"/>
  <c r="I67" i="1"/>
  <c r="I68" i="1"/>
  <c r="J65" i="1"/>
  <c r="J66" i="1"/>
  <c r="J67" i="1"/>
  <c r="J68" i="1"/>
  <c r="K64" i="1"/>
  <c r="K65" i="1"/>
  <c r="K66" i="1"/>
  <c r="K67" i="1"/>
  <c r="K68" i="1"/>
  <c r="L63" i="1"/>
  <c r="L64" i="1"/>
  <c r="L65" i="1"/>
  <c r="L66" i="1"/>
  <c r="L67" i="1"/>
  <c r="L68" i="1"/>
  <c r="M62" i="1"/>
  <c r="M63" i="1"/>
  <c r="M64" i="1"/>
  <c r="M65" i="1"/>
  <c r="M66" i="1"/>
  <c r="M67" i="1"/>
  <c r="M68" i="1"/>
  <c r="L62" i="1" l="1"/>
  <c r="K63" i="1" s="1"/>
  <c r="J64" i="1" l="1"/>
  <c r="I65" i="1" l="1"/>
  <c r="H66" i="1" s="1"/>
  <c r="G67" i="1" s="1"/>
  <c r="F68" i="1" s="1"/>
  <c r="G48" i="1" l="1"/>
  <c r="G47" i="1"/>
  <c r="H47" i="1"/>
  <c r="H48" i="1"/>
  <c r="H46" i="1"/>
  <c r="I46" i="1"/>
  <c r="I47" i="1"/>
  <c r="I48" i="1"/>
  <c r="J45" i="1"/>
  <c r="J46" i="1"/>
  <c r="J47" i="1"/>
  <c r="J48" i="1"/>
  <c r="J44" i="1"/>
  <c r="K44" i="1"/>
  <c r="K45" i="1"/>
  <c r="K46" i="1"/>
  <c r="K47" i="1"/>
  <c r="K48" i="1"/>
  <c r="F35" i="1" l="1"/>
  <c r="G35" i="1"/>
  <c r="G34" i="1"/>
  <c r="H34" i="1"/>
  <c r="H35" i="1"/>
  <c r="H33" i="1"/>
  <c r="I33" i="1"/>
  <c r="I34" i="1"/>
  <c r="I35" i="1"/>
  <c r="I32" i="1"/>
  <c r="J32" i="1"/>
  <c r="J33" i="1"/>
  <c r="J34" i="1"/>
  <c r="J35" i="1"/>
  <c r="J31" i="1"/>
  <c r="K31" i="1"/>
  <c r="K32" i="1"/>
  <c r="K33" i="1"/>
  <c r="K34" i="1"/>
  <c r="K35" i="1"/>
  <c r="K30" i="1"/>
  <c r="L30" i="1"/>
  <c r="L31" i="1"/>
  <c r="L32" i="1"/>
  <c r="L33" i="1"/>
  <c r="L34" i="1"/>
  <c r="L35" i="1"/>
  <c r="L29" i="1"/>
  <c r="M29" i="1"/>
  <c r="M30" i="1"/>
  <c r="M31" i="1"/>
  <c r="M32" i="1"/>
  <c r="M33" i="1"/>
  <c r="M34" i="1"/>
  <c r="M35" i="1"/>
  <c r="M28" i="1"/>
  <c r="N28" i="1"/>
  <c r="N29" i="1"/>
  <c r="N30" i="1"/>
  <c r="N31" i="1"/>
  <c r="N32" i="1"/>
  <c r="N33" i="1"/>
  <c r="N34" i="1"/>
  <c r="N35" i="1"/>
  <c r="N27" i="1"/>
  <c r="O35" i="1"/>
  <c r="O26" i="1"/>
  <c r="O27" i="1"/>
  <c r="O28" i="1"/>
  <c r="O29" i="1"/>
  <c r="O30" i="1"/>
  <c r="O31" i="1"/>
  <c r="O32" i="1"/>
  <c r="O33" i="1"/>
  <c r="O34" i="1"/>
  <c r="H19" i="1" l="1"/>
  <c r="M16" i="1"/>
  <c r="N15" i="1" s="1"/>
  <c r="O14" i="1" s="1"/>
  <c r="P13" i="1" s="1"/>
  <c r="L17" i="1"/>
  <c r="O17" i="1"/>
  <c r="P16" i="1" s="1"/>
  <c r="P17" i="1"/>
  <c r="H18" i="1"/>
  <c r="I17" i="1" s="1"/>
  <c r="J16" i="1" s="1"/>
  <c r="K15" i="1" s="1"/>
  <c r="L14" i="1" s="1"/>
  <c r="M13" i="1" s="1"/>
  <c r="N12" i="1" s="1"/>
  <c r="O11" i="1" s="1"/>
  <c r="P10" i="1" s="1"/>
  <c r="I18" i="1"/>
  <c r="J17" i="1" s="1"/>
  <c r="K16" i="1" s="1"/>
  <c r="L15" i="1" s="1"/>
  <c r="M14" i="1" s="1"/>
  <c r="N13" i="1" s="1"/>
  <c r="O12" i="1" s="1"/>
  <c r="P11" i="1" s="1"/>
  <c r="J18" i="1"/>
  <c r="K17" i="1" s="1"/>
  <c r="L16" i="1" s="1"/>
  <c r="M15" i="1" s="1"/>
  <c r="N14" i="1" s="1"/>
  <c r="O13" i="1" s="1"/>
  <c r="P12" i="1" s="1"/>
  <c r="K18" i="1"/>
  <c r="L18" i="1"/>
  <c r="M17" i="1" s="1"/>
  <c r="N16" i="1" s="1"/>
  <c r="O15" i="1" s="1"/>
  <c r="P14" i="1" s="1"/>
  <c r="M18" i="1"/>
  <c r="N17" i="1" s="1"/>
  <c r="O16" i="1" s="1"/>
  <c r="P15" i="1" s="1"/>
  <c r="N18" i="1"/>
  <c r="O18" i="1"/>
  <c r="P18" i="1"/>
  <c r="I19" i="1"/>
  <c r="J19" i="1"/>
  <c r="K19" i="1"/>
  <c r="L19" i="1"/>
  <c r="M19" i="1"/>
  <c r="N19" i="1"/>
  <c r="O19" i="1"/>
  <c r="P19" i="1"/>
  <c r="G19" i="1"/>
  <c r="G20" i="1"/>
  <c r="F20" i="1"/>
  <c r="H20" i="1"/>
  <c r="I20" i="1" s="1"/>
  <c r="J20" i="1" l="1"/>
  <c r="K20" i="1" l="1"/>
  <c r="L20" i="1" l="1"/>
  <c r="M20" i="1" l="1"/>
  <c r="N20" i="1" l="1"/>
  <c r="O20" i="1" l="1"/>
  <c r="P20" i="1" l="1"/>
</calcChain>
</file>

<file path=xl/sharedStrings.xml><?xml version="1.0" encoding="utf-8"?>
<sst xmlns="http://schemas.openxmlformats.org/spreadsheetml/2006/main" count="18" uniqueCount="18">
  <si>
    <t>n</t>
  </si>
  <si>
    <t>T</t>
  </si>
  <si>
    <t>r</t>
  </si>
  <si>
    <t>B0</t>
  </si>
  <si>
    <t>u</t>
  </si>
  <si>
    <t>d</t>
  </si>
  <si>
    <t>p</t>
  </si>
  <si>
    <t>q</t>
  </si>
  <si>
    <t xml:space="preserve">Изменение процентной ставки </t>
  </si>
  <si>
    <t>t</t>
  </si>
  <si>
    <t>k</t>
  </si>
  <si>
    <t>Ft</t>
  </si>
  <si>
    <t xml:space="preserve"> матрица стоимости 10-летней бескупонной облигации ZCB10</t>
  </si>
  <si>
    <t xml:space="preserve"> цена форварда на бескупонную облигацию</t>
  </si>
  <si>
    <t>E1</t>
  </si>
  <si>
    <t>E2</t>
  </si>
  <si>
    <t>цена фьючерса на бескупонную облигацию ZCB10</t>
  </si>
  <si>
    <t xml:space="preserve">цена опциона покупателя американского типа на фьючерс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</si>
</sst>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1" xfId="0" applyFont="1" applyBorder="1"/>
    <xf numFmtId="2" fontId="0" fillId="3" borderId="0" xfId="0" applyNumberFormat="1" applyFill="1"/>
    <xf numFmtId="10" fontId="0" fillId="3" borderId="0" xfId="0" applyNumberFormat="1" applyFill="1"/>
    <xf numFmtId="0" fontId="0" fillId="0" borderId="1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topLeftCell="A71" zoomScale="96" workbookViewId="0">
      <selection activeCell="I81" sqref="I81"/>
    </sheetView>
  </sheetViews>
  <sheetFormatPr defaultRowHeight="14.4" x14ac:dyDescent="0.3"/>
  <cols>
    <col min="6" max="6" width="10.33203125" bestFit="1" customWidth="1"/>
  </cols>
  <sheetData>
    <row r="1" spans="1:16" x14ac:dyDescent="0.3">
      <c r="A1" t="s">
        <v>0</v>
      </c>
      <c r="B1">
        <v>10</v>
      </c>
    </row>
    <row r="2" spans="1:16" x14ac:dyDescent="0.3">
      <c r="A2" t="s">
        <v>1</v>
      </c>
      <c r="B2">
        <v>10</v>
      </c>
    </row>
    <row r="3" spans="1:16" x14ac:dyDescent="0.3">
      <c r="A3" t="s">
        <v>2</v>
      </c>
      <c r="B3" s="3">
        <v>0.05</v>
      </c>
    </row>
    <row r="4" spans="1:16" x14ac:dyDescent="0.3">
      <c r="A4" t="s">
        <v>3</v>
      </c>
      <c r="B4">
        <v>100</v>
      </c>
    </row>
    <row r="5" spans="1:16" x14ac:dyDescent="0.3">
      <c r="A5" t="s">
        <v>4</v>
      </c>
      <c r="B5">
        <v>1.1000000000000001</v>
      </c>
      <c r="F5" s="10" t="s">
        <v>8</v>
      </c>
      <c r="G5" s="10"/>
      <c r="H5" s="10"/>
      <c r="I5" s="10"/>
      <c r="J5" s="10"/>
    </row>
    <row r="6" spans="1:16" x14ac:dyDescent="0.3">
      <c r="A6" t="s">
        <v>5</v>
      </c>
      <c r="B6">
        <v>0.90910000000000002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t="s">
        <v>6</v>
      </c>
      <c r="B7">
        <v>0.4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t="s">
        <v>7</v>
      </c>
      <c r="B8">
        <v>0.6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t="s">
        <v>9</v>
      </c>
      <c r="B9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t="s">
        <v>10</v>
      </c>
      <c r="B10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H10:P18" si="0">O11*$B$5</f>
        <v>0.12968712300500007</v>
      </c>
    </row>
    <row r="11" spans="1:16" x14ac:dyDescent="0.3">
      <c r="A11" t="s">
        <v>14</v>
      </c>
      <c r="B11">
        <v>70</v>
      </c>
      <c r="F11" s="2"/>
      <c r="G11" s="2"/>
      <c r="H11" s="2"/>
      <c r="I11" s="2"/>
      <c r="J11" s="2"/>
      <c r="K11" s="2"/>
      <c r="L11" s="2"/>
      <c r="M11" s="2"/>
      <c r="N11" s="2"/>
      <c r="O11" s="2">
        <f t="shared" si="0"/>
        <v>0.11789738455000007</v>
      </c>
      <c r="P11" s="2">
        <f t="shared" si="0"/>
        <v>0.10718051229440509</v>
      </c>
    </row>
    <row r="12" spans="1:16" x14ac:dyDescent="0.3">
      <c r="A12" t="s">
        <v>15</v>
      </c>
      <c r="B12">
        <v>90</v>
      </c>
      <c r="F12" s="2"/>
      <c r="G12" s="2"/>
      <c r="H12" s="2"/>
      <c r="I12" s="2"/>
      <c r="J12" s="2"/>
      <c r="K12" s="2"/>
      <c r="L12" s="2"/>
      <c r="M12" s="2"/>
      <c r="N12" s="2">
        <f t="shared" si="0"/>
        <v>0.10717944050000006</v>
      </c>
      <c r="O12" s="2">
        <f t="shared" si="0"/>
        <v>9.7436829358550067E-2</v>
      </c>
      <c r="P12" s="2">
        <f t="shared" si="0"/>
        <v>8.8579821569857858E-2</v>
      </c>
    </row>
    <row r="13" spans="1:16" x14ac:dyDescent="0.3">
      <c r="F13" s="2"/>
      <c r="G13" s="2"/>
      <c r="H13" s="2"/>
      <c r="I13" s="2"/>
      <c r="J13" s="2"/>
      <c r="K13" s="2"/>
      <c r="L13" s="2"/>
      <c r="M13" s="2">
        <f t="shared" si="0"/>
        <v>9.7435855000000043E-2</v>
      </c>
      <c r="N13" s="2">
        <f t="shared" si="0"/>
        <v>8.8578935780500051E-2</v>
      </c>
      <c r="O13" s="2">
        <f t="shared" si="0"/>
        <v>8.0527110518052586E-2</v>
      </c>
      <c r="P13" s="2">
        <f t="shared" si="0"/>
        <v>7.3207196171961614E-2</v>
      </c>
    </row>
    <row r="14" spans="1:16" x14ac:dyDescent="0.3">
      <c r="F14" s="2"/>
      <c r="G14" s="2"/>
      <c r="H14" s="2"/>
      <c r="I14" s="2"/>
      <c r="J14" s="2"/>
      <c r="K14" s="2"/>
      <c r="L14" s="2">
        <f t="shared" si="0"/>
        <v>8.8578050000000033E-2</v>
      </c>
      <c r="M14" s="2">
        <f t="shared" si="0"/>
        <v>8.0526305255000041E-2</v>
      </c>
      <c r="N14" s="2">
        <f t="shared" si="0"/>
        <v>7.3206464107320526E-2</v>
      </c>
      <c r="O14" s="2">
        <f t="shared" si="0"/>
        <v>6.6551996519965101E-2</v>
      </c>
      <c r="P14" s="2">
        <f t="shared" si="0"/>
        <v>6.050242003630027E-2</v>
      </c>
    </row>
    <row r="15" spans="1:16" x14ac:dyDescent="0.3">
      <c r="F15" s="2"/>
      <c r="G15" s="2"/>
      <c r="H15" s="2"/>
      <c r="I15" s="2"/>
      <c r="J15" s="2"/>
      <c r="K15" s="2">
        <f t="shared" si="0"/>
        <v>8.0525500000000028E-2</v>
      </c>
      <c r="L15" s="2">
        <f t="shared" si="0"/>
        <v>7.3205732050000027E-2</v>
      </c>
      <c r="M15" s="2">
        <f t="shared" si="0"/>
        <v>6.6551331006655015E-2</v>
      </c>
      <c r="N15" s="2">
        <f t="shared" si="0"/>
        <v>6.0501815018150086E-2</v>
      </c>
      <c r="O15" s="2">
        <f t="shared" si="0"/>
        <v>5.5002200033000243E-2</v>
      </c>
      <c r="P15" s="2">
        <f t="shared" si="0"/>
        <v>5.000250005000053E-2</v>
      </c>
    </row>
    <row r="16" spans="1:16" x14ac:dyDescent="0.3">
      <c r="F16" s="2"/>
      <c r="G16" s="2"/>
      <c r="H16" s="2"/>
      <c r="I16" s="2"/>
      <c r="J16" s="2">
        <f t="shared" si="0"/>
        <v>7.320500000000002E-2</v>
      </c>
      <c r="K16" s="2">
        <f t="shared" si="0"/>
        <v>6.6550665500000022E-2</v>
      </c>
      <c r="L16" s="2">
        <f t="shared" si="0"/>
        <v>6.0501210006050014E-2</v>
      </c>
      <c r="M16" s="2">
        <f t="shared" si="0"/>
        <v>5.5001650016500071E-2</v>
      </c>
      <c r="N16" s="2">
        <f t="shared" si="0"/>
        <v>5.0002000030000215E-2</v>
      </c>
      <c r="O16" s="2">
        <f t="shared" si="0"/>
        <v>4.5456818227273203E-2</v>
      </c>
      <c r="P16" s="2">
        <f t="shared" si="0"/>
        <v>4.1324793450414066E-2</v>
      </c>
    </row>
    <row r="17" spans="6:27" x14ac:dyDescent="0.3">
      <c r="F17" s="2"/>
      <c r="G17" s="2"/>
      <c r="H17" s="2"/>
      <c r="I17" s="2">
        <f t="shared" si="0"/>
        <v>6.6550000000000012E-2</v>
      </c>
      <c r="J17" s="2">
        <f t="shared" si="0"/>
        <v>6.0500605000000013E-2</v>
      </c>
      <c r="K17" s="2">
        <f t="shared" si="0"/>
        <v>5.5001100005500007E-2</v>
      </c>
      <c r="L17" s="2">
        <f t="shared" si="0"/>
        <v>5.0001500015000061E-2</v>
      </c>
      <c r="M17" s="2">
        <f t="shared" si="0"/>
        <v>4.5456363663636555E-2</v>
      </c>
      <c r="N17" s="2">
        <f t="shared" si="0"/>
        <v>4.1324380206611999E-2</v>
      </c>
      <c r="O17" s="2">
        <f t="shared" si="0"/>
        <v>3.7567994045830964E-2</v>
      </c>
      <c r="P17" s="2">
        <f t="shared" si="0"/>
        <v>3.4153063387064933E-2</v>
      </c>
    </row>
    <row r="18" spans="6:27" x14ac:dyDescent="0.3">
      <c r="F18" s="2"/>
      <c r="G18" s="2"/>
      <c r="H18" s="2">
        <f t="shared" si="0"/>
        <v>6.0500000000000012E-2</v>
      </c>
      <c r="I18" s="2">
        <f t="shared" si="0"/>
        <v>5.5000550000000009E-2</v>
      </c>
      <c r="J18" s="2">
        <f t="shared" si="0"/>
        <v>5.0001000005000004E-2</v>
      </c>
      <c r="K18" s="2">
        <f t="shared" si="0"/>
        <v>4.5455909104545507E-2</v>
      </c>
      <c r="L18" s="2">
        <f t="shared" si="0"/>
        <v>4.1323966966942322E-2</v>
      </c>
      <c r="M18" s="2">
        <f t="shared" si="0"/>
        <v>3.7567618369647268E-2</v>
      </c>
      <c r="N18" s="2">
        <f t="shared" si="0"/>
        <v>3.415272185984633E-2</v>
      </c>
      <c r="O18" s="2">
        <f t="shared" si="0"/>
        <v>3.1048239442786299E-2</v>
      </c>
      <c r="P18" s="2">
        <f t="shared" si="0"/>
        <v>2.8225954477437025E-2</v>
      </c>
    </row>
    <row r="19" spans="6:27" x14ac:dyDescent="0.3">
      <c r="F19" s="2"/>
      <c r="G19" s="2">
        <f>F20*$B$5</f>
        <v>5.5000000000000007E-2</v>
      </c>
      <c r="H19" s="2">
        <f>G20*$B$5</f>
        <v>5.0000500000000003E-2</v>
      </c>
      <c r="I19" s="2">
        <f t="shared" ref="I19:P19" si="1">H20*$B$5</f>
        <v>4.5455454550000003E-2</v>
      </c>
      <c r="J19" s="2">
        <f t="shared" si="1"/>
        <v>4.1323553731405005E-2</v>
      </c>
      <c r="K19" s="2">
        <f t="shared" si="1"/>
        <v>3.7567242697220289E-2</v>
      </c>
      <c r="L19" s="2">
        <f t="shared" si="1"/>
        <v>3.4152380336042967E-2</v>
      </c>
      <c r="M19" s="2">
        <f t="shared" si="1"/>
        <v>3.104792896349666E-2</v>
      </c>
      <c r="N19" s="2">
        <f t="shared" si="1"/>
        <v>2.8225672220714815E-2</v>
      </c>
      <c r="O19" s="2">
        <f t="shared" si="1"/>
        <v>2.5659958615851838E-2</v>
      </c>
      <c r="P19" s="2">
        <f t="shared" si="1"/>
        <v>2.3327468377670909E-2</v>
      </c>
    </row>
    <row r="20" spans="6:27" x14ac:dyDescent="0.3">
      <c r="F20" s="7">
        <f>B3</f>
        <v>0.05</v>
      </c>
      <c r="G20" s="2">
        <f>F20*$B$6</f>
        <v>4.5455000000000002E-2</v>
      </c>
      <c r="H20" s="2">
        <f t="shared" ref="H20:P20" si="2">G20*$B$6</f>
        <v>4.1323140500000001E-2</v>
      </c>
      <c r="I20" s="2">
        <f t="shared" si="2"/>
        <v>3.7566867028549999E-2</v>
      </c>
      <c r="J20" s="2">
        <f t="shared" si="2"/>
        <v>3.4152038815654803E-2</v>
      </c>
      <c r="K20" s="2">
        <f t="shared" si="2"/>
        <v>3.1047618487311784E-2</v>
      </c>
      <c r="L20" s="2">
        <f t="shared" si="2"/>
        <v>2.8225389966815142E-2</v>
      </c>
      <c r="M20" s="2">
        <f t="shared" si="2"/>
        <v>2.5659702018831648E-2</v>
      </c>
      <c r="N20" s="2">
        <f t="shared" si="2"/>
        <v>2.3327235105319852E-2</v>
      </c>
      <c r="O20" s="2">
        <f t="shared" si="2"/>
        <v>2.1206789434246278E-2</v>
      </c>
      <c r="P20" s="2">
        <f t="shared" si="2"/>
        <v>1.9279092274673292E-2</v>
      </c>
    </row>
    <row r="21" spans="6:27" x14ac:dyDescent="0.3">
      <c r="F21" s="1">
        <v>0</v>
      </c>
      <c r="G21" s="1">
        <v>1</v>
      </c>
      <c r="H21" s="1">
        <v>2</v>
      </c>
      <c r="I21" s="1">
        <v>3</v>
      </c>
      <c r="J21" s="1">
        <v>4</v>
      </c>
      <c r="K21" s="1">
        <v>5</v>
      </c>
      <c r="L21" s="1">
        <v>6</v>
      </c>
      <c r="M21" s="1">
        <v>7</v>
      </c>
      <c r="N21" s="1">
        <v>8</v>
      </c>
      <c r="O21" s="1">
        <v>9</v>
      </c>
      <c r="P21" s="1">
        <v>10</v>
      </c>
    </row>
    <row r="24" spans="6:27" x14ac:dyDescent="0.3">
      <c r="F24" s="10" t="s">
        <v>12</v>
      </c>
      <c r="G24" s="10"/>
      <c r="H24" s="10"/>
      <c r="I24" s="10"/>
      <c r="J24" s="10"/>
      <c r="K24" s="10"/>
      <c r="L24" s="10"/>
    </row>
    <row r="25" spans="6:27" x14ac:dyDescent="0.3">
      <c r="P25">
        <v>100</v>
      </c>
    </row>
    <row r="26" spans="6:27" x14ac:dyDescent="0.3">
      <c r="F26" s="4"/>
      <c r="G26" s="4"/>
      <c r="H26" s="4"/>
      <c r="I26" s="4"/>
      <c r="J26" s="4"/>
      <c r="K26" s="4"/>
      <c r="L26" s="4"/>
      <c r="M26" s="4"/>
      <c r="N26" s="4"/>
      <c r="O26" s="4">
        <f>($B$7*P25+$B$8*P26)/ (1+O11)</f>
        <v>89.453648771397866</v>
      </c>
      <c r="P26">
        <v>100</v>
      </c>
    </row>
    <row r="27" spans="6:27" x14ac:dyDescent="0.3">
      <c r="F27" s="4"/>
      <c r="G27" s="4"/>
      <c r="H27" s="4"/>
      <c r="I27" s="4"/>
      <c r="J27" s="4"/>
      <c r="K27" s="4"/>
      <c r="L27" s="4"/>
      <c r="M27" s="4"/>
      <c r="N27" s="4">
        <f t="shared" ref="N27:O34" si="3">($B$7*O26+$B$8*O27)/ (1+N12)</f>
        <v>81.697967798949492</v>
      </c>
      <c r="O27" s="4">
        <f t="shared" si="3"/>
        <v>91.121417948447956</v>
      </c>
      <c r="P27">
        <v>100</v>
      </c>
    </row>
    <row r="28" spans="6:27" x14ac:dyDescent="0.3">
      <c r="F28" s="4"/>
      <c r="G28" s="4"/>
      <c r="H28" s="4"/>
      <c r="I28" s="4"/>
      <c r="J28" s="4"/>
      <c r="K28" s="4"/>
      <c r="L28" s="4"/>
      <c r="M28" s="4">
        <f t="shared" ref="M28:N28" si="4">($B$7*N27+$B$8*N28)/ (1+M13)</f>
        <v>75.972397906452443</v>
      </c>
      <c r="N28" s="4">
        <f t="shared" si="4"/>
        <v>84.492743888813422</v>
      </c>
      <c r="O28" s="4">
        <f t="shared" si="3"/>
        <v>92.547423407132811</v>
      </c>
      <c r="P28">
        <v>100</v>
      </c>
    </row>
    <row r="29" spans="6:27" x14ac:dyDescent="0.3">
      <c r="F29" s="4"/>
      <c r="G29" s="4"/>
      <c r="H29" s="4"/>
      <c r="I29" s="4"/>
      <c r="J29" s="4"/>
      <c r="K29" s="4"/>
      <c r="L29" s="4">
        <f t="shared" ref="L29:M29" si="5">($B$7*M28+$B$8*M29)/ (1+L14)</f>
        <v>71.75662668261964</v>
      </c>
      <c r="M29" s="4">
        <f t="shared" si="5"/>
        <v>79.539549310271781</v>
      </c>
      <c r="N29" s="4">
        <f t="shared" ref="N29" si="6">($B$7*O28+$B$8*O29)/ (1+N14)</f>
        <v>86.91246297058413</v>
      </c>
      <c r="O29" s="4">
        <f t="shared" si="3"/>
        <v>93.760079514443134</v>
      </c>
      <c r="P29">
        <v>100</v>
      </c>
    </row>
    <row r="30" spans="6:27" x14ac:dyDescent="0.3">
      <c r="F30" s="4"/>
      <c r="G30" s="4"/>
      <c r="H30" s="4"/>
      <c r="I30" s="4"/>
      <c r="J30" s="4"/>
      <c r="K30" s="4">
        <f t="shared" ref="K30:L30" si="7">($B$7*L29+$B$8*L30)/ (1+K15)</f>
        <v>68.686427256159575</v>
      </c>
      <c r="L30" s="4">
        <f t="shared" si="7"/>
        <v>75.857975801879348</v>
      </c>
      <c r="M30" s="4">
        <f t="shared" ref="M30" si="8">($B$7*N29+$B$8*N30)/ (1+M15)</f>
        <v>82.658991213630657</v>
      </c>
      <c r="N30" s="4">
        <f t="shared" ref="N30" si="9">($B$7*O29+$B$8*O30)/ (1+N15)</f>
        <v>88.991786517219211</v>
      </c>
      <c r="O30" s="4">
        <f t="shared" si="3"/>
        <v>94.786532195735731</v>
      </c>
      <c r="P30">
        <v>100</v>
      </c>
      <c r="AA30">
        <v>68.686427256159575</v>
      </c>
    </row>
    <row r="31" spans="6:27" x14ac:dyDescent="0.3">
      <c r="F31" s="4"/>
      <c r="G31" s="4"/>
      <c r="H31" s="4"/>
      <c r="I31" s="4"/>
      <c r="J31" s="4">
        <f t="shared" ref="J31:K31" si="10">($B$7*K30+$B$8*K31)/ (1+J16)</f>
        <v>66.501177732609577</v>
      </c>
      <c r="K31" s="4">
        <f t="shared" si="10"/>
        <v>73.158042576769063</v>
      </c>
      <c r="L31" s="4">
        <f t="shared" ref="L31" si="11">($B$7*M30+$B$8*M31)/ (1+L16)</f>
        <v>79.472614460297734</v>
      </c>
      <c r="M31" s="4">
        <f t="shared" ref="M31" si="12">($B$7*N30+$B$8*N31)/ (1+M16)</f>
        <v>85.362012186729658</v>
      </c>
      <c r="N31" s="4">
        <f t="shared" ref="N31" si="13">($B$7*O30+$B$8*O31)/ (1+N16)</f>
        <v>90.767248498067801</v>
      </c>
      <c r="O31" s="4">
        <f t="shared" si="3"/>
        <v>95.651965969828197</v>
      </c>
      <c r="P31">
        <v>100</v>
      </c>
      <c r="Z31">
        <f>($B$7*AA30+AA31*$B$8)</f>
        <v>71.369396448525265</v>
      </c>
      <c r="AA31">
        <v>73.158042576769063</v>
      </c>
    </row>
    <row r="32" spans="6:27" x14ac:dyDescent="0.3">
      <c r="F32" s="4"/>
      <c r="G32" s="4"/>
      <c r="H32" s="4"/>
      <c r="I32" s="4">
        <f t="shared" ref="I32:J32" si="14">($B$7*J31+$B$8*J32)/ (1+I17)</f>
        <v>65.010402978696291</v>
      </c>
      <c r="J32" s="4">
        <f t="shared" si="14"/>
        <v>71.227290339807837</v>
      </c>
      <c r="K32" s="4">
        <f t="shared" ref="K32" si="15">($B$7*L31+$B$8*L32)/ (1+K17)</f>
        <v>77.122279111948757</v>
      </c>
      <c r="L32" s="4">
        <f t="shared" ref="L32" si="16">($B$7*M31+$B$8*M32)/ (1+L17)</f>
        <v>82.625072523196735</v>
      </c>
      <c r="M32" s="4">
        <f t="shared" ref="M32" si="17">($B$7*N31+$B$8*N32)/ (1+M17)</f>
        <v>87.686075355854783</v>
      </c>
      <c r="N32" s="4">
        <f t="shared" ref="N32" si="18">($B$7*O31+$B$8*O32)/ (1+N17)</f>
        <v>92.275110143734054</v>
      </c>
      <c r="O32" s="4">
        <f t="shared" si="3"/>
        <v>96.379225818315717</v>
      </c>
      <c r="P32">
        <v>100</v>
      </c>
      <c r="Y32">
        <f t="shared" ref="Y32:Z35" si="19">($B$7*Z31+Z32*$B$8)</f>
        <v>73.869709278136227</v>
      </c>
      <c r="Z32">
        <f t="shared" si="19"/>
        <v>75.536584497876873</v>
      </c>
      <c r="AA32">
        <v>77.122279111948757</v>
      </c>
    </row>
    <row r="33" spans="6:27" x14ac:dyDescent="0.3">
      <c r="F33" s="4"/>
      <c r="G33" s="4"/>
      <c r="H33" s="4">
        <f t="shared" ref="H33:I33" si="20">($B$7*I32+$B$8*I33)/ (1+H18)</f>
        <v>64.072004983773482</v>
      </c>
      <c r="I33" s="4">
        <f t="shared" si="20"/>
        <v>69.907000156355437</v>
      </c>
      <c r="J33" s="4">
        <f t="shared" ref="J33" si="21">($B$7*K32+$B$8*K33)/ (1+J18)</f>
        <v>75.435012463136545</v>
      </c>
      <c r="K33" s="4">
        <f t="shared" ref="K33" si="22">($B$7*L32+$B$8*L33)/ (1+K18)</f>
        <v>80.596544794839161</v>
      </c>
      <c r="L33" s="4">
        <f t="shared" ref="L33" si="23">($B$7*M32+$B$8*M33)/ (1+L18)</f>
        <v>85.350174999825171</v>
      </c>
      <c r="M33" s="4">
        <f t="shared" ref="M33" si="24">($B$7*N32+$B$8*N33)/ (1+M18)</f>
        <v>89.671254449664616</v>
      </c>
      <c r="N33" s="4">
        <f t="shared" ref="N33" si="25">($B$7*O32+$B$8*O33)/ (1+N18)</f>
        <v>93.549909763439203</v>
      </c>
      <c r="O33" s="4">
        <f t="shared" si="3"/>
        <v>96.988672473795617</v>
      </c>
      <c r="P33">
        <v>100</v>
      </c>
      <c r="X33">
        <f t="shared" ref="X33:Y33" si="26">($B$7*Y32+Y33*$B$8)</f>
        <v>76.191125858550834</v>
      </c>
      <c r="Y33">
        <f t="shared" si="26"/>
        <v>77.738736912160562</v>
      </c>
      <c r="Z33">
        <f t="shared" si="19"/>
        <v>79.206838521683011</v>
      </c>
      <c r="AA33">
        <v>80.596544794839161</v>
      </c>
    </row>
    <row r="34" spans="6:27" x14ac:dyDescent="0.3">
      <c r="F34" s="4"/>
      <c r="G34" s="4">
        <f t="shared" ref="F34:H35" si="27">($B$7*H33+$B$8*H34)/ (1+G19)</f>
        <v>63.577832489360723</v>
      </c>
      <c r="H34" s="4">
        <f t="shared" si="27"/>
        <v>69.076352137943616</v>
      </c>
      <c r="I34" s="4">
        <f t="shared" ref="I34" si="28">($B$7*J33+$B$8*J34)/ (1+I19)</f>
        <v>74.279007034124461</v>
      </c>
      <c r="J34" s="4">
        <f t="shared" ref="J34" si="29">($B$7*K33+$B$8*K34)/ (1+J19)</f>
        <v>79.135646795214384</v>
      </c>
      <c r="K34" s="4">
        <f t="shared" ref="K34" si="30">($B$7*L33+$B$8*L34)/ (1+K19)</f>
        <v>83.611991716150399</v>
      </c>
      <c r="L34" s="4">
        <f t="shared" ref="L34" si="31">($B$7*M33+$B$8*M34)/ (1+L19)</f>
        <v>87.688322835698216</v>
      </c>
      <c r="M34" s="4">
        <f t="shared" ref="M34" si="32">($B$7*N33+$B$8*N34)/ (1+M19)</f>
        <v>91.357643347244789</v>
      </c>
      <c r="N34" s="4">
        <f t="shared" ref="N34" si="33">($B$7*O33+$B$8*O34)/ (1+N19)</f>
        <v>94.623575104644729</v>
      </c>
      <c r="O34" s="4">
        <f t="shared" si="3"/>
        <v>97.498200217303932</v>
      </c>
      <c r="P34">
        <v>100</v>
      </c>
      <c r="W34">
        <f t="shared" ref="V34:X35" si="34">($B$7*X33+X34*$B$8)</f>
        <v>78.339187546148409</v>
      </c>
      <c r="X34">
        <f t="shared" si="34"/>
        <v>79.771228671213464</v>
      </c>
      <c r="Y34">
        <f t="shared" ref="Y34" si="35">($B$7*Z33+Z34*$B$8)</f>
        <v>81.126223177248747</v>
      </c>
      <c r="Z34">
        <f t="shared" si="19"/>
        <v>82.405812947625904</v>
      </c>
      <c r="AA34">
        <v>83.611991716150399</v>
      </c>
    </row>
    <row r="35" spans="6:27" x14ac:dyDescent="0.3">
      <c r="F35" s="6">
        <f t="shared" si="27"/>
        <v>63.44395296738994</v>
      </c>
      <c r="G35" s="4">
        <f t="shared" si="27"/>
        <v>68.641696033358571</v>
      </c>
      <c r="H35" s="4">
        <f t="shared" ref="H35" si="36">($B$7*I34+$B$8*I35)/ (1+H20)</f>
        <v>73.552105785629067</v>
      </c>
      <c r="I35" s="4">
        <f t="shared" ref="I35" si="37">($B$7*J34+$B$8*J35)/ (1+I20)</f>
        <v>78.133178289049496</v>
      </c>
      <c r="J35" s="4">
        <f t="shared" ref="J35" si="38">($B$7*K34+$B$8*K35)/ (1+J20)</f>
        <v>82.356897150444098</v>
      </c>
      <c r="K35" s="4">
        <f t="shared" ref="K35" si="39">($B$7*L34+$B$8*L35)/ (1+K20)</f>
        <v>86.207927353671323</v>
      </c>
      <c r="L35" s="4">
        <f t="shared" ref="L35" si="40">($B$7*M34+$B$8*M35)/ (1+L20)</f>
        <v>89.681915097417843</v>
      </c>
      <c r="M35" s="4">
        <f t="shared" ref="M35" si="41">($B$7*N34+$B$8*N35)/ (1+M20)</f>
        <v>92.783607975192254</v>
      </c>
      <c r="N35" s="4">
        <f t="shared" ref="N35" si="42">($B$7*O34+$B$8*O35)/ (1+N20)</f>
        <v>95.524962777016469</v>
      </c>
      <c r="O35" s="4">
        <f>($B$7*P34+$B$8*P35)/ (1+O20)</f>
        <v>97.9233599253688</v>
      </c>
      <c r="P35">
        <v>100</v>
      </c>
      <c r="V35">
        <f t="shared" si="34"/>
        <v>80.320782357336014</v>
      </c>
      <c r="W35">
        <f t="shared" si="34"/>
        <v>81.641845564794409</v>
      </c>
      <c r="X35">
        <f t="shared" ref="X35" si="43">($B$7*Y34+Y35*$B$8)</f>
        <v>82.888923493848381</v>
      </c>
      <c r="Y35">
        <f t="shared" ref="Y35" si="44">($B$7*Z34+Z35*$B$8)</f>
        <v>84.064057038248137</v>
      </c>
      <c r="Z35">
        <f t="shared" si="19"/>
        <v>85.169553098662959</v>
      </c>
      <c r="AA35">
        <v>86.207927353671323</v>
      </c>
    </row>
    <row r="36" spans="6:27" x14ac:dyDescent="0.3">
      <c r="F36" s="1">
        <v>0</v>
      </c>
      <c r="G36" s="1">
        <v>1</v>
      </c>
      <c r="H36" s="1">
        <v>2</v>
      </c>
      <c r="I36" s="1">
        <v>3</v>
      </c>
      <c r="J36" s="1">
        <v>4</v>
      </c>
      <c r="K36" s="1">
        <v>5</v>
      </c>
      <c r="L36" s="1">
        <v>6</v>
      </c>
      <c r="M36" s="1">
        <v>7</v>
      </c>
      <c r="N36" s="1">
        <v>8</v>
      </c>
      <c r="O36" s="1">
        <v>9</v>
      </c>
      <c r="P36" s="1">
        <v>10</v>
      </c>
    </row>
    <row r="39" spans="6:27" x14ac:dyDescent="0.3">
      <c r="F39" s="10" t="s">
        <v>13</v>
      </c>
      <c r="G39" s="10"/>
      <c r="H39" s="10"/>
      <c r="I39" s="10"/>
      <c r="J39" s="10"/>
      <c r="K39" s="10"/>
    </row>
    <row r="42" spans="6:27" x14ac:dyDescent="0.3">
      <c r="L42">
        <v>100</v>
      </c>
      <c r="O42" t="s">
        <v>11</v>
      </c>
      <c r="P42" s="9">
        <f>F35/F48*100</f>
        <v>84.103657258989756</v>
      </c>
    </row>
    <row r="43" spans="6:27" x14ac:dyDescent="0.3">
      <c r="F43" s="4"/>
      <c r="G43" s="4"/>
      <c r="H43" s="4"/>
      <c r="I43" s="4"/>
      <c r="J43" s="4"/>
      <c r="K43" s="4">
        <f>($B$7*L42+$B$8*L43)/(1+K15)</f>
        <v>92.547561348621571</v>
      </c>
      <c r="L43">
        <v>100</v>
      </c>
    </row>
    <row r="44" spans="6:27" x14ac:dyDescent="0.3">
      <c r="F44" s="4"/>
      <c r="G44" s="4"/>
      <c r="H44" s="4"/>
      <c r="I44" s="4"/>
      <c r="J44" s="4">
        <f t="shared" ref="J44:K48" si="45">($B$7*K43+$B$8*K44)/(1+J16)</f>
        <v>86.912698369651594</v>
      </c>
      <c r="K44" s="4">
        <f t="shared" si="45"/>
        <v>93.760196523922176</v>
      </c>
      <c r="L44">
        <v>100</v>
      </c>
    </row>
    <row r="45" spans="6:27" x14ac:dyDescent="0.3">
      <c r="F45" s="4"/>
      <c r="G45" s="4"/>
      <c r="H45" s="4"/>
      <c r="I45" s="4">
        <f>($B$7*J44+$B$8*J45)/(1+I17)</f>
        <v>82.65929605853907</v>
      </c>
      <c r="J45" s="4">
        <f t="shared" ref="J45" si="46">($B$7*K44+$B$8*K45)/(1+J17)</f>
        <v>88.991988105623676</v>
      </c>
      <c r="K45" s="4">
        <f t="shared" si="45"/>
        <v>94.786631027663077</v>
      </c>
      <c r="L45">
        <v>100</v>
      </c>
    </row>
    <row r="46" spans="6:27" x14ac:dyDescent="0.3">
      <c r="F46" s="4"/>
      <c r="G46" s="4"/>
      <c r="H46" s="4">
        <f t="shared" ref="H46:I46" si="47">($B$7*I45+$B$8*I46)/(1+H18)</f>
        <v>79.472968940974937</v>
      </c>
      <c r="I46" s="4">
        <f t="shared" si="47"/>
        <v>85.362275230813822</v>
      </c>
      <c r="J46" s="4">
        <f t="shared" ref="J46" si="48">($B$7*K45+$B$8*K46)/(1+J18)</f>
        <v>90.767420125850805</v>
      </c>
      <c r="K46" s="4">
        <f t="shared" si="45"/>
        <v>95.652049148253482</v>
      </c>
      <c r="L46">
        <v>100</v>
      </c>
    </row>
    <row r="47" spans="6:27" x14ac:dyDescent="0.3">
      <c r="F47" s="4"/>
      <c r="G47" s="4">
        <f t="shared" ref="G47:H48" si="49">($B$7*H46+$B$8*H47)/(1+G19)</f>
        <v>77.12266890754529</v>
      </c>
      <c r="H47" s="4">
        <f t="shared" si="49"/>
        <v>82.625380201783827</v>
      </c>
      <c r="I47" s="4">
        <f t="shared" ref="I47" si="50">($B$7*J46+$B$8*J47)/(1+I19)</f>
        <v>87.686300720395963</v>
      </c>
      <c r="J47" s="4">
        <f t="shared" ref="J47" si="51">($B$7*K46+$B$8*K47)/(1+J19)</f>
        <v>92.275255545182063</v>
      </c>
      <c r="K47" s="4">
        <f t="shared" si="45"/>
        <v>96.379295610801876</v>
      </c>
      <c r="L47">
        <v>100</v>
      </c>
    </row>
    <row r="48" spans="6:27" x14ac:dyDescent="0.3">
      <c r="F48" s="6">
        <f>($B$7*G47+$B$8*G48)/(1+F20)</f>
        <v>75.435426989839357</v>
      </c>
      <c r="G48" s="4">
        <f t="shared" si="49"/>
        <v>80.596884627188686</v>
      </c>
      <c r="H48" s="4">
        <f t="shared" ref="H48" si="52">($B$7*I47+$B$8*I48)/(1+H20)</f>
        <v>85.350439895340045</v>
      </c>
      <c r="I48" s="4">
        <f t="shared" ref="I48" si="53">($B$7*J47+$B$8*J48)/(1+I20)</f>
        <v>89.671446377856</v>
      </c>
      <c r="J48" s="4">
        <f t="shared" ref="J48" si="54">($B$7*K47+$B$8*K48)/(1+J20)</f>
        <v>93.550032436863091</v>
      </c>
      <c r="K48" s="4">
        <f t="shared" si="45"/>
        <v>96.98873088588644</v>
      </c>
      <c r="L48">
        <v>100</v>
      </c>
    </row>
    <row r="49" spans="6:14" x14ac:dyDescent="0.3">
      <c r="F49" s="5">
        <v>0</v>
      </c>
      <c r="G49" s="5">
        <v>1</v>
      </c>
      <c r="H49" s="5">
        <v>2</v>
      </c>
      <c r="I49" s="5">
        <v>3</v>
      </c>
      <c r="J49" s="5">
        <v>4</v>
      </c>
      <c r="K49" s="5">
        <v>5</v>
      </c>
      <c r="L49" s="5">
        <v>6</v>
      </c>
    </row>
    <row r="57" spans="6:14" x14ac:dyDescent="0.3">
      <c r="F57" s="10" t="s">
        <v>16</v>
      </c>
      <c r="G57" s="10"/>
      <c r="H57" s="10"/>
      <c r="I57" s="10"/>
      <c r="J57" s="10"/>
      <c r="K57" s="10"/>
    </row>
    <row r="60" spans="6:14" x14ac:dyDescent="0.3">
      <c r="N60" s="4">
        <v>81.697967798949506</v>
      </c>
    </row>
    <row r="61" spans="6:14" x14ac:dyDescent="0.3">
      <c r="F61" s="4"/>
      <c r="G61" s="4"/>
      <c r="H61" s="4"/>
      <c r="I61" s="4"/>
      <c r="J61" s="4"/>
      <c r="K61" s="4"/>
      <c r="L61" s="4"/>
      <c r="M61" s="4">
        <f>($B$7*N60+N61*$B$8)</f>
        <v>83.374833452867847</v>
      </c>
      <c r="N61" s="4">
        <v>84.492743888813422</v>
      </c>
    </row>
    <row r="62" spans="6:14" x14ac:dyDescent="0.3">
      <c r="F62" s="4"/>
      <c r="G62" s="4"/>
      <c r="H62" s="4"/>
      <c r="I62" s="4"/>
      <c r="J62" s="4"/>
      <c r="K62" s="4"/>
      <c r="L62" s="4">
        <f>($B$7*M61+M62*$B$8)</f>
        <v>84.916678583872653</v>
      </c>
      <c r="M62" s="4">
        <f t="shared" ref="M62:M68" si="55">($B$7*N61+N62*$B$8)</f>
        <v>85.944575337875847</v>
      </c>
      <c r="N62" s="4">
        <v>86.91246297058413</v>
      </c>
    </row>
    <row r="63" spans="6:14" x14ac:dyDescent="0.3">
      <c r="F63" s="4"/>
      <c r="G63" s="4"/>
      <c r="H63" s="4"/>
      <c r="I63" s="4"/>
      <c r="J63" s="4"/>
      <c r="K63" s="4">
        <f t="shared" ref="K63:L63" si="56">($B$7*L62+L63*$B$8)</f>
        <v>86.330990070122724</v>
      </c>
      <c r="L63" s="4">
        <f t="shared" si="56"/>
        <v>87.273864394289447</v>
      </c>
      <c r="M63" s="4">
        <f t="shared" si="55"/>
        <v>88.160057098565176</v>
      </c>
      <c r="N63" s="4">
        <v>88.991786517219211</v>
      </c>
    </row>
    <row r="64" spans="6:14" x14ac:dyDescent="0.3">
      <c r="F64" s="4"/>
      <c r="G64" s="4"/>
      <c r="H64" s="4"/>
      <c r="I64" s="4"/>
      <c r="J64" s="4">
        <f t="shared" ref="J64:K64" si="57">($B$7*K63+K64*$B$8)</f>
        <v>87.62549746530928</v>
      </c>
      <c r="K64" s="4">
        <f t="shared" si="57"/>
        <v>88.488502395433642</v>
      </c>
      <c r="L64" s="4">
        <f t="shared" ref="L64" si="58">($B$7*M63+M64*$B$8)</f>
        <v>89.298261062863091</v>
      </c>
      <c r="M64" s="4">
        <f t="shared" si="55"/>
        <v>90.057063705728368</v>
      </c>
      <c r="N64" s="4">
        <v>90.767248498067801</v>
      </c>
    </row>
    <row r="65" spans="6:25" x14ac:dyDescent="0.3">
      <c r="F65" s="4"/>
      <c r="G65" s="4"/>
      <c r="H65" s="4"/>
      <c r="I65" s="4">
        <f t="shared" ref="I65:J65" si="59">($B$7*J64+J65*$B$8)</f>
        <v>88.808006185171593</v>
      </c>
      <c r="J65" s="4">
        <f t="shared" si="59"/>
        <v>89.596345331746477</v>
      </c>
      <c r="K65" s="4">
        <f t="shared" ref="K65" si="60">($B$7*L64+L65*$B$8)</f>
        <v>90.334907289288367</v>
      </c>
      <c r="L65" s="4">
        <f t="shared" ref="L65" si="61">($B$7*M64+M65*$B$8)</f>
        <v>91.026004773571884</v>
      </c>
      <c r="M65" s="4">
        <f t="shared" si="55"/>
        <v>91.671965485467553</v>
      </c>
      <c r="N65" s="4">
        <v>92.275110143734054</v>
      </c>
    </row>
    <row r="66" spans="6:25" x14ac:dyDescent="0.3">
      <c r="F66" s="4"/>
      <c r="G66" s="4"/>
      <c r="H66" s="4">
        <f t="shared" ref="H66:I66" si="62">($B$7*I65+I66*$B$8)</f>
        <v>89.886263122382303</v>
      </c>
      <c r="I66" s="4">
        <f t="shared" si="62"/>
        <v>90.605101080522758</v>
      </c>
      <c r="J66" s="4">
        <f t="shared" ref="J66" si="63">($B$7*K65+K66*$B$8)</f>
        <v>91.277604913040278</v>
      </c>
      <c r="K66" s="4">
        <f t="shared" ref="K66" si="64">($B$7*L65+L66*$B$8)</f>
        <v>91.906069995541543</v>
      </c>
      <c r="L66" s="4">
        <f t="shared" ref="L66" si="65">($B$7*M65+M66*$B$8)</f>
        <v>92.492780143521315</v>
      </c>
      <c r="M66" s="4">
        <f t="shared" si="55"/>
        <v>93.039989915557143</v>
      </c>
      <c r="N66" s="4">
        <v>93.549909763439203</v>
      </c>
    </row>
    <row r="67" spans="6:25" x14ac:dyDescent="0.3">
      <c r="F67" s="4"/>
      <c r="G67" s="4">
        <f t="shared" ref="F67:H68" si="66">($B$7*H66+H67*$B$8)</f>
        <v>90.867850980363187</v>
      </c>
      <c r="H67" s="4">
        <f t="shared" si="66"/>
        <v>91.522242885683795</v>
      </c>
      <c r="I67" s="4">
        <f t="shared" ref="I67" si="67">($B$7*J66+J67*$B$8)</f>
        <v>92.133670755791144</v>
      </c>
      <c r="J67" s="4">
        <f t="shared" ref="J67" si="68">($B$7*K66+K67*$B$8)</f>
        <v>92.704381317625064</v>
      </c>
      <c r="K67" s="4">
        <f t="shared" ref="K67" si="69">($B$7*L66+L67*$B$8)</f>
        <v>93.236588865680744</v>
      </c>
      <c r="L67" s="4">
        <f t="shared" ref="L67" si="70">($B$7*M66+M67*$B$8)</f>
        <v>93.732461347120363</v>
      </c>
      <c r="M67" s="4">
        <f t="shared" si="55"/>
        <v>94.19410896816251</v>
      </c>
      <c r="N67" s="4">
        <v>94.623575104644729</v>
      </c>
    </row>
    <row r="68" spans="6:25" x14ac:dyDescent="0.3">
      <c r="F68" s="6">
        <f t="shared" si="66"/>
        <v>91.760107566747848</v>
      </c>
      <c r="G68" s="4">
        <f t="shared" si="66"/>
        <v>92.35494529100427</v>
      </c>
      <c r="H68" s="4">
        <f t="shared" ref="H68" si="71">($B$7*I67+I68*$B$8)</f>
        <v>92.910080227884592</v>
      </c>
      <c r="I68" s="4">
        <f t="shared" ref="I68" si="72">($B$7*J67+J68*$B$8)</f>
        <v>93.427686542613557</v>
      </c>
      <c r="J68" s="4">
        <f t="shared" ref="J68" si="73">($B$7*K67+K68*$B$8)</f>
        <v>93.90989002593922</v>
      </c>
      <c r="K68" s="4">
        <f t="shared" ref="K68" si="74">($B$7*L67+L68*$B$8)</f>
        <v>94.358757466111541</v>
      </c>
      <c r="L68" s="4">
        <f t="shared" ref="L68" si="75">($B$7*M67+M68*$B$8)</f>
        <v>94.776288212105669</v>
      </c>
      <c r="M68" s="4">
        <f t="shared" si="55"/>
        <v>95.16440770806777</v>
      </c>
      <c r="N68" s="4">
        <v>95.524962777016469</v>
      </c>
    </row>
    <row r="69" spans="6:25" x14ac:dyDescent="0.3">
      <c r="F69" s="8">
        <v>0</v>
      </c>
      <c r="G69" s="1">
        <v>1</v>
      </c>
      <c r="H69" s="8">
        <v>2</v>
      </c>
      <c r="I69" s="1">
        <v>3</v>
      </c>
      <c r="J69" s="8">
        <v>4</v>
      </c>
      <c r="K69" s="1">
        <v>5</v>
      </c>
      <c r="L69" s="8">
        <v>6</v>
      </c>
      <c r="M69" s="1">
        <v>7</v>
      </c>
      <c r="N69" s="8">
        <v>8</v>
      </c>
    </row>
    <row r="75" spans="6:25" x14ac:dyDescent="0.3">
      <c r="F75" s="10" t="s">
        <v>17</v>
      </c>
      <c r="G75" s="10"/>
      <c r="H75" s="10"/>
      <c r="I75" s="10"/>
      <c r="J75" s="10"/>
      <c r="K75" s="10"/>
    </row>
    <row r="77" spans="6:25" x14ac:dyDescent="0.3">
      <c r="N77" s="4">
        <f>MAX(N60-$B$11,0)</f>
        <v>11.697967798949506</v>
      </c>
    </row>
    <row r="78" spans="6:25" x14ac:dyDescent="0.3">
      <c r="F78" s="4"/>
      <c r="G78" s="4"/>
      <c r="H78" s="4"/>
      <c r="I78" s="4"/>
      <c r="J78" s="4"/>
      <c r="K78" s="4"/>
      <c r="L78" s="4"/>
      <c r="M78" s="4">
        <f>MAX(MAX(M61-$B$11,0),($B$7*N77+$B$8*N78) / EXP($B$3*10 / $B$10))</f>
        <v>13.374833452867847</v>
      </c>
      <c r="N78" s="4">
        <f t="shared" ref="N78:N85" si="76">MAX(N61-$B$11,0)</f>
        <v>14.492743888813422</v>
      </c>
    </row>
    <row r="79" spans="6:25" x14ac:dyDescent="0.3">
      <c r="F79" s="4"/>
      <c r="G79" s="4"/>
      <c r="H79" s="4"/>
      <c r="I79" s="4"/>
      <c r="J79" s="4"/>
      <c r="K79" s="4"/>
      <c r="L79" s="4">
        <f t="shared" ref="L79:M85" si="77">MAX(MAX(L62-$B$11,0),($B$7*M78+$B$8*M79) / EXP($B$3*10 / $B$10))</f>
        <v>14.916678583872653</v>
      </c>
      <c r="M79" s="4">
        <f t="shared" si="77"/>
        <v>15.944575337875847</v>
      </c>
      <c r="N79" s="4">
        <f t="shared" si="76"/>
        <v>16.91246297058413</v>
      </c>
    </row>
    <row r="80" spans="6:25" x14ac:dyDescent="0.3">
      <c r="F80" s="4"/>
      <c r="G80" s="4"/>
      <c r="H80" s="4"/>
      <c r="I80" s="4"/>
      <c r="J80" s="4"/>
      <c r="K80" s="4">
        <f t="shared" ref="K80:L80" si="78">MAX(MAX(K63-$B$11,0),($B$7*L79+$B$8*L80) / EXP($B$3*10 / $B$10))</f>
        <v>16.330990070122724</v>
      </c>
      <c r="L80" s="4">
        <f t="shared" si="78"/>
        <v>17.273864394289447</v>
      </c>
      <c r="M80" s="4">
        <f t="shared" si="77"/>
        <v>18.160057098565176</v>
      </c>
      <c r="N80" s="4">
        <f t="shared" si="76"/>
        <v>18.991786517219211</v>
      </c>
      <c r="Y80" s="4">
        <f>MAX(AA30-$B$11,0)</f>
        <v>0</v>
      </c>
    </row>
    <row r="81" spans="6:25" x14ac:dyDescent="0.3">
      <c r="F81" s="4"/>
      <c r="G81" s="4"/>
      <c r="H81" s="4"/>
      <c r="I81" s="4"/>
      <c r="J81" s="4">
        <f t="shared" ref="J81:K81" si="79">MAX(MAX(J64-$B$11,0),($B$7*K80+$B$8*K81) / EXP($B$3*10 / $B$10))</f>
        <v>17.62549746530928</v>
      </c>
      <c r="K81" s="4">
        <f t="shared" si="79"/>
        <v>18.488502395433642</v>
      </c>
      <c r="L81" s="4">
        <f t="shared" ref="L81" si="80">MAX(MAX(L64-$B$11,0),($B$7*M80+$B$8*M81) / EXP($B$3*10 / $B$10))</f>
        <v>19.298261062863091</v>
      </c>
      <c r="M81" s="4">
        <f t="shared" si="77"/>
        <v>20.057063705728368</v>
      </c>
      <c r="N81" s="4">
        <f t="shared" si="76"/>
        <v>20.767248498067801</v>
      </c>
      <c r="X81">
        <f>MAX(MAX(Z31-$B$11,0),($B$7*Y80+$B$8*Y81) / EXP($B$3*10 / $B$10))</f>
        <v>1.7800238697227919</v>
      </c>
      <c r="Y81" s="4">
        <f t="shared" ref="Y81:Y85" si="81">MAX(AA31-$B$11,0)</f>
        <v>3.1580425767690627</v>
      </c>
    </row>
    <row r="82" spans="6:25" x14ac:dyDescent="0.3">
      <c r="F82" s="4"/>
      <c r="G82" s="4"/>
      <c r="H82" s="4"/>
      <c r="I82" s="4">
        <f t="shared" ref="I82:J82" si="82">MAX(MAX(I65-$B$11,0),($B$7*J81+$B$8*J82) / EXP($B$3*10 / $B$10))</f>
        <v>18.808006185171593</v>
      </c>
      <c r="J82" s="4">
        <f t="shared" si="82"/>
        <v>19.596345331746477</v>
      </c>
      <c r="K82" s="4">
        <f t="shared" ref="K82" si="83">MAX(MAX(K65-$B$11,0),($B$7*L81+$B$8*L82) / EXP($B$3*10 / $B$10))</f>
        <v>20.334907289288367</v>
      </c>
      <c r="L82" s="4">
        <f t="shared" ref="L82" si="84">MAX(MAX(L65-$B$11,0),($B$7*M81+$B$8*M82) / EXP($B$3*10 / $B$10))</f>
        <v>21.026004773571884</v>
      </c>
      <c r="M82" s="4">
        <f t="shared" si="77"/>
        <v>21.671965485467553</v>
      </c>
      <c r="N82" s="4">
        <f t="shared" si="76"/>
        <v>22.275110143734054</v>
      </c>
      <c r="W82">
        <f t="shared" ref="T82:X85" si="85">MAX(MAX(Y32-$B$11,0),($B$7*X81+$B$8*X82) / EXP($B$3*10 / $B$10))</f>
        <v>3.8697092781362272</v>
      </c>
      <c r="X82">
        <f t="shared" si="85"/>
        <v>5.5365844978768735</v>
      </c>
      <c r="Y82" s="4">
        <f t="shared" si="81"/>
        <v>7.1222791119487567</v>
      </c>
    </row>
    <row r="83" spans="6:25" x14ac:dyDescent="0.3">
      <c r="F83" s="4"/>
      <c r="G83" s="4"/>
      <c r="H83" s="4">
        <f t="shared" ref="H83:I83" si="86">MAX(MAX(H66-$B$11,0),($B$7*I82+$B$8*I83) / EXP($B$3*10 / $B$10))</f>
        <v>19.886263122382303</v>
      </c>
      <c r="I83" s="4">
        <f t="shared" si="86"/>
        <v>20.605101080522758</v>
      </c>
      <c r="J83" s="4">
        <f t="shared" ref="J83" si="87">MAX(MAX(J66-$B$11,0),($B$7*K82+$B$8*K83) / EXP($B$3*10 / $B$10))</f>
        <v>21.277604913040278</v>
      </c>
      <c r="K83" s="4">
        <f t="shared" ref="K83" si="88">MAX(MAX(K66-$B$11,0),($B$7*L82+$B$8*L83) / EXP($B$3*10 / $B$10))</f>
        <v>21.906069995541543</v>
      </c>
      <c r="L83" s="4">
        <f t="shared" ref="L83" si="89">MAX(MAX(L66-$B$11,0),($B$7*M82+$B$8*M83) / EXP($B$3*10 / $B$10))</f>
        <v>22.492780143521315</v>
      </c>
      <c r="M83" s="4">
        <f t="shared" si="77"/>
        <v>23.039989915557143</v>
      </c>
      <c r="N83" s="4">
        <f t="shared" si="76"/>
        <v>23.549909763439203</v>
      </c>
      <c r="V83">
        <f t="shared" si="85"/>
        <v>6.1911258585508335</v>
      </c>
      <c r="W83">
        <f t="shared" si="85"/>
        <v>7.7387369121605616</v>
      </c>
      <c r="X83">
        <f t="shared" si="85"/>
        <v>9.2068385216830109</v>
      </c>
      <c r="Y83" s="4">
        <f t="shared" si="81"/>
        <v>10.596544794839161</v>
      </c>
    </row>
    <row r="84" spans="6:25" x14ac:dyDescent="0.3">
      <c r="F84" s="4"/>
      <c r="G84" s="4">
        <f t="shared" ref="F84:H85" si="90">MAX(MAX(G67-$B$11,0),($B$7*H83+$B$8*H84) / EXP($B$3*10 / $B$10))</f>
        <v>20.867850980363187</v>
      </c>
      <c r="H84" s="4">
        <f t="shared" si="90"/>
        <v>21.522242885683795</v>
      </c>
      <c r="I84" s="4">
        <f t="shared" ref="I84" si="91">MAX(MAX(I67-$B$11,0),($B$7*J83+$B$8*J84) / EXP($B$3*10 / $B$10))</f>
        <v>22.133670755791144</v>
      </c>
      <c r="J84" s="4">
        <f t="shared" ref="J84" si="92">MAX(MAX(J67-$B$11,0),($B$7*K83+$B$8*K84) / EXP($B$3*10 / $B$10))</f>
        <v>22.704381317625064</v>
      </c>
      <c r="K84" s="4">
        <f t="shared" ref="K84" si="93">MAX(MAX(K67-$B$11,0),($B$7*L83+$B$8*L84) / EXP($B$3*10 / $B$10))</f>
        <v>23.236588865680744</v>
      </c>
      <c r="L84" s="4">
        <f t="shared" ref="L84" si="94">MAX(MAX(L67-$B$11,0),($B$7*M83+$B$8*M84) / EXP($B$3*10 / $B$10))</f>
        <v>23.732461347120363</v>
      </c>
      <c r="M84" s="4">
        <f t="shared" si="77"/>
        <v>24.19410896816251</v>
      </c>
      <c r="N84" s="4">
        <f t="shared" si="76"/>
        <v>24.623575104644729</v>
      </c>
      <c r="U84">
        <f t="shared" si="85"/>
        <v>8.3391875461484091</v>
      </c>
      <c r="V84">
        <f t="shared" si="85"/>
        <v>9.7712286712134642</v>
      </c>
      <c r="W84">
        <f t="shared" si="85"/>
        <v>11.126223177248747</v>
      </c>
      <c r="X84">
        <f t="shared" si="85"/>
        <v>12.405812947625904</v>
      </c>
      <c r="Y84" s="4">
        <f t="shared" si="81"/>
        <v>13.611991716150399</v>
      </c>
    </row>
    <row r="85" spans="6:25" x14ac:dyDescent="0.3">
      <c r="F85" s="6">
        <f>MAX(MAX(F68-$B$11,0),($B$7*G84+$B$8*G85) / EXP($B$3*10 / $B$10))</f>
        <v>21.760107566747848</v>
      </c>
      <c r="G85" s="4">
        <f t="shared" si="90"/>
        <v>22.35494529100427</v>
      </c>
      <c r="H85" s="4">
        <f t="shared" ref="H85" si="95">MAX(MAX(H68-$B$11,0),($B$7*I84+$B$8*I85) / EXP($B$3*10 / $B$10))</f>
        <v>22.910080227884592</v>
      </c>
      <c r="I85" s="4">
        <f t="shared" ref="I85" si="96">MAX(MAX(I68-$B$11,0),($B$7*J84+$B$8*J85) / EXP($B$3*10 / $B$10))</f>
        <v>23.427686542613557</v>
      </c>
      <c r="J85" s="4">
        <f t="shared" ref="J85" si="97">MAX(MAX(J68-$B$11,0),($B$7*K84+$B$8*K85) / EXP($B$3*10 / $B$10))</f>
        <v>23.90989002593922</v>
      </c>
      <c r="K85" s="4">
        <f t="shared" ref="K85" si="98">MAX(MAX(K68-$B$11,0),($B$7*L84+$B$8*L85) / EXP($B$3*10 / $B$10))</f>
        <v>24.358757466111541</v>
      </c>
      <c r="L85" s="4">
        <f t="shared" ref="L85" si="99">MAX(MAX(L68-$B$11,0),($B$7*M84+$B$8*M85) / EXP($B$3*10 / $B$10))</f>
        <v>24.776288212105669</v>
      </c>
      <c r="M85" s="4">
        <f t="shared" si="77"/>
        <v>25.16440770806777</v>
      </c>
      <c r="N85" s="4">
        <f t="shared" si="76"/>
        <v>25.524962777016469</v>
      </c>
      <c r="T85">
        <f t="shared" si="85"/>
        <v>10.320782357336014</v>
      </c>
      <c r="U85">
        <f t="shared" si="85"/>
        <v>11.641845564794409</v>
      </c>
      <c r="V85">
        <f t="shared" si="85"/>
        <v>12.888923493848381</v>
      </c>
      <c r="W85">
        <f t="shared" si="85"/>
        <v>14.064057038248137</v>
      </c>
      <c r="X85">
        <f t="shared" si="85"/>
        <v>15.169553098662959</v>
      </c>
      <c r="Y85" s="4">
        <f t="shared" si="81"/>
        <v>16.207927353671323</v>
      </c>
    </row>
    <row r="86" spans="6:25" x14ac:dyDescent="0.3">
      <c r="F86" s="8">
        <v>0</v>
      </c>
      <c r="G86" s="8">
        <v>1</v>
      </c>
      <c r="H86" s="8">
        <v>2</v>
      </c>
      <c r="I86" s="1">
        <v>3</v>
      </c>
      <c r="J86" s="8">
        <v>4</v>
      </c>
      <c r="K86" s="1">
        <v>5</v>
      </c>
      <c r="L86" s="8">
        <v>6</v>
      </c>
      <c r="M86" s="1">
        <v>7</v>
      </c>
      <c r="N86" s="8">
        <v>8</v>
      </c>
    </row>
    <row r="90" spans="6:25" x14ac:dyDescent="0.3">
      <c r="F90" s="4"/>
      <c r="G90" s="4"/>
      <c r="H90" s="4"/>
      <c r="I90" s="4"/>
      <c r="J90" s="4"/>
      <c r="K90" s="4"/>
      <c r="L90" s="4"/>
      <c r="M90" s="4"/>
      <c r="N90" s="4">
        <f>MAX(N60-$B$12,0)</f>
        <v>0</v>
      </c>
    </row>
    <row r="91" spans="6:25" x14ac:dyDescent="0.3">
      <c r="F91" s="4"/>
      <c r="G91" s="4"/>
      <c r="H91" s="4"/>
      <c r="I91" s="4"/>
      <c r="J91" s="4"/>
      <c r="K91" s="4"/>
      <c r="L91" s="4"/>
      <c r="M91" s="4">
        <f>MAX(MAX(M61-$B$12,0),($B$7*N90+$B$8*N91) / EXP($B$3*10 / $B$10))</f>
        <v>0</v>
      </c>
      <c r="N91" s="4">
        <f t="shared" ref="N91:N98" si="100">MAX(N61-$B$12,0)</f>
        <v>0</v>
      </c>
    </row>
    <row r="92" spans="6:25" x14ac:dyDescent="0.3">
      <c r="F92" s="4"/>
      <c r="G92" s="4"/>
      <c r="H92" s="4"/>
      <c r="I92" s="4"/>
      <c r="J92" s="4"/>
      <c r="K92" s="4"/>
      <c r="L92" s="4">
        <f t="shared" ref="L92:M98" si="101">MAX(MAX(L62-$B$12,0),($B$7*M91+$B$8*M92) / EXP($B$3*10 / $B$10))</f>
        <v>0</v>
      </c>
      <c r="M92" s="4">
        <f t="shared" si="101"/>
        <v>0</v>
      </c>
      <c r="N92" s="4">
        <f t="shared" si="100"/>
        <v>0</v>
      </c>
    </row>
    <row r="93" spans="6:25" x14ac:dyDescent="0.3">
      <c r="F93" s="4"/>
      <c r="G93" s="4"/>
      <c r="H93" s="4"/>
      <c r="I93" s="4"/>
      <c r="J93" s="4"/>
      <c r="K93" s="4">
        <f t="shared" ref="K93:L93" si="102">MAX(MAX(K63-$B$12,0),($B$7*L92+$B$8*L93) / EXP($B$3*10 / $B$10))</f>
        <v>0</v>
      </c>
      <c r="L93" s="4">
        <f t="shared" si="102"/>
        <v>0</v>
      </c>
      <c r="M93" s="4">
        <f t="shared" si="101"/>
        <v>0</v>
      </c>
      <c r="N93" s="4">
        <f t="shared" si="100"/>
        <v>0</v>
      </c>
    </row>
    <row r="94" spans="6:25" x14ac:dyDescent="0.3">
      <c r="F94" s="4"/>
      <c r="G94" s="4"/>
      <c r="H94" s="4"/>
      <c r="I94" s="4"/>
      <c r="J94" s="4">
        <f t="shared" ref="J94:K94" si="103">MAX(MAX(J64-$B$12,0),($B$7*K93+$B$8*K94) / EXP($B$3*10 / $B$10))</f>
        <v>7.7440371551280932E-2</v>
      </c>
      <c r="K94" s="4">
        <f t="shared" si="103"/>
        <v>0.13739141068813129</v>
      </c>
      <c r="L94" s="4">
        <f t="shared" ref="L94" si="104">MAX(MAX(L64-$B$12,0),($B$7*M93+$B$8*M94) / EXP($B$3*10 / $B$10))</f>
        <v>0.24375399230070621</v>
      </c>
      <c r="M94" s="4">
        <f t="shared" si="101"/>
        <v>0.43245795690534716</v>
      </c>
      <c r="N94" s="4">
        <f t="shared" si="100"/>
        <v>0.76724849806780071</v>
      </c>
    </row>
    <row r="95" spans="6:25" x14ac:dyDescent="0.3">
      <c r="F95" s="4"/>
      <c r="G95" s="4"/>
      <c r="H95" s="4"/>
      <c r="I95" s="4">
        <f t="shared" ref="I95:J95" si="105">MAX(MAX(I65-$B$12,0),($B$7*J94+$B$8*J95) / EXP($B$3*10 / $B$10))</f>
        <v>0.28515338720286759</v>
      </c>
      <c r="J95" s="4">
        <f t="shared" si="105"/>
        <v>0.45428008666433167</v>
      </c>
      <c r="K95" s="4">
        <f t="shared" ref="K95" si="106">MAX(MAX(K65-$B$12,0),($B$7*L94+$B$8*L95) / EXP($B$3*10 / $B$10))</f>
        <v>0.7143701179594224</v>
      </c>
      <c r="L95" s="4">
        <f t="shared" ref="L95" si="107">MAX(MAX(L65-$B$12,0),($B$7*M94+$B$8*M95) / EXP($B$3*10 / $B$10))</f>
        <v>1.1049023921067003</v>
      </c>
      <c r="M95" s="4">
        <f t="shared" si="101"/>
        <v>1.6719654854675525</v>
      </c>
      <c r="N95" s="4">
        <f t="shared" si="100"/>
        <v>2.2751101437340537</v>
      </c>
    </row>
    <row r="96" spans="6:25" x14ac:dyDescent="0.3">
      <c r="F96" s="4"/>
      <c r="G96" s="4"/>
      <c r="H96" s="4">
        <f t="shared" ref="H96:I96" si="108">MAX(MAX(H66-$B$12,0),($B$7*I95+$B$8*I96) / EXP($B$3*10 / $B$10))</f>
        <v>0.62996905991902474</v>
      </c>
      <c r="I96" s="4">
        <f t="shared" si="108"/>
        <v>0.92756203115391267</v>
      </c>
      <c r="J96" s="4">
        <f t="shared" ref="J96" si="109">MAX(MAX(J66-$B$12,0),($B$7*K95+$B$8*K96) / EXP($B$3*10 / $B$10))</f>
        <v>1.3427876796670035</v>
      </c>
      <c r="K96" s="4">
        <f t="shared" ref="K96" si="110">MAX(MAX(K66-$B$12,0),($B$7*L95+$B$8*L96) / EXP($B$3*10 / $B$10))</f>
        <v>1.906069995541543</v>
      </c>
      <c r="L96" s="4">
        <f t="shared" ref="L96" si="111">MAX(MAX(L66-$B$12,0),($B$7*M95+$B$8*M96) / EXP($B$3*10 / $B$10))</f>
        <v>2.4927801435213155</v>
      </c>
      <c r="M96" s="4">
        <f t="shared" si="101"/>
        <v>3.0399899155571433</v>
      </c>
      <c r="N96" s="4">
        <f t="shared" si="100"/>
        <v>3.5499097634392029</v>
      </c>
    </row>
    <row r="97" spans="6:14" x14ac:dyDescent="0.3">
      <c r="F97" s="4"/>
      <c r="G97" s="4">
        <f t="shared" ref="G97:H98" si="112">MAX(MAX(G67-$B$12,0),($B$7*H96+$B$8*H97) / EXP($B$3*10 / $B$10))</f>
        <v>1.1110422342136863</v>
      </c>
      <c r="H97" s="4">
        <f t="shared" si="112"/>
        <v>1.5511844632942959</v>
      </c>
      <c r="I97" s="4">
        <f t="shared" ref="I97" si="113">MAX(MAX(I67-$B$12,0),($B$7*J96+$B$8*J97) / EXP($B$3*10 / $B$10))</f>
        <v>2.1336707557911438</v>
      </c>
      <c r="J97" s="4">
        <f t="shared" ref="J97" si="114">MAX(MAX(J67-$B$12,0),($B$7*K96+$B$8*K97) / EXP($B$3*10 / $B$10))</f>
        <v>2.7043813176250637</v>
      </c>
      <c r="K97" s="4">
        <f t="shared" ref="K97" si="115">MAX(MAX(K67-$B$12,0),($B$7*L96+$B$8*L97) / EXP($B$3*10 / $B$10))</f>
        <v>3.2365888656807442</v>
      </c>
      <c r="L97" s="4">
        <f t="shared" ref="L97" si="116">MAX(MAX(L67-$B$12,0),($B$7*M96+$B$8*M97) / EXP($B$3*10 / $B$10))</f>
        <v>3.7324613471203634</v>
      </c>
      <c r="M97" s="4">
        <f t="shared" si="101"/>
        <v>4.1941089681625101</v>
      </c>
      <c r="N97" s="4">
        <f>MAX(N67-$B$12,0)</f>
        <v>4.6235751046447291</v>
      </c>
    </row>
    <row r="98" spans="6:14" x14ac:dyDescent="0.3">
      <c r="F98" s="6">
        <f>MAX(MAX(F68-$B$12,0),($B$7*G97+$B$8*G98) / EXP($B$3*10 / $B$10))</f>
        <v>1.7601075667478483</v>
      </c>
      <c r="G98" s="4">
        <f t="shared" si="112"/>
        <v>2.3549452910042703</v>
      </c>
      <c r="H98" s="4">
        <f t="shared" ref="H98" si="117">MAX(MAX(H68-$B$12,0),($B$7*I97+$B$8*I98) / EXP($B$3*10 / $B$10))</f>
        <v>2.9100802278845919</v>
      </c>
      <c r="I98" s="4">
        <f t="shared" ref="I98" si="118">MAX(MAX(I68-$B$12,0),($B$7*J97+$B$8*J98) / EXP($B$3*10 / $B$10))</f>
        <v>3.4276865426135572</v>
      </c>
      <c r="J98" s="4">
        <f t="shared" ref="J98" si="119">MAX(MAX(J68-$B$12,0),($B$7*K97+$B$8*K98) / EXP($B$3*10 / $B$10))</f>
        <v>3.9098900259392195</v>
      </c>
      <c r="K98" s="4">
        <f t="shared" ref="K98" si="120">MAX(MAX(K68-$B$12,0),($B$7*L97+$B$8*L98) / EXP($B$3*10 / $B$10))</f>
        <v>4.3587574661115411</v>
      </c>
      <c r="L98" s="4">
        <f t="shared" ref="L98" si="121">MAX(MAX(L68-$B$12,0),($B$7*M97+$B$8*M98) / EXP($B$3*10 / $B$10))</f>
        <v>4.7762882121056691</v>
      </c>
      <c r="M98" s="4">
        <f t="shared" si="101"/>
        <v>5.1644077080677704</v>
      </c>
      <c r="N98" s="4">
        <f t="shared" si="100"/>
        <v>5.5249627770164693</v>
      </c>
    </row>
    <row r="99" spans="6:14" x14ac:dyDescent="0.3">
      <c r="F99" s="8">
        <v>0</v>
      </c>
      <c r="G99" s="1">
        <v>1</v>
      </c>
      <c r="H99" s="8">
        <v>2</v>
      </c>
      <c r="I99" s="1">
        <v>3</v>
      </c>
      <c r="J99" s="8">
        <v>4</v>
      </c>
      <c r="K99" s="1">
        <v>5</v>
      </c>
      <c r="L99" s="8">
        <v>6</v>
      </c>
      <c r="M99" s="1">
        <v>7</v>
      </c>
      <c r="N99" s="8">
        <v>8</v>
      </c>
    </row>
  </sheetData>
  <mergeCells count="5">
    <mergeCell ref="F75:K75"/>
    <mergeCell ref="F5:J5"/>
    <mergeCell ref="F39:K39"/>
    <mergeCell ref="F24:L24"/>
    <mergeCell ref="F57:K57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2023-03-18T06:41:14Z</dcterms:modified>
</cp:coreProperties>
</file>