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 activeTab="1"/>
  </bookViews>
  <sheets>
    <sheet name="Volume of Work" sheetId="3" r:id="rId1"/>
    <sheet name="3 Year Financial Forecast" sheetId="1" r:id="rId2"/>
    <sheet name="Break Even (year 1)" sheetId="4" r:id="rId3"/>
    <sheet name="Sheet1" sheetId="5" r:id="rId4"/>
  </sheets>
  <definedNames>
    <definedName name="_xlnm.Print_Area" localSheetId="1">'3 Year Financial Forecast'!#REF!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7" i="5"/>
  <c r="E7" i="5"/>
  <c r="F7" i="5"/>
  <c r="G7" i="5"/>
  <c r="H7" i="5"/>
  <c r="I7" i="5"/>
  <c r="J7" i="5"/>
  <c r="K7" i="5"/>
  <c r="L7" i="5"/>
  <c r="M7" i="5"/>
  <c r="N7" i="5"/>
  <c r="O7" i="5"/>
  <c r="B27" i="1"/>
  <c r="C8" i="1"/>
  <c r="D8" i="1"/>
  <c r="E8" i="1"/>
  <c r="F8" i="1"/>
  <c r="G8" i="1"/>
  <c r="H8" i="1"/>
  <c r="I8" i="1"/>
  <c r="J8" i="1"/>
  <c r="K8" i="1"/>
  <c r="L8" i="1"/>
  <c r="M8" i="1"/>
  <c r="N8" i="1"/>
  <c r="C15" i="1"/>
  <c r="C27" i="1"/>
  <c r="D15" i="1"/>
  <c r="D27" i="1"/>
  <c r="E15" i="1"/>
  <c r="E27" i="1"/>
  <c r="F15" i="1"/>
  <c r="F27" i="1"/>
  <c r="G15" i="1"/>
  <c r="G27" i="1"/>
  <c r="H15" i="1"/>
  <c r="H27" i="1"/>
  <c r="I15" i="1"/>
  <c r="I27" i="1"/>
  <c r="J15" i="1"/>
  <c r="J27" i="1"/>
  <c r="K15" i="1"/>
  <c r="K27" i="1"/>
  <c r="L15" i="1"/>
  <c r="L27" i="1"/>
  <c r="M15" i="1"/>
  <c r="M27" i="1"/>
  <c r="N15" i="1"/>
  <c r="N27" i="1"/>
  <c r="N28" i="1"/>
  <c r="B28" i="1"/>
  <c r="B29" i="1"/>
  <c r="C28" i="1"/>
  <c r="C29" i="1"/>
  <c r="D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M28" i="1"/>
  <c r="M29" i="1"/>
  <c r="N29" i="1"/>
  <c r="O25" i="1"/>
  <c r="O15" i="1"/>
  <c r="O27" i="1"/>
  <c r="O8" i="1"/>
  <c r="O28" i="1"/>
  <c r="O29" i="1"/>
  <c r="P8" i="1"/>
  <c r="P15" i="1"/>
  <c r="P27" i="1"/>
  <c r="P28" i="1"/>
  <c r="P29" i="1"/>
  <c r="Q8" i="1"/>
  <c r="Q15" i="1"/>
  <c r="Q27" i="1"/>
  <c r="Q28" i="1"/>
  <c r="Q29" i="1"/>
  <c r="R8" i="1"/>
  <c r="R15" i="1"/>
  <c r="R27" i="1"/>
  <c r="R28" i="1"/>
  <c r="R29" i="1"/>
  <c r="S8" i="1"/>
  <c r="S15" i="1"/>
  <c r="S27" i="1"/>
  <c r="S28" i="1"/>
  <c r="S29" i="1"/>
  <c r="T8" i="1"/>
  <c r="T15" i="1"/>
  <c r="T27" i="1"/>
  <c r="T28" i="1"/>
  <c r="T29" i="1"/>
  <c r="U8" i="1"/>
  <c r="U15" i="1"/>
  <c r="U27" i="1"/>
  <c r="U28" i="1"/>
  <c r="U29" i="1"/>
  <c r="V8" i="1"/>
  <c r="V15" i="1"/>
  <c r="V27" i="1"/>
  <c r="V28" i="1"/>
  <c r="V29" i="1"/>
  <c r="W8" i="1"/>
  <c r="W15" i="1"/>
  <c r="W27" i="1"/>
  <c r="W28" i="1"/>
  <c r="W29" i="1"/>
  <c r="X8" i="1"/>
  <c r="X15" i="1"/>
  <c r="X27" i="1"/>
  <c r="X28" i="1"/>
  <c r="X29" i="1"/>
  <c r="Y8" i="1"/>
  <c r="Y15" i="1"/>
  <c r="Y27" i="1"/>
  <c r="Y28" i="1"/>
  <c r="Y29" i="1"/>
  <c r="Z8" i="1"/>
  <c r="Z15" i="1"/>
  <c r="Z27" i="1"/>
  <c r="Z28" i="1"/>
  <c r="Z29" i="1"/>
  <c r="AA25" i="1"/>
  <c r="AA15" i="1"/>
  <c r="AA27" i="1"/>
  <c r="AB15" i="1"/>
  <c r="AB27" i="1"/>
  <c r="AC15" i="1"/>
  <c r="AC27" i="1"/>
  <c r="AD15" i="1"/>
  <c r="AD27" i="1"/>
  <c r="AE15" i="1"/>
  <c r="AE27" i="1"/>
  <c r="AF15" i="1"/>
  <c r="AF27" i="1"/>
  <c r="AG15" i="1"/>
  <c r="AG27" i="1"/>
  <c r="AH15" i="1"/>
  <c r="AH27" i="1"/>
  <c r="AI15" i="1"/>
  <c r="AI27" i="1"/>
  <c r="AJ15" i="1"/>
  <c r="AJ27" i="1"/>
  <c r="AK15" i="1"/>
  <c r="AK27" i="1"/>
  <c r="AL15" i="1"/>
  <c r="AL27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AA8" i="1"/>
  <c r="AA28" i="1"/>
  <c r="AA29" i="1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<sst xmlns="http://schemas.openxmlformats.org/spreadsheetml/2006/main" count="70" uniqueCount="43">
  <si>
    <t>Receipts</t>
  </si>
  <si>
    <t>Payments</t>
  </si>
  <si>
    <t>Business Space</t>
  </si>
  <si>
    <t>Medium Job</t>
  </si>
  <si>
    <t>Large Campaign</t>
  </si>
  <si>
    <t>Small job</t>
  </si>
  <si>
    <t>Promotional Job</t>
  </si>
  <si>
    <t>Server Management costs</t>
  </si>
  <si>
    <t>Version Control System</t>
  </si>
  <si>
    <t>Project Software</t>
  </si>
  <si>
    <t>Productivity Suite Software</t>
  </si>
  <si>
    <t>Domain</t>
  </si>
  <si>
    <t>Accounting Software</t>
  </si>
  <si>
    <t>Insurance</t>
  </si>
  <si>
    <t>Cloud Backup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</si>
  <si>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</si>
  <si>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</si>
  <si>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</si>
  <si>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</si>
  <si>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</si>
  <si>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</si>
  <si>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</si>
  <si>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</si>
  <si>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</si>
  <si>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</si>
  <si>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</si>
  <si>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</si>
  <si>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Internet</t>
  </si>
  <si>
    <t>Repayment of Initial Investment</t>
  </si>
  <si>
    <t>Price per day</t>
  </si>
  <si>
    <t>Wages</t>
  </si>
  <si>
    <t>Investment</t>
  </si>
  <si>
    <t>Equipment</t>
  </si>
  <si>
    <t>Net Cash Flow</t>
  </si>
  <si>
    <t>Corporation Tax</t>
  </si>
  <si>
    <t>Days of Work</t>
  </si>
  <si>
    <t>Income</t>
  </si>
  <si>
    <t>Total Costs</t>
  </si>
  <si>
    <t>Monthly Expenses</t>
  </si>
  <si>
    <t>Monthly Receipts</t>
  </si>
  <si>
    <t>Balance</t>
  </si>
  <si>
    <t>Month</t>
  </si>
  <si>
    <t>Professional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</si>
</sst>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\ #,##0.00"/>
    <numFmt numFmtId="165" formatCode="&quot;£&quot;#,##0.00"/>
    <numFmt numFmtId="166" formatCode="[$£-809]#,##0.00"/>
  </numFmts>
  <fonts count="9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auto="1"/>
      </bottom>
      <diagonal/>
    </border>
  </borders>
  <cellStyleXfs count="17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7"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164" fontId="0" fillId="0" borderId="19" xfId="0" applyNumberFormat="1" applyFont="1" applyFill="1" applyBorder="1" applyAlignment="1">
      <alignment vertical="center" wrapText="1"/>
    </xf>
    <xf numFmtId="164" fontId="0" fillId="0" borderId="26" xfId="0" applyNumberFormat="1" applyFont="1" applyFill="1" applyBorder="1" applyAlignment="1">
      <alignment vertical="center" wrapText="1"/>
    </xf>
    <xf numFmtId="164" fontId="0" fillId="0" borderId="2" xfId="0" applyNumberFormat="1" applyFont="1" applyFill="1" applyBorder="1" applyAlignment="1">
      <alignment vertical="center" wrapText="1"/>
    </xf>
    <xf numFmtId="164" fontId="0" fillId="0" borderId="27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164" fontId="0" fillId="0" borderId="19" xfId="0" applyNumberFormat="1" applyFont="1" applyFill="1" applyBorder="1" applyAlignment="1">
      <alignment wrapText="1"/>
    </xf>
    <xf numFmtId="164" fontId="0" fillId="0" borderId="26" xfId="0" applyNumberFormat="1" applyFont="1" applyFill="1" applyBorder="1" applyAlignment="1">
      <alignment wrapText="1"/>
    </xf>
    <xf numFmtId="164" fontId="0" fillId="0" borderId="2" xfId="0" applyNumberFormat="1" applyFont="1" applyFill="1" applyBorder="1" applyAlignment="1">
      <alignment wrapText="1"/>
    </xf>
    <xf numFmtId="164" fontId="0" fillId="0" borderId="27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28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29" xfId="0" applyFont="1" applyFill="1" applyBorder="1" applyAlignment="1">
      <alignment wrapText="1"/>
    </xf>
    <xf numFmtId="164" fontId="0" fillId="0" borderId="0" xfId="0" applyNumberFormat="1" applyFont="1" applyAlignment="1">
      <alignment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8" fillId="4" borderId="11" xfId="0" applyFont="1" applyFill="1" applyBorder="1" applyAlignment="1">
      <alignment wrapText="1"/>
    </xf>
    <xf numFmtId="165" fontId="8" fillId="4" borderId="19" xfId="0" applyNumberFormat="1" applyFont="1" applyFill="1" applyBorder="1" applyAlignment="1">
      <alignment wrapText="1"/>
    </xf>
    <xf numFmtId="165" fontId="8" fillId="4" borderId="26" xfId="0" applyNumberFormat="1" applyFont="1" applyFill="1" applyBorder="1" applyAlignment="1">
      <alignment wrapText="1"/>
    </xf>
    <xf numFmtId="165" fontId="8" fillId="4" borderId="2" xfId="0" applyNumberFormat="1" applyFont="1" applyFill="1" applyBorder="1" applyAlignment="1">
      <alignment wrapText="1"/>
    </xf>
    <xf numFmtId="165" fontId="8" fillId="4" borderId="27" xfId="0" applyNumberFormat="1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26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27" xfId="0" applyFont="1" applyFill="1" applyBorder="1" applyAlignment="1">
      <alignment wrapText="1"/>
    </xf>
    <xf numFmtId="0" fontId="7" fillId="2" borderId="11" xfId="0" applyFont="1" applyFill="1" applyBorder="1" applyAlignment="1">
      <alignment vertical="center" wrapText="1"/>
    </xf>
    <xf numFmtId="164" fontId="7" fillId="2" borderId="19" xfId="0" applyNumberFormat="1" applyFont="1" applyFill="1" applyBorder="1" applyAlignment="1">
      <alignment vertical="center" wrapText="1"/>
    </xf>
    <xf numFmtId="164" fontId="7" fillId="2" borderId="26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7" fillId="2" borderId="27" xfId="0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vertical="center" wrapText="1"/>
    </xf>
    <xf numFmtId="0" fontId="8" fillId="3" borderId="11" xfId="0" applyFont="1" applyFill="1" applyBorder="1" applyAlignment="1">
      <alignment wrapText="1"/>
    </xf>
    <xf numFmtId="164" fontId="8" fillId="3" borderId="19" xfId="0" applyNumberFormat="1" applyFont="1" applyFill="1" applyBorder="1" applyAlignment="1">
      <alignment wrapText="1"/>
    </xf>
    <xf numFmtId="164" fontId="8" fillId="3" borderId="26" xfId="0" applyNumberFormat="1" applyFont="1" applyFill="1" applyBorder="1" applyAlignment="1">
      <alignment wrapText="1"/>
    </xf>
    <xf numFmtId="164" fontId="8" fillId="3" borderId="2" xfId="0" applyNumberFormat="1" applyFont="1" applyFill="1" applyBorder="1" applyAlignment="1">
      <alignment wrapText="1"/>
    </xf>
    <xf numFmtId="164" fontId="8" fillId="3" borderId="27" xfId="0" applyNumberFormat="1" applyFont="1" applyFill="1" applyBorder="1" applyAlignment="1">
      <alignment wrapText="1"/>
    </xf>
    <xf numFmtId="165" fontId="8" fillId="3" borderId="26" xfId="0" applyNumberFormat="1" applyFont="1" applyFill="1" applyBorder="1" applyAlignment="1">
      <alignment wrapText="1"/>
    </xf>
    <xf numFmtId="165" fontId="8" fillId="3" borderId="2" xfId="0" applyNumberFormat="1" applyFont="1" applyFill="1" applyBorder="1" applyAlignment="1">
      <alignment wrapText="1"/>
    </xf>
    <xf numFmtId="165" fontId="8" fillId="3" borderId="27" xfId="0" applyNumberFormat="1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8" fillId="3" borderId="26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8" fillId="3" borderId="27" xfId="0" applyFont="1" applyFill="1" applyBorder="1" applyAlignment="1">
      <alignment wrapText="1"/>
    </xf>
    <xf numFmtId="0" fontId="7" fillId="2" borderId="0" xfId="0" applyFont="1" applyFill="1" applyAlignment="1">
      <alignment vertical="center" wrapText="1"/>
    </xf>
    <xf numFmtId="0" fontId="8" fillId="0" borderId="1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6" xfId="0" applyFont="1" applyBorder="1" applyAlignment="1">
      <alignment wrapText="1"/>
    </xf>
    <xf numFmtId="164" fontId="8" fillId="0" borderId="0" xfId="0" applyNumberFormat="1" applyFont="1" applyAlignment="1">
      <alignment wrapText="1"/>
    </xf>
    <xf numFmtId="166" fontId="8" fillId="0" borderId="0" xfId="0" applyNumberFormat="1" applyFont="1" applyAlignment="1">
      <alignment wrapText="1"/>
    </xf>
    <xf numFmtId="0" fontId="7" fillId="0" borderId="15" xfId="0" applyFont="1" applyFill="1" applyBorder="1" applyAlignment="1">
      <alignment horizontal="center" wrapText="1"/>
    </xf>
    <xf numFmtId="0" fontId="8" fillId="6" borderId="11" xfId="0" applyFont="1" applyFill="1" applyBorder="1" applyAlignment="1">
      <alignment wrapText="1"/>
    </xf>
    <xf numFmtId="164" fontId="8" fillId="6" borderId="19" xfId="0" applyNumberFormat="1" applyFont="1" applyFill="1" applyBorder="1" applyAlignment="1">
      <alignment wrapText="1"/>
    </xf>
    <xf numFmtId="164" fontId="8" fillId="6" borderId="26" xfId="0" applyNumberFormat="1" applyFont="1" applyFill="1" applyBorder="1" applyAlignment="1">
      <alignment wrapText="1"/>
    </xf>
    <xf numFmtId="164" fontId="8" fillId="6" borderId="2" xfId="0" applyNumberFormat="1" applyFont="1" applyFill="1" applyBorder="1" applyAlignment="1">
      <alignment wrapText="1"/>
    </xf>
    <xf numFmtId="164" fontId="8" fillId="6" borderId="27" xfId="0" applyNumberFormat="1" applyFont="1" applyFill="1" applyBorder="1" applyAlignment="1">
      <alignment wrapText="1"/>
    </xf>
    <xf numFmtId="0" fontId="8" fillId="6" borderId="26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8" fillId="6" borderId="2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1" xfId="63" applyFont="1" applyFill="1" applyBorder="1" applyAlignment="1">
      <alignment wrapText="1"/>
    </xf>
    <xf numFmtId="164" fontId="8" fillId="6" borderId="19" xfId="63" applyNumberFormat="1" applyFont="1" applyFill="1" applyBorder="1" applyAlignment="1">
      <alignment wrapText="1"/>
    </xf>
    <xf numFmtId="165" fontId="8" fillId="6" borderId="26" xfId="63" applyNumberFormat="1" applyFont="1" applyFill="1" applyBorder="1" applyAlignment="1">
      <alignment wrapText="1"/>
    </xf>
    <xf numFmtId="165" fontId="8" fillId="6" borderId="2" xfId="63" applyNumberFormat="1" applyFont="1" applyFill="1" applyBorder="1" applyAlignment="1">
      <alignment wrapText="1"/>
    </xf>
    <xf numFmtId="165" fontId="8" fillId="6" borderId="27" xfId="63" applyNumberFormat="1" applyFont="1" applyFill="1" applyBorder="1" applyAlignment="1">
      <alignment wrapText="1"/>
    </xf>
    <xf numFmtId="165" fontId="8" fillId="6" borderId="26" xfId="0" applyNumberFormat="1" applyFont="1" applyFill="1" applyBorder="1" applyAlignment="1">
      <alignment wrapText="1"/>
    </xf>
    <xf numFmtId="165" fontId="8" fillId="6" borderId="2" xfId="0" applyNumberFormat="1" applyFont="1" applyFill="1" applyBorder="1" applyAlignment="1">
      <alignment wrapText="1"/>
    </xf>
    <xf numFmtId="165" fontId="8" fillId="6" borderId="27" xfId="0" applyNumberFormat="1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165" fontId="8" fillId="5" borderId="19" xfId="0" applyNumberFormat="1" applyFont="1" applyFill="1" applyBorder="1" applyAlignment="1">
      <alignment wrapText="1"/>
    </xf>
    <xf numFmtId="165" fontId="8" fillId="5" borderId="26" xfId="0" applyNumberFormat="1" applyFont="1" applyFill="1" applyBorder="1" applyAlignment="1">
      <alignment wrapText="1"/>
    </xf>
    <xf numFmtId="165" fontId="8" fillId="5" borderId="2" xfId="0" applyNumberFormat="1" applyFont="1" applyFill="1" applyBorder="1" applyAlignment="1">
      <alignment wrapText="1"/>
    </xf>
    <xf numFmtId="165" fontId="8" fillId="5" borderId="27" xfId="0" applyNumberFormat="1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165" fontId="8" fillId="0" borderId="19" xfId="0" applyNumberFormat="1" applyFont="1" applyBorder="1" applyAlignment="1">
      <alignment wrapText="1"/>
    </xf>
    <xf numFmtId="165" fontId="8" fillId="0" borderId="26" xfId="0" applyNumberFormat="1" applyFont="1" applyBorder="1" applyAlignment="1">
      <alignment wrapText="1"/>
    </xf>
    <xf numFmtId="165" fontId="8" fillId="0" borderId="2" xfId="0" applyNumberFormat="1" applyFont="1" applyBorder="1" applyAlignment="1">
      <alignment wrapText="1"/>
    </xf>
    <xf numFmtId="165" fontId="8" fillId="0" borderId="27" xfId="0" applyNumberFormat="1" applyFont="1" applyBorder="1" applyAlignment="1">
      <alignment wrapText="1"/>
    </xf>
    <xf numFmtId="165" fontId="8" fillId="0" borderId="20" xfId="0" applyNumberFormat="1" applyFont="1" applyBorder="1" applyAlignment="1">
      <alignment wrapText="1"/>
    </xf>
    <xf numFmtId="165" fontId="8" fillId="0" borderId="28" xfId="0" applyNumberFormat="1" applyFont="1" applyBorder="1" applyAlignment="1">
      <alignment wrapText="1"/>
    </xf>
    <xf numFmtId="165" fontId="8" fillId="0" borderId="13" xfId="0" applyNumberFormat="1" applyFont="1" applyBorder="1" applyAlignment="1">
      <alignment wrapText="1"/>
    </xf>
    <xf numFmtId="165" fontId="8" fillId="0" borderId="29" xfId="0" applyNumberFormat="1" applyFont="1" applyBorder="1" applyAlignment="1">
      <alignment wrapText="1"/>
    </xf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Note" xfId="63" builtinId="10"/>
  </cellStyles>
  <dxfs count="6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894440628177"/>
          <c:y val="0.218197228637568"/>
          <c:w val="0.498665546824513"/>
          <c:h val="0.593348413888744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Forecast'!$A$8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Forecast'!$B$1:$N$1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Forecast'!$B$8:$N$8</c:f>
              <c:numCache>
                <c:formatCode>[$£-809]\ #,##0.00</c:formatCode>
                <c:ptCount val="13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Forecast'!$A$27</c:f>
              <c:strCache>
                <c:ptCount val="1"/>
                <c:pt idx="0">
                  <c:v>Monthly Expenses</c:v>
                </c:pt>
              </c:strCache>
            </c:strRef>
          </c:tx>
          <c:spPr>
            <a:ln cap="rnd"/>
          </c:spPr>
          <c:marker>
            <c:symbol val="none"/>
          </c:marker>
          <c:cat>
            <c:numRef>
              <c:f>'3 Year Financial Forecast'!$B$1:$N$1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Forecast'!$B$27:$N$27</c:f>
              <c:numCache>
                <c:formatCode>[$£-809]\ #,##0.00</c:formatCode>
                <c:ptCount val="13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Forecast'!$A$28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Forecast'!$B$1:$N$1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Forecast'!$B$28:$N$28</c:f>
              <c:numCache>
                <c:formatCode>"£"#,##0.00</c:formatCode>
                <c:ptCount val="13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Forecast'!$A$29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Forecast'!$B$1:$N$1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Forecast'!$B$29:$N$29</c:f>
              <c:numCache>
                <c:formatCode>"£"#,##0.00</c:formatCode>
                <c:ptCount val="13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8616"/>
        <c:axId val="2089211736"/>
      </c:lineChart>
      <c:catAx>
        <c:axId val="208920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211736"/>
        <c:crosses val="autoZero"/>
        <c:auto val="1"/>
        <c:lblAlgn val="ctr"/>
        <c:lblOffset val="100"/>
        <c:noMultiLvlLbl val="0"/>
      </c:catAx>
      <c:valAx>
        <c:axId val="2089211736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8920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546989318643"/>
          <c:y val="0.377158825031448"/>
          <c:w val="0.170052589580149"/>
          <c:h val="0.258706354235043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138323410793"/>
          <c:y val="0.168409818569904"/>
          <c:w val="0.541642164394085"/>
          <c:h val="0.64290288153682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Forecast'!$A$8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Forecast'!$B$1:$AL$1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Forecast'!$B$8:$AL$8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  <c:pt idx="13">
                  <c:v>5950.0</c:v>
                </c:pt>
                <c:pt idx="14">
                  <c:v>7500.0</c:v>
                </c:pt>
                <c:pt idx="15">
                  <c:v>7500.0</c:v>
                </c:pt>
                <c:pt idx="16">
                  <c:v>7500.0</c:v>
                </c:pt>
                <c:pt idx="17">
                  <c:v>7500.0</c:v>
                </c:pt>
                <c:pt idx="18">
                  <c:v>7500.0</c:v>
                </c:pt>
                <c:pt idx="19">
                  <c:v>7750.0</c:v>
                </c:pt>
                <c:pt idx="20">
                  <c:v>8000.0</c:v>
                </c:pt>
                <c:pt idx="21">
                  <c:v>8000.0</c:v>
                </c:pt>
                <c:pt idx="22">
                  <c:v>8000.0</c:v>
                </c:pt>
                <c:pt idx="23">
                  <c:v>8000.0</c:v>
                </c:pt>
                <c:pt idx="24">
                  <c:v>8000.0</c:v>
                </c:pt>
                <c:pt idx="25">
                  <c:v>9100.0</c:v>
                </c:pt>
                <c:pt idx="26">
                  <c:v>10200.0</c:v>
                </c:pt>
                <c:pt idx="27">
                  <c:v>10200.0</c:v>
                </c:pt>
                <c:pt idx="28">
                  <c:v>10200.0</c:v>
                </c:pt>
                <c:pt idx="29">
                  <c:v>10200.0</c:v>
                </c:pt>
                <c:pt idx="30">
                  <c:v>10200.0</c:v>
                </c:pt>
                <c:pt idx="31">
                  <c:v>10500.0</c:v>
                </c:pt>
                <c:pt idx="32">
                  <c:v>10800.0</c:v>
                </c:pt>
                <c:pt idx="33">
                  <c:v>10800.0</c:v>
                </c:pt>
                <c:pt idx="34">
                  <c:v>10800.0</c:v>
                </c:pt>
                <c:pt idx="35">
                  <c:v>10800.0</c:v>
                </c:pt>
                <c:pt idx="36">
                  <c:v>10800.0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Forecast'!$A$27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'3 Year Financial Forecast'!$B$1:$AL$1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Forecast'!$B$27:$AL$27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  <c:pt idx="13">
                  <c:v>5833.438</c:v>
                </c:pt>
                <c:pt idx="14">
                  <c:v>5087.63</c:v>
                </c:pt>
                <c:pt idx="15">
                  <c:v>5087.63</c:v>
                </c:pt>
                <c:pt idx="16">
                  <c:v>5087.63</c:v>
                </c:pt>
                <c:pt idx="17">
                  <c:v>5087.63</c:v>
                </c:pt>
                <c:pt idx="18">
                  <c:v>5087.63</c:v>
                </c:pt>
                <c:pt idx="19">
                  <c:v>5087.63</c:v>
                </c:pt>
                <c:pt idx="20">
                  <c:v>5087.63</c:v>
                </c:pt>
                <c:pt idx="21">
                  <c:v>5087.63</c:v>
                </c:pt>
                <c:pt idx="22">
                  <c:v>5087.63</c:v>
                </c:pt>
                <c:pt idx="23">
                  <c:v>5087.63</c:v>
                </c:pt>
                <c:pt idx="24">
                  <c:v>16002.63</c:v>
                </c:pt>
                <c:pt idx="25">
                  <c:v>14530.9644</c:v>
                </c:pt>
                <c:pt idx="26">
                  <c:v>10087.63</c:v>
                </c:pt>
                <c:pt idx="27">
                  <c:v>10087.63</c:v>
                </c:pt>
                <c:pt idx="28">
                  <c:v>10087.63</c:v>
                </c:pt>
                <c:pt idx="29">
                  <c:v>10087.63</c:v>
                </c:pt>
                <c:pt idx="30">
                  <c:v>10087.63</c:v>
                </c:pt>
                <c:pt idx="31">
                  <c:v>10087.63</c:v>
                </c:pt>
                <c:pt idx="32">
                  <c:v>10087.63</c:v>
                </c:pt>
                <c:pt idx="33">
                  <c:v>10087.63</c:v>
                </c:pt>
                <c:pt idx="34">
                  <c:v>10087.63</c:v>
                </c:pt>
                <c:pt idx="35">
                  <c:v>10087.63</c:v>
                </c:pt>
                <c:pt idx="36">
                  <c:v>11002.63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Forecast'!$A$28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Forecast'!$B$1:$AL$1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Forecast'!$B$28:$AL$28</c:f>
              <c:numCache>
                <c:formatCode>"£"#,##0.00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Forecast'!$A$29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Forecast'!$B$1:$AL$1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Forecast'!$B$29:$AL$29</c:f>
              <c:numCache>
                <c:formatCode>"£"#,##0.00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80280"/>
        <c:axId val="2089283368"/>
      </c:lineChart>
      <c:catAx>
        <c:axId val="208928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283368"/>
        <c:crosses val="autoZero"/>
        <c:auto val="1"/>
        <c:lblAlgn val="ctr"/>
        <c:lblOffset val="100"/>
        <c:noMultiLvlLbl val="0"/>
      </c:catAx>
      <c:valAx>
        <c:axId val="208928336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8928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585365853658"/>
          <c:y val="0.346861570265296"/>
          <c:w val="0.132926829268293"/>
          <c:h val="0.285999378146035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89318470914"/>
          <c:y val="0.179184549356223"/>
          <c:w val="0.558000894638991"/>
          <c:h val="0.607990098340712"/>
        </c:manualLayout>
      </c:layout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18408"/>
        <c:axId val="2089321416"/>
      </c:lineChart>
      <c:catAx>
        <c:axId val="20893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89321416"/>
        <c:crosses val="autoZero"/>
        <c:auto val="1"/>
        <c:lblAlgn val="ctr"/>
        <c:lblOffset val="100"/>
        <c:noMultiLvlLbl val="0"/>
      </c:catAx>
      <c:valAx>
        <c:axId val="208932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89318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118113684465"/>
          <c:y val="0.392977087627995"/>
          <c:w val="0.096656846702448"/>
          <c:h val="0.166835524314825"/>
        </c:manualLayout>
      </c:layout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03928"/>
        <c:axId val="2089406936"/>
      </c:lineChart>
      <c:catAx>
        <c:axId val="208940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89406936"/>
        <c:crosses val="autoZero"/>
        <c:auto val="1"/>
        <c:lblAlgn val="ctr"/>
        <c:lblOffset val="100"/>
        <c:noMultiLvlLbl val="0"/>
      </c:catAx>
      <c:valAx>
        <c:axId val="208940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89403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Monthly Receipts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Sheet1!$C$7:$AM$7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2000.0</c:v>
                </c:pt>
                <c:pt idx="2">
                  <c:v>3600.0</c:v>
                </c:pt>
                <c:pt idx="3">
                  <c:v>6000.0</c:v>
                </c:pt>
                <c:pt idx="4">
                  <c:v>9100.0</c:v>
                </c:pt>
                <c:pt idx="5">
                  <c:v>12700.0</c:v>
                </c:pt>
                <c:pt idx="6">
                  <c:v>16300.0</c:v>
                </c:pt>
                <c:pt idx="7">
                  <c:v>19900.0</c:v>
                </c:pt>
                <c:pt idx="8">
                  <c:v>23700.0</c:v>
                </c:pt>
                <c:pt idx="9">
                  <c:v>27700.0</c:v>
                </c:pt>
                <c:pt idx="10">
                  <c:v>31600.0</c:v>
                </c:pt>
                <c:pt idx="11">
                  <c:v>35600.0</c:v>
                </c:pt>
                <c:pt idx="12">
                  <c:v>39900.0</c:v>
                </c:pt>
                <c:pt idx="13">
                  <c:v>45850.0</c:v>
                </c:pt>
                <c:pt idx="14">
                  <c:v>53350.0</c:v>
                </c:pt>
                <c:pt idx="15">
                  <c:v>60850.0</c:v>
                </c:pt>
                <c:pt idx="16">
                  <c:v>68350.0</c:v>
                </c:pt>
                <c:pt idx="17">
                  <c:v>75850.0</c:v>
                </c:pt>
                <c:pt idx="18">
                  <c:v>83350.0</c:v>
                </c:pt>
                <c:pt idx="19">
                  <c:v>91100.0</c:v>
                </c:pt>
                <c:pt idx="20">
                  <c:v>99100.0</c:v>
                </c:pt>
                <c:pt idx="21">
                  <c:v>107100.0</c:v>
                </c:pt>
                <c:pt idx="22">
                  <c:v>115100.0</c:v>
                </c:pt>
                <c:pt idx="23">
                  <c:v>123100.0</c:v>
                </c:pt>
                <c:pt idx="24">
                  <c:v>131100.0</c:v>
                </c:pt>
                <c:pt idx="25">
                  <c:v>140200.0</c:v>
                </c:pt>
                <c:pt idx="26">
                  <c:v>150400.0</c:v>
                </c:pt>
                <c:pt idx="27">
                  <c:v>160600.0</c:v>
                </c:pt>
                <c:pt idx="28">
                  <c:v>170800.0</c:v>
                </c:pt>
                <c:pt idx="29">
                  <c:v>181000.0</c:v>
                </c:pt>
                <c:pt idx="30">
                  <c:v>191200.0</c:v>
                </c:pt>
                <c:pt idx="31">
                  <c:v>201700.0</c:v>
                </c:pt>
                <c:pt idx="32">
                  <c:v>212500.0</c:v>
                </c:pt>
                <c:pt idx="33">
                  <c:v>223300.0</c:v>
                </c:pt>
                <c:pt idx="34">
                  <c:v>234100.0</c:v>
                </c:pt>
                <c:pt idx="35">
                  <c:v>244900.0</c:v>
                </c:pt>
                <c:pt idx="36">
                  <c:v>255700.0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Sheet1!$C$8:$AM$8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1837.03</c:v>
                </c:pt>
                <c:pt idx="2">
                  <c:v>2329.66</c:v>
                </c:pt>
                <c:pt idx="3">
                  <c:v>5522.29</c:v>
                </c:pt>
                <c:pt idx="4">
                  <c:v>8714.92</c:v>
                </c:pt>
                <c:pt idx="5">
                  <c:v>11907.55</c:v>
                </c:pt>
                <c:pt idx="6">
                  <c:v>15100.18</c:v>
                </c:pt>
                <c:pt idx="7">
                  <c:v>18292.81</c:v>
                </c:pt>
                <c:pt idx="8">
                  <c:v>21485.44</c:v>
                </c:pt>
                <c:pt idx="9">
                  <c:v>24678.07</c:v>
                </c:pt>
                <c:pt idx="10">
                  <c:v>27870.7</c:v>
                </c:pt>
                <c:pt idx="11">
                  <c:v>31063.33000000001</c:v>
                </c:pt>
                <c:pt idx="12">
                  <c:v>36170.96000000001</c:v>
                </c:pt>
                <c:pt idx="13">
                  <c:v>42004.39800000001</c:v>
                </c:pt>
                <c:pt idx="14">
                  <c:v>47092.02800000001</c:v>
                </c:pt>
                <c:pt idx="15">
                  <c:v>52179.658</c:v>
                </c:pt>
                <c:pt idx="16">
                  <c:v>57267.288</c:v>
                </c:pt>
                <c:pt idx="17">
                  <c:v>62354.918</c:v>
                </c:pt>
                <c:pt idx="18">
                  <c:v>67442.548</c:v>
                </c:pt>
                <c:pt idx="19">
                  <c:v>72530.178</c:v>
                </c:pt>
                <c:pt idx="20">
                  <c:v>77617.808</c:v>
                </c:pt>
                <c:pt idx="21">
                  <c:v>82705.43800000001</c:v>
                </c:pt>
                <c:pt idx="22">
                  <c:v>87793.06800000001</c:v>
                </c:pt>
                <c:pt idx="23">
                  <c:v>92880.69800000001</c:v>
                </c:pt>
                <c:pt idx="24">
                  <c:v>108883.328</c:v>
                </c:pt>
                <c:pt idx="25">
                  <c:v>123414.2924</c:v>
                </c:pt>
                <c:pt idx="26">
                  <c:v>133501.9224</c:v>
                </c:pt>
                <c:pt idx="27">
                  <c:v>143589.5524</c:v>
                </c:pt>
                <c:pt idx="28">
                  <c:v>153677.1824</c:v>
                </c:pt>
                <c:pt idx="29">
                  <c:v>163764.8124</c:v>
                </c:pt>
                <c:pt idx="30">
                  <c:v>173852.4424</c:v>
                </c:pt>
                <c:pt idx="31">
                  <c:v>183940.0724</c:v>
                </c:pt>
                <c:pt idx="32">
                  <c:v>194027.7024</c:v>
                </c:pt>
                <c:pt idx="33">
                  <c:v>204115.3324</c:v>
                </c:pt>
                <c:pt idx="34">
                  <c:v>214202.9624</c:v>
                </c:pt>
                <c:pt idx="35">
                  <c:v>224290.5924000001</c:v>
                </c:pt>
                <c:pt idx="36">
                  <c:v>235293.2224000001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Net Cash Flow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Sheet1!$C$9:$AM$9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Sheet1!$C$10:$AM$10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70728"/>
        <c:axId val="2089473848"/>
      </c:lineChart>
      <c:catAx>
        <c:axId val="208947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473848"/>
        <c:crosses val="autoZero"/>
        <c:auto val="1"/>
        <c:lblAlgn val="ctr"/>
        <c:lblOffset val="100"/>
        <c:noMultiLvlLbl val="0"/>
      </c:catAx>
      <c:valAx>
        <c:axId val="208947384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8947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25401</xdr:colOff>
      <xdr:row>30</xdr:row>
      <xdr:rowOff>0</xdr:rowOff>
    </xdr:from>
    <xdr:to>
      <xdr:col>20</xdr:col>
      <xdr:colOff>1016001</xdr:colOff>
      <xdr:row>88</xdr:row>
      <xdr:rowOff>135468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148</xdr:row>
      <xdr:rowOff>165100</xdr:rowOff>
    </xdr:from>
    <xdr:to>
      <xdr:col>20</xdr:col>
      <xdr:colOff>1016000</xdr:colOff>
      <xdr:row>207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25399</xdr:colOff>
      <xdr:row>88</xdr:row>
      <xdr:rowOff>127000</xdr:rowOff>
    </xdr:from>
    <xdr:to>
      <xdr:col>20</xdr:col>
      <xdr:colOff>974846</xdr:colOff>
      <xdr:row>146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6350</xdr:rowOff>
    </xdr:from>
    <xdr:to>
      <xdr:col>15</xdr:col>
      <xdr:colOff>558800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14</xdr:col>
      <xdr:colOff>927100</xdr:colOff>
      <xdr:row>28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21"/>
  <sheetViews>
    <sheetView workbookViewId="0">
      <selection activeCell="Y30" sqref="Y30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37" ht="15" customHeight="1">
      <c r="A2" s="13"/>
      <c r="B2" s="52" t="s">
        <v>16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16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52" t="s">
        <v>16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4"/>
    </row>
    <row r="3" spans="1:37" ht="15">
      <c r="A3" s="9" t="s">
        <v>29</v>
      </c>
      <c r="B3" s="14">
        <v>200</v>
      </c>
      <c r="C3" s="10">
        <v>200</v>
      </c>
      <c r="D3" s="10">
        <v>200</v>
      </c>
      <c r="E3" s="10">
        <v>200</v>
      </c>
      <c r="F3" s="10">
        <v>200</v>
      </c>
      <c r="G3" s="10">
        <v>200</v>
      </c>
      <c r="H3" s="10">
        <v>200</v>
      </c>
      <c r="I3" s="10">
        <v>200</v>
      </c>
      <c r="J3" s="10">
        <v>200</v>
      </c>
      <c r="K3" s="10">
        <v>200</v>
      </c>
      <c r="L3" s="10">
        <v>200</v>
      </c>
      <c r="M3" s="15">
        <v>200</v>
      </c>
      <c r="N3" s="14">
        <v>200</v>
      </c>
      <c r="O3" s="10">
        <v>200</v>
      </c>
      <c r="P3" s="10">
        <v>200</v>
      </c>
      <c r="Q3" s="10">
        <v>200</v>
      </c>
      <c r="R3" s="10">
        <v>200</v>
      </c>
      <c r="S3" s="10">
        <v>200</v>
      </c>
      <c r="T3" s="10">
        <v>200</v>
      </c>
      <c r="U3" s="10">
        <v>200</v>
      </c>
      <c r="V3" s="10">
        <v>200</v>
      </c>
      <c r="W3" s="10">
        <v>200</v>
      </c>
      <c r="X3" s="10">
        <v>200</v>
      </c>
      <c r="Y3" s="15">
        <v>200</v>
      </c>
      <c r="Z3" s="14">
        <v>200</v>
      </c>
      <c r="AA3" s="10">
        <v>200</v>
      </c>
      <c r="AB3" s="10">
        <v>200</v>
      </c>
      <c r="AC3" s="10">
        <v>200</v>
      </c>
      <c r="AD3" s="10">
        <v>200</v>
      </c>
      <c r="AE3" s="10">
        <v>200</v>
      </c>
      <c r="AF3" s="10">
        <v>200</v>
      </c>
      <c r="AG3" s="10">
        <v>200</v>
      </c>
      <c r="AH3" s="10">
        <v>200</v>
      </c>
      <c r="AI3" s="10">
        <v>200</v>
      </c>
      <c r="AJ3" s="10">
        <v>200</v>
      </c>
      <c r="AK3" s="15">
        <v>200</v>
      </c>
    </row>
    <row r="4" spans="1:37" ht="15">
      <c r="A4" s="4" t="s">
        <v>25</v>
      </c>
      <c r="B4" s="16">
        <v>5</v>
      </c>
      <c r="C4" s="5">
        <v>3</v>
      </c>
      <c r="D4" s="5">
        <v>3</v>
      </c>
      <c r="E4" s="5">
        <v>2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3</v>
      </c>
      <c r="L4" s="5">
        <v>3</v>
      </c>
      <c r="M4" s="17">
        <v>2</v>
      </c>
      <c r="N4" s="25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26">
        <v>0</v>
      </c>
      <c r="Z4" s="25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26">
        <v>0</v>
      </c>
    </row>
    <row r="5" spans="1:37" ht="15">
      <c r="A5" s="4" t="s">
        <v>22</v>
      </c>
      <c r="B5" s="16">
        <f>SUM(B3*B4)</f>
        <v>1000</v>
      </c>
      <c r="C5" s="5">
        <f t="shared" ref="C5:AK5" si="0">SUM(C3*C4)</f>
        <v>600</v>
      </c>
      <c r="D5" s="5">
        <f t="shared" si="0"/>
        <v>600</v>
      </c>
      <c r="E5" s="5">
        <f t="shared" si="0"/>
        <v>400</v>
      </c>
      <c r="F5" s="5">
        <f t="shared" si="0"/>
        <v>400</v>
      </c>
      <c r="G5" s="5">
        <f t="shared" si="0"/>
        <v>400</v>
      </c>
      <c r="H5" s="5">
        <f t="shared" si="0"/>
        <v>400</v>
      </c>
      <c r="I5" s="5">
        <f t="shared" si="0"/>
        <v>400</v>
      </c>
      <c r="J5" s="5">
        <f t="shared" si="0"/>
        <v>400</v>
      </c>
      <c r="K5" s="5">
        <f t="shared" si="0"/>
        <v>600</v>
      </c>
      <c r="L5" s="5">
        <f t="shared" si="0"/>
        <v>600</v>
      </c>
      <c r="M5" s="17">
        <f t="shared" si="0"/>
        <v>400</v>
      </c>
      <c r="N5" s="16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17">
        <f t="shared" si="0"/>
        <v>0</v>
      </c>
      <c r="Z5" s="16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0"/>
        <v>0</v>
      </c>
      <c r="AK5" s="17">
        <f t="shared" si="0"/>
        <v>0</v>
      </c>
    </row>
    <row r="6" spans="1:37" ht="15">
      <c r="A6" s="4" t="s">
        <v>21</v>
      </c>
      <c r="B6" s="16">
        <f>SUM(B5/2)</f>
        <v>500</v>
      </c>
      <c r="C6" s="5">
        <f>SUM(C5/2)+(B5/2)</f>
        <v>800</v>
      </c>
      <c r="D6" s="5">
        <f t="shared" ref="D6:AK6" si="1">SUM(D5/2)+(C5/2)</f>
        <v>600</v>
      </c>
      <c r="E6" s="5">
        <f t="shared" si="1"/>
        <v>500</v>
      </c>
      <c r="F6" s="5">
        <f t="shared" si="1"/>
        <v>400</v>
      </c>
      <c r="G6" s="5">
        <f t="shared" si="1"/>
        <v>400</v>
      </c>
      <c r="H6" s="5">
        <f t="shared" si="1"/>
        <v>400</v>
      </c>
      <c r="I6" s="5">
        <f t="shared" si="1"/>
        <v>400</v>
      </c>
      <c r="J6" s="5">
        <f t="shared" si="1"/>
        <v>400</v>
      </c>
      <c r="K6" s="5">
        <f t="shared" si="1"/>
        <v>500</v>
      </c>
      <c r="L6" s="5">
        <f t="shared" si="1"/>
        <v>600</v>
      </c>
      <c r="M6" s="17">
        <f t="shared" si="1"/>
        <v>500</v>
      </c>
      <c r="N6" s="16">
        <f t="shared" si="1"/>
        <v>200</v>
      </c>
      <c r="O6" s="5">
        <f t="shared" si="1"/>
        <v>0</v>
      </c>
      <c r="P6" s="5">
        <f t="shared" si="1"/>
        <v>0</v>
      </c>
      <c r="Q6" s="5">
        <f t="shared" si="1"/>
        <v>0</v>
      </c>
      <c r="R6" s="5">
        <f t="shared" si="1"/>
        <v>0</v>
      </c>
      <c r="S6" s="5">
        <f t="shared" si="1"/>
        <v>0</v>
      </c>
      <c r="T6" s="5">
        <f t="shared" si="1"/>
        <v>0</v>
      </c>
      <c r="U6" s="5">
        <f t="shared" si="1"/>
        <v>0</v>
      </c>
      <c r="V6" s="5">
        <f t="shared" si="1"/>
        <v>0</v>
      </c>
      <c r="W6" s="5">
        <f t="shared" si="1"/>
        <v>0</v>
      </c>
      <c r="X6" s="5">
        <f t="shared" si="1"/>
        <v>0</v>
      </c>
      <c r="Y6" s="17">
        <f t="shared" si="1"/>
        <v>0</v>
      </c>
      <c r="Z6" s="16">
        <f t="shared" si="1"/>
        <v>0</v>
      </c>
      <c r="AA6" s="5">
        <f t="shared" si="1"/>
        <v>0</v>
      </c>
      <c r="AB6" s="5">
        <f t="shared" si="1"/>
        <v>0</v>
      </c>
      <c r="AC6" s="5">
        <f t="shared" si="1"/>
        <v>0</v>
      </c>
      <c r="AD6" s="5">
        <f t="shared" si="1"/>
        <v>0</v>
      </c>
      <c r="AE6" s="5">
        <f t="shared" si="1"/>
        <v>0</v>
      </c>
      <c r="AF6" s="5">
        <f t="shared" si="1"/>
        <v>0</v>
      </c>
      <c r="AG6" s="5">
        <f t="shared" si="1"/>
        <v>0</v>
      </c>
      <c r="AH6" s="5">
        <f t="shared" si="1"/>
        <v>0</v>
      </c>
      <c r="AI6" s="5">
        <f t="shared" si="1"/>
        <v>0</v>
      </c>
      <c r="AJ6" s="5">
        <f t="shared" si="1"/>
        <v>0</v>
      </c>
      <c r="AK6" s="17">
        <f t="shared" si="1"/>
        <v>0</v>
      </c>
    </row>
    <row r="7" spans="1:37" ht="15">
      <c r="A7" s="11" t="s">
        <v>29</v>
      </c>
      <c r="B7" s="18">
        <v>400</v>
      </c>
      <c r="C7" s="7">
        <v>400</v>
      </c>
      <c r="D7" s="7">
        <v>400</v>
      </c>
      <c r="E7" s="7">
        <v>400</v>
      </c>
      <c r="F7" s="7">
        <v>400</v>
      </c>
      <c r="G7" s="7">
        <v>400</v>
      </c>
      <c r="H7" s="7">
        <v>400</v>
      </c>
      <c r="I7" s="7">
        <v>400</v>
      </c>
      <c r="J7" s="7">
        <v>400</v>
      </c>
      <c r="K7" s="7">
        <v>400</v>
      </c>
      <c r="L7" s="7">
        <v>400</v>
      </c>
      <c r="M7" s="19">
        <v>400</v>
      </c>
      <c r="N7" s="18">
        <v>500</v>
      </c>
      <c r="O7" s="7">
        <v>500</v>
      </c>
      <c r="P7" s="7">
        <v>500</v>
      </c>
      <c r="Q7" s="7">
        <v>500</v>
      </c>
      <c r="R7" s="7">
        <v>500</v>
      </c>
      <c r="S7" s="7">
        <v>500</v>
      </c>
      <c r="T7" s="7">
        <v>500</v>
      </c>
      <c r="U7" s="7">
        <v>500</v>
      </c>
      <c r="V7" s="7">
        <v>500</v>
      </c>
      <c r="W7" s="7">
        <v>500</v>
      </c>
      <c r="X7" s="7">
        <v>500</v>
      </c>
      <c r="Y7" s="19">
        <v>500</v>
      </c>
      <c r="Z7" s="18">
        <v>600</v>
      </c>
      <c r="AA7" s="7">
        <v>600</v>
      </c>
      <c r="AB7" s="7">
        <v>600</v>
      </c>
      <c r="AC7" s="7">
        <v>600</v>
      </c>
      <c r="AD7" s="7">
        <v>600</v>
      </c>
      <c r="AE7" s="7">
        <v>600</v>
      </c>
      <c r="AF7" s="7">
        <v>600</v>
      </c>
      <c r="AG7" s="7">
        <v>600</v>
      </c>
      <c r="AH7" s="7">
        <v>600</v>
      </c>
      <c r="AI7" s="7">
        <v>600</v>
      </c>
      <c r="AJ7" s="7">
        <v>600</v>
      </c>
      <c r="AK7" s="19">
        <v>600</v>
      </c>
    </row>
    <row r="8" spans="1:37" ht="15">
      <c r="A8" s="6" t="s">
        <v>18</v>
      </c>
      <c r="B8" s="18">
        <v>0</v>
      </c>
      <c r="C8" s="7">
        <v>4</v>
      </c>
      <c r="D8" s="7">
        <v>5</v>
      </c>
      <c r="E8" s="7">
        <v>5</v>
      </c>
      <c r="F8" s="7">
        <v>5</v>
      </c>
      <c r="G8" s="7">
        <v>5</v>
      </c>
      <c r="H8" s="7">
        <v>3</v>
      </c>
      <c r="I8" s="7">
        <v>3</v>
      </c>
      <c r="J8" s="7">
        <v>2</v>
      </c>
      <c r="K8" s="7">
        <v>5</v>
      </c>
      <c r="L8" s="7">
        <v>5</v>
      </c>
      <c r="M8" s="19">
        <v>4</v>
      </c>
      <c r="N8" s="27">
        <v>5</v>
      </c>
      <c r="O8" s="6">
        <v>5</v>
      </c>
      <c r="P8" s="6">
        <v>5</v>
      </c>
      <c r="Q8" s="6">
        <v>5</v>
      </c>
      <c r="R8" s="6">
        <v>5</v>
      </c>
      <c r="S8" s="6">
        <v>5</v>
      </c>
      <c r="T8" s="6">
        <v>4</v>
      </c>
      <c r="U8" s="6">
        <v>4</v>
      </c>
      <c r="V8" s="6">
        <v>4</v>
      </c>
      <c r="W8" s="6">
        <v>4</v>
      </c>
      <c r="X8" s="6">
        <v>4</v>
      </c>
      <c r="Y8" s="28">
        <v>4</v>
      </c>
      <c r="Z8" s="27">
        <v>3</v>
      </c>
      <c r="AA8" s="6">
        <v>3</v>
      </c>
      <c r="AB8" s="6">
        <v>3</v>
      </c>
      <c r="AC8" s="6">
        <v>3</v>
      </c>
      <c r="AD8" s="6">
        <v>3</v>
      </c>
      <c r="AE8" s="6">
        <v>3</v>
      </c>
      <c r="AF8" s="6">
        <v>3</v>
      </c>
      <c r="AG8" s="6">
        <v>3</v>
      </c>
      <c r="AH8" s="6">
        <v>3</v>
      </c>
      <c r="AI8" s="6">
        <v>3</v>
      </c>
      <c r="AJ8" s="6">
        <v>3</v>
      </c>
      <c r="AK8" s="28">
        <v>3</v>
      </c>
    </row>
    <row r="9" spans="1:37" ht="15">
      <c r="A9" s="6" t="s">
        <v>22</v>
      </c>
      <c r="B9" s="18">
        <v>0</v>
      </c>
      <c r="C9" s="7">
        <f>SUM(C8*C7)</f>
        <v>1600</v>
      </c>
      <c r="D9" s="7">
        <f t="shared" ref="D9:AK9" si="2">SUM(D8*D7)</f>
        <v>2000</v>
      </c>
      <c r="E9" s="7">
        <f t="shared" si="2"/>
        <v>2000</v>
      </c>
      <c r="F9" s="7">
        <f t="shared" si="2"/>
        <v>2000</v>
      </c>
      <c r="G9" s="7">
        <f t="shared" si="2"/>
        <v>2000</v>
      </c>
      <c r="H9" s="7">
        <f t="shared" si="2"/>
        <v>1200</v>
      </c>
      <c r="I9" s="7">
        <f t="shared" si="2"/>
        <v>1200</v>
      </c>
      <c r="J9" s="7">
        <f t="shared" si="2"/>
        <v>800</v>
      </c>
      <c r="K9" s="7">
        <f t="shared" si="2"/>
        <v>2000</v>
      </c>
      <c r="L9" s="7">
        <f t="shared" si="2"/>
        <v>2000</v>
      </c>
      <c r="M9" s="19">
        <f t="shared" si="2"/>
        <v>1600</v>
      </c>
      <c r="N9" s="18">
        <f t="shared" si="2"/>
        <v>2500</v>
      </c>
      <c r="O9" s="7">
        <f t="shared" si="2"/>
        <v>2500</v>
      </c>
      <c r="P9" s="7">
        <f t="shared" si="2"/>
        <v>2500</v>
      </c>
      <c r="Q9" s="7">
        <f t="shared" si="2"/>
        <v>2500</v>
      </c>
      <c r="R9" s="7">
        <f t="shared" si="2"/>
        <v>2500</v>
      </c>
      <c r="S9" s="7">
        <f t="shared" si="2"/>
        <v>2500</v>
      </c>
      <c r="T9" s="7">
        <f t="shared" si="2"/>
        <v>2000</v>
      </c>
      <c r="U9" s="7">
        <f t="shared" si="2"/>
        <v>2000</v>
      </c>
      <c r="V9" s="7">
        <f t="shared" si="2"/>
        <v>2000</v>
      </c>
      <c r="W9" s="7">
        <f t="shared" si="2"/>
        <v>2000</v>
      </c>
      <c r="X9" s="7">
        <f t="shared" si="2"/>
        <v>2000</v>
      </c>
      <c r="Y9" s="19">
        <f t="shared" si="2"/>
        <v>2000</v>
      </c>
      <c r="Z9" s="18">
        <f t="shared" si="2"/>
        <v>1800</v>
      </c>
      <c r="AA9" s="7">
        <f t="shared" si="2"/>
        <v>1800</v>
      </c>
      <c r="AB9" s="7">
        <f t="shared" si="2"/>
        <v>1800</v>
      </c>
      <c r="AC9" s="7">
        <f t="shared" si="2"/>
        <v>1800</v>
      </c>
      <c r="AD9" s="7">
        <f t="shared" si="2"/>
        <v>1800</v>
      </c>
      <c r="AE9" s="7">
        <f t="shared" si="2"/>
        <v>1800</v>
      </c>
      <c r="AF9" s="7">
        <f t="shared" si="2"/>
        <v>1800</v>
      </c>
      <c r="AG9" s="7">
        <f t="shared" si="2"/>
        <v>1800</v>
      </c>
      <c r="AH9" s="7">
        <f t="shared" si="2"/>
        <v>1800</v>
      </c>
      <c r="AI9" s="7">
        <f t="shared" si="2"/>
        <v>1800</v>
      </c>
      <c r="AJ9" s="7">
        <f t="shared" si="2"/>
        <v>1800</v>
      </c>
      <c r="AK9" s="19">
        <f t="shared" si="2"/>
        <v>1800</v>
      </c>
    </row>
    <row r="10" spans="1:37" ht="15">
      <c r="A10" s="6" t="s">
        <v>21</v>
      </c>
      <c r="B10" s="18">
        <f>SUM(B8*300)</f>
        <v>0</v>
      </c>
      <c r="C10" s="7">
        <f>SUM(C9/2)+(B9/2)</f>
        <v>800</v>
      </c>
      <c r="D10" s="7">
        <f t="shared" ref="D10:AK10" si="3">SUM(D9/2)+(C9/2)</f>
        <v>1800</v>
      </c>
      <c r="E10" s="7">
        <f t="shared" si="3"/>
        <v>2000</v>
      </c>
      <c r="F10" s="7">
        <f t="shared" si="3"/>
        <v>2000</v>
      </c>
      <c r="G10" s="7">
        <f t="shared" si="3"/>
        <v>2000</v>
      </c>
      <c r="H10" s="7">
        <f t="shared" si="3"/>
        <v>1600</v>
      </c>
      <c r="I10" s="7">
        <f t="shared" si="3"/>
        <v>1200</v>
      </c>
      <c r="J10" s="7">
        <f t="shared" si="3"/>
        <v>1000</v>
      </c>
      <c r="K10" s="7">
        <f t="shared" si="3"/>
        <v>1400</v>
      </c>
      <c r="L10" s="7">
        <f t="shared" si="3"/>
        <v>2000</v>
      </c>
      <c r="M10" s="19">
        <f t="shared" si="3"/>
        <v>1800</v>
      </c>
      <c r="N10" s="18">
        <f t="shared" si="3"/>
        <v>2050</v>
      </c>
      <c r="O10" s="7">
        <f t="shared" si="3"/>
        <v>2500</v>
      </c>
      <c r="P10" s="7">
        <f t="shared" si="3"/>
        <v>2500</v>
      </c>
      <c r="Q10" s="7">
        <f t="shared" si="3"/>
        <v>2500</v>
      </c>
      <c r="R10" s="7">
        <f t="shared" si="3"/>
        <v>2500</v>
      </c>
      <c r="S10" s="7">
        <f t="shared" si="3"/>
        <v>2500</v>
      </c>
      <c r="T10" s="7">
        <f t="shared" si="3"/>
        <v>2250</v>
      </c>
      <c r="U10" s="7">
        <f t="shared" si="3"/>
        <v>2000</v>
      </c>
      <c r="V10" s="7">
        <f t="shared" si="3"/>
        <v>2000</v>
      </c>
      <c r="W10" s="7">
        <f t="shared" si="3"/>
        <v>2000</v>
      </c>
      <c r="X10" s="7">
        <f t="shared" si="3"/>
        <v>2000</v>
      </c>
      <c r="Y10" s="19">
        <f t="shared" si="3"/>
        <v>2000</v>
      </c>
      <c r="Z10" s="18">
        <f t="shared" si="3"/>
        <v>1900</v>
      </c>
      <c r="AA10" s="7">
        <f t="shared" si="3"/>
        <v>1800</v>
      </c>
      <c r="AB10" s="7">
        <f t="shared" si="3"/>
        <v>1800</v>
      </c>
      <c r="AC10" s="7">
        <f t="shared" si="3"/>
        <v>1800</v>
      </c>
      <c r="AD10" s="7">
        <f t="shared" si="3"/>
        <v>1800</v>
      </c>
      <c r="AE10" s="7">
        <f t="shared" si="3"/>
        <v>1800</v>
      </c>
      <c r="AF10" s="7">
        <f t="shared" si="3"/>
        <v>1800</v>
      </c>
      <c r="AG10" s="7">
        <f t="shared" si="3"/>
        <v>1800</v>
      </c>
      <c r="AH10" s="7">
        <f t="shared" si="3"/>
        <v>1800</v>
      </c>
      <c r="AI10" s="7">
        <f t="shared" si="3"/>
        <v>1800</v>
      </c>
      <c r="AJ10" s="7">
        <f t="shared" si="3"/>
        <v>1800</v>
      </c>
      <c r="AK10" s="19">
        <f t="shared" si="3"/>
        <v>1800</v>
      </c>
    </row>
    <row r="11" spans="1:37" ht="15">
      <c r="A11" s="10" t="s">
        <v>29</v>
      </c>
      <c r="B11" s="16">
        <f t="shared" ref="B11:M11" si="4">SUM(B7)</f>
        <v>400</v>
      </c>
      <c r="C11" s="16">
        <f t="shared" si="4"/>
        <v>400</v>
      </c>
      <c r="D11" s="16">
        <f t="shared" si="4"/>
        <v>400</v>
      </c>
      <c r="E11" s="16">
        <f t="shared" si="4"/>
        <v>400</v>
      </c>
      <c r="F11" s="16">
        <f t="shared" si="4"/>
        <v>400</v>
      </c>
      <c r="G11" s="16">
        <f t="shared" si="4"/>
        <v>400</v>
      </c>
      <c r="H11" s="16">
        <f t="shared" si="4"/>
        <v>400</v>
      </c>
      <c r="I11" s="16">
        <f t="shared" si="4"/>
        <v>400</v>
      </c>
      <c r="J11" s="16">
        <f t="shared" si="4"/>
        <v>400</v>
      </c>
      <c r="K11" s="16">
        <f t="shared" si="4"/>
        <v>400</v>
      </c>
      <c r="L11" s="16">
        <f t="shared" si="4"/>
        <v>400</v>
      </c>
      <c r="M11" s="16">
        <f t="shared" si="4"/>
        <v>400</v>
      </c>
      <c r="N11" s="16">
        <f>SUM(N7)</f>
        <v>500</v>
      </c>
      <c r="O11" s="16">
        <f t="shared" ref="O11:AK11" si="5">SUM(O7)</f>
        <v>500</v>
      </c>
      <c r="P11" s="16">
        <f t="shared" si="5"/>
        <v>500</v>
      </c>
      <c r="Q11" s="16">
        <f t="shared" si="5"/>
        <v>500</v>
      </c>
      <c r="R11" s="16">
        <f t="shared" si="5"/>
        <v>500</v>
      </c>
      <c r="S11" s="16">
        <f t="shared" si="5"/>
        <v>500</v>
      </c>
      <c r="T11" s="16">
        <f t="shared" si="5"/>
        <v>500</v>
      </c>
      <c r="U11" s="16">
        <f t="shared" si="5"/>
        <v>500</v>
      </c>
      <c r="V11" s="16">
        <f t="shared" si="5"/>
        <v>500</v>
      </c>
      <c r="W11" s="16">
        <f t="shared" si="5"/>
        <v>500</v>
      </c>
      <c r="X11" s="16">
        <f t="shared" si="5"/>
        <v>500</v>
      </c>
      <c r="Y11" s="16">
        <f t="shared" si="5"/>
        <v>500</v>
      </c>
      <c r="Z11" s="16">
        <f t="shared" si="5"/>
        <v>600</v>
      </c>
      <c r="AA11" s="16">
        <f t="shared" si="5"/>
        <v>600</v>
      </c>
      <c r="AB11" s="16">
        <f t="shared" si="5"/>
        <v>600</v>
      </c>
      <c r="AC11" s="16">
        <f t="shared" si="5"/>
        <v>600</v>
      </c>
      <c r="AD11" s="16">
        <f t="shared" si="5"/>
        <v>600</v>
      </c>
      <c r="AE11" s="16">
        <f t="shared" si="5"/>
        <v>600</v>
      </c>
      <c r="AF11" s="16">
        <f t="shared" si="5"/>
        <v>600</v>
      </c>
      <c r="AG11" s="16">
        <f t="shared" si="5"/>
        <v>600</v>
      </c>
      <c r="AH11" s="16">
        <f t="shared" si="5"/>
        <v>600</v>
      </c>
      <c r="AI11" s="16">
        <f t="shared" si="5"/>
        <v>600</v>
      </c>
      <c r="AJ11" s="16">
        <f t="shared" si="5"/>
        <v>600</v>
      </c>
      <c r="AK11" s="16">
        <f t="shared" si="5"/>
        <v>600</v>
      </c>
    </row>
    <row r="12" spans="1:37" ht="15">
      <c r="A12" s="4" t="s">
        <v>19</v>
      </c>
      <c r="B12" s="16">
        <v>0</v>
      </c>
      <c r="C12" s="5">
        <v>0</v>
      </c>
      <c r="D12" s="5">
        <v>0</v>
      </c>
      <c r="E12" s="5">
        <v>3</v>
      </c>
      <c r="F12" s="5">
        <v>3</v>
      </c>
      <c r="G12" s="5">
        <v>3</v>
      </c>
      <c r="H12" s="5">
        <v>0</v>
      </c>
      <c r="I12" s="5">
        <v>0</v>
      </c>
      <c r="J12" s="5">
        <v>3</v>
      </c>
      <c r="K12" s="5">
        <v>3</v>
      </c>
      <c r="L12" s="5">
        <v>4</v>
      </c>
      <c r="M12" s="17">
        <v>6</v>
      </c>
      <c r="N12" s="25">
        <v>5</v>
      </c>
      <c r="O12" s="4">
        <v>5</v>
      </c>
      <c r="P12" s="4">
        <v>5</v>
      </c>
      <c r="Q12" s="4">
        <v>5</v>
      </c>
      <c r="R12" s="4">
        <v>5</v>
      </c>
      <c r="S12" s="4">
        <v>5</v>
      </c>
      <c r="T12" s="4">
        <v>6</v>
      </c>
      <c r="U12" s="4">
        <v>6</v>
      </c>
      <c r="V12" s="4">
        <v>6</v>
      </c>
      <c r="W12" s="4">
        <v>6</v>
      </c>
      <c r="X12" s="4">
        <v>6</v>
      </c>
      <c r="Y12" s="26">
        <v>6</v>
      </c>
      <c r="Z12" s="25">
        <v>7</v>
      </c>
      <c r="AA12" s="4">
        <v>7</v>
      </c>
      <c r="AB12" s="4">
        <v>7</v>
      </c>
      <c r="AC12" s="4">
        <v>7</v>
      </c>
      <c r="AD12" s="4">
        <v>7</v>
      </c>
      <c r="AE12" s="4">
        <v>7</v>
      </c>
      <c r="AF12" s="4">
        <v>7</v>
      </c>
      <c r="AG12" s="4">
        <v>7</v>
      </c>
      <c r="AH12" s="4">
        <v>7</v>
      </c>
      <c r="AI12" s="4">
        <v>7</v>
      </c>
      <c r="AJ12" s="4">
        <v>7</v>
      </c>
      <c r="AK12" s="26">
        <v>7</v>
      </c>
    </row>
    <row r="13" spans="1:37" ht="15">
      <c r="A13" s="4" t="s">
        <v>22</v>
      </c>
      <c r="B13" s="16">
        <v>0</v>
      </c>
      <c r="C13" s="5">
        <f>SUM(C11*C12)</f>
        <v>0</v>
      </c>
      <c r="D13" s="5">
        <f t="shared" ref="D13:AK13" si="6">SUM(D11*D12)</f>
        <v>0</v>
      </c>
      <c r="E13" s="5">
        <f t="shared" si="6"/>
        <v>1200</v>
      </c>
      <c r="F13" s="5">
        <f t="shared" si="6"/>
        <v>1200</v>
      </c>
      <c r="G13" s="5">
        <f t="shared" si="6"/>
        <v>1200</v>
      </c>
      <c r="H13" s="5">
        <f t="shared" si="6"/>
        <v>0</v>
      </c>
      <c r="I13" s="5">
        <f t="shared" si="6"/>
        <v>0</v>
      </c>
      <c r="J13" s="5">
        <f t="shared" si="6"/>
        <v>1200</v>
      </c>
      <c r="K13" s="5">
        <f t="shared" si="6"/>
        <v>1200</v>
      </c>
      <c r="L13" s="5">
        <f t="shared" si="6"/>
        <v>1600</v>
      </c>
      <c r="M13" s="17">
        <f t="shared" si="6"/>
        <v>2400</v>
      </c>
      <c r="N13" s="16">
        <f t="shared" si="6"/>
        <v>2500</v>
      </c>
      <c r="O13" s="5">
        <f t="shared" si="6"/>
        <v>2500</v>
      </c>
      <c r="P13" s="5">
        <f t="shared" si="6"/>
        <v>2500</v>
      </c>
      <c r="Q13" s="5">
        <f t="shared" si="6"/>
        <v>2500</v>
      </c>
      <c r="R13" s="5">
        <f t="shared" si="6"/>
        <v>2500</v>
      </c>
      <c r="S13" s="5">
        <f t="shared" si="6"/>
        <v>2500</v>
      </c>
      <c r="T13" s="5">
        <f t="shared" si="6"/>
        <v>3000</v>
      </c>
      <c r="U13" s="5">
        <f t="shared" si="6"/>
        <v>3000</v>
      </c>
      <c r="V13" s="5">
        <f t="shared" si="6"/>
        <v>3000</v>
      </c>
      <c r="W13" s="5">
        <f t="shared" si="6"/>
        <v>3000</v>
      </c>
      <c r="X13" s="5">
        <f t="shared" si="6"/>
        <v>3000</v>
      </c>
      <c r="Y13" s="17">
        <f t="shared" si="6"/>
        <v>3000</v>
      </c>
      <c r="Z13" s="16">
        <f t="shared" si="6"/>
        <v>4200</v>
      </c>
      <c r="AA13" s="5">
        <f t="shared" si="6"/>
        <v>4200</v>
      </c>
      <c r="AB13" s="5">
        <f t="shared" si="6"/>
        <v>4200</v>
      </c>
      <c r="AC13" s="5">
        <f t="shared" si="6"/>
        <v>4200</v>
      </c>
      <c r="AD13" s="5">
        <f t="shared" si="6"/>
        <v>4200</v>
      </c>
      <c r="AE13" s="5">
        <f t="shared" si="6"/>
        <v>4200</v>
      </c>
      <c r="AF13" s="5">
        <f t="shared" si="6"/>
        <v>4200</v>
      </c>
      <c r="AG13" s="5">
        <f t="shared" si="6"/>
        <v>4200</v>
      </c>
      <c r="AH13" s="5">
        <f t="shared" si="6"/>
        <v>4200</v>
      </c>
      <c r="AI13" s="5">
        <f t="shared" si="6"/>
        <v>4200</v>
      </c>
      <c r="AJ13" s="5">
        <f t="shared" si="6"/>
        <v>4200</v>
      </c>
      <c r="AK13" s="17">
        <f t="shared" si="6"/>
        <v>4200</v>
      </c>
    </row>
    <row r="14" spans="1:37" ht="15">
      <c r="A14" s="4" t="s">
        <v>21</v>
      </c>
      <c r="B14" s="16">
        <f>SUM(300*B12)</f>
        <v>0</v>
      </c>
      <c r="C14" s="5">
        <f>SUM(C13/2)+(B13/2)</f>
        <v>0</v>
      </c>
      <c r="D14" s="5">
        <f t="shared" ref="D14:AK14" si="7">SUM(D13/2)+(C13/2)</f>
        <v>0</v>
      </c>
      <c r="E14" s="5">
        <f t="shared" si="7"/>
        <v>600</v>
      </c>
      <c r="F14" s="5">
        <f t="shared" si="7"/>
        <v>1200</v>
      </c>
      <c r="G14" s="5">
        <f t="shared" si="7"/>
        <v>1200</v>
      </c>
      <c r="H14" s="5">
        <f t="shared" si="7"/>
        <v>600</v>
      </c>
      <c r="I14" s="5">
        <f t="shared" si="7"/>
        <v>0</v>
      </c>
      <c r="J14" s="5">
        <f t="shared" si="7"/>
        <v>600</v>
      </c>
      <c r="K14" s="5">
        <f t="shared" si="7"/>
        <v>1200</v>
      </c>
      <c r="L14" s="5">
        <f t="shared" si="7"/>
        <v>1400</v>
      </c>
      <c r="M14" s="17">
        <f t="shared" si="7"/>
        <v>2000</v>
      </c>
      <c r="N14" s="16">
        <f t="shared" si="7"/>
        <v>2450</v>
      </c>
      <c r="O14" s="5">
        <f t="shared" si="7"/>
        <v>2500</v>
      </c>
      <c r="P14" s="5">
        <f t="shared" si="7"/>
        <v>2500</v>
      </c>
      <c r="Q14" s="5">
        <f t="shared" si="7"/>
        <v>2500</v>
      </c>
      <c r="R14" s="5">
        <f t="shared" si="7"/>
        <v>2500</v>
      </c>
      <c r="S14" s="5">
        <f t="shared" si="7"/>
        <v>2500</v>
      </c>
      <c r="T14" s="5">
        <f t="shared" si="7"/>
        <v>2750</v>
      </c>
      <c r="U14" s="5">
        <f t="shared" si="7"/>
        <v>3000</v>
      </c>
      <c r="V14" s="5">
        <f t="shared" si="7"/>
        <v>3000</v>
      </c>
      <c r="W14" s="5">
        <f t="shared" si="7"/>
        <v>3000</v>
      </c>
      <c r="X14" s="5">
        <f t="shared" si="7"/>
        <v>3000</v>
      </c>
      <c r="Y14" s="17">
        <f t="shared" si="7"/>
        <v>3000</v>
      </c>
      <c r="Z14" s="16">
        <f t="shared" si="7"/>
        <v>3600</v>
      </c>
      <c r="AA14" s="5">
        <f t="shared" si="7"/>
        <v>4200</v>
      </c>
      <c r="AB14" s="5">
        <f t="shared" si="7"/>
        <v>4200</v>
      </c>
      <c r="AC14" s="5">
        <f t="shared" si="7"/>
        <v>4200</v>
      </c>
      <c r="AD14" s="5">
        <f t="shared" si="7"/>
        <v>4200</v>
      </c>
      <c r="AE14" s="5">
        <f t="shared" si="7"/>
        <v>4200</v>
      </c>
      <c r="AF14" s="5">
        <f t="shared" si="7"/>
        <v>4200</v>
      </c>
      <c r="AG14" s="5">
        <f t="shared" si="7"/>
        <v>4200</v>
      </c>
      <c r="AH14" s="5">
        <f t="shared" si="7"/>
        <v>4200</v>
      </c>
      <c r="AI14" s="5">
        <f t="shared" si="7"/>
        <v>4200</v>
      </c>
      <c r="AJ14" s="5">
        <f t="shared" si="7"/>
        <v>4200</v>
      </c>
      <c r="AK14" s="17">
        <f t="shared" si="7"/>
        <v>4200</v>
      </c>
    </row>
    <row r="15" spans="1:37" ht="15">
      <c r="A15" s="11" t="s">
        <v>29</v>
      </c>
      <c r="B15" s="18">
        <f t="shared" ref="B15:M15" si="8">SUM(B7)</f>
        <v>400</v>
      </c>
      <c r="C15" s="18">
        <f t="shared" si="8"/>
        <v>400</v>
      </c>
      <c r="D15" s="18">
        <f t="shared" si="8"/>
        <v>400</v>
      </c>
      <c r="E15" s="18">
        <f t="shared" si="8"/>
        <v>400</v>
      </c>
      <c r="F15" s="18">
        <f t="shared" si="8"/>
        <v>400</v>
      </c>
      <c r="G15" s="18">
        <f t="shared" si="8"/>
        <v>400</v>
      </c>
      <c r="H15" s="18">
        <f t="shared" si="8"/>
        <v>400</v>
      </c>
      <c r="I15" s="18">
        <f t="shared" si="8"/>
        <v>400</v>
      </c>
      <c r="J15" s="18">
        <f t="shared" si="8"/>
        <v>400</v>
      </c>
      <c r="K15" s="18">
        <f t="shared" si="8"/>
        <v>400</v>
      </c>
      <c r="L15" s="18">
        <f t="shared" si="8"/>
        <v>400</v>
      </c>
      <c r="M15" s="18">
        <f t="shared" si="8"/>
        <v>400</v>
      </c>
      <c r="N15" s="18">
        <f>SUM(N7)</f>
        <v>500</v>
      </c>
      <c r="O15" s="18">
        <f t="shared" ref="O15:AK15" si="9">SUM(O7)</f>
        <v>500</v>
      </c>
      <c r="P15" s="18">
        <f t="shared" si="9"/>
        <v>500</v>
      </c>
      <c r="Q15" s="18">
        <f t="shared" si="9"/>
        <v>500</v>
      </c>
      <c r="R15" s="18">
        <f t="shared" si="9"/>
        <v>500</v>
      </c>
      <c r="S15" s="18">
        <f t="shared" si="9"/>
        <v>500</v>
      </c>
      <c r="T15" s="18">
        <f t="shared" si="9"/>
        <v>500</v>
      </c>
      <c r="U15" s="18">
        <f t="shared" si="9"/>
        <v>500</v>
      </c>
      <c r="V15" s="18">
        <f t="shared" si="9"/>
        <v>500</v>
      </c>
      <c r="W15" s="18">
        <f t="shared" si="9"/>
        <v>500</v>
      </c>
      <c r="X15" s="18">
        <f t="shared" si="9"/>
        <v>500</v>
      </c>
      <c r="Y15" s="18">
        <f t="shared" si="9"/>
        <v>500</v>
      </c>
      <c r="Z15" s="18">
        <f t="shared" si="9"/>
        <v>600</v>
      </c>
      <c r="AA15" s="18">
        <f t="shared" si="9"/>
        <v>600</v>
      </c>
      <c r="AB15" s="18">
        <f t="shared" si="9"/>
        <v>600</v>
      </c>
      <c r="AC15" s="18">
        <f t="shared" si="9"/>
        <v>600</v>
      </c>
      <c r="AD15" s="18">
        <f t="shared" si="9"/>
        <v>600</v>
      </c>
      <c r="AE15" s="18">
        <f t="shared" si="9"/>
        <v>600</v>
      </c>
      <c r="AF15" s="18">
        <f t="shared" si="9"/>
        <v>600</v>
      </c>
      <c r="AG15" s="18">
        <f t="shared" si="9"/>
        <v>600</v>
      </c>
      <c r="AH15" s="18">
        <f t="shared" si="9"/>
        <v>600</v>
      </c>
      <c r="AI15" s="18">
        <f t="shared" si="9"/>
        <v>600</v>
      </c>
      <c r="AJ15" s="18">
        <f t="shared" si="9"/>
        <v>600</v>
      </c>
      <c r="AK15" s="18">
        <f t="shared" si="9"/>
        <v>600</v>
      </c>
    </row>
    <row r="16" spans="1:37" ht="15">
      <c r="A16" s="6" t="s">
        <v>20</v>
      </c>
      <c r="B16" s="18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</v>
      </c>
      <c r="I16" s="7">
        <v>6</v>
      </c>
      <c r="J16" s="7">
        <v>4</v>
      </c>
      <c r="K16" s="7">
        <v>0</v>
      </c>
      <c r="L16" s="7">
        <v>0</v>
      </c>
      <c r="M16" s="19">
        <v>0</v>
      </c>
      <c r="N16" s="27">
        <v>5</v>
      </c>
      <c r="O16" s="6">
        <v>5</v>
      </c>
      <c r="P16" s="6">
        <v>5</v>
      </c>
      <c r="Q16" s="6">
        <v>5</v>
      </c>
      <c r="R16" s="6">
        <v>5</v>
      </c>
      <c r="S16" s="6">
        <v>5</v>
      </c>
      <c r="T16" s="6">
        <v>6</v>
      </c>
      <c r="U16" s="6">
        <v>6</v>
      </c>
      <c r="V16" s="6">
        <v>6</v>
      </c>
      <c r="W16" s="6">
        <v>6</v>
      </c>
      <c r="X16" s="6">
        <v>6</v>
      </c>
      <c r="Y16" s="28">
        <v>6</v>
      </c>
      <c r="Z16" s="27">
        <v>7</v>
      </c>
      <c r="AA16" s="6">
        <v>7</v>
      </c>
      <c r="AB16" s="6">
        <v>7</v>
      </c>
      <c r="AC16" s="6">
        <v>7</v>
      </c>
      <c r="AD16" s="6">
        <v>7</v>
      </c>
      <c r="AE16" s="6">
        <v>7</v>
      </c>
      <c r="AF16" s="6">
        <v>8</v>
      </c>
      <c r="AG16" s="6">
        <v>8</v>
      </c>
      <c r="AH16" s="6">
        <v>8</v>
      </c>
      <c r="AI16" s="6">
        <v>8</v>
      </c>
      <c r="AJ16" s="6">
        <v>8</v>
      </c>
      <c r="AK16" s="28">
        <v>8</v>
      </c>
    </row>
    <row r="17" spans="1:37" ht="15">
      <c r="A17" s="6" t="s">
        <v>22</v>
      </c>
      <c r="B17" s="18">
        <v>0</v>
      </c>
      <c r="C17" s="7">
        <f>SUM(C15*C16)</f>
        <v>0</v>
      </c>
      <c r="D17" s="7">
        <f t="shared" ref="D17:AK17" si="10">SUM(D15*D16)</f>
        <v>0</v>
      </c>
      <c r="E17" s="7">
        <f t="shared" si="10"/>
        <v>0</v>
      </c>
      <c r="F17" s="7">
        <f t="shared" si="10"/>
        <v>0</v>
      </c>
      <c r="G17" s="7">
        <f t="shared" si="10"/>
        <v>0</v>
      </c>
      <c r="H17" s="7">
        <f t="shared" si="10"/>
        <v>2000</v>
      </c>
      <c r="I17" s="7">
        <f t="shared" si="10"/>
        <v>2400</v>
      </c>
      <c r="J17" s="7">
        <f t="shared" si="10"/>
        <v>1600</v>
      </c>
      <c r="K17" s="7">
        <f t="shared" si="10"/>
        <v>0</v>
      </c>
      <c r="L17" s="7">
        <f t="shared" si="10"/>
        <v>0</v>
      </c>
      <c r="M17" s="19">
        <f t="shared" si="10"/>
        <v>0</v>
      </c>
      <c r="N17" s="18">
        <f t="shared" si="10"/>
        <v>2500</v>
      </c>
      <c r="O17" s="7">
        <f t="shared" si="10"/>
        <v>2500</v>
      </c>
      <c r="P17" s="7">
        <f t="shared" si="10"/>
        <v>2500</v>
      </c>
      <c r="Q17" s="7">
        <f t="shared" si="10"/>
        <v>2500</v>
      </c>
      <c r="R17" s="7">
        <f t="shared" si="10"/>
        <v>2500</v>
      </c>
      <c r="S17" s="7">
        <f t="shared" si="10"/>
        <v>2500</v>
      </c>
      <c r="T17" s="7">
        <f t="shared" si="10"/>
        <v>3000</v>
      </c>
      <c r="U17" s="7">
        <f t="shared" si="10"/>
        <v>3000</v>
      </c>
      <c r="V17" s="7">
        <f t="shared" si="10"/>
        <v>3000</v>
      </c>
      <c r="W17" s="7">
        <f t="shared" si="10"/>
        <v>3000</v>
      </c>
      <c r="X17" s="7">
        <f t="shared" si="10"/>
        <v>3000</v>
      </c>
      <c r="Y17" s="19">
        <f t="shared" si="10"/>
        <v>3000</v>
      </c>
      <c r="Z17" s="18">
        <f t="shared" si="10"/>
        <v>4200</v>
      </c>
      <c r="AA17" s="7">
        <f t="shared" si="10"/>
        <v>4200</v>
      </c>
      <c r="AB17" s="7">
        <f t="shared" si="10"/>
        <v>4200</v>
      </c>
      <c r="AC17" s="7">
        <f t="shared" si="10"/>
        <v>4200</v>
      </c>
      <c r="AD17" s="7">
        <f t="shared" si="10"/>
        <v>4200</v>
      </c>
      <c r="AE17" s="7">
        <f t="shared" si="10"/>
        <v>4200</v>
      </c>
      <c r="AF17" s="7">
        <f t="shared" si="10"/>
        <v>4800</v>
      </c>
      <c r="AG17" s="7">
        <f t="shared" si="10"/>
        <v>4800</v>
      </c>
      <c r="AH17" s="7">
        <f t="shared" si="10"/>
        <v>4800</v>
      </c>
      <c r="AI17" s="7">
        <f t="shared" si="10"/>
        <v>4800</v>
      </c>
      <c r="AJ17" s="7">
        <f t="shared" si="10"/>
        <v>4800</v>
      </c>
      <c r="AK17" s="19">
        <f t="shared" si="10"/>
        <v>4800</v>
      </c>
    </row>
    <row r="18" spans="1:37" ht="15">
      <c r="A18" s="6" t="s">
        <v>21</v>
      </c>
      <c r="B18" s="18">
        <f>SUM(300*B16)</f>
        <v>0</v>
      </c>
      <c r="C18" s="7">
        <f>SUM(C17/2)+(B17/2)</f>
        <v>0</v>
      </c>
      <c r="D18" s="7">
        <f t="shared" ref="D18:AK18" si="11">SUM(D17/2)+(C17/2)</f>
        <v>0</v>
      </c>
      <c r="E18" s="7">
        <f t="shared" si="11"/>
        <v>0</v>
      </c>
      <c r="F18" s="7">
        <f t="shared" si="11"/>
        <v>0</v>
      </c>
      <c r="G18" s="7">
        <f t="shared" si="11"/>
        <v>0</v>
      </c>
      <c r="H18" s="7">
        <f t="shared" si="11"/>
        <v>1000</v>
      </c>
      <c r="I18" s="7">
        <f t="shared" si="11"/>
        <v>2200</v>
      </c>
      <c r="J18" s="7">
        <f t="shared" si="11"/>
        <v>2000</v>
      </c>
      <c r="K18" s="7">
        <f t="shared" si="11"/>
        <v>800</v>
      </c>
      <c r="L18" s="7">
        <f t="shared" si="11"/>
        <v>0</v>
      </c>
      <c r="M18" s="19">
        <f t="shared" si="11"/>
        <v>0</v>
      </c>
      <c r="N18" s="18">
        <f t="shared" si="11"/>
        <v>1250</v>
      </c>
      <c r="O18" s="7">
        <f t="shared" si="11"/>
        <v>2500</v>
      </c>
      <c r="P18" s="7">
        <f t="shared" si="11"/>
        <v>2500</v>
      </c>
      <c r="Q18" s="7">
        <f t="shared" si="11"/>
        <v>2500</v>
      </c>
      <c r="R18" s="7">
        <f t="shared" si="11"/>
        <v>2500</v>
      </c>
      <c r="S18" s="7">
        <f t="shared" si="11"/>
        <v>2500</v>
      </c>
      <c r="T18" s="7">
        <f t="shared" si="11"/>
        <v>2750</v>
      </c>
      <c r="U18" s="7">
        <f t="shared" si="11"/>
        <v>3000</v>
      </c>
      <c r="V18" s="7">
        <f t="shared" si="11"/>
        <v>3000</v>
      </c>
      <c r="W18" s="7">
        <f t="shared" si="11"/>
        <v>3000</v>
      </c>
      <c r="X18" s="7">
        <f t="shared" si="11"/>
        <v>3000</v>
      </c>
      <c r="Y18" s="19">
        <f t="shared" si="11"/>
        <v>3000</v>
      </c>
      <c r="Z18" s="18">
        <f t="shared" si="11"/>
        <v>3600</v>
      </c>
      <c r="AA18" s="7">
        <f t="shared" si="11"/>
        <v>4200</v>
      </c>
      <c r="AB18" s="7">
        <f t="shared" si="11"/>
        <v>4200</v>
      </c>
      <c r="AC18" s="7">
        <f t="shared" si="11"/>
        <v>4200</v>
      </c>
      <c r="AD18" s="7">
        <f t="shared" si="11"/>
        <v>4200</v>
      </c>
      <c r="AE18" s="7">
        <f t="shared" si="11"/>
        <v>4200</v>
      </c>
      <c r="AF18" s="7">
        <f t="shared" si="11"/>
        <v>4500</v>
      </c>
      <c r="AG18" s="7">
        <f t="shared" si="11"/>
        <v>4800</v>
      </c>
      <c r="AH18" s="7">
        <f t="shared" si="11"/>
        <v>4800</v>
      </c>
      <c r="AI18" s="7">
        <f t="shared" si="11"/>
        <v>4800</v>
      </c>
      <c r="AJ18" s="7">
        <f t="shared" si="11"/>
        <v>4800</v>
      </c>
      <c r="AK18" s="19">
        <f t="shared" si="11"/>
        <v>4800</v>
      </c>
    </row>
    <row r="19" spans="1:37" s="8" customFormat="1" ht="15">
      <c r="A19" s="2" t="s">
        <v>17</v>
      </c>
      <c r="B19" s="20">
        <f t="shared" ref="B19:N19" si="12">SUM(B4+B8+B12+B16)</f>
        <v>5</v>
      </c>
      <c r="C19" s="3">
        <f t="shared" si="12"/>
        <v>7</v>
      </c>
      <c r="D19" s="3">
        <f t="shared" si="12"/>
        <v>8</v>
      </c>
      <c r="E19" s="3">
        <f t="shared" si="12"/>
        <v>10</v>
      </c>
      <c r="F19" s="3">
        <f t="shared" si="12"/>
        <v>10</v>
      </c>
      <c r="G19" s="3">
        <f t="shared" si="12"/>
        <v>10</v>
      </c>
      <c r="H19" s="3">
        <f t="shared" si="12"/>
        <v>10</v>
      </c>
      <c r="I19" s="3">
        <f t="shared" si="12"/>
        <v>11</v>
      </c>
      <c r="J19" s="3">
        <f t="shared" si="12"/>
        <v>11</v>
      </c>
      <c r="K19" s="3">
        <f t="shared" si="12"/>
        <v>11</v>
      </c>
      <c r="L19" s="3">
        <f t="shared" si="12"/>
        <v>12</v>
      </c>
      <c r="M19" s="21">
        <f t="shared" si="12"/>
        <v>12</v>
      </c>
      <c r="N19" s="20">
        <f t="shared" si="12"/>
        <v>15</v>
      </c>
      <c r="O19" s="3">
        <f t="shared" ref="O19:AK19" si="13">SUM(O4+O8+O12+O16)</f>
        <v>15</v>
      </c>
      <c r="P19" s="3">
        <f t="shared" si="13"/>
        <v>15</v>
      </c>
      <c r="Q19" s="3">
        <f t="shared" si="13"/>
        <v>15</v>
      </c>
      <c r="R19" s="3">
        <f t="shared" si="13"/>
        <v>15</v>
      </c>
      <c r="S19" s="3">
        <f t="shared" si="13"/>
        <v>15</v>
      </c>
      <c r="T19" s="3">
        <f t="shared" si="13"/>
        <v>16</v>
      </c>
      <c r="U19" s="3">
        <f t="shared" si="13"/>
        <v>16</v>
      </c>
      <c r="V19" s="3">
        <f t="shared" si="13"/>
        <v>16</v>
      </c>
      <c r="W19" s="3">
        <f t="shared" si="13"/>
        <v>16</v>
      </c>
      <c r="X19" s="3">
        <f t="shared" si="13"/>
        <v>16</v>
      </c>
      <c r="Y19" s="21">
        <f t="shared" si="13"/>
        <v>16</v>
      </c>
      <c r="Z19" s="20">
        <f t="shared" si="13"/>
        <v>17</v>
      </c>
      <c r="AA19" s="3">
        <f t="shared" si="13"/>
        <v>17</v>
      </c>
      <c r="AB19" s="3">
        <f t="shared" si="13"/>
        <v>17</v>
      </c>
      <c r="AC19" s="3">
        <f t="shared" si="13"/>
        <v>17</v>
      </c>
      <c r="AD19" s="3">
        <f t="shared" si="13"/>
        <v>17</v>
      </c>
      <c r="AE19" s="3">
        <f t="shared" si="13"/>
        <v>17</v>
      </c>
      <c r="AF19" s="3">
        <f t="shared" si="13"/>
        <v>18</v>
      </c>
      <c r="AG19" s="3">
        <f t="shared" si="13"/>
        <v>18</v>
      </c>
      <c r="AH19" s="3">
        <f t="shared" si="13"/>
        <v>18</v>
      </c>
      <c r="AI19" s="3">
        <f t="shared" si="13"/>
        <v>18</v>
      </c>
      <c r="AJ19" s="3">
        <f t="shared" si="13"/>
        <v>18</v>
      </c>
      <c r="AK19" s="21">
        <f t="shared" si="13"/>
        <v>18</v>
      </c>
    </row>
    <row r="20" spans="1:37" s="8" customFormat="1" ht="15">
      <c r="A20" s="2" t="s">
        <v>23</v>
      </c>
      <c r="B20" s="20">
        <f t="shared" ref="B20:M20" si="14">SUM(B5+B9+B13+B17)</f>
        <v>1000</v>
      </c>
      <c r="C20" s="3">
        <f t="shared" si="14"/>
        <v>2200</v>
      </c>
      <c r="D20" s="3">
        <f t="shared" si="14"/>
        <v>2600</v>
      </c>
      <c r="E20" s="3">
        <f t="shared" si="14"/>
        <v>3600</v>
      </c>
      <c r="F20" s="3">
        <f t="shared" si="14"/>
        <v>3600</v>
      </c>
      <c r="G20" s="3">
        <f t="shared" si="14"/>
        <v>3600</v>
      </c>
      <c r="H20" s="3">
        <f t="shared" si="14"/>
        <v>3600</v>
      </c>
      <c r="I20" s="3">
        <f t="shared" si="14"/>
        <v>4000</v>
      </c>
      <c r="J20" s="3">
        <f t="shared" si="14"/>
        <v>4000</v>
      </c>
      <c r="K20" s="3">
        <f t="shared" si="14"/>
        <v>3800</v>
      </c>
      <c r="L20" s="3">
        <f t="shared" si="14"/>
        <v>4200</v>
      </c>
      <c r="M20" s="21">
        <f t="shared" si="14"/>
        <v>4400</v>
      </c>
      <c r="N20" s="20">
        <f t="shared" ref="N20:AK21" si="15">SUM(N5+N9+N13+N17)</f>
        <v>7500</v>
      </c>
      <c r="O20" s="3">
        <f t="shared" si="15"/>
        <v>7500</v>
      </c>
      <c r="P20" s="3">
        <f t="shared" si="15"/>
        <v>7500</v>
      </c>
      <c r="Q20" s="3">
        <f t="shared" si="15"/>
        <v>7500</v>
      </c>
      <c r="R20" s="3">
        <f t="shared" si="15"/>
        <v>7500</v>
      </c>
      <c r="S20" s="3">
        <f t="shared" si="15"/>
        <v>7500</v>
      </c>
      <c r="T20" s="3">
        <f t="shared" si="15"/>
        <v>8000</v>
      </c>
      <c r="U20" s="3">
        <f t="shared" si="15"/>
        <v>8000</v>
      </c>
      <c r="V20" s="3">
        <f t="shared" si="15"/>
        <v>8000</v>
      </c>
      <c r="W20" s="3">
        <f t="shared" si="15"/>
        <v>8000</v>
      </c>
      <c r="X20" s="3">
        <f t="shared" si="15"/>
        <v>8000</v>
      </c>
      <c r="Y20" s="21">
        <f t="shared" si="15"/>
        <v>8000</v>
      </c>
      <c r="Z20" s="20">
        <f t="shared" si="15"/>
        <v>10200</v>
      </c>
      <c r="AA20" s="3">
        <f t="shared" si="15"/>
        <v>10200</v>
      </c>
      <c r="AB20" s="3">
        <f t="shared" si="15"/>
        <v>10200</v>
      </c>
      <c r="AC20" s="3">
        <f t="shared" si="15"/>
        <v>10200</v>
      </c>
      <c r="AD20" s="3">
        <f t="shared" si="15"/>
        <v>10200</v>
      </c>
      <c r="AE20" s="3">
        <f t="shared" si="15"/>
        <v>10200</v>
      </c>
      <c r="AF20" s="3">
        <f t="shared" si="15"/>
        <v>10800</v>
      </c>
      <c r="AG20" s="3">
        <f t="shared" si="15"/>
        <v>10800</v>
      </c>
      <c r="AH20" s="3">
        <f t="shared" si="15"/>
        <v>10800</v>
      </c>
      <c r="AI20" s="3">
        <f t="shared" si="15"/>
        <v>10800</v>
      </c>
      <c r="AJ20" s="3">
        <f t="shared" si="15"/>
        <v>10800</v>
      </c>
      <c r="AK20" s="21">
        <f t="shared" si="15"/>
        <v>10800</v>
      </c>
    </row>
    <row r="21" spans="1:37" s="8" customFormat="1" ht="15">
      <c r="A21" s="12" t="s">
        <v>24</v>
      </c>
      <c r="B21" s="22">
        <f t="shared" ref="B21:M21" si="16">SUM(B6+B10+B14+B18)</f>
        <v>500</v>
      </c>
      <c r="C21" s="23">
        <f t="shared" si="16"/>
        <v>1600</v>
      </c>
      <c r="D21" s="23">
        <f t="shared" si="16"/>
        <v>2400</v>
      </c>
      <c r="E21" s="23">
        <f t="shared" si="16"/>
        <v>3100</v>
      </c>
      <c r="F21" s="23">
        <f t="shared" si="16"/>
        <v>3600</v>
      </c>
      <c r="G21" s="23">
        <f t="shared" si="16"/>
        <v>3600</v>
      </c>
      <c r="H21" s="23">
        <f t="shared" si="16"/>
        <v>3600</v>
      </c>
      <c r="I21" s="23">
        <f t="shared" si="16"/>
        <v>3800</v>
      </c>
      <c r="J21" s="23">
        <f t="shared" si="16"/>
        <v>4000</v>
      </c>
      <c r="K21" s="23">
        <f t="shared" si="16"/>
        <v>3900</v>
      </c>
      <c r="L21" s="23">
        <f t="shared" si="16"/>
        <v>4000</v>
      </c>
      <c r="M21" s="24">
        <f t="shared" si="16"/>
        <v>4300</v>
      </c>
      <c r="N21" s="22">
        <f t="shared" si="15"/>
        <v>5950</v>
      </c>
      <c r="O21" s="23">
        <f t="shared" si="15"/>
        <v>7500</v>
      </c>
      <c r="P21" s="23">
        <f t="shared" si="15"/>
        <v>7500</v>
      </c>
      <c r="Q21" s="23">
        <f t="shared" si="15"/>
        <v>7500</v>
      </c>
      <c r="R21" s="23">
        <f t="shared" si="15"/>
        <v>7500</v>
      </c>
      <c r="S21" s="23">
        <f t="shared" si="15"/>
        <v>7500</v>
      </c>
      <c r="T21" s="23">
        <f t="shared" si="15"/>
        <v>7750</v>
      </c>
      <c r="U21" s="23">
        <f t="shared" si="15"/>
        <v>8000</v>
      </c>
      <c r="V21" s="23">
        <f t="shared" si="15"/>
        <v>8000</v>
      </c>
      <c r="W21" s="23">
        <f t="shared" si="15"/>
        <v>8000</v>
      </c>
      <c r="X21" s="23">
        <f t="shared" si="15"/>
        <v>8000</v>
      </c>
      <c r="Y21" s="24">
        <f t="shared" si="15"/>
        <v>8000</v>
      </c>
      <c r="Z21" s="22">
        <f t="shared" si="15"/>
        <v>9100</v>
      </c>
      <c r="AA21" s="23">
        <f t="shared" si="15"/>
        <v>10200</v>
      </c>
      <c r="AB21" s="23">
        <f t="shared" si="15"/>
        <v>10200</v>
      </c>
      <c r="AC21" s="23">
        <f t="shared" si="15"/>
        <v>10200</v>
      </c>
      <c r="AD21" s="23">
        <f t="shared" si="15"/>
        <v>10200</v>
      </c>
      <c r="AE21" s="23">
        <f t="shared" si="15"/>
        <v>10200</v>
      </c>
      <c r="AF21" s="23">
        <f t="shared" si="15"/>
        <v>10500</v>
      </c>
      <c r="AG21" s="23">
        <f t="shared" si="15"/>
        <v>10800</v>
      </c>
      <c r="AH21" s="23">
        <f t="shared" si="15"/>
        <v>10800</v>
      </c>
      <c r="AI21" s="23">
        <f t="shared" si="15"/>
        <v>10800</v>
      </c>
      <c r="AJ21" s="23">
        <f t="shared" si="15"/>
        <v>10800</v>
      </c>
      <c r="AK21" s="24">
        <f t="shared" si="15"/>
        <v>10800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L32"/>
  <sheetViews>
    <sheetView tabSelected="1" topLeftCell="A148" workbookViewId="0">
      <pane xSplit="1" topLeftCell="B1" activePane="topRight" state="frozen"/>
      <selection pane="topRight" activeCell="V33" sqref="V33"/>
    </sheetView>
  </sheetViews>
  <sheetFormatPr baseColWidth="10" defaultColWidth="8.33203125" defaultRowHeight="10" x14ac:dyDescent="0"/>
  <cols>
    <col min="1" max="1" width="19.6640625" style="101" bestFit="1" customWidth="1"/>
    <col min="2" max="16384" width="8.33203125" style="101"/>
  </cols>
  <sheetData>
    <row r="1" spans="1:38" s="59" customFormat="1" ht="30" customHeight="1">
      <c r="A1" s="105"/>
      <c r="B1" s="55">
        <v>0</v>
      </c>
      <c r="C1" s="56">
        <v>1</v>
      </c>
      <c r="D1" s="57">
        <v>2</v>
      </c>
      <c r="E1" s="57">
        <v>3</v>
      </c>
      <c r="F1" s="57">
        <v>4</v>
      </c>
      <c r="G1" s="57">
        <v>5</v>
      </c>
      <c r="H1" s="57">
        <v>6</v>
      </c>
      <c r="I1" s="57">
        <v>7</v>
      </c>
      <c r="J1" s="57">
        <v>8</v>
      </c>
      <c r="K1" s="57">
        <v>9</v>
      </c>
      <c r="L1" s="57">
        <v>10</v>
      </c>
      <c r="M1" s="57">
        <v>11</v>
      </c>
      <c r="N1" s="58">
        <v>12</v>
      </c>
      <c r="O1" s="56">
        <v>13</v>
      </c>
      <c r="P1" s="57">
        <v>14</v>
      </c>
      <c r="Q1" s="57">
        <v>15</v>
      </c>
      <c r="R1" s="57">
        <v>16</v>
      </c>
      <c r="S1" s="57">
        <v>17</v>
      </c>
      <c r="T1" s="57">
        <v>18</v>
      </c>
      <c r="U1" s="57">
        <v>19</v>
      </c>
      <c r="V1" s="57">
        <v>20</v>
      </c>
      <c r="W1" s="57">
        <v>21</v>
      </c>
      <c r="X1" s="57">
        <v>22</v>
      </c>
      <c r="Y1" s="57">
        <v>23</v>
      </c>
      <c r="Z1" s="58">
        <v>24</v>
      </c>
      <c r="AA1" s="56">
        <v>25</v>
      </c>
      <c r="AB1" s="57">
        <v>26</v>
      </c>
      <c r="AC1" s="57">
        <v>27</v>
      </c>
      <c r="AD1" s="57">
        <v>28</v>
      </c>
      <c r="AE1" s="57">
        <v>29</v>
      </c>
      <c r="AF1" s="57">
        <v>30</v>
      </c>
      <c r="AG1" s="57">
        <v>31</v>
      </c>
      <c r="AH1" s="57">
        <v>32</v>
      </c>
      <c r="AI1" s="57">
        <v>33</v>
      </c>
      <c r="AJ1" s="57">
        <v>34</v>
      </c>
      <c r="AK1" s="57">
        <v>35</v>
      </c>
      <c r="AL1" s="58">
        <v>36</v>
      </c>
    </row>
    <row r="2" spans="1:38" s="65" customFormat="1" ht="30" customHeight="1">
      <c r="A2" s="60" t="s">
        <v>0</v>
      </c>
      <c r="B2" s="61" t="s">
        <v>0</v>
      </c>
      <c r="C2" s="62" t="s">
        <v>0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62" t="s">
        <v>0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4"/>
      <c r="AA2" s="62" t="s">
        <v>0</v>
      </c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4"/>
    </row>
    <row r="3" spans="1:38" s="71" customFormat="1">
      <c r="A3" s="66" t="s">
        <v>6</v>
      </c>
      <c r="B3" s="67"/>
      <c r="C3" s="68">
        <v>500</v>
      </c>
      <c r="D3" s="69">
        <v>800</v>
      </c>
      <c r="E3" s="69">
        <v>600</v>
      </c>
      <c r="F3" s="69">
        <v>500</v>
      </c>
      <c r="G3" s="69">
        <v>400</v>
      </c>
      <c r="H3" s="69">
        <v>400</v>
      </c>
      <c r="I3" s="69">
        <v>400</v>
      </c>
      <c r="J3" s="69">
        <v>400</v>
      </c>
      <c r="K3" s="69">
        <v>400</v>
      </c>
      <c r="L3" s="69">
        <v>500</v>
      </c>
      <c r="M3" s="69">
        <v>600</v>
      </c>
      <c r="N3" s="70">
        <v>500</v>
      </c>
      <c r="O3" s="68">
        <v>200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70">
        <v>0</v>
      </c>
      <c r="AA3" s="68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70">
        <v>0</v>
      </c>
    </row>
    <row r="4" spans="1:38" s="128" customFormat="1">
      <c r="A4" s="123" t="s">
        <v>5</v>
      </c>
      <c r="B4" s="124"/>
      <c r="C4" s="125">
        <v>0</v>
      </c>
      <c r="D4" s="126">
        <v>800</v>
      </c>
      <c r="E4" s="126">
        <v>1800</v>
      </c>
      <c r="F4" s="126">
        <v>2000</v>
      </c>
      <c r="G4" s="126">
        <v>2000</v>
      </c>
      <c r="H4" s="126">
        <v>2000</v>
      </c>
      <c r="I4" s="126">
        <v>1600</v>
      </c>
      <c r="J4" s="126">
        <v>1200</v>
      </c>
      <c r="K4" s="126">
        <v>1000</v>
      </c>
      <c r="L4" s="126">
        <v>1400</v>
      </c>
      <c r="M4" s="126">
        <v>2000</v>
      </c>
      <c r="N4" s="127">
        <v>1800</v>
      </c>
      <c r="O4" s="125">
        <v>2050</v>
      </c>
      <c r="P4" s="126">
        <v>2500</v>
      </c>
      <c r="Q4" s="126">
        <v>2500</v>
      </c>
      <c r="R4" s="126">
        <v>2500</v>
      </c>
      <c r="S4" s="126">
        <v>2500</v>
      </c>
      <c r="T4" s="126">
        <v>2500</v>
      </c>
      <c r="U4" s="126">
        <v>2250</v>
      </c>
      <c r="V4" s="126">
        <v>2000</v>
      </c>
      <c r="W4" s="126">
        <v>2000</v>
      </c>
      <c r="X4" s="126">
        <v>2000</v>
      </c>
      <c r="Y4" s="126">
        <v>2000</v>
      </c>
      <c r="Z4" s="127">
        <v>2000</v>
      </c>
      <c r="AA4" s="125">
        <v>1900</v>
      </c>
      <c r="AB4" s="126">
        <v>1800</v>
      </c>
      <c r="AC4" s="126">
        <v>1800</v>
      </c>
      <c r="AD4" s="126">
        <v>1800</v>
      </c>
      <c r="AE4" s="126">
        <v>1800</v>
      </c>
      <c r="AF4" s="126">
        <v>1800</v>
      </c>
      <c r="AG4" s="126">
        <v>1800</v>
      </c>
      <c r="AH4" s="126">
        <v>1800</v>
      </c>
      <c r="AI4" s="126">
        <v>1800</v>
      </c>
      <c r="AJ4" s="126">
        <v>1800</v>
      </c>
      <c r="AK4" s="126">
        <v>1800</v>
      </c>
      <c r="AL4" s="127">
        <v>1800</v>
      </c>
    </row>
    <row r="5" spans="1:38" s="71" customFormat="1">
      <c r="A5" s="66" t="s">
        <v>3</v>
      </c>
      <c r="B5" s="67"/>
      <c r="C5" s="68">
        <v>0</v>
      </c>
      <c r="D5" s="69">
        <v>0</v>
      </c>
      <c r="E5" s="69">
        <v>0</v>
      </c>
      <c r="F5" s="69">
        <v>600</v>
      </c>
      <c r="G5" s="69">
        <v>1200</v>
      </c>
      <c r="H5" s="69">
        <v>1200</v>
      </c>
      <c r="I5" s="69">
        <v>600</v>
      </c>
      <c r="J5" s="69">
        <v>0</v>
      </c>
      <c r="K5" s="69">
        <v>600</v>
      </c>
      <c r="L5" s="69">
        <v>1200</v>
      </c>
      <c r="M5" s="69">
        <v>1400</v>
      </c>
      <c r="N5" s="70">
        <v>2000</v>
      </c>
      <c r="O5" s="68">
        <v>2450</v>
      </c>
      <c r="P5" s="69">
        <v>2500</v>
      </c>
      <c r="Q5" s="69">
        <v>2500</v>
      </c>
      <c r="R5" s="69">
        <v>2500</v>
      </c>
      <c r="S5" s="69">
        <v>2500</v>
      </c>
      <c r="T5" s="69">
        <v>2500</v>
      </c>
      <c r="U5" s="69">
        <v>2750</v>
      </c>
      <c r="V5" s="69">
        <v>3000</v>
      </c>
      <c r="W5" s="69">
        <v>3000</v>
      </c>
      <c r="X5" s="69">
        <v>3000</v>
      </c>
      <c r="Y5" s="69">
        <v>3000</v>
      </c>
      <c r="Z5" s="70">
        <v>3000</v>
      </c>
      <c r="AA5" s="68">
        <v>3600</v>
      </c>
      <c r="AB5" s="69">
        <v>4200</v>
      </c>
      <c r="AC5" s="69">
        <v>4200</v>
      </c>
      <c r="AD5" s="69">
        <v>4200</v>
      </c>
      <c r="AE5" s="69">
        <v>4200</v>
      </c>
      <c r="AF5" s="69">
        <v>4200</v>
      </c>
      <c r="AG5" s="69">
        <v>4200</v>
      </c>
      <c r="AH5" s="69">
        <v>4200</v>
      </c>
      <c r="AI5" s="69">
        <v>4200</v>
      </c>
      <c r="AJ5" s="69">
        <v>4200</v>
      </c>
      <c r="AK5" s="69">
        <v>4200</v>
      </c>
      <c r="AL5" s="70">
        <v>4200</v>
      </c>
    </row>
    <row r="6" spans="1:38" s="128" customFormat="1">
      <c r="A6" s="123" t="s">
        <v>4</v>
      </c>
      <c r="B6" s="124"/>
      <c r="C6" s="125">
        <v>0</v>
      </c>
      <c r="D6" s="126">
        <v>0</v>
      </c>
      <c r="E6" s="126">
        <v>0</v>
      </c>
      <c r="F6" s="126">
        <v>0</v>
      </c>
      <c r="G6" s="126">
        <v>0</v>
      </c>
      <c r="H6" s="126">
        <v>0</v>
      </c>
      <c r="I6" s="126">
        <v>1000</v>
      </c>
      <c r="J6" s="126">
        <v>2200</v>
      </c>
      <c r="K6" s="126">
        <v>2000</v>
      </c>
      <c r="L6" s="126">
        <v>800</v>
      </c>
      <c r="M6" s="126">
        <v>0</v>
      </c>
      <c r="N6" s="127">
        <v>0</v>
      </c>
      <c r="O6" s="125">
        <v>1250</v>
      </c>
      <c r="P6" s="126">
        <v>2500</v>
      </c>
      <c r="Q6" s="126">
        <v>2500</v>
      </c>
      <c r="R6" s="126">
        <v>2500</v>
      </c>
      <c r="S6" s="126">
        <v>2500</v>
      </c>
      <c r="T6" s="126">
        <v>2500</v>
      </c>
      <c r="U6" s="126">
        <v>2750</v>
      </c>
      <c r="V6" s="126">
        <v>3000</v>
      </c>
      <c r="W6" s="126">
        <v>3000</v>
      </c>
      <c r="X6" s="126">
        <v>3000</v>
      </c>
      <c r="Y6" s="126">
        <v>3000</v>
      </c>
      <c r="Z6" s="127">
        <v>3000</v>
      </c>
      <c r="AA6" s="125">
        <v>3600</v>
      </c>
      <c r="AB6" s="126">
        <v>4200</v>
      </c>
      <c r="AC6" s="126">
        <v>4200</v>
      </c>
      <c r="AD6" s="126">
        <v>4200</v>
      </c>
      <c r="AE6" s="126">
        <v>4200</v>
      </c>
      <c r="AF6" s="126">
        <v>4200</v>
      </c>
      <c r="AG6" s="126">
        <v>4500</v>
      </c>
      <c r="AH6" s="126">
        <v>4800</v>
      </c>
      <c r="AI6" s="126">
        <v>4800</v>
      </c>
      <c r="AJ6" s="126">
        <v>4800</v>
      </c>
      <c r="AK6" s="126">
        <v>4800</v>
      </c>
      <c r="AL6" s="127">
        <v>4800</v>
      </c>
    </row>
    <row r="7" spans="1:38" s="71" customFormat="1">
      <c r="A7" s="66" t="s">
        <v>31</v>
      </c>
      <c r="B7" s="67">
        <v>900</v>
      </c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  <c r="O7" s="72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72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4"/>
    </row>
    <row r="8" spans="1:38" s="80" customFormat="1" ht="30" customHeight="1">
      <c r="A8" s="75" t="s">
        <v>39</v>
      </c>
      <c r="B8" s="76">
        <v>1500</v>
      </c>
      <c r="C8" s="77">
        <f>SUM(C3:C7)</f>
        <v>500</v>
      </c>
      <c r="D8" s="78">
        <f t="shared" ref="D8:AL8" si="0">SUM(D3:D7)</f>
        <v>1600</v>
      </c>
      <c r="E8" s="78">
        <f t="shared" si="0"/>
        <v>2400</v>
      </c>
      <c r="F8" s="78">
        <f t="shared" si="0"/>
        <v>3100</v>
      </c>
      <c r="G8" s="78">
        <f t="shared" si="0"/>
        <v>3600</v>
      </c>
      <c r="H8" s="78">
        <f t="shared" si="0"/>
        <v>3600</v>
      </c>
      <c r="I8" s="78">
        <f t="shared" si="0"/>
        <v>3600</v>
      </c>
      <c r="J8" s="78">
        <f t="shared" si="0"/>
        <v>3800</v>
      </c>
      <c r="K8" s="78">
        <f t="shared" si="0"/>
        <v>4000</v>
      </c>
      <c r="L8" s="78">
        <f t="shared" si="0"/>
        <v>3900</v>
      </c>
      <c r="M8" s="78">
        <f t="shared" si="0"/>
        <v>4000</v>
      </c>
      <c r="N8" s="79">
        <f t="shared" si="0"/>
        <v>4300</v>
      </c>
      <c r="O8" s="77">
        <f t="shared" si="0"/>
        <v>5950</v>
      </c>
      <c r="P8" s="78">
        <f t="shared" si="0"/>
        <v>7500</v>
      </c>
      <c r="Q8" s="78">
        <f t="shared" si="0"/>
        <v>7500</v>
      </c>
      <c r="R8" s="78">
        <f t="shared" si="0"/>
        <v>7500</v>
      </c>
      <c r="S8" s="78">
        <f t="shared" si="0"/>
        <v>7500</v>
      </c>
      <c r="T8" s="78">
        <f t="shared" si="0"/>
        <v>7500</v>
      </c>
      <c r="U8" s="78">
        <f t="shared" si="0"/>
        <v>7750</v>
      </c>
      <c r="V8" s="78">
        <f t="shared" si="0"/>
        <v>8000</v>
      </c>
      <c r="W8" s="78">
        <f t="shared" si="0"/>
        <v>8000</v>
      </c>
      <c r="X8" s="78">
        <f t="shared" si="0"/>
        <v>8000</v>
      </c>
      <c r="Y8" s="78">
        <f t="shared" si="0"/>
        <v>8000</v>
      </c>
      <c r="Z8" s="79">
        <f t="shared" si="0"/>
        <v>8000</v>
      </c>
      <c r="AA8" s="77">
        <f t="shared" si="0"/>
        <v>9100</v>
      </c>
      <c r="AB8" s="78">
        <f t="shared" si="0"/>
        <v>10200</v>
      </c>
      <c r="AC8" s="78">
        <f t="shared" si="0"/>
        <v>10200</v>
      </c>
      <c r="AD8" s="78">
        <f t="shared" si="0"/>
        <v>10200</v>
      </c>
      <c r="AE8" s="78">
        <f t="shared" si="0"/>
        <v>10200</v>
      </c>
      <c r="AF8" s="78">
        <f t="shared" si="0"/>
        <v>10200</v>
      </c>
      <c r="AG8" s="78">
        <f t="shared" si="0"/>
        <v>10500</v>
      </c>
      <c r="AH8" s="78">
        <f t="shared" si="0"/>
        <v>10800</v>
      </c>
      <c r="AI8" s="78">
        <f t="shared" si="0"/>
        <v>10800</v>
      </c>
      <c r="AJ8" s="78">
        <f t="shared" si="0"/>
        <v>10800</v>
      </c>
      <c r="AK8" s="78">
        <f t="shared" si="0"/>
        <v>10800</v>
      </c>
      <c r="AL8" s="79">
        <f t="shared" si="0"/>
        <v>10800</v>
      </c>
    </row>
    <row r="9" spans="1:38" s="86" customFormat="1" ht="30" customHeight="1">
      <c r="A9" s="81" t="s">
        <v>1</v>
      </c>
      <c r="B9" s="82" t="s">
        <v>1</v>
      </c>
      <c r="C9" s="83" t="s">
        <v>1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  <c r="O9" s="83" t="s">
        <v>1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83" t="s">
        <v>1</v>
      </c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5"/>
    </row>
    <row r="10" spans="1:38" s="95" customFormat="1">
      <c r="A10" s="87" t="s">
        <v>2</v>
      </c>
      <c r="B10" s="88"/>
      <c r="C10" s="89">
        <v>108</v>
      </c>
      <c r="D10" s="90">
        <v>108</v>
      </c>
      <c r="E10" s="90">
        <v>108</v>
      </c>
      <c r="F10" s="90">
        <v>108</v>
      </c>
      <c r="G10" s="90">
        <v>108</v>
      </c>
      <c r="H10" s="90">
        <v>108</v>
      </c>
      <c r="I10" s="90">
        <v>108</v>
      </c>
      <c r="J10" s="90">
        <v>108</v>
      </c>
      <c r="K10" s="90">
        <v>108</v>
      </c>
      <c r="L10" s="90">
        <v>108</v>
      </c>
      <c r="M10" s="90">
        <v>108</v>
      </c>
      <c r="N10" s="91">
        <v>108</v>
      </c>
      <c r="O10" s="92">
        <v>240</v>
      </c>
      <c r="P10" s="93">
        <v>240</v>
      </c>
      <c r="Q10" s="93">
        <v>240</v>
      </c>
      <c r="R10" s="93">
        <v>240</v>
      </c>
      <c r="S10" s="93">
        <v>240</v>
      </c>
      <c r="T10" s="93">
        <v>240</v>
      </c>
      <c r="U10" s="93">
        <v>240</v>
      </c>
      <c r="V10" s="93">
        <v>240</v>
      </c>
      <c r="W10" s="93">
        <v>240</v>
      </c>
      <c r="X10" s="93">
        <v>240</v>
      </c>
      <c r="Y10" s="93">
        <v>240</v>
      </c>
      <c r="Z10" s="94">
        <v>240</v>
      </c>
      <c r="AA10" s="92">
        <v>240</v>
      </c>
      <c r="AB10" s="93">
        <v>240</v>
      </c>
      <c r="AC10" s="93">
        <v>240</v>
      </c>
      <c r="AD10" s="93">
        <v>240</v>
      </c>
      <c r="AE10" s="93">
        <v>240</v>
      </c>
      <c r="AF10" s="93">
        <v>240</v>
      </c>
      <c r="AG10" s="93">
        <v>240</v>
      </c>
      <c r="AH10" s="93">
        <v>240</v>
      </c>
      <c r="AI10" s="93">
        <v>240</v>
      </c>
      <c r="AJ10" s="93">
        <v>240</v>
      </c>
      <c r="AK10" s="93">
        <v>240</v>
      </c>
      <c r="AL10" s="94">
        <v>240</v>
      </c>
    </row>
    <row r="11" spans="1:38" s="114" customFormat="1">
      <c r="A11" s="106" t="s">
        <v>11</v>
      </c>
      <c r="B11" s="107">
        <v>7</v>
      </c>
      <c r="C11" s="108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11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3"/>
    </row>
    <row r="12" spans="1:38" s="95" customFormat="1">
      <c r="A12" s="87" t="s">
        <v>27</v>
      </c>
      <c r="B12" s="88"/>
      <c r="C12" s="89">
        <v>65</v>
      </c>
      <c r="D12" s="90">
        <v>65</v>
      </c>
      <c r="E12" s="90">
        <v>65</v>
      </c>
      <c r="F12" s="90">
        <v>65</v>
      </c>
      <c r="G12" s="90">
        <v>65</v>
      </c>
      <c r="H12" s="90">
        <v>65</v>
      </c>
      <c r="I12" s="90">
        <v>65</v>
      </c>
      <c r="J12" s="90">
        <v>65</v>
      </c>
      <c r="K12" s="90">
        <v>65</v>
      </c>
      <c r="L12" s="90">
        <v>65</v>
      </c>
      <c r="M12" s="90">
        <v>65</v>
      </c>
      <c r="N12" s="91">
        <v>65</v>
      </c>
      <c r="O12" s="89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0">
        <v>0</v>
      </c>
      <c r="X12" s="90">
        <v>0</v>
      </c>
      <c r="Y12" s="90">
        <v>0</v>
      </c>
      <c r="Z12" s="91">
        <v>0</v>
      </c>
      <c r="AA12" s="89">
        <v>0</v>
      </c>
      <c r="AB12" s="90">
        <v>0</v>
      </c>
      <c r="AC12" s="90">
        <v>0</v>
      </c>
      <c r="AD12" s="90">
        <v>0</v>
      </c>
      <c r="AE12" s="90">
        <v>0</v>
      </c>
      <c r="AF12" s="90">
        <v>0</v>
      </c>
      <c r="AG12" s="90">
        <v>0</v>
      </c>
      <c r="AH12" s="90">
        <v>0</v>
      </c>
      <c r="AI12" s="90">
        <v>0</v>
      </c>
      <c r="AJ12" s="90">
        <v>0</v>
      </c>
      <c r="AK12" s="90">
        <v>0</v>
      </c>
      <c r="AL12" s="91">
        <v>0</v>
      </c>
    </row>
    <row r="13" spans="1:38" s="114" customFormat="1">
      <c r="A13" s="106" t="s">
        <v>7</v>
      </c>
      <c r="B13" s="107">
        <v>60.8</v>
      </c>
      <c r="C13" s="108">
        <v>60.8</v>
      </c>
      <c r="D13" s="109">
        <v>60.8</v>
      </c>
      <c r="E13" s="109">
        <v>60.8</v>
      </c>
      <c r="F13" s="109">
        <v>60.8</v>
      </c>
      <c r="G13" s="109">
        <v>60.8</v>
      </c>
      <c r="H13" s="109">
        <v>60.8</v>
      </c>
      <c r="I13" s="109">
        <v>60.8</v>
      </c>
      <c r="J13" s="109">
        <v>60.8</v>
      </c>
      <c r="K13" s="109">
        <v>60.8</v>
      </c>
      <c r="L13" s="109">
        <v>60.8</v>
      </c>
      <c r="M13" s="109">
        <v>60.8</v>
      </c>
      <c r="N13" s="110">
        <v>60.8</v>
      </c>
      <c r="O13" s="108">
        <v>60.8</v>
      </c>
      <c r="P13" s="109">
        <v>60.8</v>
      </c>
      <c r="Q13" s="109">
        <v>60.8</v>
      </c>
      <c r="R13" s="109">
        <v>60.8</v>
      </c>
      <c r="S13" s="109">
        <v>60.8</v>
      </c>
      <c r="T13" s="109">
        <v>60.8</v>
      </c>
      <c r="U13" s="109">
        <v>60.8</v>
      </c>
      <c r="V13" s="109">
        <v>60.8</v>
      </c>
      <c r="W13" s="109">
        <v>60.8</v>
      </c>
      <c r="X13" s="109">
        <v>60.8</v>
      </c>
      <c r="Y13" s="109">
        <v>60.8</v>
      </c>
      <c r="Z13" s="110">
        <v>60.8</v>
      </c>
      <c r="AA13" s="108">
        <v>60.8</v>
      </c>
      <c r="AB13" s="109">
        <v>60.8</v>
      </c>
      <c r="AC13" s="109">
        <v>60.8</v>
      </c>
      <c r="AD13" s="109">
        <v>60.8</v>
      </c>
      <c r="AE13" s="109">
        <v>60.8</v>
      </c>
      <c r="AF13" s="109">
        <v>60.8</v>
      </c>
      <c r="AG13" s="109">
        <v>60.8</v>
      </c>
      <c r="AH13" s="109">
        <v>60.8</v>
      </c>
      <c r="AI13" s="109">
        <v>60.8</v>
      </c>
      <c r="AJ13" s="109">
        <v>60.8</v>
      </c>
      <c r="AK13" s="109">
        <v>60.8</v>
      </c>
      <c r="AL13" s="110">
        <v>60.8</v>
      </c>
    </row>
    <row r="14" spans="1:38" s="95" customFormat="1">
      <c r="A14" s="87" t="s">
        <v>8</v>
      </c>
      <c r="B14" s="88"/>
      <c r="C14" s="89">
        <v>17</v>
      </c>
      <c r="D14" s="90">
        <v>17</v>
      </c>
      <c r="E14" s="90">
        <v>17</v>
      </c>
      <c r="F14" s="90">
        <v>17</v>
      </c>
      <c r="G14" s="90">
        <v>17</v>
      </c>
      <c r="H14" s="90">
        <v>17</v>
      </c>
      <c r="I14" s="90">
        <v>17</v>
      </c>
      <c r="J14" s="90">
        <v>17</v>
      </c>
      <c r="K14" s="90">
        <v>17</v>
      </c>
      <c r="L14" s="90">
        <v>17</v>
      </c>
      <c r="M14" s="90">
        <v>17</v>
      </c>
      <c r="N14" s="91">
        <v>17</v>
      </c>
      <c r="O14" s="89">
        <v>34</v>
      </c>
      <c r="P14" s="90">
        <v>34</v>
      </c>
      <c r="Q14" s="90">
        <v>34</v>
      </c>
      <c r="R14" s="90">
        <v>34</v>
      </c>
      <c r="S14" s="90">
        <v>34</v>
      </c>
      <c r="T14" s="90">
        <v>34</v>
      </c>
      <c r="U14" s="90">
        <v>34</v>
      </c>
      <c r="V14" s="90">
        <v>34</v>
      </c>
      <c r="W14" s="90">
        <v>34</v>
      </c>
      <c r="X14" s="90">
        <v>34</v>
      </c>
      <c r="Y14" s="90">
        <v>34</v>
      </c>
      <c r="Z14" s="91">
        <v>34</v>
      </c>
      <c r="AA14" s="89">
        <v>34</v>
      </c>
      <c r="AB14" s="90">
        <v>34</v>
      </c>
      <c r="AC14" s="90">
        <v>34</v>
      </c>
      <c r="AD14" s="90">
        <v>34</v>
      </c>
      <c r="AE14" s="90">
        <v>34</v>
      </c>
      <c r="AF14" s="90">
        <v>34</v>
      </c>
      <c r="AG14" s="90">
        <v>34</v>
      </c>
      <c r="AH14" s="90">
        <v>34</v>
      </c>
      <c r="AI14" s="90">
        <v>34</v>
      </c>
      <c r="AJ14" s="90">
        <v>34</v>
      </c>
      <c r="AK14" s="90">
        <v>34</v>
      </c>
      <c r="AL14" s="91">
        <v>34</v>
      </c>
    </row>
    <row r="15" spans="1:38" s="114" customFormat="1">
      <c r="A15" s="106" t="s">
        <v>9</v>
      </c>
      <c r="B15" s="107"/>
      <c r="C15" s="108">
        <f>SUM((46.88*3)+6)</f>
        <v>146.64000000000001</v>
      </c>
      <c r="D15" s="109">
        <f t="shared" ref="D15:AL15" si="1">SUM((46.88*3)+6)</f>
        <v>146.64000000000001</v>
      </c>
      <c r="E15" s="109">
        <f t="shared" si="1"/>
        <v>146.64000000000001</v>
      </c>
      <c r="F15" s="109">
        <f t="shared" si="1"/>
        <v>146.64000000000001</v>
      </c>
      <c r="G15" s="109">
        <f t="shared" si="1"/>
        <v>146.64000000000001</v>
      </c>
      <c r="H15" s="109">
        <f t="shared" si="1"/>
        <v>146.64000000000001</v>
      </c>
      <c r="I15" s="109">
        <f t="shared" si="1"/>
        <v>146.64000000000001</v>
      </c>
      <c r="J15" s="109">
        <f t="shared" si="1"/>
        <v>146.64000000000001</v>
      </c>
      <c r="K15" s="109">
        <f t="shared" si="1"/>
        <v>146.64000000000001</v>
      </c>
      <c r="L15" s="109">
        <f t="shared" si="1"/>
        <v>146.64000000000001</v>
      </c>
      <c r="M15" s="109">
        <f t="shared" si="1"/>
        <v>146.64000000000001</v>
      </c>
      <c r="N15" s="110">
        <f t="shared" si="1"/>
        <v>146.64000000000001</v>
      </c>
      <c r="O15" s="108">
        <f t="shared" si="1"/>
        <v>146.64000000000001</v>
      </c>
      <c r="P15" s="109">
        <f t="shared" si="1"/>
        <v>146.64000000000001</v>
      </c>
      <c r="Q15" s="109">
        <f t="shared" si="1"/>
        <v>146.64000000000001</v>
      </c>
      <c r="R15" s="109">
        <f t="shared" si="1"/>
        <v>146.64000000000001</v>
      </c>
      <c r="S15" s="109">
        <f t="shared" si="1"/>
        <v>146.64000000000001</v>
      </c>
      <c r="T15" s="109">
        <f t="shared" si="1"/>
        <v>146.64000000000001</v>
      </c>
      <c r="U15" s="109">
        <f t="shared" si="1"/>
        <v>146.64000000000001</v>
      </c>
      <c r="V15" s="109">
        <f t="shared" si="1"/>
        <v>146.64000000000001</v>
      </c>
      <c r="W15" s="109">
        <f t="shared" si="1"/>
        <v>146.64000000000001</v>
      </c>
      <c r="X15" s="109">
        <f t="shared" si="1"/>
        <v>146.64000000000001</v>
      </c>
      <c r="Y15" s="109">
        <f t="shared" si="1"/>
        <v>146.64000000000001</v>
      </c>
      <c r="Z15" s="110">
        <f t="shared" si="1"/>
        <v>146.64000000000001</v>
      </c>
      <c r="AA15" s="108">
        <f t="shared" si="1"/>
        <v>146.64000000000001</v>
      </c>
      <c r="AB15" s="109">
        <f t="shared" si="1"/>
        <v>146.64000000000001</v>
      </c>
      <c r="AC15" s="109">
        <f t="shared" si="1"/>
        <v>146.64000000000001</v>
      </c>
      <c r="AD15" s="109">
        <f t="shared" si="1"/>
        <v>146.64000000000001</v>
      </c>
      <c r="AE15" s="109">
        <f t="shared" si="1"/>
        <v>146.64000000000001</v>
      </c>
      <c r="AF15" s="109">
        <f t="shared" si="1"/>
        <v>146.64000000000001</v>
      </c>
      <c r="AG15" s="109">
        <f t="shared" si="1"/>
        <v>146.64000000000001</v>
      </c>
      <c r="AH15" s="109">
        <f t="shared" si="1"/>
        <v>146.64000000000001</v>
      </c>
      <c r="AI15" s="109">
        <f t="shared" si="1"/>
        <v>146.64000000000001</v>
      </c>
      <c r="AJ15" s="109">
        <f t="shared" si="1"/>
        <v>146.64000000000001</v>
      </c>
      <c r="AK15" s="109">
        <f t="shared" si="1"/>
        <v>146.64000000000001</v>
      </c>
      <c r="AL15" s="110">
        <f t="shared" si="1"/>
        <v>146.64000000000001</v>
      </c>
    </row>
    <row r="16" spans="1:38" s="95" customFormat="1">
      <c r="A16" s="87" t="s">
        <v>10</v>
      </c>
      <c r="B16" s="88"/>
      <c r="C16" s="89">
        <v>0</v>
      </c>
      <c r="D16" s="90">
        <v>9.9</v>
      </c>
      <c r="E16" s="90">
        <v>9.9</v>
      </c>
      <c r="F16" s="90">
        <v>9.9</v>
      </c>
      <c r="G16" s="90">
        <v>9.9</v>
      </c>
      <c r="H16" s="90">
        <v>9.9</v>
      </c>
      <c r="I16" s="90">
        <v>9.9</v>
      </c>
      <c r="J16" s="90">
        <v>9.9</v>
      </c>
      <c r="K16" s="90">
        <v>9.9</v>
      </c>
      <c r="L16" s="90">
        <v>9.9</v>
      </c>
      <c r="M16" s="90">
        <v>9.9</v>
      </c>
      <c r="N16" s="91">
        <v>9.9</v>
      </c>
      <c r="O16" s="89">
        <v>9.9</v>
      </c>
      <c r="P16" s="90">
        <v>9.9</v>
      </c>
      <c r="Q16" s="90">
        <v>9.9</v>
      </c>
      <c r="R16" s="90">
        <v>9.9</v>
      </c>
      <c r="S16" s="90">
        <v>9.9</v>
      </c>
      <c r="T16" s="90">
        <v>9.9</v>
      </c>
      <c r="U16" s="90">
        <v>9.9</v>
      </c>
      <c r="V16" s="90">
        <v>9.9</v>
      </c>
      <c r="W16" s="90">
        <v>9.9</v>
      </c>
      <c r="X16" s="90">
        <v>9.9</v>
      </c>
      <c r="Y16" s="90">
        <v>9.9</v>
      </c>
      <c r="Z16" s="91">
        <v>9.9</v>
      </c>
      <c r="AA16" s="89">
        <v>9.9</v>
      </c>
      <c r="AB16" s="90">
        <v>9.9</v>
      </c>
      <c r="AC16" s="90">
        <v>9.9</v>
      </c>
      <c r="AD16" s="90">
        <v>9.9</v>
      </c>
      <c r="AE16" s="90">
        <v>9.9</v>
      </c>
      <c r="AF16" s="90">
        <v>9.9</v>
      </c>
      <c r="AG16" s="90">
        <v>9.9</v>
      </c>
      <c r="AH16" s="90">
        <v>9.9</v>
      </c>
      <c r="AI16" s="90">
        <v>9.9</v>
      </c>
      <c r="AJ16" s="90">
        <v>9.9</v>
      </c>
      <c r="AK16" s="90">
        <v>9.9</v>
      </c>
      <c r="AL16" s="91">
        <v>9.9</v>
      </c>
    </row>
    <row r="17" spans="1:38" s="114" customFormat="1">
      <c r="A17" s="106" t="s">
        <v>14</v>
      </c>
      <c r="B17" s="107">
        <v>11.5</v>
      </c>
      <c r="C17" s="108">
        <v>11.5</v>
      </c>
      <c r="D17" s="109">
        <v>11.5</v>
      </c>
      <c r="E17" s="109">
        <v>11.5</v>
      </c>
      <c r="F17" s="109">
        <v>11.5</v>
      </c>
      <c r="G17" s="109">
        <v>11.5</v>
      </c>
      <c r="H17" s="109">
        <v>11.5</v>
      </c>
      <c r="I17" s="109">
        <v>11.5</v>
      </c>
      <c r="J17" s="109">
        <v>11.5</v>
      </c>
      <c r="K17" s="109">
        <v>11.5</v>
      </c>
      <c r="L17" s="109">
        <v>11.5</v>
      </c>
      <c r="M17" s="109">
        <v>11.5</v>
      </c>
      <c r="N17" s="110">
        <v>11.5</v>
      </c>
      <c r="O17" s="108">
        <v>22.5</v>
      </c>
      <c r="P17" s="109">
        <v>22.5</v>
      </c>
      <c r="Q17" s="109">
        <v>22.5</v>
      </c>
      <c r="R17" s="109">
        <v>22.5</v>
      </c>
      <c r="S17" s="109">
        <v>22.5</v>
      </c>
      <c r="T17" s="109">
        <v>22.5</v>
      </c>
      <c r="U17" s="109">
        <v>22.5</v>
      </c>
      <c r="V17" s="109">
        <v>22.5</v>
      </c>
      <c r="W17" s="109">
        <v>22.5</v>
      </c>
      <c r="X17" s="109">
        <v>22.5</v>
      </c>
      <c r="Y17" s="109">
        <v>22.5</v>
      </c>
      <c r="Z17" s="110">
        <v>22.5</v>
      </c>
      <c r="AA17" s="108">
        <v>22.5</v>
      </c>
      <c r="AB17" s="109">
        <v>22.5</v>
      </c>
      <c r="AC17" s="109">
        <v>22.5</v>
      </c>
      <c r="AD17" s="109">
        <v>22.5</v>
      </c>
      <c r="AE17" s="109">
        <v>22.5</v>
      </c>
      <c r="AF17" s="109">
        <v>22.5</v>
      </c>
      <c r="AG17" s="109">
        <v>22.5</v>
      </c>
      <c r="AH17" s="109">
        <v>22.5</v>
      </c>
      <c r="AI17" s="109">
        <v>22.5</v>
      </c>
      <c r="AJ17" s="109">
        <v>22.5</v>
      </c>
      <c r="AK17" s="109">
        <v>22.5</v>
      </c>
      <c r="AL17" s="110">
        <v>22.5</v>
      </c>
    </row>
    <row r="18" spans="1:38" s="95" customFormat="1">
      <c r="A18" s="87" t="s">
        <v>32</v>
      </c>
      <c r="B18" s="88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1">
        <v>1000</v>
      </c>
      <c r="O18" s="89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>
        <v>10000</v>
      </c>
      <c r="AA18" s="89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</row>
    <row r="19" spans="1:38" s="114" customFormat="1">
      <c r="A19" s="106" t="s">
        <v>12</v>
      </c>
      <c r="B19" s="107"/>
      <c r="C19" s="108">
        <v>25</v>
      </c>
      <c r="D19" s="109">
        <v>25</v>
      </c>
      <c r="E19" s="109">
        <v>25</v>
      </c>
      <c r="F19" s="109">
        <v>25</v>
      </c>
      <c r="G19" s="109">
        <v>25</v>
      </c>
      <c r="H19" s="109">
        <v>25</v>
      </c>
      <c r="I19" s="109">
        <v>25</v>
      </c>
      <c r="J19" s="109">
        <v>25</v>
      </c>
      <c r="K19" s="109">
        <v>25</v>
      </c>
      <c r="L19" s="109">
        <v>25</v>
      </c>
      <c r="M19" s="109">
        <v>25</v>
      </c>
      <c r="N19" s="110">
        <v>25</v>
      </c>
      <c r="O19" s="108">
        <v>25</v>
      </c>
      <c r="P19" s="109">
        <v>25</v>
      </c>
      <c r="Q19" s="109">
        <v>25</v>
      </c>
      <c r="R19" s="109">
        <v>25</v>
      </c>
      <c r="S19" s="109">
        <v>25</v>
      </c>
      <c r="T19" s="109">
        <v>25</v>
      </c>
      <c r="U19" s="109">
        <v>25</v>
      </c>
      <c r="V19" s="109">
        <v>25</v>
      </c>
      <c r="W19" s="109">
        <v>25</v>
      </c>
      <c r="X19" s="109">
        <v>25</v>
      </c>
      <c r="Y19" s="109">
        <v>25</v>
      </c>
      <c r="Z19" s="110">
        <v>25</v>
      </c>
      <c r="AA19" s="108">
        <v>25</v>
      </c>
      <c r="AB19" s="109">
        <v>25</v>
      </c>
      <c r="AC19" s="109">
        <v>25</v>
      </c>
      <c r="AD19" s="109">
        <v>25</v>
      </c>
      <c r="AE19" s="109">
        <v>25</v>
      </c>
      <c r="AF19" s="109">
        <v>25</v>
      </c>
      <c r="AG19" s="109">
        <v>25</v>
      </c>
      <c r="AH19" s="109">
        <v>25</v>
      </c>
      <c r="AI19" s="109">
        <v>25</v>
      </c>
      <c r="AJ19" s="109">
        <v>25</v>
      </c>
      <c r="AK19" s="109">
        <v>25</v>
      </c>
      <c r="AL19" s="110">
        <v>25</v>
      </c>
    </row>
    <row r="20" spans="1:38" s="95" customFormat="1">
      <c r="A20" s="87" t="s">
        <v>15</v>
      </c>
      <c r="B20" s="88">
        <v>10</v>
      </c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1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8"/>
    </row>
    <row r="21" spans="1:38" s="114" customFormat="1">
      <c r="A21" s="106" t="s">
        <v>13</v>
      </c>
      <c r="B21" s="107"/>
      <c r="C21" s="108">
        <v>48.79</v>
      </c>
      <c r="D21" s="109">
        <v>48.79</v>
      </c>
      <c r="E21" s="109">
        <v>48.79</v>
      </c>
      <c r="F21" s="109">
        <v>48.79</v>
      </c>
      <c r="G21" s="109">
        <v>48.79</v>
      </c>
      <c r="H21" s="109">
        <v>48.79</v>
      </c>
      <c r="I21" s="109">
        <v>48.79</v>
      </c>
      <c r="J21" s="109">
        <v>48.79</v>
      </c>
      <c r="K21" s="109">
        <v>48.79</v>
      </c>
      <c r="L21" s="109">
        <v>48.79</v>
      </c>
      <c r="M21" s="109">
        <v>48.79</v>
      </c>
      <c r="N21" s="110">
        <v>48.79</v>
      </c>
      <c r="O21" s="108">
        <v>48.79</v>
      </c>
      <c r="P21" s="109">
        <v>48.79</v>
      </c>
      <c r="Q21" s="109">
        <v>48.79</v>
      </c>
      <c r="R21" s="109">
        <v>48.79</v>
      </c>
      <c r="S21" s="109">
        <v>48.79</v>
      </c>
      <c r="T21" s="109">
        <v>48.79</v>
      </c>
      <c r="U21" s="109">
        <v>48.79</v>
      </c>
      <c r="V21" s="109">
        <v>48.79</v>
      </c>
      <c r="W21" s="109">
        <v>48.79</v>
      </c>
      <c r="X21" s="109">
        <v>48.79</v>
      </c>
      <c r="Y21" s="109">
        <v>48.79</v>
      </c>
      <c r="Z21" s="110">
        <v>48.79</v>
      </c>
      <c r="AA21" s="108">
        <v>48.79</v>
      </c>
      <c r="AB21" s="109">
        <v>48.79</v>
      </c>
      <c r="AC21" s="109">
        <v>48.79</v>
      </c>
      <c r="AD21" s="109">
        <v>48.79</v>
      </c>
      <c r="AE21" s="109">
        <v>48.79</v>
      </c>
      <c r="AF21" s="109">
        <v>48.79</v>
      </c>
      <c r="AG21" s="109">
        <v>48.79</v>
      </c>
      <c r="AH21" s="109">
        <v>48.79</v>
      </c>
      <c r="AI21" s="109">
        <v>48.79</v>
      </c>
      <c r="AJ21" s="109">
        <v>48.79</v>
      </c>
      <c r="AK21" s="109">
        <v>48.79</v>
      </c>
      <c r="AL21" s="110">
        <v>48.79</v>
      </c>
    </row>
    <row r="22" spans="1:38" s="95" customFormat="1">
      <c r="A22" s="87" t="s">
        <v>26</v>
      </c>
      <c r="B22" s="88">
        <v>15</v>
      </c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4">
        <v>415</v>
      </c>
      <c r="O22" s="92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>
        <v>415</v>
      </c>
      <c r="AA22" s="92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4">
        <v>415</v>
      </c>
    </row>
    <row r="23" spans="1:38" s="114" customFormat="1">
      <c r="A23" s="115" t="s">
        <v>42</v>
      </c>
      <c r="B23" s="116">
        <v>1250</v>
      </c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9"/>
      <c r="O23" s="120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2"/>
      <c r="AA23" s="120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2"/>
    </row>
    <row r="24" spans="1:38" s="95" customFormat="1">
      <c r="A24" s="87" t="s">
        <v>28</v>
      </c>
      <c r="B24" s="88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4">
        <v>500</v>
      </c>
      <c r="O24" s="92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>
        <v>500</v>
      </c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4">
        <v>500</v>
      </c>
    </row>
    <row r="25" spans="1:38" s="114" customFormat="1">
      <c r="A25" s="106" t="s">
        <v>34</v>
      </c>
      <c r="B25" s="107"/>
      <c r="C25" s="12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2"/>
      <c r="O25" s="120">
        <f>SUM(0.2*N29)</f>
        <v>745.80799999999988</v>
      </c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120">
        <f>SUM(0.2*Z29)</f>
        <v>4443.3343999999988</v>
      </c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2"/>
    </row>
    <row r="26" spans="1:38" s="95" customFormat="1">
      <c r="A26" s="87" t="s">
        <v>30</v>
      </c>
      <c r="B26" s="88"/>
      <c r="C26" s="89">
        <v>0</v>
      </c>
      <c r="D26" s="90">
        <v>0</v>
      </c>
      <c r="E26" s="90">
        <v>2700</v>
      </c>
      <c r="F26" s="90">
        <v>2700</v>
      </c>
      <c r="G26" s="90">
        <v>2700</v>
      </c>
      <c r="H26" s="90">
        <v>2700</v>
      </c>
      <c r="I26" s="90">
        <v>2700</v>
      </c>
      <c r="J26" s="90">
        <v>2700</v>
      </c>
      <c r="K26" s="90">
        <v>2700</v>
      </c>
      <c r="L26" s="90">
        <v>2700</v>
      </c>
      <c r="M26" s="90">
        <v>2700</v>
      </c>
      <c r="N26" s="91">
        <v>2700</v>
      </c>
      <c r="O26" s="92">
        <v>4500</v>
      </c>
      <c r="P26" s="93">
        <v>4500</v>
      </c>
      <c r="Q26" s="93">
        <v>4500</v>
      </c>
      <c r="R26" s="93">
        <v>4500</v>
      </c>
      <c r="S26" s="93">
        <v>4500</v>
      </c>
      <c r="T26" s="93">
        <v>4500</v>
      </c>
      <c r="U26" s="93">
        <v>4500</v>
      </c>
      <c r="V26" s="93">
        <v>4500</v>
      </c>
      <c r="W26" s="93">
        <v>4500</v>
      </c>
      <c r="X26" s="93">
        <v>4500</v>
      </c>
      <c r="Y26" s="93">
        <v>4500</v>
      </c>
      <c r="Z26" s="94">
        <v>4500</v>
      </c>
      <c r="AA26" s="92">
        <v>9500</v>
      </c>
      <c r="AB26" s="93">
        <v>9500</v>
      </c>
      <c r="AC26" s="93">
        <v>9500</v>
      </c>
      <c r="AD26" s="93">
        <v>9500</v>
      </c>
      <c r="AE26" s="93">
        <v>9500</v>
      </c>
      <c r="AF26" s="93">
        <v>9500</v>
      </c>
      <c r="AG26" s="93">
        <v>9500</v>
      </c>
      <c r="AH26" s="93">
        <v>9500</v>
      </c>
      <c r="AI26" s="93">
        <v>9500</v>
      </c>
      <c r="AJ26" s="93">
        <v>9500</v>
      </c>
      <c r="AK26" s="93">
        <v>9500</v>
      </c>
      <c r="AL26" s="94">
        <v>9500</v>
      </c>
    </row>
    <row r="27" spans="1:38" s="99" customFormat="1" ht="30" customHeight="1">
      <c r="A27" s="75" t="s">
        <v>38</v>
      </c>
      <c r="B27" s="76">
        <f t="shared" ref="B27:AL27" si="2">SUM(B9:B26)</f>
        <v>1354.3</v>
      </c>
      <c r="C27" s="77">
        <f t="shared" si="2"/>
        <v>482.73000000000008</v>
      </c>
      <c r="D27" s="78">
        <f t="shared" si="2"/>
        <v>492.63000000000005</v>
      </c>
      <c r="E27" s="78">
        <f t="shared" si="2"/>
        <v>3192.63</v>
      </c>
      <c r="F27" s="78">
        <f t="shared" si="2"/>
        <v>3192.63</v>
      </c>
      <c r="G27" s="78">
        <f t="shared" si="2"/>
        <v>3192.63</v>
      </c>
      <c r="H27" s="78">
        <f t="shared" si="2"/>
        <v>3192.63</v>
      </c>
      <c r="I27" s="78">
        <f t="shared" si="2"/>
        <v>3192.63</v>
      </c>
      <c r="J27" s="78">
        <f t="shared" si="2"/>
        <v>3192.63</v>
      </c>
      <c r="K27" s="78">
        <f t="shared" si="2"/>
        <v>3192.63</v>
      </c>
      <c r="L27" s="78">
        <f t="shared" si="2"/>
        <v>3192.63</v>
      </c>
      <c r="M27" s="78">
        <f t="shared" si="2"/>
        <v>3192.63</v>
      </c>
      <c r="N27" s="79">
        <f t="shared" si="2"/>
        <v>5107.63</v>
      </c>
      <c r="O27" s="77">
        <f t="shared" si="2"/>
        <v>5833.4380000000001</v>
      </c>
      <c r="P27" s="78">
        <f t="shared" si="2"/>
        <v>5087.63</v>
      </c>
      <c r="Q27" s="78">
        <f t="shared" si="2"/>
        <v>5087.63</v>
      </c>
      <c r="R27" s="78">
        <f t="shared" si="2"/>
        <v>5087.63</v>
      </c>
      <c r="S27" s="78">
        <f t="shared" si="2"/>
        <v>5087.63</v>
      </c>
      <c r="T27" s="78">
        <f t="shared" si="2"/>
        <v>5087.63</v>
      </c>
      <c r="U27" s="78">
        <f t="shared" si="2"/>
        <v>5087.63</v>
      </c>
      <c r="V27" s="78">
        <f t="shared" si="2"/>
        <v>5087.63</v>
      </c>
      <c r="W27" s="78">
        <f t="shared" si="2"/>
        <v>5087.63</v>
      </c>
      <c r="X27" s="78">
        <f t="shared" si="2"/>
        <v>5087.63</v>
      </c>
      <c r="Y27" s="78">
        <f t="shared" si="2"/>
        <v>5087.63</v>
      </c>
      <c r="Z27" s="79">
        <f t="shared" si="2"/>
        <v>16002.630000000001</v>
      </c>
      <c r="AA27" s="77">
        <f t="shared" si="2"/>
        <v>14530.964399999999</v>
      </c>
      <c r="AB27" s="78">
        <f t="shared" si="2"/>
        <v>10087.629999999999</v>
      </c>
      <c r="AC27" s="78">
        <f t="shared" si="2"/>
        <v>10087.629999999999</v>
      </c>
      <c r="AD27" s="78">
        <f t="shared" si="2"/>
        <v>10087.629999999999</v>
      </c>
      <c r="AE27" s="78">
        <f t="shared" si="2"/>
        <v>10087.629999999999</v>
      </c>
      <c r="AF27" s="78">
        <f t="shared" si="2"/>
        <v>10087.629999999999</v>
      </c>
      <c r="AG27" s="78">
        <f t="shared" si="2"/>
        <v>10087.629999999999</v>
      </c>
      <c r="AH27" s="78">
        <f t="shared" si="2"/>
        <v>10087.629999999999</v>
      </c>
      <c r="AI27" s="78">
        <f t="shared" si="2"/>
        <v>10087.629999999999</v>
      </c>
      <c r="AJ27" s="78">
        <f t="shared" si="2"/>
        <v>10087.629999999999</v>
      </c>
      <c r="AK27" s="78">
        <f t="shared" si="2"/>
        <v>10087.629999999999</v>
      </c>
      <c r="AL27" s="79">
        <f t="shared" si="2"/>
        <v>11002.630000000001</v>
      </c>
    </row>
    <row r="28" spans="1:38">
      <c r="A28" s="100" t="s">
        <v>33</v>
      </c>
      <c r="B28" s="129">
        <f t="shared" ref="B28:AL28" si="3">B8-B27</f>
        <v>145.70000000000005</v>
      </c>
      <c r="C28" s="130">
        <f t="shared" si="3"/>
        <v>17.269999999999925</v>
      </c>
      <c r="D28" s="131">
        <f t="shared" si="3"/>
        <v>1107.3699999999999</v>
      </c>
      <c r="E28" s="131">
        <f t="shared" si="3"/>
        <v>-792.63000000000011</v>
      </c>
      <c r="F28" s="131">
        <f t="shared" si="3"/>
        <v>-92.630000000000109</v>
      </c>
      <c r="G28" s="131">
        <f t="shared" si="3"/>
        <v>407.36999999999989</v>
      </c>
      <c r="H28" s="131">
        <f t="shared" si="3"/>
        <v>407.36999999999989</v>
      </c>
      <c r="I28" s="131">
        <f t="shared" si="3"/>
        <v>407.36999999999989</v>
      </c>
      <c r="J28" s="131">
        <f t="shared" si="3"/>
        <v>607.36999999999989</v>
      </c>
      <c r="K28" s="131">
        <f t="shared" si="3"/>
        <v>807.36999999999989</v>
      </c>
      <c r="L28" s="131">
        <f t="shared" si="3"/>
        <v>707.36999999999989</v>
      </c>
      <c r="M28" s="131">
        <f t="shared" si="3"/>
        <v>807.36999999999989</v>
      </c>
      <c r="N28" s="132">
        <f t="shared" si="3"/>
        <v>-807.63000000000011</v>
      </c>
      <c r="O28" s="130">
        <f t="shared" si="3"/>
        <v>116.5619999999999</v>
      </c>
      <c r="P28" s="131">
        <f t="shared" si="3"/>
        <v>2412.37</v>
      </c>
      <c r="Q28" s="131">
        <f t="shared" si="3"/>
        <v>2412.37</v>
      </c>
      <c r="R28" s="131">
        <f t="shared" si="3"/>
        <v>2412.37</v>
      </c>
      <c r="S28" s="131">
        <f t="shared" si="3"/>
        <v>2412.37</v>
      </c>
      <c r="T28" s="131">
        <f t="shared" si="3"/>
        <v>2412.37</v>
      </c>
      <c r="U28" s="131">
        <f t="shared" si="3"/>
        <v>2662.37</v>
      </c>
      <c r="V28" s="131">
        <f t="shared" si="3"/>
        <v>2912.37</v>
      </c>
      <c r="W28" s="131">
        <f t="shared" si="3"/>
        <v>2912.37</v>
      </c>
      <c r="X28" s="131">
        <f t="shared" si="3"/>
        <v>2912.37</v>
      </c>
      <c r="Y28" s="131">
        <f t="shared" si="3"/>
        <v>2912.37</v>
      </c>
      <c r="Z28" s="132">
        <f t="shared" si="3"/>
        <v>-8002.630000000001</v>
      </c>
      <c r="AA28" s="130">
        <f t="shared" si="3"/>
        <v>-5430.9643999999989</v>
      </c>
      <c r="AB28" s="131">
        <f t="shared" si="3"/>
        <v>112.3700000000008</v>
      </c>
      <c r="AC28" s="131">
        <f t="shared" si="3"/>
        <v>112.3700000000008</v>
      </c>
      <c r="AD28" s="131">
        <f t="shared" si="3"/>
        <v>112.3700000000008</v>
      </c>
      <c r="AE28" s="131">
        <f t="shared" si="3"/>
        <v>112.3700000000008</v>
      </c>
      <c r="AF28" s="131">
        <f t="shared" si="3"/>
        <v>112.3700000000008</v>
      </c>
      <c r="AG28" s="131">
        <f t="shared" si="3"/>
        <v>412.3700000000008</v>
      </c>
      <c r="AH28" s="131">
        <f t="shared" si="3"/>
        <v>712.3700000000008</v>
      </c>
      <c r="AI28" s="131">
        <f t="shared" si="3"/>
        <v>712.3700000000008</v>
      </c>
      <c r="AJ28" s="131">
        <f t="shared" si="3"/>
        <v>712.3700000000008</v>
      </c>
      <c r="AK28" s="131">
        <f t="shared" si="3"/>
        <v>712.3700000000008</v>
      </c>
      <c r="AL28" s="132">
        <f t="shared" si="3"/>
        <v>-202.63000000000102</v>
      </c>
    </row>
    <row r="29" spans="1:38">
      <c r="A29" s="102" t="s">
        <v>40</v>
      </c>
      <c r="B29" s="133">
        <f>B28</f>
        <v>145.70000000000005</v>
      </c>
      <c r="C29" s="134">
        <f t="shared" ref="C29:N29" si="4">B29+C28</f>
        <v>162.96999999999997</v>
      </c>
      <c r="D29" s="135">
        <f t="shared" si="4"/>
        <v>1270.3399999999999</v>
      </c>
      <c r="E29" s="135">
        <f t="shared" si="4"/>
        <v>477.70999999999981</v>
      </c>
      <c r="F29" s="135">
        <f t="shared" si="4"/>
        <v>385.0799999999997</v>
      </c>
      <c r="G29" s="135">
        <f t="shared" si="4"/>
        <v>792.44999999999959</v>
      </c>
      <c r="H29" s="135">
        <f t="shared" si="4"/>
        <v>1199.8199999999995</v>
      </c>
      <c r="I29" s="135">
        <f t="shared" si="4"/>
        <v>1607.1899999999994</v>
      </c>
      <c r="J29" s="135">
        <f t="shared" si="4"/>
        <v>2214.5599999999995</v>
      </c>
      <c r="K29" s="135">
        <f t="shared" si="4"/>
        <v>3021.9299999999994</v>
      </c>
      <c r="L29" s="135">
        <f t="shared" si="4"/>
        <v>3729.2999999999993</v>
      </c>
      <c r="M29" s="135">
        <f t="shared" si="4"/>
        <v>4536.6699999999992</v>
      </c>
      <c r="N29" s="136">
        <f t="shared" si="4"/>
        <v>3729.0399999999991</v>
      </c>
      <c r="O29" s="134">
        <f t="shared" ref="O29" si="5">N29+O28</f>
        <v>3845.601999999999</v>
      </c>
      <c r="P29" s="135">
        <f t="shared" ref="P29" si="6">O29+P28</f>
        <v>6257.9719999999988</v>
      </c>
      <c r="Q29" s="135">
        <f t="shared" ref="Q29" si="7">P29+Q28</f>
        <v>8670.3419999999987</v>
      </c>
      <c r="R29" s="135">
        <f t="shared" ref="R29" si="8">Q29+R28</f>
        <v>11082.712</v>
      </c>
      <c r="S29" s="135">
        <f t="shared" ref="S29" si="9">R29+S28</f>
        <v>13495.081999999999</v>
      </c>
      <c r="T29" s="135">
        <f t="shared" ref="T29" si="10">S29+T28</f>
        <v>15907.451999999997</v>
      </c>
      <c r="U29" s="135">
        <f t="shared" ref="U29" si="11">T29+U28</f>
        <v>18569.821999999996</v>
      </c>
      <c r="V29" s="135">
        <f t="shared" ref="V29" si="12">U29+V28</f>
        <v>21482.191999999995</v>
      </c>
      <c r="W29" s="135">
        <f t="shared" ref="W29" si="13">V29+W28</f>
        <v>24394.561999999994</v>
      </c>
      <c r="X29" s="135">
        <f t="shared" ref="X29" si="14">W29+X28</f>
        <v>27306.931999999993</v>
      </c>
      <c r="Y29" s="135">
        <f t="shared" ref="Y29" si="15">X29+Y28</f>
        <v>30219.301999999992</v>
      </c>
      <c r="Z29" s="136">
        <f t="shared" ref="Z29" si="16">Y29+Z28</f>
        <v>22216.671999999991</v>
      </c>
      <c r="AA29" s="134">
        <f t="shared" ref="AA29" si="17">Z29+AA28</f>
        <v>16785.707599999994</v>
      </c>
      <c r="AB29" s="135">
        <f t="shared" ref="AB29" si="18">AA29+AB28</f>
        <v>16898.077599999997</v>
      </c>
      <c r="AC29" s="135">
        <f t="shared" ref="AC29" si="19">AB29+AC28</f>
        <v>17010.4476</v>
      </c>
      <c r="AD29" s="135">
        <f t="shared" ref="AD29" si="20">AC29+AD28</f>
        <v>17122.817600000002</v>
      </c>
      <c r="AE29" s="135">
        <f t="shared" ref="AE29" si="21">AD29+AE28</f>
        <v>17235.187600000005</v>
      </c>
      <c r="AF29" s="135">
        <f t="shared" ref="AF29" si="22">AE29+AF28</f>
        <v>17347.557600000007</v>
      </c>
      <c r="AG29" s="135">
        <f t="shared" ref="AG29" si="23">AF29+AG28</f>
        <v>17759.92760000001</v>
      </c>
      <c r="AH29" s="135">
        <f t="shared" ref="AH29" si="24">AG29+AH28</f>
        <v>18472.297600000013</v>
      </c>
      <c r="AI29" s="135">
        <f t="shared" ref="AI29" si="25">AH29+AI28</f>
        <v>19184.667600000015</v>
      </c>
      <c r="AJ29" s="135">
        <f t="shared" ref="AJ29" si="26">AI29+AJ28</f>
        <v>19897.037600000018</v>
      </c>
      <c r="AK29" s="135">
        <f t="shared" ref="AK29" si="27">AJ29+AK28</f>
        <v>20609.40760000002</v>
      </c>
      <c r="AL29" s="136">
        <f t="shared" ref="AL29" si="28">AK29+AL28</f>
        <v>20406.777600000019</v>
      </c>
    </row>
    <row r="31" spans="1:38">
      <c r="B31" s="103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38">
      <c r="B32" s="103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</sheetData>
  <mergeCells count="6">
    <mergeCell ref="AA9:AL9"/>
    <mergeCell ref="AA2:AL2"/>
    <mergeCell ref="C2:N2"/>
    <mergeCell ref="C9:N9"/>
    <mergeCell ref="O2:Z2"/>
    <mergeCell ref="O9:Z9"/>
  </mergeCells>
  <phoneticPr fontId="1" type="noConversion"/>
  <conditionalFormatting sqref="B28:AL2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6" sqref="A6"/>
    </sheetView>
  </sheetViews>
  <sheetFormatPr baseColWidth="10" defaultColWidth="9.5" defaultRowHeight="12" x14ac:dyDescent="0"/>
  <cols>
    <col min="1" max="1" width="14.33203125" customWidth="1"/>
  </cols>
  <sheetData>
    <row r="1" spans="1:26">
      <c r="A1" t="s">
        <v>35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</row>
    <row r="2" spans="1:26">
      <c r="A2" t="s">
        <v>36</v>
      </c>
      <c r="B2">
        <v>0</v>
      </c>
      <c r="C2">
        <v>4000</v>
      </c>
      <c r="D2">
        <v>8000</v>
      </c>
      <c r="E2">
        <v>12000</v>
      </c>
      <c r="F2">
        <v>16000</v>
      </c>
      <c r="G2">
        <v>20000</v>
      </c>
      <c r="H2">
        <v>24000</v>
      </c>
      <c r="I2">
        <v>28000</v>
      </c>
      <c r="J2">
        <v>32000</v>
      </c>
      <c r="K2">
        <v>36000</v>
      </c>
      <c r="L2">
        <v>40000</v>
      </c>
      <c r="M2">
        <v>44000</v>
      </c>
      <c r="N2">
        <v>48000</v>
      </c>
      <c r="O2">
        <v>52000</v>
      </c>
      <c r="P2">
        <v>56000</v>
      </c>
      <c r="Q2">
        <v>60000</v>
      </c>
      <c r="R2">
        <v>64000</v>
      </c>
      <c r="S2">
        <v>68000</v>
      </c>
      <c r="T2">
        <v>72000</v>
      </c>
      <c r="U2">
        <v>76000</v>
      </c>
      <c r="V2">
        <v>80000</v>
      </c>
      <c r="W2">
        <v>84000</v>
      </c>
      <c r="X2">
        <v>88000</v>
      </c>
      <c r="Y2">
        <v>92000</v>
      </c>
      <c r="Z2">
        <v>96000</v>
      </c>
    </row>
    <row r="3" spans="1:26">
      <c r="A3" t="s">
        <v>37</v>
      </c>
      <c r="B3">
        <v>36170.959999999999</v>
      </c>
      <c r="C3">
        <v>36170.959999999999</v>
      </c>
      <c r="D3">
        <v>36170.959999999999</v>
      </c>
      <c r="E3">
        <v>36170.959999999999</v>
      </c>
      <c r="F3">
        <v>36170.959999999999</v>
      </c>
      <c r="G3">
        <v>36170.959999999999</v>
      </c>
      <c r="H3">
        <v>36170.959999999999</v>
      </c>
      <c r="I3">
        <v>36170.959999999999</v>
      </c>
      <c r="J3">
        <v>36170.959999999999</v>
      </c>
      <c r="K3">
        <v>36170.959999999999</v>
      </c>
      <c r="L3">
        <v>36170.959999999999</v>
      </c>
      <c r="M3">
        <v>36170.959999999999</v>
      </c>
      <c r="N3">
        <v>36170.959999999999</v>
      </c>
      <c r="O3">
        <v>36170.959999999999</v>
      </c>
      <c r="P3">
        <v>36170.959999999999</v>
      </c>
      <c r="Q3">
        <v>36170.959999999999</v>
      </c>
      <c r="R3">
        <v>36170.959999999999</v>
      </c>
      <c r="S3">
        <v>36170.959999999999</v>
      </c>
      <c r="T3">
        <v>36170.959999999999</v>
      </c>
      <c r="U3">
        <v>36170.959999999999</v>
      </c>
      <c r="V3">
        <v>36170.959999999999</v>
      </c>
      <c r="W3">
        <v>36170.959999999999</v>
      </c>
      <c r="X3">
        <v>36170.959999999999</v>
      </c>
      <c r="Y3">
        <v>36170.959999999999</v>
      </c>
      <c r="Z3">
        <v>36170.959999999999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opLeftCell="A12" workbookViewId="0">
      <selection activeCell="Q27" sqref="Q27"/>
    </sheetView>
  </sheetViews>
  <sheetFormatPr baseColWidth="10" defaultRowHeight="24" customHeight="1" x14ac:dyDescent="0"/>
  <cols>
    <col min="1" max="1" width="10.83203125" style="29"/>
    <col min="2" max="2" width="8.5" style="29" bestFit="1" customWidth="1"/>
    <col min="3" max="3" width="12.5" style="29" bestFit="1" customWidth="1"/>
    <col min="4" max="4" width="10.5" style="29" bestFit="1" customWidth="1"/>
    <col min="5" max="26" width="12.5" style="29" bestFit="1" customWidth="1"/>
    <col min="27" max="39" width="13.83203125" style="29" bestFit="1" customWidth="1"/>
    <col min="40" max="16384" width="10.83203125" style="29"/>
  </cols>
  <sheetData>
    <row r="1" spans="1:39" s="36" customFormat="1" ht="24" customHeight="1">
      <c r="A1" s="30"/>
      <c r="B1" s="31" t="s">
        <v>39</v>
      </c>
      <c r="C1" s="32">
        <v>1500</v>
      </c>
      <c r="D1" s="33">
        <v>500</v>
      </c>
      <c r="E1" s="34">
        <v>1600</v>
      </c>
      <c r="F1" s="34">
        <v>2400</v>
      </c>
      <c r="G1" s="34">
        <v>3100</v>
      </c>
      <c r="H1" s="34">
        <v>3600</v>
      </c>
      <c r="I1" s="34">
        <v>3600</v>
      </c>
      <c r="J1" s="34">
        <v>3600</v>
      </c>
      <c r="K1" s="34">
        <v>3800</v>
      </c>
      <c r="L1" s="34">
        <v>4000</v>
      </c>
      <c r="M1" s="34">
        <v>3900</v>
      </c>
      <c r="N1" s="34">
        <v>4000</v>
      </c>
      <c r="O1" s="35">
        <v>4300</v>
      </c>
      <c r="P1" s="33">
        <v>5950</v>
      </c>
      <c r="Q1" s="34">
        <v>7500</v>
      </c>
      <c r="R1" s="34">
        <v>7500</v>
      </c>
      <c r="S1" s="34">
        <v>7500</v>
      </c>
      <c r="T1" s="34">
        <v>7500</v>
      </c>
      <c r="U1" s="34">
        <v>7500</v>
      </c>
      <c r="V1" s="34">
        <v>7750</v>
      </c>
      <c r="W1" s="34">
        <v>8000</v>
      </c>
      <c r="X1" s="34">
        <v>8000</v>
      </c>
      <c r="Y1" s="34">
        <v>8000</v>
      </c>
      <c r="Z1" s="34">
        <v>8000</v>
      </c>
      <c r="AA1" s="35">
        <v>8000</v>
      </c>
      <c r="AB1" s="33">
        <v>9100</v>
      </c>
      <c r="AC1" s="34">
        <v>10200</v>
      </c>
      <c r="AD1" s="34">
        <v>10200</v>
      </c>
      <c r="AE1" s="34">
        <v>10200</v>
      </c>
      <c r="AF1" s="34">
        <v>10200</v>
      </c>
      <c r="AG1" s="34">
        <v>10200</v>
      </c>
      <c r="AH1" s="34">
        <v>10500</v>
      </c>
      <c r="AI1" s="34">
        <v>10800</v>
      </c>
      <c r="AJ1" s="34">
        <v>10800</v>
      </c>
      <c r="AK1" s="34">
        <v>10800</v>
      </c>
      <c r="AL1" s="34">
        <v>10800</v>
      </c>
      <c r="AM1" s="35">
        <v>10800</v>
      </c>
    </row>
    <row r="2" spans="1:39" s="37" customFormat="1" ht="24" customHeight="1">
      <c r="A2" s="30"/>
      <c r="B2" s="31" t="s">
        <v>38</v>
      </c>
      <c r="C2" s="32">
        <v>1354.3</v>
      </c>
      <c r="D2" s="33">
        <v>482.73000000000008</v>
      </c>
      <c r="E2" s="34">
        <v>492.63000000000005</v>
      </c>
      <c r="F2" s="34">
        <v>3192.63</v>
      </c>
      <c r="G2" s="34">
        <v>3192.63</v>
      </c>
      <c r="H2" s="34">
        <v>3192.63</v>
      </c>
      <c r="I2" s="34">
        <v>3192.63</v>
      </c>
      <c r="J2" s="34">
        <v>3192.63</v>
      </c>
      <c r="K2" s="34">
        <v>3192.63</v>
      </c>
      <c r="L2" s="34">
        <v>3192.63</v>
      </c>
      <c r="M2" s="34">
        <v>3192.63</v>
      </c>
      <c r="N2" s="34">
        <v>3192.63</v>
      </c>
      <c r="O2" s="35">
        <v>5107.63</v>
      </c>
      <c r="P2" s="33">
        <v>5833.4380000000001</v>
      </c>
      <c r="Q2" s="34">
        <v>5087.63</v>
      </c>
      <c r="R2" s="34">
        <v>5087.63</v>
      </c>
      <c r="S2" s="34">
        <v>5087.63</v>
      </c>
      <c r="T2" s="34">
        <v>5087.63</v>
      </c>
      <c r="U2" s="34">
        <v>5087.63</v>
      </c>
      <c r="V2" s="34">
        <v>5087.63</v>
      </c>
      <c r="W2" s="34">
        <v>5087.63</v>
      </c>
      <c r="X2" s="34">
        <v>5087.63</v>
      </c>
      <c r="Y2" s="34">
        <v>5087.63</v>
      </c>
      <c r="Z2" s="34">
        <v>5087.63</v>
      </c>
      <c r="AA2" s="35">
        <v>16002.630000000001</v>
      </c>
      <c r="AB2" s="33">
        <v>14530.964399999999</v>
      </c>
      <c r="AC2" s="34">
        <v>10087.629999999999</v>
      </c>
      <c r="AD2" s="34">
        <v>10087.629999999999</v>
      </c>
      <c r="AE2" s="34">
        <v>10087.629999999999</v>
      </c>
      <c r="AF2" s="34">
        <v>10087.629999999999</v>
      </c>
      <c r="AG2" s="34">
        <v>10087.629999999999</v>
      </c>
      <c r="AH2" s="34">
        <v>10087.629999999999</v>
      </c>
      <c r="AI2" s="34">
        <v>10087.629999999999</v>
      </c>
      <c r="AJ2" s="34">
        <v>10087.629999999999</v>
      </c>
      <c r="AK2" s="34">
        <v>10087.629999999999</v>
      </c>
      <c r="AL2" s="34">
        <v>10087.629999999999</v>
      </c>
      <c r="AM2" s="35">
        <v>11002.630000000001</v>
      </c>
    </row>
    <row r="3" spans="1:39" s="44" customFormat="1" ht="24" customHeight="1">
      <c r="A3" s="38"/>
      <c r="B3" s="39" t="s">
        <v>33</v>
      </c>
      <c r="C3" s="40">
        <v>145.70000000000005</v>
      </c>
      <c r="D3" s="41">
        <v>17.269999999999925</v>
      </c>
      <c r="E3" s="42">
        <v>1107.3699999999999</v>
      </c>
      <c r="F3" s="42">
        <v>-792.63000000000011</v>
      </c>
      <c r="G3" s="42">
        <v>-92.630000000000109</v>
      </c>
      <c r="H3" s="42">
        <v>407.36999999999989</v>
      </c>
      <c r="I3" s="42">
        <v>407.36999999999989</v>
      </c>
      <c r="J3" s="42">
        <v>407.36999999999989</v>
      </c>
      <c r="K3" s="42">
        <v>607.36999999999989</v>
      </c>
      <c r="L3" s="42">
        <v>807.36999999999989</v>
      </c>
      <c r="M3" s="42">
        <v>707.36999999999989</v>
      </c>
      <c r="N3" s="42">
        <v>807.36999999999989</v>
      </c>
      <c r="O3" s="43">
        <v>-807.63000000000011</v>
      </c>
      <c r="P3" s="41">
        <v>116.5619999999999</v>
      </c>
      <c r="Q3" s="42">
        <v>2412.37</v>
      </c>
      <c r="R3" s="42">
        <v>2412.37</v>
      </c>
      <c r="S3" s="42">
        <v>2412.37</v>
      </c>
      <c r="T3" s="42">
        <v>2412.37</v>
      </c>
      <c r="U3" s="42">
        <v>2412.37</v>
      </c>
      <c r="V3" s="42">
        <v>2662.37</v>
      </c>
      <c r="W3" s="42">
        <v>2912.37</v>
      </c>
      <c r="X3" s="42">
        <v>2912.37</v>
      </c>
      <c r="Y3" s="42">
        <v>2912.37</v>
      </c>
      <c r="Z3" s="42">
        <v>2912.37</v>
      </c>
      <c r="AA3" s="43">
        <v>-8002.630000000001</v>
      </c>
      <c r="AB3" s="41">
        <v>-5430.9643999999989</v>
      </c>
      <c r="AC3" s="42">
        <v>112.3700000000008</v>
      </c>
      <c r="AD3" s="42">
        <v>112.3700000000008</v>
      </c>
      <c r="AE3" s="42">
        <v>112.3700000000008</v>
      </c>
      <c r="AF3" s="42">
        <v>112.3700000000008</v>
      </c>
      <c r="AG3" s="42">
        <v>112.3700000000008</v>
      </c>
      <c r="AH3" s="42">
        <v>412.3700000000008</v>
      </c>
      <c r="AI3" s="42">
        <v>712.3700000000008</v>
      </c>
      <c r="AJ3" s="42">
        <v>712.3700000000008</v>
      </c>
      <c r="AK3" s="42">
        <v>712.3700000000008</v>
      </c>
      <c r="AL3" s="42">
        <v>712.3700000000008</v>
      </c>
      <c r="AM3" s="43">
        <v>-202.63000000000102</v>
      </c>
    </row>
    <row r="4" spans="1:39" s="44" customFormat="1" ht="24" customHeight="1">
      <c r="A4" s="45"/>
      <c r="B4" s="46" t="s">
        <v>40</v>
      </c>
      <c r="C4" s="47">
        <v>145.70000000000005</v>
      </c>
      <c r="D4" s="48">
        <v>162.96999999999997</v>
      </c>
      <c r="E4" s="49">
        <v>1270.3399999999999</v>
      </c>
      <c r="F4" s="49">
        <v>477.70999999999981</v>
      </c>
      <c r="G4" s="49">
        <v>385.0799999999997</v>
      </c>
      <c r="H4" s="49">
        <v>792.44999999999959</v>
      </c>
      <c r="I4" s="49">
        <v>1199.8199999999995</v>
      </c>
      <c r="J4" s="49">
        <v>1607.1899999999994</v>
      </c>
      <c r="K4" s="49">
        <v>2214.5599999999995</v>
      </c>
      <c r="L4" s="49">
        <v>3021.9299999999994</v>
      </c>
      <c r="M4" s="49">
        <v>3729.2999999999993</v>
      </c>
      <c r="N4" s="49">
        <v>4536.6699999999992</v>
      </c>
      <c r="O4" s="50">
        <v>3729.0399999999991</v>
      </c>
      <c r="P4" s="48">
        <v>3845.601999999999</v>
      </c>
      <c r="Q4" s="49">
        <v>6257.9719999999988</v>
      </c>
      <c r="R4" s="49">
        <v>8670.3419999999987</v>
      </c>
      <c r="S4" s="49">
        <v>11082.712</v>
      </c>
      <c r="T4" s="49">
        <v>13495.081999999999</v>
      </c>
      <c r="U4" s="49">
        <v>15907.451999999997</v>
      </c>
      <c r="V4" s="49">
        <v>18569.821999999996</v>
      </c>
      <c r="W4" s="49">
        <v>21482.191999999995</v>
      </c>
      <c r="X4" s="49">
        <v>24394.561999999994</v>
      </c>
      <c r="Y4" s="49">
        <v>27306.931999999993</v>
      </c>
      <c r="Z4" s="49">
        <v>30219.301999999992</v>
      </c>
      <c r="AA4" s="50">
        <v>22216.671999999991</v>
      </c>
      <c r="AB4" s="48">
        <v>16785.707599999994</v>
      </c>
      <c r="AC4" s="49">
        <v>16898.077599999997</v>
      </c>
      <c r="AD4" s="49">
        <v>17010.4476</v>
      </c>
      <c r="AE4" s="49">
        <v>17122.817600000002</v>
      </c>
      <c r="AF4" s="49">
        <v>17235.187600000005</v>
      </c>
      <c r="AG4" s="49">
        <v>17347.557600000007</v>
      </c>
      <c r="AH4" s="49">
        <v>17759.92760000001</v>
      </c>
      <c r="AI4" s="49">
        <v>18472.297600000013</v>
      </c>
      <c r="AJ4" s="49">
        <v>19184.667600000015</v>
      </c>
      <c r="AK4" s="49">
        <v>19897.037600000018</v>
      </c>
      <c r="AL4" s="49">
        <v>20609.40760000002</v>
      </c>
      <c r="AM4" s="50">
        <v>20406.777600000019</v>
      </c>
    </row>
    <row r="6" spans="1:39" ht="24" customHeight="1">
      <c r="B6" s="29" t="s">
        <v>41</v>
      </c>
      <c r="C6" s="29">
        <v>0</v>
      </c>
      <c r="D6" s="29">
        <v>1</v>
      </c>
      <c r="E6" s="29">
        <v>2</v>
      </c>
      <c r="F6" s="29">
        <v>3</v>
      </c>
      <c r="G6" s="29">
        <v>4</v>
      </c>
      <c r="H6" s="29">
        <v>5</v>
      </c>
      <c r="I6" s="29">
        <v>6</v>
      </c>
      <c r="J6" s="29">
        <v>7</v>
      </c>
      <c r="K6" s="29">
        <v>8</v>
      </c>
      <c r="L6" s="29">
        <v>9</v>
      </c>
      <c r="M6" s="29">
        <v>10</v>
      </c>
      <c r="N6" s="29">
        <v>11</v>
      </c>
      <c r="O6" s="29">
        <v>12</v>
      </c>
      <c r="P6" s="29">
        <v>13</v>
      </c>
      <c r="Q6" s="29">
        <v>14</v>
      </c>
      <c r="R6" s="29">
        <v>15</v>
      </c>
      <c r="S6" s="29">
        <v>16</v>
      </c>
      <c r="T6" s="29">
        <v>17</v>
      </c>
      <c r="U6" s="29">
        <v>18</v>
      </c>
      <c r="V6" s="29">
        <v>19</v>
      </c>
      <c r="W6" s="29">
        <v>20</v>
      </c>
      <c r="X6" s="29">
        <v>21</v>
      </c>
      <c r="Y6" s="29">
        <v>22</v>
      </c>
      <c r="Z6" s="29">
        <v>23</v>
      </c>
      <c r="AA6" s="29">
        <v>24</v>
      </c>
      <c r="AB6" s="29">
        <v>25</v>
      </c>
      <c r="AC6" s="29">
        <v>26</v>
      </c>
      <c r="AD6" s="29">
        <v>27</v>
      </c>
      <c r="AE6" s="29">
        <v>28</v>
      </c>
      <c r="AF6" s="29">
        <v>29</v>
      </c>
      <c r="AG6" s="29">
        <v>30</v>
      </c>
      <c r="AH6" s="29">
        <v>31</v>
      </c>
      <c r="AI6" s="29">
        <v>32</v>
      </c>
      <c r="AJ6" s="29">
        <v>33</v>
      </c>
      <c r="AK6" s="29">
        <v>34</v>
      </c>
      <c r="AL6" s="29">
        <v>35</v>
      </c>
      <c r="AM6" s="29">
        <v>36</v>
      </c>
    </row>
    <row r="7" spans="1:39" ht="24" customHeight="1">
      <c r="B7" s="31" t="s">
        <v>39</v>
      </c>
      <c r="C7" s="32">
        <v>1500</v>
      </c>
      <c r="D7" s="51">
        <f>SUM(D1+C7)</f>
        <v>2000</v>
      </c>
      <c r="E7" s="51">
        <f t="shared" ref="E7:N7" si="0">SUM(E1+D7)</f>
        <v>3600</v>
      </c>
      <c r="F7" s="51">
        <f t="shared" si="0"/>
        <v>6000</v>
      </c>
      <c r="G7" s="51">
        <f t="shared" si="0"/>
        <v>9100</v>
      </c>
      <c r="H7" s="51">
        <f t="shared" si="0"/>
        <v>12700</v>
      </c>
      <c r="I7" s="51">
        <f t="shared" si="0"/>
        <v>16300</v>
      </c>
      <c r="J7" s="51">
        <f t="shared" si="0"/>
        <v>19900</v>
      </c>
      <c r="K7" s="51">
        <f t="shared" si="0"/>
        <v>23700</v>
      </c>
      <c r="L7" s="51">
        <f t="shared" si="0"/>
        <v>27700</v>
      </c>
      <c r="M7" s="51">
        <f t="shared" si="0"/>
        <v>31600</v>
      </c>
      <c r="N7" s="51">
        <f t="shared" si="0"/>
        <v>35600</v>
      </c>
      <c r="O7" s="51">
        <f t="shared" ref="O7:AM7" si="1">SUM(O1+N7)</f>
        <v>39900</v>
      </c>
      <c r="P7" s="51">
        <f t="shared" si="1"/>
        <v>45850</v>
      </c>
      <c r="Q7" s="51">
        <f t="shared" si="1"/>
        <v>53350</v>
      </c>
      <c r="R7" s="51">
        <f t="shared" si="1"/>
        <v>60850</v>
      </c>
      <c r="S7" s="51">
        <f t="shared" si="1"/>
        <v>68350</v>
      </c>
      <c r="T7" s="51">
        <f t="shared" si="1"/>
        <v>75850</v>
      </c>
      <c r="U7" s="51">
        <f t="shared" si="1"/>
        <v>83350</v>
      </c>
      <c r="V7" s="51">
        <f t="shared" si="1"/>
        <v>91100</v>
      </c>
      <c r="W7" s="51">
        <f t="shared" si="1"/>
        <v>99100</v>
      </c>
      <c r="X7" s="51">
        <f t="shared" si="1"/>
        <v>107100</v>
      </c>
      <c r="Y7" s="51">
        <f t="shared" si="1"/>
        <v>115100</v>
      </c>
      <c r="Z7" s="51">
        <f t="shared" si="1"/>
        <v>123100</v>
      </c>
      <c r="AA7" s="51">
        <f t="shared" si="1"/>
        <v>131100</v>
      </c>
      <c r="AB7" s="51">
        <f t="shared" si="1"/>
        <v>140200</v>
      </c>
      <c r="AC7" s="51">
        <f t="shared" si="1"/>
        <v>150400</v>
      </c>
      <c r="AD7" s="51">
        <f t="shared" si="1"/>
        <v>160600</v>
      </c>
      <c r="AE7" s="51">
        <f t="shared" si="1"/>
        <v>170800</v>
      </c>
      <c r="AF7" s="51">
        <f t="shared" si="1"/>
        <v>181000</v>
      </c>
      <c r="AG7" s="51">
        <f t="shared" si="1"/>
        <v>191200</v>
      </c>
      <c r="AH7" s="51">
        <f t="shared" si="1"/>
        <v>201700</v>
      </c>
      <c r="AI7" s="51">
        <f t="shared" si="1"/>
        <v>212500</v>
      </c>
      <c r="AJ7" s="51">
        <f t="shared" si="1"/>
        <v>223300</v>
      </c>
      <c r="AK7" s="51">
        <f t="shared" si="1"/>
        <v>234100</v>
      </c>
      <c r="AL7" s="51">
        <f t="shared" si="1"/>
        <v>244900</v>
      </c>
      <c r="AM7" s="51">
        <f t="shared" si="1"/>
        <v>255700</v>
      </c>
    </row>
    <row r="8" spans="1:39" ht="24" customHeight="1">
      <c r="B8" s="31" t="s">
        <v>38</v>
      </c>
      <c r="C8" s="32">
        <v>1354.3</v>
      </c>
      <c r="D8" s="51">
        <f>SUM(D2+C8)</f>
        <v>1837.03</v>
      </c>
      <c r="E8" s="51">
        <f t="shared" ref="E8:N8" si="2">SUM(E2+D8)</f>
        <v>2329.66</v>
      </c>
      <c r="F8" s="51">
        <f t="shared" si="2"/>
        <v>5522.29</v>
      </c>
      <c r="G8" s="51">
        <f t="shared" si="2"/>
        <v>8714.92</v>
      </c>
      <c r="H8" s="51">
        <f t="shared" si="2"/>
        <v>11907.55</v>
      </c>
      <c r="I8" s="51">
        <f t="shared" si="2"/>
        <v>15100.18</v>
      </c>
      <c r="J8" s="51">
        <f t="shared" si="2"/>
        <v>18292.810000000001</v>
      </c>
      <c r="K8" s="51">
        <f t="shared" si="2"/>
        <v>21485.440000000002</v>
      </c>
      <c r="L8" s="51">
        <f t="shared" si="2"/>
        <v>24678.070000000003</v>
      </c>
      <c r="M8" s="51">
        <f t="shared" si="2"/>
        <v>27870.700000000004</v>
      </c>
      <c r="N8" s="51">
        <f t="shared" si="2"/>
        <v>31063.330000000005</v>
      </c>
      <c r="O8" s="51">
        <f t="shared" ref="O8:AM8" si="3">SUM(O2+N8)</f>
        <v>36170.960000000006</v>
      </c>
      <c r="P8" s="51">
        <f t="shared" si="3"/>
        <v>42004.398000000008</v>
      </c>
      <c r="Q8" s="51">
        <f t="shared" si="3"/>
        <v>47092.028000000006</v>
      </c>
      <c r="R8" s="51">
        <f t="shared" si="3"/>
        <v>52179.658000000003</v>
      </c>
      <c r="S8" s="51">
        <f t="shared" si="3"/>
        <v>57267.288</v>
      </c>
      <c r="T8" s="51">
        <f t="shared" si="3"/>
        <v>62354.917999999998</v>
      </c>
      <c r="U8" s="51">
        <f t="shared" si="3"/>
        <v>67442.547999999995</v>
      </c>
      <c r="V8" s="51">
        <f t="shared" si="3"/>
        <v>72530.178</v>
      </c>
      <c r="W8" s="51">
        <f t="shared" si="3"/>
        <v>77617.808000000005</v>
      </c>
      <c r="X8" s="51">
        <f t="shared" si="3"/>
        <v>82705.438000000009</v>
      </c>
      <c r="Y8" s="51">
        <f t="shared" si="3"/>
        <v>87793.068000000014</v>
      </c>
      <c r="Z8" s="51">
        <f t="shared" si="3"/>
        <v>92880.698000000019</v>
      </c>
      <c r="AA8" s="51">
        <f t="shared" si="3"/>
        <v>108883.32800000002</v>
      </c>
      <c r="AB8" s="51">
        <f t="shared" si="3"/>
        <v>123414.29240000002</v>
      </c>
      <c r="AC8" s="51">
        <f t="shared" si="3"/>
        <v>133501.92240000001</v>
      </c>
      <c r="AD8" s="51">
        <f t="shared" si="3"/>
        <v>143589.55240000002</v>
      </c>
      <c r="AE8" s="51">
        <f t="shared" si="3"/>
        <v>153677.18240000002</v>
      </c>
      <c r="AF8" s="51">
        <f t="shared" si="3"/>
        <v>163764.81240000002</v>
      </c>
      <c r="AG8" s="51">
        <f t="shared" si="3"/>
        <v>173852.44240000003</v>
      </c>
      <c r="AH8" s="51">
        <f t="shared" si="3"/>
        <v>183940.07240000003</v>
      </c>
      <c r="AI8" s="51">
        <f t="shared" si="3"/>
        <v>194027.70240000004</v>
      </c>
      <c r="AJ8" s="51">
        <f t="shared" si="3"/>
        <v>204115.33240000004</v>
      </c>
      <c r="AK8" s="51">
        <f t="shared" si="3"/>
        <v>214202.96240000005</v>
      </c>
      <c r="AL8" s="51">
        <f t="shared" si="3"/>
        <v>224290.59240000005</v>
      </c>
      <c r="AM8" s="51">
        <f t="shared" si="3"/>
        <v>235293.22240000006</v>
      </c>
    </row>
    <row r="9" spans="1:39" ht="24" customHeight="1">
      <c r="B9" s="39" t="s">
        <v>33</v>
      </c>
      <c r="C9" s="40">
        <v>145.70000000000005</v>
      </c>
      <c r="D9" s="41">
        <v>17.269999999999925</v>
      </c>
      <c r="E9" s="42">
        <v>1107.3699999999999</v>
      </c>
      <c r="F9" s="42">
        <v>-792.63000000000011</v>
      </c>
      <c r="G9" s="42">
        <v>-92.630000000000109</v>
      </c>
      <c r="H9" s="42">
        <v>407.36999999999989</v>
      </c>
      <c r="I9" s="42">
        <v>407.36999999999989</v>
      </c>
      <c r="J9" s="42">
        <v>407.36999999999989</v>
      </c>
      <c r="K9" s="42">
        <v>607.36999999999989</v>
      </c>
      <c r="L9" s="42">
        <v>807.36999999999989</v>
      </c>
      <c r="M9" s="42">
        <v>707.36999999999989</v>
      </c>
      <c r="N9" s="42">
        <v>807.36999999999989</v>
      </c>
      <c r="O9" s="43">
        <v>-807.63000000000011</v>
      </c>
      <c r="P9" s="41">
        <v>116.5619999999999</v>
      </c>
      <c r="Q9" s="42">
        <v>2412.37</v>
      </c>
      <c r="R9" s="42">
        <v>2412.37</v>
      </c>
      <c r="S9" s="42">
        <v>2412.37</v>
      </c>
      <c r="T9" s="42">
        <v>2412.37</v>
      </c>
      <c r="U9" s="42">
        <v>2412.37</v>
      </c>
      <c r="V9" s="42">
        <v>2662.37</v>
      </c>
      <c r="W9" s="42">
        <v>2912.37</v>
      </c>
      <c r="X9" s="42">
        <v>2912.37</v>
      </c>
      <c r="Y9" s="42">
        <v>2912.37</v>
      </c>
      <c r="Z9" s="42">
        <v>2912.37</v>
      </c>
      <c r="AA9" s="43">
        <v>-8002.630000000001</v>
      </c>
      <c r="AB9" s="41">
        <v>-5430.9643999999989</v>
      </c>
      <c r="AC9" s="42">
        <v>112.3700000000008</v>
      </c>
      <c r="AD9" s="42">
        <v>112.3700000000008</v>
      </c>
      <c r="AE9" s="42">
        <v>112.3700000000008</v>
      </c>
      <c r="AF9" s="42">
        <v>112.3700000000008</v>
      </c>
      <c r="AG9" s="42">
        <v>112.3700000000008</v>
      </c>
      <c r="AH9" s="42">
        <v>412.3700000000008</v>
      </c>
      <c r="AI9" s="42">
        <v>712.3700000000008</v>
      </c>
      <c r="AJ9" s="42">
        <v>712.3700000000008</v>
      </c>
      <c r="AK9" s="42">
        <v>712.3700000000008</v>
      </c>
      <c r="AL9" s="42">
        <v>712.3700000000008</v>
      </c>
      <c r="AM9" s="43">
        <v>-202.63000000000102</v>
      </c>
    </row>
    <row r="10" spans="1:39" ht="24" customHeight="1">
      <c r="B10" s="46" t="s">
        <v>40</v>
      </c>
      <c r="C10" s="47">
        <v>145.70000000000005</v>
      </c>
      <c r="D10" s="48">
        <v>162.96999999999997</v>
      </c>
      <c r="E10" s="49">
        <v>1270.3399999999999</v>
      </c>
      <c r="F10" s="49">
        <v>477.70999999999981</v>
      </c>
      <c r="G10" s="49">
        <v>385.0799999999997</v>
      </c>
      <c r="H10" s="49">
        <v>792.44999999999959</v>
      </c>
      <c r="I10" s="49">
        <v>1199.8199999999995</v>
      </c>
      <c r="J10" s="49">
        <v>1607.1899999999994</v>
      </c>
      <c r="K10" s="49">
        <v>2214.5599999999995</v>
      </c>
      <c r="L10" s="49">
        <v>3021.9299999999994</v>
      </c>
      <c r="M10" s="49">
        <v>3729.2999999999993</v>
      </c>
      <c r="N10" s="49">
        <v>4536.6699999999992</v>
      </c>
      <c r="O10" s="50">
        <v>3729.0399999999991</v>
      </c>
      <c r="P10" s="48">
        <v>3845.601999999999</v>
      </c>
      <c r="Q10" s="49">
        <v>6257.9719999999988</v>
      </c>
      <c r="R10" s="49">
        <v>8670.3419999999987</v>
      </c>
      <c r="S10" s="49">
        <v>11082.712</v>
      </c>
      <c r="T10" s="49">
        <v>13495.081999999999</v>
      </c>
      <c r="U10" s="49">
        <v>15907.451999999997</v>
      </c>
      <c r="V10" s="49">
        <v>18569.821999999996</v>
      </c>
      <c r="W10" s="49">
        <v>21482.191999999995</v>
      </c>
      <c r="X10" s="49">
        <v>24394.561999999994</v>
      </c>
      <c r="Y10" s="49">
        <v>27306.931999999993</v>
      </c>
      <c r="Z10" s="49">
        <v>30219.301999999992</v>
      </c>
      <c r="AA10" s="50">
        <v>22216.671999999991</v>
      </c>
      <c r="AB10" s="48">
        <v>16785.707599999994</v>
      </c>
      <c r="AC10" s="49">
        <v>16898.077599999997</v>
      </c>
      <c r="AD10" s="49">
        <v>17010.4476</v>
      </c>
      <c r="AE10" s="49">
        <v>17122.817600000002</v>
      </c>
      <c r="AF10" s="49">
        <v>17235.187600000005</v>
      </c>
      <c r="AG10" s="49">
        <v>17347.557600000007</v>
      </c>
      <c r="AH10" s="49">
        <v>17759.92760000001</v>
      </c>
      <c r="AI10" s="49">
        <v>18472.297600000013</v>
      </c>
      <c r="AJ10" s="49">
        <v>19184.667600000015</v>
      </c>
      <c r="AK10" s="49">
        <v>19897.037600000018</v>
      </c>
      <c r="AL10" s="49">
        <v>20609.40760000002</v>
      </c>
      <c r="AM10" s="50">
        <v>20406.777600000019</v>
      </c>
    </row>
  </sheetData>
  <conditionalFormatting sqref="C3:AM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9:AM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 of Work</vt:lpstr>
      <vt:lpstr>3 Year Financial Forecast</vt:lpstr>
      <vt:lpstr>Break Even (year 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2013-03-21T16:49:39Z</dcterms:modified>
</cp:coreProperties>
</file>