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filterPrivacy="1" defaultThemeVersion="166925"/>
  <xr:revisionPtr revIDLastSave="0" documentId="8_{314C2FBA-25A2-4EA3-90CC-55C549A87021}" xr6:coauthVersionLast="47" xr6:coauthVersionMax="47" xr10:uidLastSave="{00000000-0000-0000-0000-000000000000}"/>
  <bookViews>
    <workbookView xWindow="-60" yWindow="-60" windowWidth="15480" windowHeight="11640" xr2:uid="{807D29D2-F40D-4FFF-9E31-39CEC35DB94B}"/>
  </bookViews>
  <sheets>
    <sheet name="Machine Discount Sheet" sheetId="1" r:id="rId1"/>
    <sheet name="Product Discount Sheet" sheetId="2" r:id="rId2"/>
  </sheets>
  <definedNames>
    <definedName name="_xlnm.Print_Area" localSheetId="0">'Machine Discount Sheet'!$A$1:$P$31</definedName>
    <definedName name="_xlnm.Print_Area" localSheetId="1">'Product Discount Sheet'!$A$1:$J$53</definedName>
  </definedNames>
  <calcPr calcId="191028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2" l="1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R24" i="2"/>
  <c r="S24" i="2"/>
  <c r="R21" i="2"/>
  <c r="S21" i="2"/>
  <c r="R16" i="2"/>
  <c r="S16" i="2"/>
  <c r="R15" i="2"/>
  <c r="S15" i="2"/>
  <c r="R13" i="2"/>
  <c r="S13" i="2"/>
  <c r="R8" i="2"/>
  <c r="S8" i="2"/>
  <c r="Q25" i="2"/>
  <c r="R25" i="2"/>
  <c r="S25" i="2"/>
  <c r="Q24" i="2"/>
  <c r="Q23" i="2"/>
  <c r="R23" i="2"/>
  <c r="S23" i="2"/>
  <c r="Q22" i="2"/>
  <c r="R22" i="2"/>
  <c r="S22" i="2"/>
  <c r="Q21" i="2"/>
  <c r="Q20" i="2"/>
  <c r="R20" i="2"/>
  <c r="S20" i="2"/>
  <c r="Q19" i="2"/>
  <c r="R19" i="2"/>
  <c r="S19" i="2"/>
  <c r="Q18" i="2"/>
  <c r="R18" i="2"/>
  <c r="S18" i="2"/>
  <c r="Q17" i="2"/>
  <c r="R17" i="2"/>
  <c r="S17" i="2"/>
  <c r="Q16" i="2"/>
  <c r="Q15" i="2"/>
  <c r="Q14" i="2"/>
  <c r="R14" i="2"/>
  <c r="S14" i="2"/>
  <c r="Q13" i="2"/>
  <c r="Q12" i="2"/>
  <c r="R12" i="2"/>
  <c r="S12" i="2"/>
  <c r="Q11" i="2"/>
  <c r="R11" i="2"/>
  <c r="S11" i="2"/>
  <c r="Q10" i="2"/>
  <c r="R10" i="2"/>
  <c r="S10" i="2"/>
  <c r="Q9" i="2"/>
  <c r="R9" i="2"/>
  <c r="S9" i="2"/>
  <c r="Q8" i="2"/>
  <c r="Q7" i="2"/>
  <c r="R7" i="2"/>
  <c r="S7" i="2"/>
  <c r="Q6" i="2"/>
  <c r="R6" i="2"/>
  <c r="S6" i="2"/>
  <c r="N53" i="2"/>
  <c r="I53" i="2"/>
  <c r="G53" i="2"/>
  <c r="F53" i="2"/>
  <c r="E53" i="2"/>
  <c r="N52" i="2"/>
  <c r="I52" i="2"/>
  <c r="G52" i="2"/>
  <c r="F52" i="2"/>
  <c r="E52" i="2"/>
  <c r="N51" i="2"/>
  <c r="I51" i="2"/>
  <c r="G51" i="2"/>
  <c r="F51" i="2"/>
  <c r="E51" i="2"/>
  <c r="N50" i="2"/>
  <c r="I50" i="2"/>
  <c r="G50" i="2"/>
  <c r="F50" i="2"/>
  <c r="E50" i="2"/>
  <c r="N49" i="2"/>
  <c r="I49" i="2"/>
  <c r="G49" i="2"/>
  <c r="F49" i="2"/>
  <c r="E49" i="2"/>
  <c r="N48" i="2"/>
  <c r="I48" i="2"/>
  <c r="G48" i="2"/>
  <c r="F48" i="2"/>
  <c r="E48" i="2"/>
  <c r="N47" i="2"/>
  <c r="I47" i="2"/>
  <c r="G47" i="2"/>
  <c r="F47" i="2"/>
  <c r="E47" i="2"/>
  <c r="N46" i="2"/>
  <c r="I46" i="2"/>
  <c r="G46" i="2"/>
  <c r="F46" i="2"/>
  <c r="E46" i="2"/>
  <c r="N45" i="2"/>
  <c r="I45" i="2"/>
  <c r="G45" i="2"/>
  <c r="F45" i="2"/>
  <c r="E45" i="2"/>
  <c r="N44" i="2"/>
  <c r="I44" i="2"/>
  <c r="G44" i="2"/>
  <c r="F44" i="2"/>
  <c r="E44" i="2"/>
  <c r="N43" i="2"/>
  <c r="I43" i="2"/>
  <c r="G43" i="2"/>
  <c r="F43" i="2"/>
  <c r="E43" i="2"/>
  <c r="N42" i="2"/>
  <c r="I42" i="2"/>
  <c r="G42" i="2"/>
  <c r="F42" i="2"/>
  <c r="E42" i="2"/>
  <c r="N41" i="2"/>
  <c r="I41" i="2"/>
  <c r="G41" i="2"/>
  <c r="F41" i="2"/>
  <c r="E41" i="2"/>
  <c r="N40" i="2"/>
  <c r="I40" i="2"/>
  <c r="G40" i="2"/>
  <c r="F40" i="2"/>
  <c r="E40" i="2"/>
  <c r="N39" i="2"/>
  <c r="I39" i="2"/>
  <c r="G39" i="2"/>
  <c r="F39" i="2"/>
  <c r="E39" i="2"/>
  <c r="N38" i="2"/>
  <c r="I38" i="2"/>
  <c r="G38" i="2"/>
  <c r="F38" i="2"/>
  <c r="E38" i="2"/>
  <c r="N37" i="2"/>
  <c r="I37" i="2"/>
  <c r="G37" i="2"/>
  <c r="F37" i="2"/>
  <c r="E37" i="2"/>
  <c r="N36" i="2"/>
  <c r="I36" i="2"/>
  <c r="G36" i="2"/>
  <c r="F36" i="2"/>
  <c r="E36" i="2"/>
  <c r="N35" i="2"/>
  <c r="I35" i="2"/>
  <c r="G35" i="2"/>
  <c r="F35" i="2"/>
  <c r="E35" i="2"/>
  <c r="N34" i="2"/>
  <c r="I34" i="2"/>
  <c r="G34" i="2"/>
  <c r="F34" i="2"/>
  <c r="E34" i="2"/>
  <c r="N33" i="2"/>
  <c r="I33" i="2"/>
  <c r="G33" i="2"/>
  <c r="F33" i="2"/>
  <c r="E33" i="2"/>
  <c r="N32" i="2"/>
  <c r="I32" i="2"/>
  <c r="G32" i="2"/>
  <c r="F32" i="2"/>
  <c r="E32" i="2"/>
  <c r="N31" i="2"/>
  <c r="I31" i="2"/>
  <c r="G31" i="2"/>
  <c r="F31" i="2"/>
  <c r="E31" i="2"/>
  <c r="N30" i="2"/>
  <c r="I30" i="2"/>
  <c r="G30" i="2"/>
  <c r="F30" i="2"/>
  <c r="E30" i="2"/>
  <c r="N29" i="2"/>
  <c r="I29" i="2"/>
  <c r="G29" i="2"/>
  <c r="F29" i="2"/>
  <c r="E29" i="2"/>
  <c r="G28" i="2"/>
  <c r="N28" i="2"/>
  <c r="I28" i="2"/>
  <c r="F28" i="2"/>
  <c r="E28" i="2"/>
  <c r="N25" i="2"/>
  <c r="G25" i="2"/>
  <c r="F25" i="2"/>
  <c r="E25" i="2"/>
  <c r="N24" i="2"/>
  <c r="G24" i="2"/>
  <c r="F24" i="2"/>
  <c r="E24" i="2"/>
  <c r="N23" i="2"/>
  <c r="G23" i="2"/>
  <c r="F23" i="2"/>
  <c r="E23" i="2"/>
  <c r="N22" i="2"/>
  <c r="G22" i="2"/>
  <c r="F22" i="2"/>
  <c r="E22" i="2"/>
  <c r="N21" i="2"/>
  <c r="G21" i="2"/>
  <c r="F21" i="2"/>
  <c r="E21" i="2"/>
  <c r="N20" i="2"/>
  <c r="G20" i="2"/>
  <c r="F20" i="2"/>
  <c r="E20" i="2"/>
  <c r="N19" i="2"/>
  <c r="G19" i="2"/>
  <c r="F19" i="2"/>
  <c r="E19" i="2"/>
  <c r="N18" i="2"/>
  <c r="G18" i="2"/>
  <c r="F18" i="2"/>
  <c r="E18" i="2"/>
  <c r="N17" i="2"/>
  <c r="G17" i="2"/>
  <c r="F17" i="2"/>
  <c r="E17" i="2"/>
  <c r="N16" i="2"/>
  <c r="G16" i="2"/>
  <c r="F16" i="2"/>
  <c r="E16" i="2"/>
  <c r="N15" i="2"/>
  <c r="G15" i="2"/>
  <c r="F15" i="2"/>
  <c r="E15" i="2"/>
  <c r="N14" i="2"/>
  <c r="G14" i="2"/>
  <c r="F14" i="2"/>
  <c r="E14" i="2"/>
  <c r="N13" i="2"/>
  <c r="G13" i="2"/>
  <c r="F13" i="2"/>
  <c r="E13" i="2"/>
  <c r="N12" i="2"/>
  <c r="G12" i="2"/>
  <c r="F12" i="2"/>
  <c r="E12" i="2"/>
  <c r="N11" i="2"/>
  <c r="G11" i="2"/>
  <c r="F11" i="2"/>
  <c r="E11" i="2"/>
  <c r="N10" i="2"/>
  <c r="G10" i="2"/>
  <c r="F10" i="2"/>
  <c r="E10" i="2"/>
  <c r="N9" i="2"/>
  <c r="G9" i="2"/>
  <c r="F9" i="2"/>
  <c r="E9" i="2"/>
  <c r="N8" i="2"/>
  <c r="G8" i="2"/>
  <c r="F8" i="2"/>
  <c r="E8" i="2"/>
  <c r="N7" i="2"/>
  <c r="G7" i="2"/>
  <c r="F7" i="2"/>
  <c r="E7" i="2"/>
  <c r="N6" i="2"/>
  <c r="G6" i="2"/>
  <c r="F6" i="2"/>
  <c r="E6" i="2"/>
  <c r="G5" i="2"/>
  <c r="F5" i="2"/>
  <c r="E5" i="2"/>
  <c r="G4" i="2"/>
  <c r="F4" i="2"/>
  <c r="E4" i="2"/>
  <c r="E3" i="2"/>
  <c r="G3" i="2"/>
  <c r="F3" i="2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5" i="1"/>
  <c r="J5" i="1"/>
  <c r="K4" i="1"/>
  <c r="J4" i="1"/>
  <c r="O31" i="1"/>
  <c r="V31" i="1"/>
  <c r="O30" i="1"/>
  <c r="V30" i="1"/>
  <c r="AA30" i="1"/>
  <c r="O29" i="1"/>
  <c r="V29" i="1"/>
  <c r="O28" i="1"/>
  <c r="AA28" i="1"/>
  <c r="O27" i="1"/>
  <c r="V27" i="1"/>
  <c r="O26" i="1"/>
  <c r="AA26" i="1"/>
  <c r="O25" i="1"/>
  <c r="V25" i="1"/>
  <c r="O24" i="1"/>
  <c r="AA24" i="1"/>
  <c r="O23" i="1"/>
  <c r="V23" i="1"/>
  <c r="O22" i="1"/>
  <c r="AA22" i="1"/>
  <c r="O21" i="1"/>
  <c r="V21" i="1"/>
  <c r="O20" i="1"/>
  <c r="AA20" i="1"/>
  <c r="O19" i="1"/>
  <c r="AA19" i="1"/>
  <c r="O18" i="1"/>
  <c r="V18" i="1"/>
  <c r="O17" i="1"/>
  <c r="V17" i="1"/>
  <c r="AA17" i="1"/>
  <c r="O16" i="1"/>
  <c r="AA16" i="1"/>
  <c r="O15" i="1"/>
  <c r="AA15" i="1"/>
  <c r="O14" i="1"/>
  <c r="AA14" i="1"/>
  <c r="O13" i="1"/>
  <c r="V13" i="1"/>
  <c r="O12" i="1"/>
  <c r="AA12" i="1"/>
  <c r="O11" i="1"/>
  <c r="AA11" i="1"/>
  <c r="O10" i="1"/>
  <c r="V10" i="1"/>
  <c r="O9" i="1"/>
  <c r="AA9" i="1"/>
  <c r="O8" i="1"/>
  <c r="V8" i="1"/>
  <c r="O7" i="1"/>
  <c r="AA7" i="1"/>
  <c r="O5" i="1"/>
  <c r="V5" i="1"/>
  <c r="O4" i="1"/>
  <c r="AA4" i="1"/>
  <c r="Q31" i="1"/>
  <c r="R31" i="1"/>
  <c r="Q30" i="1"/>
  <c r="R30" i="1"/>
  <c r="Q29" i="1"/>
  <c r="R29" i="1"/>
  <c r="Q28" i="1"/>
  <c r="R28" i="1"/>
  <c r="Q27" i="1"/>
  <c r="R27" i="1"/>
  <c r="Q26" i="1"/>
  <c r="R26" i="1"/>
  <c r="Q25" i="1"/>
  <c r="R25" i="1"/>
  <c r="Q24" i="1"/>
  <c r="R24" i="1"/>
  <c r="Q23" i="1"/>
  <c r="R23" i="1"/>
  <c r="Q22" i="1"/>
  <c r="R22" i="1"/>
  <c r="Q21" i="1"/>
  <c r="R21" i="1"/>
  <c r="Q20" i="1"/>
  <c r="R20" i="1"/>
  <c r="Q19" i="1"/>
  <c r="R19" i="1"/>
  <c r="Q18" i="1"/>
  <c r="R18" i="1"/>
  <c r="Q17" i="1"/>
  <c r="R17" i="1"/>
  <c r="Q16" i="1"/>
  <c r="R16" i="1"/>
  <c r="Q15" i="1"/>
  <c r="R15" i="1"/>
  <c r="Q14" i="1"/>
  <c r="R14" i="1"/>
  <c r="Q13" i="1"/>
  <c r="R13" i="1"/>
  <c r="Q12" i="1"/>
  <c r="R12" i="1"/>
  <c r="Q11" i="1"/>
  <c r="R11" i="1"/>
  <c r="Q10" i="1"/>
  <c r="R10" i="1"/>
  <c r="Q9" i="1"/>
  <c r="R9" i="1"/>
  <c r="Q8" i="1"/>
  <c r="R8" i="1"/>
  <c r="Q7" i="1"/>
  <c r="R7" i="1"/>
  <c r="Q6" i="1"/>
  <c r="R6" i="1"/>
  <c r="J6" i="1"/>
  <c r="Q5" i="1"/>
  <c r="R5" i="1"/>
  <c r="Q4" i="1"/>
  <c r="R4" i="1"/>
  <c r="Q3" i="1"/>
  <c r="R3" i="1"/>
  <c r="J3" i="1"/>
  <c r="AA31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N31" i="1"/>
  <c r="M31" i="1"/>
  <c r="S31" i="1"/>
  <c r="T31" i="1"/>
  <c r="U31" i="1"/>
  <c r="X31" i="1"/>
  <c r="N30" i="1"/>
  <c r="M30" i="1"/>
  <c r="S30" i="1"/>
  <c r="T30" i="1"/>
  <c r="U30" i="1"/>
  <c r="N29" i="1"/>
  <c r="M29" i="1"/>
  <c r="S29" i="1"/>
  <c r="T29" i="1"/>
  <c r="N28" i="1"/>
  <c r="M28" i="1"/>
  <c r="S28" i="1"/>
  <c r="T28" i="1"/>
  <c r="N27" i="1"/>
  <c r="M27" i="1"/>
  <c r="S27" i="1"/>
  <c r="T27" i="1"/>
  <c r="U27" i="1"/>
  <c r="N26" i="1"/>
  <c r="M26" i="1"/>
  <c r="S26" i="1"/>
  <c r="T26" i="1"/>
  <c r="U26" i="1"/>
  <c r="N25" i="1"/>
  <c r="M25" i="1"/>
  <c r="S25" i="1"/>
  <c r="T25" i="1"/>
  <c r="N24" i="1"/>
  <c r="M24" i="1"/>
  <c r="S24" i="1"/>
  <c r="T24" i="1"/>
  <c r="U24" i="1"/>
  <c r="N23" i="1"/>
  <c r="M23" i="1"/>
  <c r="S23" i="1"/>
  <c r="T23" i="1"/>
  <c r="X23" i="1"/>
  <c r="N22" i="1"/>
  <c r="M22" i="1"/>
  <c r="X22" i="1"/>
  <c r="N21" i="1"/>
  <c r="M21" i="1"/>
  <c r="S21" i="1"/>
  <c r="T21" i="1"/>
  <c r="U21" i="1"/>
  <c r="N20" i="1"/>
  <c r="M20" i="1"/>
  <c r="S20" i="1"/>
  <c r="T20" i="1"/>
  <c r="U20" i="1"/>
  <c r="N19" i="1"/>
  <c r="M19" i="1"/>
  <c r="X19" i="1"/>
  <c r="N18" i="1"/>
  <c r="M18" i="1"/>
  <c r="X18" i="1"/>
  <c r="S18" i="1"/>
  <c r="T18" i="1"/>
  <c r="N17" i="1"/>
  <c r="M17" i="1"/>
  <c r="S17" i="1"/>
  <c r="T17" i="1"/>
  <c r="U17" i="1"/>
  <c r="N16" i="1"/>
  <c r="M16" i="1"/>
  <c r="S16" i="1"/>
  <c r="T16" i="1"/>
  <c r="N15" i="1"/>
  <c r="M15" i="1"/>
  <c r="X15" i="1"/>
  <c r="N14" i="1"/>
  <c r="M14" i="1"/>
  <c r="S14" i="1"/>
  <c r="T14" i="1"/>
  <c r="X14" i="1"/>
  <c r="N13" i="1"/>
  <c r="M13" i="1"/>
  <c r="S13" i="1"/>
  <c r="T13" i="1"/>
  <c r="N12" i="1"/>
  <c r="M12" i="1"/>
  <c r="S12" i="1"/>
  <c r="T12" i="1"/>
  <c r="N11" i="1"/>
  <c r="M11" i="1"/>
  <c r="S11" i="1"/>
  <c r="T11" i="1"/>
  <c r="N10" i="1"/>
  <c r="M10" i="1"/>
  <c r="S10" i="1"/>
  <c r="T10" i="1"/>
  <c r="N9" i="1"/>
  <c r="M9" i="1"/>
  <c r="S9" i="1"/>
  <c r="T9" i="1"/>
  <c r="N8" i="1"/>
  <c r="M8" i="1"/>
  <c r="S8" i="1"/>
  <c r="T8" i="1"/>
  <c r="N7" i="1"/>
  <c r="M7" i="1"/>
  <c r="S7" i="1"/>
  <c r="T7" i="1"/>
  <c r="X7" i="1"/>
  <c r="N6" i="1"/>
  <c r="M6" i="1"/>
  <c r="X6" i="1"/>
  <c r="N5" i="1"/>
  <c r="M5" i="1"/>
  <c r="S5" i="1"/>
  <c r="T5" i="1"/>
  <c r="U5" i="1"/>
  <c r="N4" i="1"/>
  <c r="M4" i="1"/>
  <c r="S4" i="1"/>
  <c r="T4" i="1"/>
  <c r="X4" i="1"/>
  <c r="N3" i="1"/>
  <c r="M3" i="1"/>
  <c r="S3" i="1"/>
  <c r="T3" i="1"/>
  <c r="L4" i="1"/>
  <c r="L3" i="1"/>
  <c r="O6" i="1"/>
  <c r="AA6" i="1"/>
  <c r="K6" i="1"/>
  <c r="V9" i="1"/>
  <c r="AA25" i="1"/>
  <c r="Q3" i="2"/>
  <c r="R3" i="2"/>
  <c r="S3" i="2"/>
  <c r="H3" i="2"/>
  <c r="N3" i="2"/>
  <c r="V22" i="1"/>
  <c r="U11" i="1"/>
  <c r="AA18" i="1"/>
  <c r="V28" i="1"/>
  <c r="U12" i="1"/>
  <c r="S19" i="1"/>
  <c r="T19" i="1"/>
  <c r="U19" i="1"/>
  <c r="X26" i="1"/>
  <c r="V16" i="1"/>
  <c r="V4" i="1"/>
  <c r="U23" i="1"/>
  <c r="V7" i="1"/>
  <c r="AA21" i="1"/>
  <c r="S6" i="1"/>
  <c r="T6" i="1"/>
  <c r="U6" i="1"/>
  <c r="V19" i="1"/>
  <c r="V26" i="1"/>
  <c r="AA29" i="1"/>
  <c r="AA13" i="1"/>
  <c r="S22" i="1"/>
  <c r="T22" i="1"/>
  <c r="U22" i="1"/>
  <c r="AA5" i="1"/>
  <c r="AA8" i="1"/>
  <c r="U4" i="1"/>
  <c r="X10" i="1"/>
  <c r="AA27" i="1"/>
  <c r="U13" i="1"/>
  <c r="U28" i="1"/>
  <c r="V15" i="1"/>
  <c r="V14" i="1"/>
  <c r="U8" i="1"/>
  <c r="X11" i="1"/>
  <c r="U14" i="1"/>
  <c r="U18" i="1"/>
  <c r="AA10" i="1"/>
  <c r="S15" i="1"/>
  <c r="T15" i="1"/>
  <c r="U15" i="1"/>
  <c r="X5" i="1"/>
  <c r="U7" i="1"/>
  <c r="X27" i="1"/>
  <c r="U10" i="1"/>
  <c r="X30" i="1"/>
  <c r="AA23" i="1"/>
  <c r="V11" i="1"/>
  <c r="V6" i="1"/>
  <c r="U3" i="1"/>
  <c r="O3" i="1" s="1"/>
  <c r="AA3" i="1" s="1"/>
  <c r="U25" i="1"/>
  <c r="V20" i="1"/>
  <c r="V12" i="1"/>
  <c r="U9" i="1"/>
  <c r="U16" i="1"/>
  <c r="U29" i="1"/>
  <c r="V24" i="1"/>
  <c r="X9" i="1"/>
  <c r="X13" i="1"/>
  <c r="X17" i="1"/>
  <c r="X21" i="1"/>
  <c r="X25" i="1"/>
  <c r="X29" i="1"/>
  <c r="X8" i="1"/>
  <c r="X12" i="1"/>
  <c r="X16" i="1"/>
  <c r="X20" i="1"/>
  <c r="X24" i="1"/>
  <c r="X28" i="1"/>
  <c r="V3" i="1"/>
  <c r="K3" i="1" s="1"/>
  <c r="Q5" i="2" l="1"/>
  <c r="R5" i="2" s="1"/>
  <c r="S5" i="2" s="1"/>
  <c r="H5" i="2" s="1"/>
  <c r="N5" i="2"/>
  <c r="Q4" i="2"/>
  <c r="R4" i="2" s="1"/>
  <c r="S4" i="2" s="1"/>
  <c r="H4" i="2" s="1"/>
  <c r="N4" i="2"/>
</calcChain>
</file>

<file path=xl/sharedStrings.xml><?xml version="1.0" encoding="utf-8"?>
<sst xmlns="http://schemas.openxmlformats.org/spreadsheetml/2006/main" count="2155" uniqueCount="1156">
  <si>
    <t>BRANCH</t>
  </si>
  <si>
    <t>CUSTOMER NUMBER</t>
  </si>
  <si>
    <t>CUSTOMER NAME</t>
  </si>
  <si>
    <t>MODEL</t>
  </si>
  <si>
    <t>CUSTOMER RATE - INFO</t>
  </si>
  <si>
    <t>BASE RATE</t>
  </si>
  <si>
    <t>RACKS INCLUDED</t>
  </si>
  <si>
    <t>RACKS CHARGE</t>
  </si>
  <si>
    <t>CUSTOMER RATE AT LIST</t>
  </si>
  <si>
    <t>NOTES</t>
  </si>
  <si>
    <t>input rate</t>
  </si>
  <si>
    <t>standard rate</t>
  </si>
  <si>
    <t>PRICE GROUP</t>
  </si>
  <si>
    <t>USE DROP DOWN</t>
  </si>
  <si>
    <t>SERIAL #</t>
  </si>
  <si>
    <t>RACK CHARGE</t>
  </si>
  <si>
    <t>AVERAGE RACKS</t>
  </si>
  <si>
    <t>TOTAL WITH OVERAGE</t>
  </si>
  <si>
    <t>DISCOUNT VS LIST</t>
  </si>
  <si>
    <t>overage racks</t>
  </si>
  <si>
    <t>overage amount</t>
  </si>
  <si>
    <t>avergae racks</t>
  </si>
  <si>
    <t>overage rate</t>
  </si>
  <si>
    <t>discount $</t>
  </si>
  <si>
    <t>Customer rate racks</t>
  </si>
  <si>
    <t>standard standard rate racks</t>
  </si>
  <si>
    <t>AB-10/AB-01</t>
  </si>
  <si>
    <t>PRICEGROUP 00</t>
  </si>
  <si>
    <t>Sundays Kitchen &amp; Bar</t>
  </si>
  <si>
    <t>CMA AH2</t>
  </si>
  <si>
    <t>AH-146223</t>
  </si>
  <si>
    <t xml:space="preserve">Per agreement  pricing </t>
  </si>
  <si>
    <t>AC A4</t>
  </si>
  <si>
    <t>AC A4-INT</t>
  </si>
  <si>
    <t>AC A4-T</t>
  </si>
  <si>
    <t>AC A4-TV</t>
  </si>
  <si>
    <t>AC A4-V</t>
  </si>
  <si>
    <t>AC A5</t>
  </si>
  <si>
    <t>AC A5-INT</t>
  </si>
  <si>
    <t>AC A5-T</t>
  </si>
  <si>
    <t>AC A5-TV</t>
  </si>
  <si>
    <t>AC A5-V</t>
  </si>
  <si>
    <t>AC A6</t>
  </si>
  <si>
    <t>AC A6T</t>
  </si>
  <si>
    <t>AC A6T-V</t>
  </si>
  <si>
    <t>AC A6-V</t>
  </si>
  <si>
    <t>AC AC</t>
  </si>
  <si>
    <t>AC AC-B</t>
  </si>
  <si>
    <t>AC AC-BV</t>
  </si>
  <si>
    <t>AC AC-HT</t>
  </si>
  <si>
    <t>AC AC-HT-V</t>
  </si>
  <si>
    <t>AC ACT</t>
  </si>
  <si>
    <t>AC ACT-B</t>
  </si>
  <si>
    <t>AC ACT-V</t>
  </si>
  <si>
    <t>AC AC-V</t>
  </si>
  <si>
    <t>AC D2</t>
  </si>
  <si>
    <t>AC D2-CL</t>
  </si>
  <si>
    <t>AC D2-CL-V</t>
  </si>
  <si>
    <t>AC D2-CR</t>
  </si>
  <si>
    <t>AC D2-CR-V</t>
  </si>
  <si>
    <t>AC D2-T</t>
  </si>
  <si>
    <t>AC D2-TV</t>
  </si>
  <si>
    <t>AC D2-V</t>
  </si>
  <si>
    <t>AC GW-EXP</t>
  </si>
  <si>
    <t>AC M4</t>
  </si>
  <si>
    <t>AC PT10</t>
  </si>
  <si>
    <t>AC U34+4</t>
  </si>
  <si>
    <t>AC UC+4-B</t>
  </si>
  <si>
    <t>AC UC34</t>
  </si>
  <si>
    <t>AC UC34-B</t>
  </si>
  <si>
    <t>AC UC38</t>
  </si>
  <si>
    <t>AC UC-DD</t>
  </si>
  <si>
    <t>AC UCR</t>
  </si>
  <si>
    <t>AC UHT</t>
  </si>
  <si>
    <t>AC UHT-T</t>
  </si>
  <si>
    <t>ADS 44 LH</t>
  </si>
  <si>
    <t>ADS 44 LL</t>
  </si>
  <si>
    <t>ADS 44 RH</t>
  </si>
  <si>
    <t>ADS 44 RL</t>
  </si>
  <si>
    <t>ADS 5AG</t>
  </si>
  <si>
    <t>ADS 5CD</t>
  </si>
  <si>
    <t>ADS 66 LH</t>
  </si>
  <si>
    <t>ADS 66 LL</t>
  </si>
  <si>
    <t>ADS 66 RH</t>
  </si>
  <si>
    <t>ADS 66 RL</t>
  </si>
  <si>
    <t>ADS AF</t>
  </si>
  <si>
    <t>ADS AF-3D</t>
  </si>
  <si>
    <t>ADS AF-B</t>
  </si>
  <si>
    <t>ADS AFC</t>
  </si>
  <si>
    <t>ADS ASQ</t>
  </si>
  <si>
    <t>ADS DW</t>
  </si>
  <si>
    <t>ADS ET-AF</t>
  </si>
  <si>
    <t>ADS ET-AH</t>
  </si>
  <si>
    <t>ADS ET-AM</t>
  </si>
  <si>
    <t>ADS HT25</t>
  </si>
  <si>
    <t>ADS HT25-B</t>
  </si>
  <si>
    <t>ADS HT34-B</t>
  </si>
  <si>
    <t>ADS L60</t>
  </si>
  <si>
    <t>ADS L90</t>
  </si>
  <si>
    <t>BLAKESLEE</t>
  </si>
  <si>
    <t>CMA 180 SC</t>
  </si>
  <si>
    <t>CMA 180 UC</t>
  </si>
  <si>
    <t>CMA 180C</t>
  </si>
  <si>
    <t>CMA 180S</t>
  </si>
  <si>
    <t>CMA 180TCB</t>
  </si>
  <si>
    <t>CMA 180TS</t>
  </si>
  <si>
    <t>CMA 180TSB</t>
  </si>
  <si>
    <t>CMA 180VL</t>
  </si>
  <si>
    <t>CMA A2</t>
  </si>
  <si>
    <t>CMA B2</t>
  </si>
  <si>
    <t>CMA C2</t>
  </si>
  <si>
    <t>CMA C44</t>
  </si>
  <si>
    <t>CMA C66</t>
  </si>
  <si>
    <t>CMA CB2</t>
  </si>
  <si>
    <t>CMA DW</t>
  </si>
  <si>
    <t>CMA E-3D</t>
  </si>
  <si>
    <t>CMA EST-S</t>
  </si>
  <si>
    <t>CMA GL-C</t>
  </si>
  <si>
    <t>CMA GLX</t>
  </si>
  <si>
    <t>CMA GW-100</t>
  </si>
  <si>
    <t>CMA L1</t>
  </si>
  <si>
    <t>CMA L1-C</t>
  </si>
  <si>
    <t>CMA L1-X</t>
  </si>
  <si>
    <t>CMA M1</t>
  </si>
  <si>
    <t>CO BUNDLE</t>
  </si>
  <si>
    <t>CO CONVEY</t>
  </si>
  <si>
    <t>CO DOUBLE</t>
  </si>
  <si>
    <t>EM</t>
  </si>
  <si>
    <t>GTENDER</t>
  </si>
  <si>
    <t>GTENDER 18</t>
  </si>
  <si>
    <t>GTENDER 24</t>
  </si>
  <si>
    <t>GTENDER 30</t>
  </si>
  <si>
    <t>HOB AM14</t>
  </si>
  <si>
    <t>HOB DW</t>
  </si>
  <si>
    <t>INSINGER</t>
  </si>
  <si>
    <t>JACKSON</t>
  </si>
  <si>
    <t>KNIGHT UC</t>
  </si>
  <si>
    <t>KNIGHT UR</t>
  </si>
  <si>
    <t>MDIEBEL</t>
  </si>
  <si>
    <t>PK-BR24</t>
  </si>
  <si>
    <t>STERO</t>
  </si>
  <si>
    <t>STERO 44</t>
  </si>
  <si>
    <t>STERO 66</t>
  </si>
  <si>
    <t>STERO SCT</t>
  </si>
  <si>
    <t>STERO SGW</t>
  </si>
  <si>
    <t>TUTHILL</t>
  </si>
  <si>
    <t>Price Change Request - Standard Discount %</t>
  </si>
  <si>
    <t>Branch</t>
  </si>
  <si>
    <t>Customer #</t>
  </si>
  <si>
    <t>Customer Name</t>
  </si>
  <si>
    <r>
      <t xml:space="preserve">Product ID </t>
    </r>
    <r>
      <rPr>
        <b/>
        <sz val="7"/>
        <rFont val="Arial"/>
        <family val="2"/>
      </rPr>
      <t>- Enter ID or Use Drop Down</t>
    </r>
  </si>
  <si>
    <t>Product Description</t>
  </si>
  <si>
    <t>Pack Size</t>
  </si>
  <si>
    <t>List Price</t>
  </si>
  <si>
    <t>Requested Price</t>
  </si>
  <si>
    <r>
      <t xml:space="preserve">Discount %  </t>
    </r>
    <r>
      <rPr>
        <b/>
        <sz val="7"/>
        <color indexed="10"/>
        <rFont val="Arial"/>
        <family val="2"/>
      </rPr>
      <t>Use Drop Down</t>
    </r>
  </si>
  <si>
    <t>Notes</t>
  </si>
  <si>
    <t>Discount $</t>
  </si>
  <si>
    <t>PROD ID</t>
  </si>
  <si>
    <t>PRODUCT DESCRIPTION</t>
  </si>
  <si>
    <t>PACKAGE</t>
  </si>
  <si>
    <t>RATE</t>
  </si>
  <si>
    <t>Discount %</t>
  </si>
  <si>
    <t>The Herc</t>
  </si>
  <si>
    <t>0062-128</t>
  </si>
  <si>
    <t xml:space="preserve">New Acct Special Pricing </t>
  </si>
  <si>
    <t>0022-100</t>
  </si>
  <si>
    <t>INSTITUTIONAL MACHINE DETERGENT</t>
  </si>
  <si>
    <t>5 GALLON</t>
  </si>
  <si>
    <t xml:space="preserve"> </t>
  </si>
  <si>
    <t>0165-128</t>
  </si>
  <si>
    <t>0022-128</t>
  </si>
  <si>
    <t>GALLON</t>
  </si>
  <si>
    <t>0025-040</t>
  </si>
  <si>
    <t>MACHINE DETERGENT #2</t>
  </si>
  <si>
    <t>15 GALLON</t>
  </si>
  <si>
    <t>0025-100</t>
  </si>
  <si>
    <t>0025-128</t>
  </si>
  <si>
    <t>0027-100</t>
  </si>
  <si>
    <t>HSRA</t>
  </si>
  <si>
    <t>0027-128</t>
  </si>
  <si>
    <t>0028-100</t>
  </si>
  <si>
    <t>RINSE AID</t>
  </si>
  <si>
    <t>0028-128</t>
  </si>
  <si>
    <t>0028-280</t>
  </si>
  <si>
    <t>4 X 1 GALLON</t>
  </si>
  <si>
    <t>0029-100</t>
  </si>
  <si>
    <t>RINSATE</t>
  </si>
  <si>
    <t>0029-128</t>
  </si>
  <si>
    <t>0030-100</t>
  </si>
  <si>
    <t>LTRA</t>
  </si>
  <si>
    <t>0030-128</t>
  </si>
  <si>
    <t>0030-250</t>
  </si>
  <si>
    <t>2.5 GALLON</t>
  </si>
  <si>
    <t>0032-100</t>
  </si>
  <si>
    <t>SOLUTION CL 5%</t>
  </si>
  <si>
    <t>0032-128</t>
  </si>
  <si>
    <t>0032-280</t>
  </si>
  <si>
    <t>0034-100</t>
  </si>
  <si>
    <t>SUPER 8</t>
  </si>
  <si>
    <t>0034-128</t>
  </si>
  <si>
    <t>0034-250</t>
  </si>
  <si>
    <t>0034-280</t>
  </si>
  <si>
    <t>0034-378</t>
  </si>
  <si>
    <t>3.78 LITER</t>
  </si>
  <si>
    <r>
      <t xml:space="preserve">Price Change Request  </t>
    </r>
    <r>
      <rPr>
        <b/>
        <sz val="18"/>
        <color indexed="10"/>
        <rFont val="Arial"/>
        <family val="2"/>
      </rPr>
      <t>Non-Standard</t>
    </r>
    <r>
      <rPr>
        <b/>
        <sz val="18"/>
        <rFont val="Arial"/>
        <family val="2"/>
      </rPr>
      <t xml:space="preserve"> Discount %</t>
    </r>
  </si>
  <si>
    <t>0035-100</t>
  </si>
  <si>
    <t>SOLUTION QA</t>
  </si>
  <si>
    <t>0035-125</t>
  </si>
  <si>
    <t>2.5 LITER</t>
  </si>
  <si>
    <t>0035-128</t>
  </si>
  <si>
    <t>0035-225</t>
  </si>
  <si>
    <t>2 X 2.5 LITER</t>
  </si>
  <si>
    <t>0035-250</t>
  </si>
  <si>
    <t>0035-280</t>
  </si>
  <si>
    <t>0036-100</t>
  </si>
  <si>
    <t>MACHINE DETERGENT #3X</t>
  </si>
  <si>
    <t>0036-128</t>
  </si>
  <si>
    <t>0036-250</t>
  </si>
  <si>
    <t>0039-050</t>
  </si>
  <si>
    <t>PINK BEAD</t>
  </si>
  <si>
    <t>50 POUND</t>
  </si>
  <si>
    <t>0041-128</t>
  </si>
  <si>
    <t>SPECIAL BAR CLEANSER</t>
  </si>
  <si>
    <t>0044-100</t>
  </si>
  <si>
    <t>POT &amp; PAN</t>
  </si>
  <si>
    <t>0044-128</t>
  </si>
  <si>
    <t>0044-250</t>
  </si>
  <si>
    <t>0044-280</t>
  </si>
  <si>
    <t>0050-100</t>
  </si>
  <si>
    <t>SPECIAL</t>
  </si>
  <si>
    <t>0050-128</t>
  </si>
  <si>
    <t>0050-250</t>
  </si>
  <si>
    <t>0050-280</t>
  </si>
  <si>
    <t>0054-100</t>
  </si>
  <si>
    <t>G.O.K. GRILL &amp; OVEN KLEEN</t>
  </si>
  <si>
    <t>0054-128</t>
  </si>
  <si>
    <t>0054-250</t>
  </si>
  <si>
    <t>0054-280</t>
  </si>
  <si>
    <t>0055-100</t>
  </si>
  <si>
    <t>GLASS KLEEN RTU</t>
  </si>
  <si>
    <t>0055-128</t>
  </si>
  <si>
    <t>0055-280</t>
  </si>
  <si>
    <t>0056-100</t>
  </si>
  <si>
    <t>746 CLEANSER</t>
  </si>
  <si>
    <t>0056-128</t>
  </si>
  <si>
    <t>0056-280</t>
  </si>
  <si>
    <t>0057-100</t>
  </si>
  <si>
    <t>D-GREASE</t>
  </si>
  <si>
    <t>0057-128</t>
  </si>
  <si>
    <t>0057-250</t>
  </si>
  <si>
    <t>0057-280</t>
  </si>
  <si>
    <t>0061-128</t>
  </si>
  <si>
    <t>GK-SCALE AWAY</t>
  </si>
  <si>
    <t>0061-280</t>
  </si>
  <si>
    <t>0062-100</t>
  </si>
  <si>
    <t>LEMON SUDS</t>
  </si>
  <si>
    <t>0062-250</t>
  </si>
  <si>
    <t>0062-280</t>
  </si>
  <si>
    <t>0064-100</t>
  </si>
  <si>
    <t>POTS N HANDS</t>
  </si>
  <si>
    <t>0064-128</t>
  </si>
  <si>
    <t>0064-250</t>
  </si>
  <si>
    <t>0064-280</t>
  </si>
  <si>
    <t>0090-128</t>
  </si>
  <si>
    <t>MICROB-KLEEN (FORMERLY BIO-FLOOR)</t>
  </si>
  <si>
    <t>0090-250</t>
  </si>
  <si>
    <t>0090-280</t>
  </si>
  <si>
    <t>0091-128</t>
  </si>
  <si>
    <t>GRIP KLEEN</t>
  </si>
  <si>
    <t>0091-280</t>
  </si>
  <si>
    <t>0092-100</t>
  </si>
  <si>
    <t>FREEZE KLEEN</t>
  </si>
  <si>
    <t>0092-128</t>
  </si>
  <si>
    <t>0092-280</t>
  </si>
  <si>
    <t>0094-036</t>
  </si>
  <si>
    <t>ALL KLEEN POWDERED DET 36# BOX</t>
  </si>
  <si>
    <t>36 POUND</t>
  </si>
  <si>
    <t>0118-100</t>
  </si>
  <si>
    <t>CHLORINATED PRE SOAK</t>
  </si>
  <si>
    <t>0120-100</t>
  </si>
  <si>
    <t>MACHINE DETERGENT MS</t>
  </si>
  <si>
    <t>0120-250</t>
  </si>
  <si>
    <t>0124-032</t>
  </si>
  <si>
    <t>AP-#1 MULTI PURPOSE PRETREATMENT</t>
  </si>
  <si>
    <t>QUART</t>
  </si>
  <si>
    <t>0124-270</t>
  </si>
  <si>
    <t>6 X 1 QUART</t>
  </si>
  <si>
    <t>0125-032</t>
  </si>
  <si>
    <t>AP-#2 SOLVENT PRETREATMENT</t>
  </si>
  <si>
    <t>0125-270</t>
  </si>
  <si>
    <t>0126-032</t>
  </si>
  <si>
    <t>AP-#3 ACIDIC PRETREATMENT</t>
  </si>
  <si>
    <t>0126-270</t>
  </si>
  <si>
    <t>0127-270</t>
  </si>
  <si>
    <t>AUTO-PRO STARTER KIT</t>
  </si>
  <si>
    <t>0128-432</t>
  </si>
  <si>
    <t>BRILLIANT/BLAST COMBO PACK</t>
  </si>
  <si>
    <t>4 X 1 QUART</t>
  </si>
  <si>
    <t>0130-432</t>
  </si>
  <si>
    <t>BREAK/BRIGHT COMBO PACK</t>
  </si>
  <si>
    <t>0139-100</t>
  </si>
  <si>
    <t>RINSE AID PLUS</t>
  </si>
  <si>
    <t>0139-128</t>
  </si>
  <si>
    <t>0139-250</t>
  </si>
  <si>
    <t>0151-125</t>
  </si>
  <si>
    <t xml:space="preserve">DC-33 DISINFECTANT </t>
  </si>
  <si>
    <t>0151-128</t>
  </si>
  <si>
    <t>DC-33 DISINFECTANT</t>
  </si>
  <si>
    <t>0151-225</t>
  </si>
  <si>
    <t>0151-280</t>
  </si>
  <si>
    <t>0161-100</t>
  </si>
  <si>
    <t>GLASS KLEEN CONCENTRATE</t>
  </si>
  <si>
    <t>0161-128</t>
  </si>
  <si>
    <t>0161-280</t>
  </si>
  <si>
    <t>ULTIMO</t>
  </si>
  <si>
    <t>0165-280</t>
  </si>
  <si>
    <t>0167-100</t>
  </si>
  <si>
    <t>SOAK KLEEN</t>
  </si>
  <si>
    <t>0167-128</t>
  </si>
  <si>
    <t>0167-280</t>
  </si>
  <si>
    <t>0176-100</t>
  </si>
  <si>
    <t>NEUTRAL MULTI-PURPOSE CLEANER</t>
  </si>
  <si>
    <t>0176-128</t>
  </si>
  <si>
    <t>0176-250</t>
  </si>
  <si>
    <t>0176-280</t>
  </si>
  <si>
    <t>0178-100</t>
  </si>
  <si>
    <t>KITCHEN &amp; CONCRETE DEGREASER</t>
  </si>
  <si>
    <t>0178-128</t>
  </si>
  <si>
    <t>0178-250</t>
  </si>
  <si>
    <t>0178-280</t>
  </si>
  <si>
    <t>0184-125</t>
  </si>
  <si>
    <t>RS-100 AIR FRESHENER COOL RAIN</t>
  </si>
  <si>
    <t>0184-128</t>
  </si>
  <si>
    <t>0184-225</t>
  </si>
  <si>
    <t>0184-280</t>
  </si>
  <si>
    <t>0185-125</t>
  </si>
  <si>
    <t>RS-200 DISINFECTANT CLEANER</t>
  </si>
  <si>
    <t>0185-128</t>
  </si>
  <si>
    <t>0185-225</t>
  </si>
  <si>
    <t>0185-280</t>
  </si>
  <si>
    <t>0187-125</t>
  </si>
  <si>
    <t>RS-300 GLASS &amp; MULTI SURFACE CLEANER</t>
  </si>
  <si>
    <t>0187-128</t>
  </si>
  <si>
    <t>0187-225</t>
  </si>
  <si>
    <t>0187-280</t>
  </si>
  <si>
    <t>0188-125</t>
  </si>
  <si>
    <t>RS-400 TUB &amp; TILE CLEANER</t>
  </si>
  <si>
    <t>0188-128</t>
  </si>
  <si>
    <t>0188-225</t>
  </si>
  <si>
    <t>0188-280</t>
  </si>
  <si>
    <t>0189-125</t>
  </si>
  <si>
    <t>RS-440 HEAVY DUTY HARD SURFACE CLEANER</t>
  </si>
  <si>
    <t>0189-128</t>
  </si>
  <si>
    <t>0189-225</t>
  </si>
  <si>
    <t>0189-280</t>
  </si>
  <si>
    <t>0190-225</t>
  </si>
  <si>
    <t>PIZAZZ TUB &amp; TILE CLEANER</t>
  </si>
  <si>
    <t>0190-280</t>
  </si>
  <si>
    <t>0202-490</t>
  </si>
  <si>
    <t>KLEEN DUTY SUPREME</t>
  </si>
  <si>
    <t>4 X 9 POUND</t>
  </si>
  <si>
    <t>0204-490</t>
  </si>
  <si>
    <t>KLEEN DUTY-NP</t>
  </si>
  <si>
    <t>0207-480</t>
  </si>
  <si>
    <t>KLEEN DUTY</t>
  </si>
  <si>
    <t>4 X 8 POUND</t>
  </si>
  <si>
    <t>0209-480</t>
  </si>
  <si>
    <t>AUTO-KLEEN-MS</t>
  </si>
  <si>
    <t>0210-100</t>
  </si>
  <si>
    <t>FLOOR BREAK</t>
  </si>
  <si>
    <t>0210-128</t>
  </si>
  <si>
    <t>0210-250</t>
  </si>
  <si>
    <t>0210-280</t>
  </si>
  <si>
    <t>0215-490</t>
  </si>
  <si>
    <t>ENVIRO KLEEN</t>
  </si>
  <si>
    <t>0220-128</t>
  </si>
  <si>
    <t>D-SCALE</t>
  </si>
  <si>
    <t>0220-280</t>
  </si>
  <si>
    <t>0230-001</t>
  </si>
  <si>
    <t>HK-PREMIUM HAND SOAP</t>
  </si>
  <si>
    <t>ML</t>
  </si>
  <si>
    <t>0230-008</t>
  </si>
  <si>
    <t>8 OUNCE</t>
  </si>
  <si>
    <t>0230-12</t>
  </si>
  <si>
    <t>12 X 1</t>
  </si>
  <si>
    <t>0230-128</t>
  </si>
  <si>
    <t>0230-280</t>
  </si>
  <si>
    <t>0230-410</t>
  </si>
  <si>
    <t>4 X 1000 ML</t>
  </si>
  <si>
    <t>0230-680</t>
  </si>
  <si>
    <t>6 X 800 ML</t>
  </si>
  <si>
    <t>0230-800</t>
  </si>
  <si>
    <t>800 ML</t>
  </si>
  <si>
    <t>0231-001</t>
  </si>
  <si>
    <t>HK FOAMING HAND CLEANSER</t>
  </si>
  <si>
    <t>0231-410</t>
  </si>
  <si>
    <t>HK-FOAMING HAND CLEANSER</t>
  </si>
  <si>
    <t>0232-128</t>
  </si>
  <si>
    <t>HK-HAN GEL</t>
  </si>
  <si>
    <t>0232-280</t>
  </si>
  <si>
    <t>0233-001</t>
  </si>
  <si>
    <t>HK-INSTANT HAND SANITIZER</t>
  </si>
  <si>
    <t>0233-008</t>
  </si>
  <si>
    <t>0233-410</t>
  </si>
  <si>
    <t>0233-680</t>
  </si>
  <si>
    <t>0233-800</t>
  </si>
  <si>
    <t>0234-001</t>
  </si>
  <si>
    <t>HK-FRESH'N FREE FOAMING HAND CLEANER</t>
  </si>
  <si>
    <t>0234-128</t>
  </si>
  <si>
    <t>HK-FRESH N FREE</t>
  </si>
  <si>
    <t>0234-280</t>
  </si>
  <si>
    <t>0234-410</t>
  </si>
  <si>
    <t>0235-001</t>
  </si>
  <si>
    <t>HK-GOLDEN TOUCH FOAM CLEANER</t>
  </si>
  <si>
    <t>0235-128</t>
  </si>
  <si>
    <t>0235-280</t>
  </si>
  <si>
    <t>0235-410</t>
  </si>
  <si>
    <t>0236-001</t>
  </si>
  <si>
    <t>HK-LUXURY FOAMING HAND CLEANSER</t>
  </si>
  <si>
    <t>0236-410</t>
  </si>
  <si>
    <t>0237-001</t>
  </si>
  <si>
    <t>HK-FOAMING INSTANT HAND SANITIZER</t>
  </si>
  <si>
    <t>0237-128</t>
  </si>
  <si>
    <t>0237-280</t>
  </si>
  <si>
    <t>0237-410</t>
  </si>
  <si>
    <t>0237-432</t>
  </si>
  <si>
    <t>0238-001</t>
  </si>
  <si>
    <t>HK-SOUTHERN ORCHARD HAND SOAP</t>
  </si>
  <si>
    <t>0238-128</t>
  </si>
  <si>
    <t>0238-280</t>
  </si>
  <si>
    <t>0238-410</t>
  </si>
  <si>
    <t>0239-001</t>
  </si>
  <si>
    <t>HK-FOAMING ALCOHOL INSTANT HAND SANITIZER</t>
  </si>
  <si>
    <t>0239-128</t>
  </si>
  <si>
    <t>HK-FOAMING ALCOHOL INSTANT HAND SANTIZER</t>
  </si>
  <si>
    <t>0239-280</t>
  </si>
  <si>
    <t>0239-410</t>
  </si>
  <si>
    <t>0239-432</t>
  </si>
  <si>
    <t>0240-001</t>
  </si>
  <si>
    <t>HK FOAMING ALCOHOL INSTANT HAND SANITIZER-R</t>
  </si>
  <si>
    <t>1000 ML</t>
  </si>
  <si>
    <t>0240-128</t>
  </si>
  <si>
    <t>0240-280</t>
  </si>
  <si>
    <t>0240-410</t>
  </si>
  <si>
    <t>HK FOAMING ALCOHOL INSTAND HAND SANITIZER-R</t>
  </si>
  <si>
    <t>0250-128</t>
  </si>
  <si>
    <t>STAINLESS STEEL POLISH</t>
  </si>
  <si>
    <t>0250-280</t>
  </si>
  <si>
    <t>0252-100</t>
  </si>
  <si>
    <t>BIO-FLOW</t>
  </si>
  <si>
    <t>0252-128</t>
  </si>
  <si>
    <t>0252-250</t>
  </si>
  <si>
    <t>0252-280</t>
  </si>
  <si>
    <t>0260-128</t>
  </si>
  <si>
    <t>CS-ODOR NEUTRALIZER</t>
  </si>
  <si>
    <t>0260-280</t>
  </si>
  <si>
    <t>0264-128</t>
  </si>
  <si>
    <t>CS-TROPICAL</t>
  </si>
  <si>
    <t>0264-280</t>
  </si>
  <si>
    <t>0268-128</t>
  </si>
  <si>
    <t>SOLUTION IO</t>
  </si>
  <si>
    <t>0268-280</t>
  </si>
  <si>
    <t>0272-128</t>
  </si>
  <si>
    <t>CS-POTPOURRI</t>
  </si>
  <si>
    <t>0272-280</t>
  </si>
  <si>
    <t>0300-040</t>
  </si>
  <si>
    <t>FK-DESTAINER 10%</t>
  </si>
  <si>
    <t>0300-100</t>
  </si>
  <si>
    <t>0300-128</t>
  </si>
  <si>
    <t>0301-040</t>
  </si>
  <si>
    <t>FK-MAXIMIZER</t>
  </si>
  <si>
    <t>0301-100</t>
  </si>
  <si>
    <t>0301-128</t>
  </si>
  <si>
    <t>0302-100</t>
  </si>
  <si>
    <t>FK-BOOSTER</t>
  </si>
  <si>
    <t>0302-128</t>
  </si>
  <si>
    <t>0303-100</t>
  </si>
  <si>
    <t>FK-ELIMINATOR</t>
  </si>
  <si>
    <t>0303-128</t>
  </si>
  <si>
    <t>0304-040</t>
  </si>
  <si>
    <t>FK-TERMINATOR</t>
  </si>
  <si>
    <t>0304-100</t>
  </si>
  <si>
    <t>0304-128</t>
  </si>
  <si>
    <t>0305-040</t>
  </si>
  <si>
    <t>FK-PERFORMER</t>
  </si>
  <si>
    <t>0305-100</t>
  </si>
  <si>
    <t>0305-128</t>
  </si>
  <si>
    <t>0306-100</t>
  </si>
  <si>
    <t>FK-ONE SHOT</t>
  </si>
  <si>
    <t>0306-128</t>
  </si>
  <si>
    <t>0306-378</t>
  </si>
  <si>
    <t>0307-040</t>
  </si>
  <si>
    <t>FK-EMULSIFIER</t>
  </si>
  <si>
    <t>0307-100</t>
  </si>
  <si>
    <t>0307-128</t>
  </si>
  <si>
    <t>0308-040</t>
  </si>
  <si>
    <t>FK-ALTERSOLVE</t>
  </si>
  <si>
    <t>0308-100</t>
  </si>
  <si>
    <t>0308-128</t>
  </si>
  <si>
    <t>0308-280</t>
  </si>
  <si>
    <t>0309-040</t>
  </si>
  <si>
    <t>FK-DESTAINER 8%</t>
  </si>
  <si>
    <t>0309-100</t>
  </si>
  <si>
    <t>0309-128</t>
  </si>
  <si>
    <t>0310-040</t>
  </si>
  <si>
    <t>FK-OXYGEN DESTAINER</t>
  </si>
  <si>
    <t>0310-100</t>
  </si>
  <si>
    <t>0310-128</t>
  </si>
  <si>
    <t>0311-040</t>
  </si>
  <si>
    <t>FK-FABRIC SOFTENER</t>
  </si>
  <si>
    <t>0311-100</t>
  </si>
  <si>
    <t>0311-128</t>
  </si>
  <si>
    <t>0312-040</t>
  </si>
  <si>
    <t>FK-SOUR</t>
  </si>
  <si>
    <t>0312-100</t>
  </si>
  <si>
    <t>0312-128</t>
  </si>
  <si>
    <t>0313-040</t>
  </si>
  <si>
    <t>FK-SOFT &amp; SOUR</t>
  </si>
  <si>
    <t>0313-100</t>
  </si>
  <si>
    <t>0313-128</t>
  </si>
  <si>
    <t>0314-100</t>
  </si>
  <si>
    <t>FK-SOFT &amp; SAN</t>
  </si>
  <si>
    <t>0314-128</t>
  </si>
  <si>
    <t>0315-100</t>
  </si>
  <si>
    <t>FK-FINISH</t>
  </si>
  <si>
    <t>0315-128</t>
  </si>
  <si>
    <t>0316-100</t>
  </si>
  <si>
    <t>FK-CONDITIONER</t>
  </si>
  <si>
    <t>0316-128</t>
  </si>
  <si>
    <t>0317-050</t>
  </si>
  <si>
    <t>FK-POWDER DETERGENT</t>
  </si>
  <si>
    <t>0318-032</t>
  </si>
  <si>
    <t>RS-FURNITURE POLISH</t>
  </si>
  <si>
    <t>0318-270</t>
  </si>
  <si>
    <t>0319-100</t>
  </si>
  <si>
    <t>FK-LAUNDRY BLEACH  5%</t>
  </si>
  <si>
    <t>0320-100</t>
  </si>
  <si>
    <t>OXYMIZE</t>
  </si>
  <si>
    <t>0320-250</t>
  </si>
  <si>
    <t>0320-378</t>
  </si>
  <si>
    <t>0321-100</t>
  </si>
  <si>
    <t>BREWKLEEN ALKALINE</t>
  </si>
  <si>
    <t>0321-470</t>
  </si>
  <si>
    <t>55 GALLON</t>
  </si>
  <si>
    <t>0322-100</t>
  </si>
  <si>
    <t>BREWKLEEN CHLORINATED ALKALINE</t>
  </si>
  <si>
    <t>0322-470</t>
  </si>
  <si>
    <t>0323-100</t>
  </si>
  <si>
    <t>BREWKLEEN ACIDIC</t>
  </si>
  <si>
    <t>0323-470</t>
  </si>
  <si>
    <t>0329-128</t>
  </si>
  <si>
    <t>SOLUTION SAN (2.5)</t>
  </si>
  <si>
    <t>0329-250</t>
  </si>
  <si>
    <t>0346-032</t>
  </si>
  <si>
    <t>XPRESS DETERGENT DISINFECTANT</t>
  </si>
  <si>
    <t>0346-432</t>
  </si>
  <si>
    <t>0348-032</t>
  </si>
  <si>
    <t>XPRESS OVEN &amp; GRILL CLEANER</t>
  </si>
  <si>
    <t>0348-432</t>
  </si>
  <si>
    <t>0350-032</t>
  </si>
  <si>
    <t>XPRESS DEGREASER</t>
  </si>
  <si>
    <t>0350-432</t>
  </si>
  <si>
    <t>0352-032</t>
  </si>
  <si>
    <t>XPRESS FRYER BOIL OUT</t>
  </si>
  <si>
    <t>0352-432</t>
  </si>
  <si>
    <t>0354-032</t>
  </si>
  <si>
    <t>XPRESS BEVERAGE DRAIN CLEANER</t>
  </si>
  <si>
    <t>0354-432</t>
  </si>
  <si>
    <t>0356-032</t>
  </si>
  <si>
    <t>XPRESS STAINLESS STEEL POLISH</t>
  </si>
  <si>
    <t>0356-432</t>
  </si>
  <si>
    <t>0358-128</t>
  </si>
  <si>
    <t>REGULAR BAR CLEANSER</t>
  </si>
  <si>
    <t>0360-032</t>
  </si>
  <si>
    <t>EX[RESS LIFT</t>
  </si>
  <si>
    <t>0360-432</t>
  </si>
  <si>
    <t>XPRESS LIFT</t>
  </si>
  <si>
    <t>0362-100</t>
  </si>
  <si>
    <t>SCALE KLEEN</t>
  </si>
  <si>
    <t>0362-128</t>
  </si>
  <si>
    <t>0362-280</t>
  </si>
  <si>
    <t>0366-032</t>
  </si>
  <si>
    <t>XPRESS GLASS &amp; SURFACE CLEANER</t>
  </si>
  <si>
    <t>0366-432</t>
  </si>
  <si>
    <t>0368-032</t>
  </si>
  <si>
    <t>RS-TOILET BOWL CLEANER</t>
  </si>
  <si>
    <t>0368-432</t>
  </si>
  <si>
    <t>0371-288</t>
  </si>
  <si>
    <t>SOAK MATE POWDER</t>
  </si>
  <si>
    <t>2 X 8.8 POUND</t>
  </si>
  <si>
    <t>0373-032</t>
  </si>
  <si>
    <t>RS-REFRESH ODOR NEUTRALIZER</t>
  </si>
  <si>
    <t>0373-432</t>
  </si>
  <si>
    <t>0397-080</t>
  </si>
  <si>
    <t>SUDS MATE</t>
  </si>
  <si>
    <t>8 POUND</t>
  </si>
  <si>
    <t>0397-208</t>
  </si>
  <si>
    <t>2 X 8 POUND</t>
  </si>
  <si>
    <t>0399-100</t>
  </si>
  <si>
    <t>DEGREASER (HD53)</t>
  </si>
  <si>
    <t>0399-128</t>
  </si>
  <si>
    <t>0399-250</t>
  </si>
  <si>
    <t>0399-280</t>
  </si>
  <si>
    <t>0506-050</t>
  </si>
  <si>
    <t>LAUNDRY POWDERED BLEACH</t>
  </si>
  <si>
    <t>0513-1</t>
  </si>
  <si>
    <t>SALT</t>
  </si>
  <si>
    <t>EACH</t>
  </si>
  <si>
    <t>0532-004</t>
  </si>
  <si>
    <t>OXY-KLEEN PLASTIC DESTAINER</t>
  </si>
  <si>
    <t>4 POUND</t>
  </si>
  <si>
    <t>0532-025</t>
  </si>
  <si>
    <t>OXY-KLEEN PLASTICWARE DESTAINER</t>
  </si>
  <si>
    <t>25 POUND</t>
  </si>
  <si>
    <t>0540-1</t>
  </si>
  <si>
    <t>DISHRACKS</t>
  </si>
  <si>
    <t>0541-050</t>
  </si>
  <si>
    <t>OXALIC ACID</t>
  </si>
  <si>
    <t>0549-025</t>
  </si>
  <si>
    <t>FK-ENZYME BOOSTER</t>
  </si>
  <si>
    <t>0559-032</t>
  </si>
  <si>
    <t>XPRESS WHITE N BRITE</t>
  </si>
  <si>
    <t>0559-432</t>
  </si>
  <si>
    <t>0560-1</t>
  </si>
  <si>
    <t>CONTAINERS</t>
  </si>
  <si>
    <t>0589-1</t>
  </si>
  <si>
    <t>TEST PAPER-ENSURINSE</t>
  </si>
  <si>
    <t>0591-1</t>
  </si>
  <si>
    <t>SPRAY BOTTLE W/ TRIGGER</t>
  </si>
  <si>
    <t>0592-1</t>
  </si>
  <si>
    <t>TEST PAPER-CHLORINE</t>
  </si>
  <si>
    <t>0593-1</t>
  </si>
  <si>
    <t>TEST PAPER-DC33</t>
  </si>
  <si>
    <t>0598-1</t>
  </si>
  <si>
    <t>TEST PAPER-QUATENARY AMMONIA</t>
  </si>
  <si>
    <t>0599-1</t>
  </si>
  <si>
    <t>TEST PAPER-IODINE</t>
  </si>
  <si>
    <t>0600-1</t>
  </si>
  <si>
    <t>LABOR</t>
  </si>
  <si>
    <t>0602-025</t>
  </si>
  <si>
    <t>FLATWARE PRESOAK POWDER</t>
  </si>
  <si>
    <t>0605-100</t>
  </si>
  <si>
    <t>GK-ENVIRO PAN</t>
  </si>
  <si>
    <t>0605-128</t>
  </si>
  <si>
    <t>0605-250</t>
  </si>
  <si>
    <t>0605-280</t>
  </si>
  <si>
    <t>0619-125</t>
  </si>
  <si>
    <t>GK-2 GLASS &amp; SURFACE CLEANER</t>
  </si>
  <si>
    <t>0619-225</t>
  </si>
  <si>
    <t>0620-125</t>
  </si>
  <si>
    <t>GK-4 FLOOR CLEANER</t>
  </si>
  <si>
    <t>0620-225</t>
  </si>
  <si>
    <t>0622-128</t>
  </si>
  <si>
    <t>ENSURANCE PLUS</t>
  </si>
  <si>
    <t>0622-280</t>
  </si>
  <si>
    <t>0623-1</t>
  </si>
  <si>
    <t>CS-ROOM DEODORIZER DISPENSER</t>
  </si>
  <si>
    <t>0623-12</t>
  </si>
  <si>
    <t>0625-1</t>
  </si>
  <si>
    <t>CS-TOWER DISPENSER</t>
  </si>
  <si>
    <t>0625-12</t>
  </si>
  <si>
    <t>0633-10</t>
  </si>
  <si>
    <t>FRUIT FLY BAR PRO</t>
  </si>
  <si>
    <t>10 X 1</t>
  </si>
  <si>
    <t>0637-128</t>
  </si>
  <si>
    <t>PINE KLEEN</t>
  </si>
  <si>
    <t>0637-250</t>
  </si>
  <si>
    <t>0637-280</t>
  </si>
  <si>
    <t>0645-100</t>
  </si>
  <si>
    <t>DETERGENT A INSTITUTIONAL (DEALER)</t>
  </si>
  <si>
    <t>0674-125</t>
  </si>
  <si>
    <t>GK-ENVIRO SOAK</t>
  </si>
  <si>
    <t>0674-128</t>
  </si>
  <si>
    <t>0674-225</t>
  </si>
  <si>
    <t>0674-280</t>
  </si>
  <si>
    <t>0675-128</t>
  </si>
  <si>
    <t>D'CARBONIZER</t>
  </si>
  <si>
    <t>0675-280</t>
  </si>
  <si>
    <t>0677-025</t>
  </si>
  <si>
    <t>PLASTIC KLEEN</t>
  </si>
  <si>
    <t>0678-032</t>
  </si>
  <si>
    <t>XPRESS HI-TEMP GRILL CLEANER</t>
  </si>
  <si>
    <t>0678-432</t>
  </si>
  <si>
    <t>0679-128</t>
  </si>
  <si>
    <t>CITRU KLEEN</t>
  </si>
  <si>
    <t>0679-250</t>
  </si>
  <si>
    <t>0679-280</t>
  </si>
  <si>
    <t>0680-100</t>
  </si>
  <si>
    <t>POT &amp; PAN SUPREME</t>
  </si>
  <si>
    <t>0680-128</t>
  </si>
  <si>
    <t>0680-250</t>
  </si>
  <si>
    <t>0680-280</t>
  </si>
  <si>
    <t>0701-378</t>
  </si>
  <si>
    <t>MACH ENVIRO WASH</t>
  </si>
  <si>
    <t>0707-378</t>
  </si>
  <si>
    <t>MACH ENVIRO DRY</t>
  </si>
  <si>
    <t>0715-378</t>
  </si>
  <si>
    <t>MACH ENVIRO DRY PLUS</t>
  </si>
  <si>
    <t>0738-1</t>
  </si>
  <si>
    <t>SOAK TANK SERVICE</t>
  </si>
  <si>
    <t>0800-1</t>
  </si>
  <si>
    <t>ENERGY/ENVIRONMENTAL SURCHARGE</t>
  </si>
  <si>
    <t>0834-1</t>
  </si>
  <si>
    <t>BIO-FLOW SERVICE</t>
  </si>
  <si>
    <t>0834-100</t>
  </si>
  <si>
    <t>PUMP FOAMER</t>
  </si>
  <si>
    <t>0836-0100</t>
  </si>
  <si>
    <t>JET STREAM WASHER VALVE</t>
  </si>
  <si>
    <t>0836-0109</t>
  </si>
  <si>
    <t>JET STREAM RACK 9 BOTTLE</t>
  </si>
  <si>
    <t>0836-0116</t>
  </si>
  <si>
    <t>JET STREAM RACK 16 BOTTLE</t>
  </si>
  <si>
    <t>0852-1</t>
  </si>
  <si>
    <t>BAR BRUSH RENTAL</t>
  </si>
  <si>
    <t>0931-100</t>
  </si>
  <si>
    <t>SOAK TANK CLEANER</t>
  </si>
  <si>
    <t>0931-250</t>
  </si>
  <si>
    <t>0982-1</t>
  </si>
  <si>
    <t>SERVICE CHARGE</t>
  </si>
  <si>
    <t>0983-1</t>
  </si>
  <si>
    <t>RECONNECT FEE</t>
  </si>
  <si>
    <t>1032-100</t>
  </si>
  <si>
    <t>MACHINE DISH DETERGENT</t>
  </si>
  <si>
    <t>1034-100</t>
  </si>
  <si>
    <t>MACHINE DISH RINSE ADDITIVE</t>
  </si>
  <si>
    <t>1038-100</t>
  </si>
  <si>
    <t>MACHINE DETERGENT #4X</t>
  </si>
  <si>
    <t>1038-128</t>
  </si>
  <si>
    <t>1038-250</t>
  </si>
  <si>
    <t>1038-280</t>
  </si>
  <si>
    <t>1094-100</t>
  </si>
  <si>
    <t>SILVER TECH 3X</t>
  </si>
  <si>
    <t>1094-128</t>
  </si>
  <si>
    <t>1094-250</t>
  </si>
  <si>
    <t>1117-378</t>
  </si>
  <si>
    <t>MACH WASHMATE</t>
  </si>
  <si>
    <t>1119-378</t>
  </si>
  <si>
    <t>MACH ENDURANCE</t>
  </si>
  <si>
    <t>1120-378</t>
  </si>
  <si>
    <t>MACH DETERGENT MS</t>
  </si>
  <si>
    <t>1121-378</t>
  </si>
  <si>
    <t>MACH DRYMATE</t>
  </si>
  <si>
    <t>1122-378</t>
  </si>
  <si>
    <t>MACH WASHMATE-NP</t>
  </si>
  <si>
    <t>1126-378</t>
  </si>
  <si>
    <t>MACH DRYMATE PLUS</t>
  </si>
  <si>
    <t>1128-128</t>
  </si>
  <si>
    <t>FIT ANTIBACTERIAL FRUIT AND VEG WASH</t>
  </si>
  <si>
    <t>1128-280</t>
  </si>
  <si>
    <t>1303-100</t>
  </si>
  <si>
    <t>BAR TENDER</t>
  </si>
  <si>
    <t>1303-128</t>
  </si>
  <si>
    <t>1303-280</t>
  </si>
  <si>
    <t>1558520-1</t>
  </si>
  <si>
    <t xml:space="preserve">HK-DISPENSER - HAND SOAP BAG IN THE BOX </t>
  </si>
  <si>
    <t>1558520-12</t>
  </si>
  <si>
    <t>1605-1</t>
  </si>
  <si>
    <t>CS-ROOM DEODORIZER-HONEYSUCKLE</t>
  </si>
  <si>
    <t>1605-12</t>
  </si>
  <si>
    <t>1606-1</t>
  </si>
  <si>
    <t>CS-ROOM DEODORIZER-COTTON BLOSSOM</t>
  </si>
  <si>
    <t>1606-12</t>
  </si>
  <si>
    <t>1607-1</t>
  </si>
  <si>
    <t>CS-ROOM DEODORIZER-CUCUMBER MELON</t>
  </si>
  <si>
    <t>1607-12</t>
  </si>
  <si>
    <t>1608-1</t>
  </si>
  <si>
    <t>CS-BOWL CLIP-COTTON BLOSSOM</t>
  </si>
  <si>
    <t>1608-12</t>
  </si>
  <si>
    <t>1609-1</t>
  </si>
  <si>
    <t>CS-BOWL CLIP-CUCUMBER MELON</t>
  </si>
  <si>
    <t>1609-12</t>
  </si>
  <si>
    <t>1610-1</t>
  </si>
  <si>
    <t>CS-BOWL CLIP-HONEYSUCKLE</t>
  </si>
  <si>
    <t>1610-12</t>
  </si>
  <si>
    <t>1616-1</t>
  </si>
  <si>
    <t>CS-URINAL SCREEN-HONEYSUCKLE</t>
  </si>
  <si>
    <t>1616-10</t>
  </si>
  <si>
    <t>CS-URINAL SCREEN0HONEYSUCKLE</t>
  </si>
  <si>
    <t>1617-1</t>
  </si>
  <si>
    <t>CS-URINAL DEODORIZER-COTTON BLOSSOM</t>
  </si>
  <si>
    <t>1617-10</t>
  </si>
  <si>
    <t>1618-1</t>
  </si>
  <si>
    <t>CS-TOWER-COTTON BLOSSOM</t>
  </si>
  <si>
    <t>1618-6</t>
  </si>
  <si>
    <t>6 X 1</t>
  </si>
  <si>
    <t>1619-1</t>
  </si>
  <si>
    <t>CS-TOWER-CUCUMBER MELON</t>
  </si>
  <si>
    <t>1619-6</t>
  </si>
  <si>
    <t>1629-1</t>
  </si>
  <si>
    <t>CS-URINAL DEODORIZER-CUCUMBER MELON</t>
  </si>
  <si>
    <t>1629-10</t>
  </si>
  <si>
    <t>1721-378</t>
  </si>
  <si>
    <t>MACH TURBO</t>
  </si>
  <si>
    <t>2323-1</t>
  </si>
  <si>
    <t>HK-DISPENSER - BULK PRODUCT</t>
  </si>
  <si>
    <t>2323268-1</t>
  </si>
  <si>
    <t>HK-DISPENSER - FOAMING WHITE</t>
  </si>
  <si>
    <t>2323268-12</t>
  </si>
  <si>
    <t>2323269-1</t>
  </si>
  <si>
    <t>HK-DISPENSER - FOAMING BLACK</t>
  </si>
  <si>
    <t>2323269-12</t>
  </si>
  <si>
    <t>2323333-1</t>
  </si>
  <si>
    <t>HK-DISPENSER - TOUCHLESS FOAM WHITE</t>
  </si>
  <si>
    <t>2323333-6</t>
  </si>
  <si>
    <t>2323334-1</t>
  </si>
  <si>
    <t>HK-DISPENSER - TOUCHLESS FOAM BLACK</t>
  </si>
  <si>
    <t>2323334-6</t>
  </si>
  <si>
    <t>2323412-1</t>
  </si>
  <si>
    <t>BULK TOUCHLESS DISPENSER</t>
  </si>
  <si>
    <t>2323412-12</t>
  </si>
  <si>
    <t>BULK TOUCHLESS DISPENSERS-CASE</t>
  </si>
  <si>
    <t>2323424-1</t>
  </si>
  <si>
    <t>BULK DISPENSER-WHITE</t>
  </si>
  <si>
    <t>2323424-24</t>
  </si>
  <si>
    <t>BULK DISPENSERS-WHITE-CASE</t>
  </si>
  <si>
    <t>24 X 1</t>
  </si>
  <si>
    <t>2323425-1</t>
  </si>
  <si>
    <t>BULK DISPENSER-BLACK</t>
  </si>
  <si>
    <t>2323425-24</t>
  </si>
  <si>
    <t>BULK DISPENSERS-BLACK-CASE</t>
  </si>
  <si>
    <t>2324001-1</t>
  </si>
  <si>
    <t>DISPENSER STAND</t>
  </si>
  <si>
    <t>2324405-5</t>
  </si>
  <si>
    <t>DISPENSER STANDS-CASE</t>
  </si>
  <si>
    <t>5 X 1</t>
  </si>
  <si>
    <t>233-001</t>
  </si>
  <si>
    <t>233-410</t>
  </si>
  <si>
    <t>290-378</t>
  </si>
  <si>
    <t>FINALIZE</t>
  </si>
  <si>
    <t>295-378</t>
  </si>
  <si>
    <t>ENERGIZE</t>
  </si>
  <si>
    <t>4378-125</t>
  </si>
  <si>
    <t>ULTRA FC44 - FLR &amp; SURF CLEANER</t>
  </si>
  <si>
    <t>4378-225</t>
  </si>
  <si>
    <t>4380-125</t>
  </si>
  <si>
    <t>ULTRA GM22 - GLASS &amp; MULTI PURPOSE CLEANER</t>
  </si>
  <si>
    <t>4380-225</t>
  </si>
  <si>
    <t>4386-125</t>
  </si>
  <si>
    <t>ULTRA SPECIAL</t>
  </si>
  <si>
    <t>4386-225</t>
  </si>
  <si>
    <t>4388-125</t>
  </si>
  <si>
    <t>ULTRA LEMON SUDS</t>
  </si>
  <si>
    <t>4388-225</t>
  </si>
  <si>
    <t>4389-125</t>
  </si>
  <si>
    <t>ULTRA QA CONCENTRATE</t>
  </si>
  <si>
    <t>4389-225</t>
  </si>
  <si>
    <t>4392-125</t>
  </si>
  <si>
    <t>ULTRA FC46 - FLOOR CLEANER</t>
  </si>
  <si>
    <t>4392-225</t>
  </si>
  <si>
    <t>4394-125</t>
  </si>
  <si>
    <t>ULTRA GM24 - GLASS CLEANER</t>
  </si>
  <si>
    <t>4394-225</t>
  </si>
  <si>
    <t>4396-225</t>
  </si>
  <si>
    <t>ULTRA D-GREASE SUPREME</t>
  </si>
  <si>
    <t>4604-125</t>
  </si>
  <si>
    <t>GK-ENVIRO SUDS</t>
  </si>
  <si>
    <t>4604-225</t>
  </si>
  <si>
    <t>4611-125</t>
  </si>
  <si>
    <t>RS-110 AIR FRESHENER TROPICAL BREEZE</t>
  </si>
  <si>
    <t>4611-225</t>
  </si>
  <si>
    <t>4612-125</t>
  </si>
  <si>
    <t>RS-120 AIR FRESHENER CITRUS MIST</t>
  </si>
  <si>
    <t>4612-225</t>
  </si>
  <si>
    <t>4621-125</t>
  </si>
  <si>
    <t>ENSURINSE</t>
  </si>
  <si>
    <t>4621-225</t>
  </si>
  <si>
    <t>4670-125</t>
  </si>
  <si>
    <t>GK-6 ALL PURPOSE CLEANER</t>
  </si>
  <si>
    <t>4670-225</t>
  </si>
  <si>
    <t>4681-125</t>
  </si>
  <si>
    <t>ULTRA POT &amp; PAN SUPREME</t>
  </si>
  <si>
    <t>4681-225</t>
  </si>
  <si>
    <t>55100-050</t>
  </si>
  <si>
    <t>MACHINE DETERGENT</t>
  </si>
  <si>
    <t>55102-480</t>
  </si>
  <si>
    <t>METAL SAFE SOLID</t>
  </si>
  <si>
    <t>55106-050</t>
  </si>
  <si>
    <t>WHITE LAUNDRY BOOSTER/DESTAINER/RECLAIM POWDER</t>
  </si>
  <si>
    <t>55108-480</t>
  </si>
  <si>
    <t>CHLORINATED HW DETERGENT</t>
  </si>
  <si>
    <t>55113-280</t>
  </si>
  <si>
    <t>HW DISHMACHINE &amp; GLASSWASHER DETERGENT</t>
  </si>
  <si>
    <t>55114-100</t>
  </si>
  <si>
    <t>DISHMACHINE DETERGENT (SOFT TO MED HARD)</t>
  </si>
  <si>
    <t>55116-100</t>
  </si>
  <si>
    <t>55118-480</t>
  </si>
  <si>
    <t>SOLID DISHMACHINE DETERGENT (SOFT TO MED HARD)</t>
  </si>
  <si>
    <t>5516-100</t>
  </si>
  <si>
    <t>55201-280</t>
  </si>
  <si>
    <t>HIGH TEMP RINSE AID</t>
  </si>
  <si>
    <t>55202-100</t>
  </si>
  <si>
    <t>55203-280</t>
  </si>
  <si>
    <t>LOW TEMP RINSE AID</t>
  </si>
  <si>
    <t>55204-100</t>
  </si>
  <si>
    <t>55206-280</t>
  </si>
  <si>
    <t>HIGH SOLIDS FORMULA RINSE AID</t>
  </si>
  <si>
    <t>55207-100</t>
  </si>
  <si>
    <t>55211-280</t>
  </si>
  <si>
    <t xml:space="preserve">ALL TEMP ACID RINSE AID </t>
  </si>
  <si>
    <t>55300-280</t>
  </si>
  <si>
    <t>CHLORINATED LIQUID PRESOAK</t>
  </si>
  <si>
    <t>55303-280</t>
  </si>
  <si>
    <t>OVEN &amp; GRILL CLEANER</t>
  </si>
  <si>
    <t>55305-288</t>
  </si>
  <si>
    <t>METAL SAFE SOLID PRESOAK</t>
  </si>
  <si>
    <t>55307-280</t>
  </si>
  <si>
    <t>LIME SCALE REMOVER</t>
  </si>
  <si>
    <t>55313-280</t>
  </si>
  <si>
    <t>READY TO USE GLASS CLEANER</t>
  </si>
  <si>
    <t>55317-280</t>
  </si>
  <si>
    <t>BULK PEARL CLORED HAND SOAP</t>
  </si>
  <si>
    <t>55319-050</t>
  </si>
  <si>
    <t>SOFTENER SALT</t>
  </si>
  <si>
    <t>55321-280</t>
  </si>
  <si>
    <t>BULK PINK HAND SOAP W/PCMX</t>
  </si>
  <si>
    <t>55326-270</t>
  </si>
  <si>
    <t>CLINGING FORMULA OVEN &amp; GRILL CLEANER</t>
  </si>
  <si>
    <t>55328-270</t>
  </si>
  <si>
    <t>RTU STAINLESS CLEANER/POLISH</t>
  </si>
  <si>
    <t>55330-100</t>
  </si>
  <si>
    <t>DRAIN MAINTAINER</t>
  </si>
  <si>
    <t>55331-270</t>
  </si>
  <si>
    <t>RTU GLASS CLEANER</t>
  </si>
  <si>
    <t>55333-280</t>
  </si>
  <si>
    <t>FREEZER CLEANER</t>
  </si>
  <si>
    <t>55358-225</t>
  </si>
  <si>
    <t>FRUIT AND VEGETABLE WASH</t>
  </si>
  <si>
    <t>55405-280</t>
  </si>
  <si>
    <t>3RD SINK/FOOD CONTACT SURFACE SANITIZER</t>
  </si>
  <si>
    <t>55406-225</t>
  </si>
  <si>
    <t>IODINE BASED SANITIZER/GLASSWASHER SANI-RINSE</t>
  </si>
  <si>
    <t>55417-280</t>
  </si>
  <si>
    <t>CHLORINE SANITIZER DISHMACHINE/GLASSWASHER</t>
  </si>
  <si>
    <t>55418-100</t>
  </si>
  <si>
    <t>55504-050</t>
  </si>
  <si>
    <t>POWDERED POT &amp; PAN DETERGENT</t>
  </si>
  <si>
    <t>55507-280</t>
  </si>
  <si>
    <t>ECONOMY PINK POT &amp; PAN DETERGENT</t>
  </si>
  <si>
    <t>55508-100</t>
  </si>
  <si>
    <t>55509-280</t>
  </si>
  <si>
    <t>BLUE CONCENTRATED POT &amp; PAN DETERGNT</t>
  </si>
  <si>
    <t>55510-280</t>
  </si>
  <si>
    <t>55512-288</t>
  </si>
  <si>
    <t>CONCENTRATED SOLID POT &amp; PAN DETERGENT</t>
  </si>
  <si>
    <t>55514-100</t>
  </si>
  <si>
    <t>GOLD CONCENTRATED POT &amp; PAN DETERGENT</t>
  </si>
  <si>
    <t>55602-250</t>
  </si>
  <si>
    <t>ENZYME NO RINSE FLOOR CLEANER</t>
  </si>
  <si>
    <t>55607-250</t>
  </si>
  <si>
    <t>NON ALKALINE/NON ACID ALL PURPOSE CLEANER</t>
  </si>
  <si>
    <t>55608-280</t>
  </si>
  <si>
    <t>PURPLE GP KITCHEN CLEANER/DEGREASER</t>
  </si>
  <si>
    <t>55609-100</t>
  </si>
  <si>
    <t>55610-250</t>
  </si>
  <si>
    <t>HIGH CONCENTRATE GP KITCHEN CLEANER/DEGREASER</t>
  </si>
  <si>
    <t>55630-100</t>
  </si>
  <si>
    <t>CITRUS BASED CLEANER DEGREASER</t>
  </si>
  <si>
    <t>55636-100</t>
  </si>
  <si>
    <t>YELLOW GP KITCHEN CLEANER/DEGREASER</t>
  </si>
  <si>
    <t>55710-270</t>
  </si>
  <si>
    <t>MEDICINE,&amp; SHOE POLISH STAIN REMOVER</t>
  </si>
  <si>
    <t>55713-288</t>
  </si>
  <si>
    <t>SOLID LAUNDRY DETERGENT</t>
  </si>
  <si>
    <t>55715-270</t>
  </si>
  <si>
    <t>OIL,GREASE MAKEUP &amp; INK STAIN REMOVER</t>
  </si>
  <si>
    <t>55718-100</t>
  </si>
  <si>
    <t>CHLORINATED LAUNDRY DESTAINER</t>
  </si>
  <si>
    <t>55720-270</t>
  </si>
  <si>
    <t>PROTEIN &amp; ORGANIC STAIN REMOVER</t>
  </si>
  <si>
    <t>55725-270</t>
  </si>
  <si>
    <t>RUST, IRON &amp; METAL STAIN REMOVER</t>
  </si>
  <si>
    <t>55740-280</t>
  </si>
  <si>
    <t>HOME STYLE LAUNDRY DETERGENT</t>
  </si>
  <si>
    <t>55751-100</t>
  </si>
  <si>
    <t>NON ALKALINE LAUNDRY DETERGENT</t>
  </si>
  <si>
    <t>55753-280</t>
  </si>
  <si>
    <t>55755-100</t>
  </si>
  <si>
    <t>ALKALINE BUILT LAUNDRY DETERGENT</t>
  </si>
  <si>
    <t>55756-100</t>
  </si>
  <si>
    <t>LAUNDRY ALKALINE</t>
  </si>
  <si>
    <t>55757-100</t>
  </si>
  <si>
    <t>COMBINATION SOFTENER &amp; SOUR</t>
  </si>
  <si>
    <t>55762-100</t>
  </si>
  <si>
    <t>LAUNDRY SOUR</t>
  </si>
  <si>
    <t>55764-100</t>
  </si>
  <si>
    <t>FABRIC SOFTENER</t>
  </si>
  <si>
    <t>583631-080</t>
  </si>
  <si>
    <t>ECO-FIRST SOLID MACHINE DETERGENT</t>
  </si>
  <si>
    <t>583631-480</t>
  </si>
  <si>
    <t>803-0025</t>
  </si>
  <si>
    <t>ALARM-LOW LEVEL 2.5G PAIL</t>
  </si>
  <si>
    <t>803-0050</t>
  </si>
  <si>
    <t>ALARM-LOW LEVEL 5 G PAIL(61MM)</t>
  </si>
  <si>
    <t>90221-105</t>
  </si>
  <si>
    <t>BEER CLEAN-MANUAL</t>
  </si>
  <si>
    <t>100 X .5 OUNCE</t>
  </si>
  <si>
    <t>90223-255</t>
  </si>
  <si>
    <t>BEER CLEAN-SANITIZER</t>
  </si>
  <si>
    <t>100 X .25 OUNCE</t>
  </si>
  <si>
    <t>90224-105</t>
  </si>
  <si>
    <t>BEER CLEAN-ELECTRIC</t>
  </si>
  <si>
    <t>R0001-25</t>
  </si>
  <si>
    <t>TEST PAPER - HIGH TEMPERATURE</t>
  </si>
  <si>
    <t>25 X 1</t>
  </si>
  <si>
    <t>R0002-50</t>
  </si>
  <si>
    <t>50 X 1</t>
  </si>
  <si>
    <t>VSS021.01</t>
  </si>
  <si>
    <t>VSS POWER RED</t>
  </si>
  <si>
    <t>VSS021.05</t>
  </si>
  <si>
    <t>VSS027.01</t>
  </si>
  <si>
    <t>VSS RINSE AID</t>
  </si>
  <si>
    <t>VSS027.05</t>
  </si>
  <si>
    <t>VSS028.01</t>
  </si>
  <si>
    <t>VSS CRYSTAL CLEAR</t>
  </si>
  <si>
    <t>VSS028.05</t>
  </si>
  <si>
    <t>VSS029.08</t>
  </si>
  <si>
    <t>VSS AUTO POWER</t>
  </si>
  <si>
    <t>VSS054.01</t>
  </si>
  <si>
    <t>VSS SANITIZER</t>
  </si>
  <si>
    <t>VSS054.05</t>
  </si>
  <si>
    <t>VSS060.01</t>
  </si>
  <si>
    <t>VSS SILVER SOAK</t>
  </si>
  <si>
    <t>VSS060.05</t>
  </si>
  <si>
    <t>VSS061.01</t>
  </si>
  <si>
    <t>VSS POT 'N PAN</t>
  </si>
  <si>
    <t>VSS061.05</t>
  </si>
  <si>
    <t>VSS070.01</t>
  </si>
  <si>
    <t>VSS DELIMER</t>
  </si>
  <si>
    <t>VSS071.01</t>
  </si>
  <si>
    <t>VSS QUARRY FLOOR BREAK</t>
  </si>
  <si>
    <t>VSS072.01</t>
  </si>
  <si>
    <t>VSS BAR BACK</t>
  </si>
  <si>
    <t>VSS080.10</t>
  </si>
  <si>
    <t>VSS CD AUTOMATIC</t>
  </si>
  <si>
    <t>10 POUND</t>
  </si>
  <si>
    <t>VSS081.10</t>
  </si>
  <si>
    <t>VSS SILVERWARE PRESOAK</t>
  </si>
  <si>
    <t>VSS082.50</t>
  </si>
  <si>
    <t>VSS POWDERED DETERGENT</t>
  </si>
  <si>
    <t>VSS086.01</t>
  </si>
  <si>
    <t>VSS BIO TRAP 'N DRAIN</t>
  </si>
  <si>
    <t>VSS086.05</t>
  </si>
  <si>
    <t>VSS088.06</t>
  </si>
  <si>
    <t>VSS AIR FRESHENER - SANTA BARBARA BREEZE</t>
  </si>
  <si>
    <t>6 X 32 OUNCE</t>
  </si>
  <si>
    <t>VSS100.01</t>
  </si>
  <si>
    <t>VSS FOAMING HAND SOAP</t>
  </si>
  <si>
    <t>VSS103.01</t>
  </si>
  <si>
    <t>VSS BIO TRACK FLOOR CLEANER</t>
  </si>
  <si>
    <t>VSS110.01</t>
  </si>
  <si>
    <t>VSS RICHO BOCK SANITIZING RINSE</t>
  </si>
  <si>
    <t>VSS118.01</t>
  </si>
  <si>
    <t>VSS PEEL AWAY</t>
  </si>
  <si>
    <t>VSS130.01</t>
  </si>
  <si>
    <t>VSS DISINFECTANT/SANITIZER</t>
  </si>
  <si>
    <t>VSS130.05</t>
  </si>
  <si>
    <t>VSS159.10</t>
  </si>
  <si>
    <t>VSS BLEACH RITE PLUS</t>
  </si>
  <si>
    <t>VSS162.05</t>
  </si>
  <si>
    <t>VSS GLIDE EASE</t>
  </si>
  <si>
    <t>VSS170.01</t>
  </si>
  <si>
    <t>VSS POWER SHOT</t>
  </si>
  <si>
    <t>VSS170.05</t>
  </si>
  <si>
    <t>VSS171.01</t>
  </si>
  <si>
    <t>VSS SPARKLING CLEAR</t>
  </si>
  <si>
    <t>VSS171.05</t>
  </si>
  <si>
    <t>VSS172.01</t>
  </si>
  <si>
    <t>VSS POWER SUDS</t>
  </si>
  <si>
    <t>VSS174.01</t>
  </si>
  <si>
    <t>VSS FLOOR CLEAN</t>
  </si>
  <si>
    <t>VSS176.01</t>
  </si>
  <si>
    <t>VSS FRESH 'N SPARKLE</t>
  </si>
  <si>
    <t>VSS181.10</t>
  </si>
  <si>
    <t>VSS DETERGENT BOOSTER</t>
  </si>
  <si>
    <t>VSS183.01</t>
  </si>
  <si>
    <t>VSS SUPER DEGREASER X</t>
  </si>
  <si>
    <t>VSS185.01</t>
  </si>
  <si>
    <t>VSS HAND SUDS</t>
  </si>
  <si>
    <t>VSS186.06</t>
  </si>
  <si>
    <t>VSS GLASS CLEAN RTU</t>
  </si>
  <si>
    <t>VSS187.06</t>
  </si>
  <si>
    <t>VSS OVEN &amp; GRILL CLEANER - RTU</t>
  </si>
  <si>
    <t>VSS189.06</t>
  </si>
  <si>
    <t>VSS ALL PURPOSE CLEANER - RTU</t>
  </si>
  <si>
    <t>VSS196.01</t>
  </si>
  <si>
    <t>VSS GLASS CLEAN CONCENTRATE</t>
  </si>
  <si>
    <t>VSS197.10</t>
  </si>
  <si>
    <t>VSS DEEP FAT FRYER CLEANER</t>
  </si>
  <si>
    <t>VSS198.01</t>
  </si>
  <si>
    <t>VSS ROOM CARE 400</t>
  </si>
  <si>
    <t>VSS201.100</t>
  </si>
  <si>
    <t>VSS ENZYME POWDERED PRESOAK</t>
  </si>
  <si>
    <t>100 POUND</t>
  </si>
  <si>
    <t>VSS201.25</t>
  </si>
  <si>
    <t>VSS202.10</t>
  </si>
  <si>
    <t>VSS OXALIC ACID</t>
  </si>
  <si>
    <t>VSS203.50</t>
  </si>
  <si>
    <t>VSS POWDERED BLEACH</t>
  </si>
  <si>
    <t>VSS204.05</t>
  </si>
  <si>
    <t>VSS CONDITIONER</t>
  </si>
  <si>
    <t>VSS230.02</t>
  </si>
  <si>
    <t>VSS BREAK</t>
  </si>
  <si>
    <t>2 X 2.5 GALLON</t>
  </si>
  <si>
    <t>VSS230.05</t>
  </si>
  <si>
    <t>VSS230.15</t>
  </si>
  <si>
    <t>VSS230.2</t>
  </si>
  <si>
    <t>VSS240.02</t>
  </si>
  <si>
    <t>VSS DETERGENT</t>
  </si>
  <si>
    <t>VSS240.05</t>
  </si>
  <si>
    <t>VSS LAUNDRY DETERGENT</t>
  </si>
  <si>
    <t>VSS240.15</t>
  </si>
  <si>
    <t>VSS240.2</t>
  </si>
  <si>
    <t>VSS242.01</t>
  </si>
  <si>
    <t>VSS DETERGENT FREE</t>
  </si>
  <si>
    <t>VSS242.02</t>
  </si>
  <si>
    <t>VSS242.05</t>
  </si>
  <si>
    <t>VSS242.2</t>
  </si>
  <si>
    <t>VSS245.02</t>
  </si>
  <si>
    <t>VSS BUILT DETERGENT</t>
  </si>
  <si>
    <t>VSS245.05</t>
  </si>
  <si>
    <t>VSS245.15</t>
  </si>
  <si>
    <t>VSS245.2</t>
  </si>
  <si>
    <t>VSS248.02</t>
  </si>
  <si>
    <t>VSS HOMESTYLE DETERGENT</t>
  </si>
  <si>
    <t>VSS248.05</t>
  </si>
  <si>
    <t>VSS248.15</t>
  </si>
  <si>
    <t>VSS248.2</t>
  </si>
  <si>
    <t>VSS250.02</t>
  </si>
  <si>
    <t>VSS NEUTRALIZER</t>
  </si>
  <si>
    <t>VSS250.05</t>
  </si>
  <si>
    <t>VSS250.15</t>
  </si>
  <si>
    <t>VSS250.2</t>
  </si>
  <si>
    <t>VSS260.02</t>
  </si>
  <si>
    <t>VSS DESTAINER</t>
  </si>
  <si>
    <t>VSS260.05</t>
  </si>
  <si>
    <t>VSS260.15</t>
  </si>
  <si>
    <t>VSS260.2</t>
  </si>
  <si>
    <t>VSS265.02</t>
  </si>
  <si>
    <t>VSS DESTAINER CS</t>
  </si>
  <si>
    <t>VSS265.05</t>
  </si>
  <si>
    <t>VSS265.15</t>
  </si>
  <si>
    <t>VSS265.2</t>
  </si>
  <si>
    <t>VSS270.02</t>
  </si>
  <si>
    <t>VSS SOFTENER</t>
  </si>
  <si>
    <t>VSS270.05</t>
  </si>
  <si>
    <t>VSS270.15</t>
  </si>
  <si>
    <t>VSS270.2</t>
  </si>
  <si>
    <t>VSS290.06</t>
  </si>
  <si>
    <t>VSS CLOUD 9 - ENZOLVE</t>
  </si>
  <si>
    <t>VSS291.06</t>
  </si>
  <si>
    <t>VSS CLOUD 9 - BLAST IT</t>
  </si>
  <si>
    <t>VSS300.01</t>
  </si>
  <si>
    <t>VSS QUEEN BEE ALL-PURPOSE</t>
  </si>
  <si>
    <t>VSS500.06</t>
  </si>
  <si>
    <t>VSS RTU SANITIZER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</si>
</sst>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[$-10409]0.00;\(0.00\)"/>
    <numFmt numFmtId="165" formatCode="[$-10409]0;\(0\)"/>
    <numFmt numFmtId="166" formatCode="[$-10409]0.00000"/>
    <numFmt numFmtId="167" formatCode="&quot;$&quot;#,##0.00"/>
    <numFmt numFmtId="168" formatCode="0.0%"/>
    <numFmt numFmtId="169" formatCode="0.000"/>
    <numFmt numFmtId="170" formatCode="[$-10409]0.00"/>
    <numFmt numFmtId="171" formatCode="0.0000"/>
  </numFmts>
  <fonts count="14">
    <font>
      <sz val="10"/>
      <name val="Arial"/>
    </font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9"/>
      <color indexed="8"/>
      <name val="Arial"/>
      <family val="2"/>
    </font>
    <font>
      <sz val="8"/>
      <name val="Arial"/>
      <family val="2"/>
    </font>
    <font>
      <b/>
      <sz val="7"/>
      <name val="Arial"/>
      <family val="2"/>
    </font>
    <font>
      <b/>
      <sz val="18"/>
      <name val="Arial"/>
      <family val="2"/>
    </font>
    <font>
      <b/>
      <sz val="18"/>
      <color indexed="10"/>
      <name val="Arial"/>
      <family val="2"/>
    </font>
    <font>
      <b/>
      <sz val="7"/>
      <color indexed="10"/>
      <name val="Arial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5" fillId="2" borderId="1" xfId="0" applyFont="1" applyFill="1" applyBorder="1" applyAlignment="1" applyProtection="1">
      <alignment horizontal="center" vertical="center" readingOrder="1"/>
      <protection locked="0"/>
    </xf>
    <xf numFmtId="167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0" fontId="5" fillId="3" borderId="1" xfId="0" applyFont="1" applyFill="1" applyBorder="1" applyAlignment="1" applyProtection="1">
      <alignment horizontal="center" vertical="center" readingOrder="1"/>
      <protection locked="0"/>
    </xf>
    <xf numFmtId="0" fontId="4" fillId="0" borderId="2" xfId="0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readingOrder="1"/>
    </xf>
    <xf numFmtId="164" fontId="5" fillId="0" borderId="1" xfId="0" applyNumberFormat="1" applyFont="1" applyBorder="1" applyAlignment="1">
      <alignment horizontal="center" vertical="center" readingOrder="1"/>
    </xf>
    <xf numFmtId="165" fontId="5" fillId="0" borderId="1" xfId="0" applyNumberFormat="1" applyFont="1" applyBorder="1" applyAlignment="1">
      <alignment horizontal="center" vertical="center" readingOrder="1"/>
    </xf>
    <xf numFmtId="166" fontId="5" fillId="0" borderId="1" xfId="0" applyNumberFormat="1" applyFont="1" applyBorder="1" applyAlignment="1">
      <alignment horizontal="center" vertical="center" readingOrder="1"/>
    </xf>
    <xf numFmtId="167" fontId="5" fillId="0" borderId="1" xfId="0" applyNumberFormat="1" applyFont="1" applyBorder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 readingOrder="1"/>
    </xf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8" fontId="0" fillId="0" borderId="1" xfId="2" applyNumberFormat="1" applyFont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 readingOrder="1"/>
    </xf>
    <xf numFmtId="170" fontId="5" fillId="0" borderId="0" xfId="0" applyNumberFormat="1" applyFont="1" applyAlignment="1">
      <alignment horizontal="center" vertical="center" readingOrder="1"/>
    </xf>
    <xf numFmtId="0" fontId="0" fillId="0" borderId="1" xfId="0" applyBorder="1" applyAlignment="1" applyProtection="1">
      <alignment horizontal="center" vertical="center"/>
      <protection locked="0"/>
    </xf>
    <xf numFmtId="0" fontId="0" fillId="2" borderId="1" xfId="0" applyFill="1" applyBorder="1" applyAlignment="1" applyProtection="1">
      <alignment horizontal="center" vertical="center"/>
      <protection locked="0"/>
    </xf>
    <xf numFmtId="0" fontId="8" fillId="2" borderId="1" xfId="0" applyFont="1" applyFill="1" applyBorder="1" applyAlignment="1" applyProtection="1">
      <alignment horizontal="center" vertical="center"/>
      <protection locked="0"/>
    </xf>
    <xf numFmtId="2" fontId="0" fillId="2" borderId="1" xfId="0" applyNumberForma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 wrapText="1" readingOrder="1"/>
    </xf>
    <xf numFmtId="49" fontId="4" fillId="0" borderId="3" xfId="0" applyNumberFormat="1" applyFont="1" applyBorder="1" applyAlignment="1">
      <alignment horizontal="center" vertical="center" wrapText="1" readingOrder="1"/>
    </xf>
    <xf numFmtId="49" fontId="5" fillId="2" borderId="1" xfId="0" applyNumberFormat="1" applyFont="1" applyFill="1" applyBorder="1" applyAlignment="1" applyProtection="1">
      <alignment horizontal="center" vertical="center" readingOrder="1"/>
      <protection locked="0"/>
    </xf>
    <xf numFmtId="49" fontId="3" fillId="0" borderId="0" xfId="0" applyNumberFormat="1" applyFont="1" applyAlignment="1">
      <alignment horizontal="center" vertical="center"/>
    </xf>
    <xf numFmtId="0" fontId="13" fillId="0" borderId="1" xfId="1" applyBorder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left" vertical="center" wrapText="1" readingOrder="1"/>
      <protection locked="0"/>
    </xf>
    <xf numFmtId="164" fontId="5" fillId="0" borderId="0" xfId="0" applyNumberFormat="1" applyFont="1" applyAlignment="1" applyProtection="1">
      <alignment horizontal="right" vertical="center" wrapText="1" readingOrder="1"/>
      <protection locked="0"/>
    </xf>
    <xf numFmtId="165" fontId="5" fillId="0" borderId="0" xfId="0" applyNumberFormat="1" applyFont="1" applyAlignment="1" applyProtection="1">
      <alignment horizontal="right" vertical="center" wrapText="1" readingOrder="1"/>
      <protection locked="0"/>
    </xf>
    <xf numFmtId="166" fontId="5" fillId="0" borderId="0" xfId="0" applyNumberFormat="1" applyFont="1" applyAlignment="1" applyProtection="1">
      <alignment horizontal="right" vertical="center" wrapText="1" readingOrder="1"/>
      <protection locked="0"/>
    </xf>
    <xf numFmtId="0" fontId="5" fillId="0" borderId="0" xfId="0" applyFont="1" applyAlignment="1" applyProtection="1">
      <alignment horizontal="center" vertical="center" readingOrder="1"/>
      <protection locked="0"/>
    </xf>
    <xf numFmtId="164" fontId="5" fillId="0" borderId="0" xfId="0" applyNumberFormat="1" applyFont="1" applyAlignment="1" applyProtection="1">
      <alignment horizontal="center" vertical="center" readingOrder="1"/>
      <protection locked="0"/>
    </xf>
    <xf numFmtId="165" fontId="5" fillId="0" borderId="0" xfId="0" applyNumberFormat="1" applyFont="1" applyAlignment="1" applyProtection="1">
      <alignment horizontal="center" vertical="center" readingOrder="1"/>
      <protection locked="0"/>
    </xf>
    <xf numFmtId="166" fontId="5" fillId="0" borderId="0" xfId="0" applyNumberFormat="1" applyFont="1" applyAlignment="1" applyProtection="1">
      <alignment horizontal="center" vertical="center" readingOrder="1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 wrapText="1"/>
      <protection locked="0"/>
    </xf>
    <xf numFmtId="169" fontId="2" fillId="2" borderId="1" xfId="0" applyNumberFormat="1" applyFont="1" applyFill="1" applyBorder="1" applyAlignment="1" applyProtection="1">
      <alignment horizontal="center" vertical="center"/>
      <protection locked="0"/>
    </xf>
    <xf numFmtId="171" fontId="2" fillId="2" borderId="1" xfId="0" applyNumberFormat="1" applyFont="1" applyFill="1" applyBorder="1" applyAlignment="1" applyProtection="1">
      <alignment horizontal="center" vertical="center"/>
      <protection locked="0"/>
    </xf>
    <xf numFmtId="167" fontId="2" fillId="2" borderId="1" xfId="0" applyNumberFormat="1" applyFont="1" applyFill="1" applyBorder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7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49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8" fontId="2" fillId="2" borderId="1" xfId="2" applyNumberFormat="1" applyFont="1" applyFill="1" applyBorder="1" applyAlignment="1" applyProtection="1">
      <alignment horizontal="center" vertical="center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 readingOrder="1"/>
    </xf>
    <xf numFmtId="0" fontId="4" fillId="0" borderId="3" xfId="0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842F-A1A1-4680-B414-4EBBD2FA62A3}">
  <sheetPr>
    <pageSetUpPr fitToPage="1"/>
  </sheetPr>
  <dimension ref="A1:AG117"/>
  <sheetViews>
    <sheetView showGridLines="0" tabSelected="1" zoomScale="80" zoomScaleNormal="80" workbookViewId="0">
      <selection activeCell="P5" sqref="P5"/>
    </sheetView>
  </sheetViews>
  <sheetFormatPr defaultRowHeight="12.75"/>
  <cols>
    <col min="1" max="1" width="11.5703125" style="13" bestFit="1" customWidth="1"/>
    <col min="2" max="2" width="18.42578125" style="14" customWidth="1"/>
    <col min="3" max="3" width="25.85546875" style="13" customWidth="1"/>
    <col min="4" max="4" width="15.28515625" style="13" customWidth="1"/>
    <col min="5" max="5" width="15.28515625" style="36" customWidth="1"/>
    <col min="6" max="6" width="13.28515625" style="15" customWidth="1"/>
    <col min="7" max="7" width="15.140625" style="15" bestFit="1" customWidth="1"/>
    <col min="8" max="8" width="12.85546875" style="15" bestFit="1" customWidth="1"/>
    <col min="9" max="9" width="12.85546875" style="15" customWidth="1"/>
    <col min="10" max="10" width="23" style="15" bestFit="1" customWidth="1"/>
    <col min="11" max="11" width="12.85546875" style="15" customWidth="1"/>
    <col min="12" max="12" width="15.42578125" style="13" bestFit="1" customWidth="1"/>
    <col min="13" max="13" width="13.7109375" style="13" customWidth="1"/>
    <col min="14" max="14" width="12.5703125" style="13" customWidth="1"/>
    <col min="15" max="15" width="18.28515625" style="13" customWidth="1"/>
    <col min="16" max="16" width="45.7109375" style="13" customWidth="1"/>
    <col min="17" max="23" width="12.7109375" style="13" hidden="1" customWidth="1"/>
    <col min="24" max="24" width="10" style="13" hidden="1" customWidth="1"/>
    <col min="25" max="28" width="9.140625" style="13" hidden="1" customWidth="1"/>
    <col min="29" max="29" width="13.42578125" style="13" hidden="1" customWidth="1"/>
    <col min="30" max="30" width="11.42578125" style="13" hidden="1" customWidth="1"/>
    <col min="31" max="31" width="17.5703125" style="13" hidden="1" customWidth="1"/>
    <col min="32" max="32" width="15.85546875" style="13" hidden="1" customWidth="1"/>
    <col min="33" max="33" width="16" style="13" hidden="1" customWidth="1"/>
    <col min="34" max="48" width="9.140625" style="13" customWidth="1"/>
    <col min="49" max="16384" width="9.140625" style="13"/>
  </cols>
  <sheetData>
    <row r="1" spans="1:33" s="5" customFormat="1" ht="18.75" customHeight="1">
      <c r="A1" s="60" t="s">
        <v>0</v>
      </c>
      <c r="B1" s="60" t="s">
        <v>1</v>
      </c>
      <c r="C1" s="60" t="s">
        <v>2</v>
      </c>
      <c r="D1" s="4" t="s">
        <v>3</v>
      </c>
      <c r="E1" s="33"/>
      <c r="F1" s="59" t="s">
        <v>4</v>
      </c>
      <c r="G1" s="59"/>
      <c r="H1" s="59"/>
      <c r="I1" s="59"/>
      <c r="J1" s="59"/>
      <c r="K1" s="59"/>
      <c r="L1" s="64" t="s">
        <v>5</v>
      </c>
      <c r="M1" s="64" t="s">
        <v>6</v>
      </c>
      <c r="N1" s="64" t="s">
        <v>7</v>
      </c>
      <c r="O1" s="64" t="s">
        <v>8</v>
      </c>
      <c r="P1" s="66" t="s">
        <v>9</v>
      </c>
      <c r="Q1" s="62" t="s">
        <v>10</v>
      </c>
      <c r="R1" s="63"/>
      <c r="S1" s="63" t="s">
        <v>11</v>
      </c>
      <c r="T1" s="63"/>
      <c r="U1" s="63"/>
      <c r="AC1" s="4" t="s">
        <v>3</v>
      </c>
      <c r="AD1" s="4" t="s">
        <v>5</v>
      </c>
      <c r="AE1" s="4" t="s">
        <v>6</v>
      </c>
      <c r="AF1" s="4" t="s">
        <v>7</v>
      </c>
      <c r="AG1" s="4" t="s">
        <v>12</v>
      </c>
    </row>
    <row r="2" spans="1:33" s="5" customFormat="1" ht="51">
      <c r="A2" s="61"/>
      <c r="B2" s="61"/>
      <c r="C2" s="61"/>
      <c r="D2" s="6" t="s">
        <v>13</v>
      </c>
      <c r="E2" s="34" t="s">
        <v>14</v>
      </c>
      <c r="F2" s="7" t="s">
        <v>5</v>
      </c>
      <c r="G2" s="7" t="s">
        <v>6</v>
      </c>
      <c r="H2" s="7" t="s">
        <v>15</v>
      </c>
      <c r="I2" s="7" t="s">
        <v>16</v>
      </c>
      <c r="J2" s="7" t="s">
        <v>17</v>
      </c>
      <c r="K2" s="7" t="s">
        <v>18</v>
      </c>
      <c r="L2" s="65"/>
      <c r="M2" s="65"/>
      <c r="N2" s="65"/>
      <c r="O2" s="65"/>
      <c r="P2" s="66"/>
      <c r="Q2" s="5" t="s">
        <v>19</v>
      </c>
      <c r="R2" s="5" t="s">
        <v>20</v>
      </c>
      <c r="S2" s="5" t="s">
        <v>21</v>
      </c>
      <c r="T2" s="5" t="s">
        <v>19</v>
      </c>
      <c r="U2" s="5" t="s">
        <v>22</v>
      </c>
      <c r="V2" s="5" t="s">
        <v>23</v>
      </c>
      <c r="X2" s="5" t="s">
        <v>24</v>
      </c>
      <c r="Y2" s="5" t="s">
        <v>25</v>
      </c>
      <c r="AC2" s="38" t="s">
        <v>26</v>
      </c>
      <c r="AD2" s="39">
        <v>99</v>
      </c>
      <c r="AE2" s="40">
        <v>0</v>
      </c>
      <c r="AF2" s="41">
        <v>0</v>
      </c>
      <c r="AG2" s="8" t="s">
        <v>27</v>
      </c>
    </row>
    <row r="3" spans="1:33">
      <c r="A3" s="46">
        <v>620</v>
      </c>
      <c r="B3" s="47">
        <v>246200170</v>
      </c>
      <c r="C3" s="46" t="s">
        <v>28</v>
      </c>
      <c r="D3" s="3" t="s">
        <v>29</v>
      </c>
      <c r="E3" s="35" t="s">
        <v>30</v>
      </c>
      <c r="F3" s="2">
        <v>260</v>
      </c>
      <c r="G3" s="1">
        <v>2000</v>
      </c>
      <c r="H3" s="48">
        <v>8.8999999999999996E-2</v>
      </c>
      <c r="I3" s="49">
        <v>2000</v>
      </c>
      <c r="J3" s="50">
        <f>IF(F3&gt;1,(F3+R3),"RATE NOT COMPLETE")</f>
        <v>260</v>
      </c>
      <c r="K3" s="51">
        <f>IF(F3&gt;1,V3/O3,"-")</f>
        <v>0.22155688622754491</v>
      </c>
      <c r="L3" s="12">
        <f t="shared" ref="L3:L31" si="0">IF(D3&gt;1,VLOOKUP(D3,$AC$2:$AF$117,2,FALSE),"SELECT MODEL")</f>
        <v>245</v>
      </c>
      <c r="M3" s="10">
        <f t="shared" ref="M3:M31" si="1">IF(D3&gt;1,VLOOKUP(D3,$AC$2:$AF$117,3,FALSE),"-")</f>
        <v>1000</v>
      </c>
      <c r="N3" s="11">
        <f t="shared" ref="N3:N31" si="2">IF(D3&gt;1,VLOOKUP(D3,$AC$2:$AF$117,4,FALSE),"-")</f>
        <v>8.8999999999999996E-2</v>
      </c>
      <c r="O3" s="12">
        <f>IF(F3&gt;1,(L3+U3),"-")</f>
        <v>334</v>
      </c>
      <c r="P3" s="37" t="s">
        <v>31</v>
      </c>
      <c r="Q3" s="31">
        <f>I3-G3</f>
        <v>0</v>
      </c>
      <c r="R3" s="31">
        <f>IF(Q3&gt;1,Q3*H3,0)</f>
        <v>0</v>
      </c>
      <c r="S3" s="31">
        <f>IF(I3&gt;M3,I3,M3)</f>
        <v>2000</v>
      </c>
      <c r="T3" s="52">
        <f>S3-M3</f>
        <v>1000</v>
      </c>
      <c r="U3" s="31">
        <f>T3*N3</f>
        <v>89</v>
      </c>
      <c r="V3" s="53">
        <f>O3-J3</f>
        <v>74</v>
      </c>
      <c r="W3" s="31"/>
      <c r="X3" s="31"/>
      <c r="Y3" s="31"/>
      <c r="Z3" s="31"/>
      <c r="AA3" s="31">
        <f>O3-J3</f>
        <v>74</v>
      </c>
      <c r="AB3" s="31"/>
      <c r="AC3" s="8" t="s">
        <v>32</v>
      </c>
      <c r="AD3" s="9">
        <v>246</v>
      </c>
      <c r="AE3" s="10">
        <v>1000</v>
      </c>
      <c r="AF3" s="11">
        <v>8.8999999999999996E-2</v>
      </c>
      <c r="AG3" s="8" t="s">
        <v>27</v>
      </c>
    </row>
    <row r="4" spans="1:33">
      <c r="A4" s="46"/>
      <c r="B4" s="47"/>
      <c r="C4" s="46"/>
      <c r="D4" s="3"/>
      <c r="E4" s="35"/>
      <c r="F4" s="54"/>
      <c r="G4" s="55"/>
      <c r="H4" s="48"/>
      <c r="I4" s="49"/>
      <c r="J4" s="50" t="str">
        <f t="shared" ref="J4:J31" si="3">IF(F4&gt;1,(F4+R4),"RATE NOT COMPLETE")</f>
        <v>RATE NOT COMPLETE</v>
      </c>
      <c r="K4" s="51" t="str">
        <f t="shared" ref="K4:K31" si="4">IF(F4&gt;1,V4/O4,"-")</f>
        <v>-</v>
      </c>
      <c r="L4" s="12" t="str">
        <f t="shared" si="0"/>
        <v>SELECT MODEL</v>
      </c>
      <c r="M4" s="10" t="str">
        <f t="shared" si="1"/>
        <v>-</v>
      </c>
      <c r="N4" s="11" t="str">
        <f t="shared" si="2"/>
        <v>-</v>
      </c>
      <c r="O4" s="12" t="str">
        <f t="shared" ref="O4:O31" si="5">IF(F4&gt;1,(L4+U4),"-")</f>
        <v>-</v>
      </c>
      <c r="P4" s="46"/>
      <c r="Q4" s="31">
        <f t="shared" ref="Q4:Q31" si="6">I4-G4</f>
        <v>0</v>
      </c>
      <c r="R4" s="31">
        <f t="shared" ref="R4:R31" si="7">IF(Q4&gt;1,Q4*H4,0)</f>
        <v>0</v>
      </c>
      <c r="S4" s="31" t="str">
        <f t="shared" ref="S4:S31" si="8">IF(I4&gt;M4,I4,M4)</f>
        <v>-</v>
      </c>
      <c r="T4" s="52" t="e">
        <f t="shared" ref="T4:T31" si="9">S4-M4</f>
        <v>#VALUE!</v>
      </c>
      <c r="U4" s="31" t="e">
        <f t="shared" ref="U4:U31" si="10">T4*N4</f>
        <v>#VALUE!</v>
      </c>
      <c r="V4" s="53" t="e">
        <f t="shared" ref="V4:V31" si="11">O4-J4</f>
        <v>#VALUE!</v>
      </c>
      <c r="W4" s="31"/>
      <c r="X4" s="31" t="str">
        <f t="shared" ref="X4:X31" si="12">IF(I4&gt;M4,I4,M4)</f>
        <v>-</v>
      </c>
      <c r="Y4" s="31"/>
      <c r="Z4" s="31"/>
      <c r="AA4" s="31" t="e">
        <f t="shared" ref="AA4:AA31" si="13">O4-J4</f>
        <v>#VALUE!</v>
      </c>
      <c r="AB4" s="31"/>
      <c r="AC4" s="8" t="s">
        <v>33</v>
      </c>
      <c r="AD4" s="9">
        <v>246</v>
      </c>
      <c r="AE4" s="10">
        <v>1000</v>
      </c>
      <c r="AF4" s="11">
        <v>8.8999999999999996E-2</v>
      </c>
      <c r="AG4" s="8" t="s">
        <v>27</v>
      </c>
    </row>
    <row r="5" spans="1:33">
      <c r="A5" s="46"/>
      <c r="B5" s="47"/>
      <c r="C5" s="46"/>
      <c r="D5" s="3"/>
      <c r="E5" s="35"/>
      <c r="F5" s="54"/>
      <c r="G5" s="55"/>
      <c r="H5" s="48"/>
      <c r="I5" s="49"/>
      <c r="J5" s="50" t="str">
        <f t="shared" si="3"/>
        <v>RATE NOT COMPLETE</v>
      </c>
      <c r="K5" s="51" t="str">
        <f t="shared" si="4"/>
        <v>-</v>
      </c>
      <c r="L5" s="12" t="str">
        <f t="shared" si="0"/>
        <v>SELECT MODEL</v>
      </c>
      <c r="M5" s="10" t="str">
        <f t="shared" si="1"/>
        <v>-</v>
      </c>
      <c r="N5" s="11" t="str">
        <f t="shared" si="2"/>
        <v>-</v>
      </c>
      <c r="O5" s="12" t="str">
        <f t="shared" si="5"/>
        <v>-</v>
      </c>
      <c r="P5" s="46"/>
      <c r="Q5" s="31">
        <f t="shared" si="6"/>
        <v>0</v>
      </c>
      <c r="R5" s="31">
        <f t="shared" si="7"/>
        <v>0</v>
      </c>
      <c r="S5" s="31" t="str">
        <f t="shared" si="8"/>
        <v>-</v>
      </c>
      <c r="T5" s="52" t="e">
        <f t="shared" si="9"/>
        <v>#VALUE!</v>
      </c>
      <c r="U5" s="31" t="e">
        <f t="shared" si="10"/>
        <v>#VALUE!</v>
      </c>
      <c r="V5" s="53" t="e">
        <f t="shared" si="11"/>
        <v>#VALUE!</v>
      </c>
      <c r="W5" s="31"/>
      <c r="X5" s="31" t="str">
        <f t="shared" si="12"/>
        <v>-</v>
      </c>
      <c r="Y5" s="31"/>
      <c r="Z5" s="31"/>
      <c r="AA5" s="31" t="e">
        <f t="shared" si="13"/>
        <v>#VALUE!</v>
      </c>
      <c r="AB5" s="31"/>
      <c r="AC5" s="8" t="s">
        <v>34</v>
      </c>
      <c r="AD5" s="9">
        <v>287</v>
      </c>
      <c r="AE5" s="10">
        <v>1000</v>
      </c>
      <c r="AF5" s="11">
        <v>8.8999999999999996E-2</v>
      </c>
      <c r="AG5" s="8" t="s">
        <v>27</v>
      </c>
    </row>
    <row r="6" spans="1:33">
      <c r="A6" s="46"/>
      <c r="B6" s="47"/>
      <c r="C6" s="46"/>
      <c r="D6" s="3"/>
      <c r="E6" s="35"/>
      <c r="F6" s="54"/>
      <c r="G6" s="55"/>
      <c r="H6" s="48"/>
      <c r="I6" s="49"/>
      <c r="J6" s="50" t="str">
        <f t="shared" si="3"/>
        <v>RATE NOT COMPLETE</v>
      </c>
      <c r="K6" s="51" t="str">
        <f t="shared" si="4"/>
        <v>-</v>
      </c>
      <c r="L6" s="12" t="str">
        <f t="shared" si="0"/>
        <v>SELECT MODEL</v>
      </c>
      <c r="M6" s="10" t="str">
        <f t="shared" si="1"/>
        <v>-</v>
      </c>
      <c r="N6" s="11" t="str">
        <f t="shared" si="2"/>
        <v>-</v>
      </c>
      <c r="O6" s="12" t="str">
        <f t="shared" si="5"/>
        <v>-</v>
      </c>
      <c r="P6" s="46"/>
      <c r="Q6" s="31">
        <f t="shared" si="6"/>
        <v>0</v>
      </c>
      <c r="R6" s="31">
        <f t="shared" si="7"/>
        <v>0</v>
      </c>
      <c r="S6" s="31" t="str">
        <f t="shared" si="8"/>
        <v>-</v>
      </c>
      <c r="T6" s="52" t="e">
        <f t="shared" si="9"/>
        <v>#VALUE!</v>
      </c>
      <c r="U6" s="31" t="e">
        <f t="shared" si="10"/>
        <v>#VALUE!</v>
      </c>
      <c r="V6" s="53" t="e">
        <f t="shared" si="11"/>
        <v>#VALUE!</v>
      </c>
      <c r="W6" s="31"/>
      <c r="X6" s="31" t="str">
        <f t="shared" si="12"/>
        <v>-</v>
      </c>
      <c r="Y6" s="31"/>
      <c r="Z6" s="31"/>
      <c r="AA6" s="31" t="e">
        <f t="shared" si="13"/>
        <v>#VALUE!</v>
      </c>
      <c r="AB6" s="31"/>
      <c r="AC6" s="8" t="s">
        <v>35</v>
      </c>
      <c r="AD6" s="9">
        <v>342</v>
      </c>
      <c r="AE6" s="10">
        <v>1000</v>
      </c>
      <c r="AF6" s="11">
        <v>8.8999999999999996E-2</v>
      </c>
      <c r="AG6" s="8" t="s">
        <v>27</v>
      </c>
    </row>
    <row r="7" spans="1:33">
      <c r="A7" s="46"/>
      <c r="B7" s="47"/>
      <c r="C7" s="46"/>
      <c r="D7" s="3"/>
      <c r="E7" s="35"/>
      <c r="F7" s="54"/>
      <c r="G7" s="55"/>
      <c r="H7" s="48"/>
      <c r="I7" s="49"/>
      <c r="J7" s="50" t="str">
        <f t="shared" si="3"/>
        <v>RATE NOT COMPLETE</v>
      </c>
      <c r="K7" s="51" t="str">
        <f t="shared" si="4"/>
        <v>-</v>
      </c>
      <c r="L7" s="12" t="str">
        <f t="shared" si="0"/>
        <v>SELECT MODEL</v>
      </c>
      <c r="M7" s="10" t="str">
        <f t="shared" si="1"/>
        <v>-</v>
      </c>
      <c r="N7" s="11" t="str">
        <f t="shared" si="2"/>
        <v>-</v>
      </c>
      <c r="O7" s="12" t="str">
        <f t="shared" si="5"/>
        <v>-</v>
      </c>
      <c r="P7" s="46"/>
      <c r="Q7" s="31">
        <f t="shared" si="6"/>
        <v>0</v>
      </c>
      <c r="R7" s="31">
        <f t="shared" si="7"/>
        <v>0</v>
      </c>
      <c r="S7" s="31" t="str">
        <f t="shared" si="8"/>
        <v>-</v>
      </c>
      <c r="T7" s="52" t="e">
        <f t="shared" si="9"/>
        <v>#VALUE!</v>
      </c>
      <c r="U7" s="31" t="e">
        <f t="shared" si="10"/>
        <v>#VALUE!</v>
      </c>
      <c r="V7" s="53" t="e">
        <f t="shared" si="11"/>
        <v>#VALUE!</v>
      </c>
      <c r="W7" s="31"/>
      <c r="X7" s="31" t="str">
        <f t="shared" si="12"/>
        <v>-</v>
      </c>
      <c r="Y7" s="31"/>
      <c r="Z7" s="31"/>
      <c r="AA7" s="31" t="e">
        <f t="shared" si="13"/>
        <v>#VALUE!</v>
      </c>
      <c r="AB7" s="31"/>
      <c r="AC7" s="8" t="s">
        <v>36</v>
      </c>
      <c r="AD7" s="9">
        <v>304</v>
      </c>
      <c r="AE7" s="10">
        <v>1000</v>
      </c>
      <c r="AF7" s="11">
        <v>8.8999999999999996E-2</v>
      </c>
      <c r="AG7" s="8" t="s">
        <v>27</v>
      </c>
    </row>
    <row r="8" spans="1:33">
      <c r="A8" s="46"/>
      <c r="B8" s="47"/>
      <c r="C8" s="46"/>
      <c r="D8" s="3"/>
      <c r="E8" s="35"/>
      <c r="F8" s="54"/>
      <c r="G8" s="55"/>
      <c r="H8" s="48"/>
      <c r="I8" s="49"/>
      <c r="J8" s="50" t="str">
        <f t="shared" si="3"/>
        <v>RATE NOT COMPLETE</v>
      </c>
      <c r="K8" s="51" t="str">
        <f t="shared" si="4"/>
        <v>-</v>
      </c>
      <c r="L8" s="12" t="str">
        <f t="shared" si="0"/>
        <v>SELECT MODEL</v>
      </c>
      <c r="M8" s="10" t="str">
        <f t="shared" si="1"/>
        <v>-</v>
      </c>
      <c r="N8" s="11" t="str">
        <f t="shared" si="2"/>
        <v>-</v>
      </c>
      <c r="O8" s="12" t="str">
        <f t="shared" si="5"/>
        <v>-</v>
      </c>
      <c r="P8" s="46"/>
      <c r="Q8" s="31">
        <f t="shared" si="6"/>
        <v>0</v>
      </c>
      <c r="R8" s="31">
        <f t="shared" si="7"/>
        <v>0</v>
      </c>
      <c r="S8" s="31" t="str">
        <f t="shared" si="8"/>
        <v>-</v>
      </c>
      <c r="T8" s="52" t="e">
        <f t="shared" si="9"/>
        <v>#VALUE!</v>
      </c>
      <c r="U8" s="31" t="e">
        <f t="shared" si="10"/>
        <v>#VALUE!</v>
      </c>
      <c r="V8" s="53" t="e">
        <f t="shared" si="11"/>
        <v>#VALUE!</v>
      </c>
      <c r="W8" s="31"/>
      <c r="X8" s="31" t="str">
        <f t="shared" si="12"/>
        <v>-</v>
      </c>
      <c r="Y8" s="31"/>
      <c r="Z8" s="31"/>
      <c r="AA8" s="31" t="e">
        <f t="shared" si="13"/>
        <v>#VALUE!</v>
      </c>
      <c r="AB8" s="31"/>
      <c r="AC8" s="8" t="s">
        <v>37</v>
      </c>
      <c r="AD8" s="9">
        <v>246</v>
      </c>
      <c r="AE8" s="10">
        <v>1000</v>
      </c>
      <c r="AF8" s="11">
        <v>8.8999999999999996E-2</v>
      </c>
      <c r="AG8" s="8" t="s">
        <v>27</v>
      </c>
    </row>
    <row r="9" spans="1:33">
      <c r="A9" s="46"/>
      <c r="B9" s="47"/>
      <c r="C9" s="46"/>
      <c r="D9" s="3"/>
      <c r="E9" s="35"/>
      <c r="F9" s="54"/>
      <c r="G9" s="55"/>
      <c r="H9" s="48"/>
      <c r="I9" s="49"/>
      <c r="J9" s="50" t="str">
        <f t="shared" si="3"/>
        <v>RATE NOT COMPLETE</v>
      </c>
      <c r="K9" s="51" t="str">
        <f t="shared" si="4"/>
        <v>-</v>
      </c>
      <c r="L9" s="12" t="str">
        <f t="shared" si="0"/>
        <v>SELECT MODEL</v>
      </c>
      <c r="M9" s="10" t="str">
        <f t="shared" si="1"/>
        <v>-</v>
      </c>
      <c r="N9" s="11" t="str">
        <f t="shared" si="2"/>
        <v>-</v>
      </c>
      <c r="O9" s="12" t="str">
        <f t="shared" si="5"/>
        <v>-</v>
      </c>
      <c r="P9" s="46"/>
      <c r="Q9" s="31">
        <f t="shared" si="6"/>
        <v>0</v>
      </c>
      <c r="R9" s="31">
        <f t="shared" si="7"/>
        <v>0</v>
      </c>
      <c r="S9" s="31" t="str">
        <f t="shared" si="8"/>
        <v>-</v>
      </c>
      <c r="T9" s="52" t="e">
        <f t="shared" si="9"/>
        <v>#VALUE!</v>
      </c>
      <c r="U9" s="31" t="e">
        <f t="shared" si="10"/>
        <v>#VALUE!</v>
      </c>
      <c r="V9" s="53" t="e">
        <f t="shared" si="11"/>
        <v>#VALUE!</v>
      </c>
      <c r="W9" s="31"/>
      <c r="X9" s="31" t="str">
        <f t="shared" si="12"/>
        <v>-</v>
      </c>
      <c r="Y9" s="31"/>
      <c r="Z9" s="31"/>
      <c r="AA9" s="31" t="e">
        <f t="shared" si="13"/>
        <v>#VALUE!</v>
      </c>
      <c r="AB9" s="31"/>
      <c r="AC9" s="8" t="s">
        <v>38</v>
      </c>
      <c r="AD9" s="9">
        <v>246</v>
      </c>
      <c r="AE9" s="10">
        <v>1000</v>
      </c>
      <c r="AF9" s="11">
        <v>8.8999999999999996E-2</v>
      </c>
      <c r="AG9" s="8" t="s">
        <v>27</v>
      </c>
    </row>
    <row r="10" spans="1:33">
      <c r="A10" s="46"/>
      <c r="B10" s="47"/>
      <c r="C10" s="46"/>
      <c r="D10" s="3"/>
      <c r="E10" s="35"/>
      <c r="F10" s="54"/>
      <c r="G10" s="55"/>
      <c r="H10" s="48"/>
      <c r="I10" s="49"/>
      <c r="J10" s="50" t="str">
        <f t="shared" si="3"/>
        <v>RATE NOT COMPLETE</v>
      </c>
      <c r="K10" s="51" t="str">
        <f t="shared" si="4"/>
        <v>-</v>
      </c>
      <c r="L10" s="12" t="str">
        <f t="shared" si="0"/>
        <v>SELECT MODEL</v>
      </c>
      <c r="M10" s="10" t="str">
        <f t="shared" si="1"/>
        <v>-</v>
      </c>
      <c r="N10" s="11" t="str">
        <f t="shared" si="2"/>
        <v>-</v>
      </c>
      <c r="O10" s="12" t="str">
        <f t="shared" si="5"/>
        <v>-</v>
      </c>
      <c r="P10" s="46"/>
      <c r="Q10" s="31">
        <f t="shared" si="6"/>
        <v>0</v>
      </c>
      <c r="R10" s="31">
        <f t="shared" si="7"/>
        <v>0</v>
      </c>
      <c r="S10" s="31" t="str">
        <f t="shared" si="8"/>
        <v>-</v>
      </c>
      <c r="T10" s="52" t="e">
        <f t="shared" si="9"/>
        <v>#VALUE!</v>
      </c>
      <c r="U10" s="31" t="e">
        <f t="shared" si="10"/>
        <v>#VALUE!</v>
      </c>
      <c r="V10" s="53" t="e">
        <f t="shared" si="11"/>
        <v>#VALUE!</v>
      </c>
      <c r="W10" s="31"/>
      <c r="X10" s="31" t="str">
        <f t="shared" si="12"/>
        <v>-</v>
      </c>
      <c r="Y10" s="31"/>
      <c r="Z10" s="31"/>
      <c r="AA10" s="31" t="e">
        <f t="shared" si="13"/>
        <v>#VALUE!</v>
      </c>
      <c r="AB10" s="31"/>
      <c r="AC10" s="8" t="s">
        <v>39</v>
      </c>
      <c r="AD10" s="9">
        <v>287</v>
      </c>
      <c r="AE10" s="10">
        <v>1000</v>
      </c>
      <c r="AF10" s="11">
        <v>8.8999999999999996E-2</v>
      </c>
      <c r="AG10" s="8" t="s">
        <v>27</v>
      </c>
    </row>
    <row r="11" spans="1:33">
      <c r="A11" s="46"/>
      <c r="B11" s="47"/>
      <c r="C11" s="46"/>
      <c r="D11" s="3"/>
      <c r="E11" s="35"/>
      <c r="F11" s="54"/>
      <c r="G11" s="55"/>
      <c r="H11" s="48"/>
      <c r="I11" s="49"/>
      <c r="J11" s="50" t="str">
        <f t="shared" si="3"/>
        <v>RATE NOT COMPLETE</v>
      </c>
      <c r="K11" s="51" t="str">
        <f t="shared" si="4"/>
        <v>-</v>
      </c>
      <c r="L11" s="12" t="str">
        <f t="shared" si="0"/>
        <v>SELECT MODEL</v>
      </c>
      <c r="M11" s="10" t="str">
        <f t="shared" si="1"/>
        <v>-</v>
      </c>
      <c r="N11" s="11" t="str">
        <f t="shared" si="2"/>
        <v>-</v>
      </c>
      <c r="O11" s="12" t="str">
        <f t="shared" si="5"/>
        <v>-</v>
      </c>
      <c r="P11" s="46"/>
      <c r="Q11" s="31">
        <f t="shared" si="6"/>
        <v>0</v>
      </c>
      <c r="R11" s="31">
        <f t="shared" si="7"/>
        <v>0</v>
      </c>
      <c r="S11" s="31" t="str">
        <f t="shared" si="8"/>
        <v>-</v>
      </c>
      <c r="T11" s="52" t="e">
        <f t="shared" si="9"/>
        <v>#VALUE!</v>
      </c>
      <c r="U11" s="31" t="e">
        <f t="shared" si="10"/>
        <v>#VALUE!</v>
      </c>
      <c r="V11" s="53" t="e">
        <f t="shared" si="11"/>
        <v>#VALUE!</v>
      </c>
      <c r="W11" s="31"/>
      <c r="X11" s="31" t="str">
        <f t="shared" si="12"/>
        <v>-</v>
      </c>
      <c r="Y11" s="31"/>
      <c r="Z11" s="31"/>
      <c r="AA11" s="31" t="e">
        <f t="shared" si="13"/>
        <v>#VALUE!</v>
      </c>
      <c r="AB11" s="31"/>
      <c r="AC11" s="8" t="s">
        <v>40</v>
      </c>
      <c r="AD11" s="9">
        <v>342</v>
      </c>
      <c r="AE11" s="10">
        <v>1000</v>
      </c>
      <c r="AF11" s="11">
        <v>8.8999999999999996E-2</v>
      </c>
      <c r="AG11" s="8" t="s">
        <v>27</v>
      </c>
    </row>
    <row r="12" spans="1:33">
      <c r="A12" s="46"/>
      <c r="B12" s="47"/>
      <c r="C12" s="46"/>
      <c r="D12" s="3"/>
      <c r="E12" s="35"/>
      <c r="F12" s="54"/>
      <c r="G12" s="55"/>
      <c r="H12" s="48"/>
      <c r="I12" s="49"/>
      <c r="J12" s="50" t="str">
        <f t="shared" si="3"/>
        <v>RATE NOT COMPLETE</v>
      </c>
      <c r="K12" s="51" t="str">
        <f t="shared" si="4"/>
        <v>-</v>
      </c>
      <c r="L12" s="12" t="str">
        <f t="shared" si="0"/>
        <v>SELECT MODEL</v>
      </c>
      <c r="M12" s="10" t="str">
        <f t="shared" si="1"/>
        <v>-</v>
      </c>
      <c r="N12" s="11" t="str">
        <f t="shared" si="2"/>
        <v>-</v>
      </c>
      <c r="O12" s="12" t="str">
        <f t="shared" si="5"/>
        <v>-</v>
      </c>
      <c r="P12" s="46"/>
      <c r="Q12" s="31">
        <f t="shared" si="6"/>
        <v>0</v>
      </c>
      <c r="R12" s="31">
        <f t="shared" si="7"/>
        <v>0</v>
      </c>
      <c r="S12" s="31" t="str">
        <f t="shared" si="8"/>
        <v>-</v>
      </c>
      <c r="T12" s="52" t="e">
        <f t="shared" si="9"/>
        <v>#VALUE!</v>
      </c>
      <c r="U12" s="31" t="e">
        <f t="shared" si="10"/>
        <v>#VALUE!</v>
      </c>
      <c r="V12" s="53" t="e">
        <f t="shared" si="11"/>
        <v>#VALUE!</v>
      </c>
      <c r="W12" s="31"/>
      <c r="X12" s="31" t="str">
        <f t="shared" si="12"/>
        <v>-</v>
      </c>
      <c r="Y12" s="31"/>
      <c r="Z12" s="31"/>
      <c r="AA12" s="31" t="e">
        <f t="shared" si="13"/>
        <v>#VALUE!</v>
      </c>
      <c r="AB12" s="31"/>
      <c r="AC12" s="8" t="s">
        <v>41</v>
      </c>
      <c r="AD12" s="9">
        <v>304</v>
      </c>
      <c r="AE12" s="10">
        <v>1000</v>
      </c>
      <c r="AF12" s="11">
        <v>8.8999999999999996E-2</v>
      </c>
      <c r="AG12" s="8" t="s">
        <v>27</v>
      </c>
    </row>
    <row r="13" spans="1:33">
      <c r="A13" s="46"/>
      <c r="B13" s="47"/>
      <c r="C13" s="46"/>
      <c r="D13" s="3"/>
      <c r="E13" s="35"/>
      <c r="F13" s="54"/>
      <c r="G13" s="55"/>
      <c r="H13" s="48"/>
      <c r="I13" s="49"/>
      <c r="J13" s="50" t="str">
        <f t="shared" si="3"/>
        <v>RATE NOT COMPLETE</v>
      </c>
      <c r="K13" s="51" t="str">
        <f t="shared" si="4"/>
        <v>-</v>
      </c>
      <c r="L13" s="12" t="str">
        <f t="shared" si="0"/>
        <v>SELECT MODEL</v>
      </c>
      <c r="M13" s="10" t="str">
        <f t="shared" si="1"/>
        <v>-</v>
      </c>
      <c r="N13" s="11" t="str">
        <f t="shared" si="2"/>
        <v>-</v>
      </c>
      <c r="O13" s="12" t="str">
        <f t="shared" si="5"/>
        <v>-</v>
      </c>
      <c r="P13" s="46"/>
      <c r="Q13" s="31">
        <f t="shared" si="6"/>
        <v>0</v>
      </c>
      <c r="R13" s="31">
        <f t="shared" si="7"/>
        <v>0</v>
      </c>
      <c r="S13" s="31" t="str">
        <f t="shared" si="8"/>
        <v>-</v>
      </c>
      <c r="T13" s="52" t="e">
        <f t="shared" si="9"/>
        <v>#VALUE!</v>
      </c>
      <c r="U13" s="31" t="e">
        <f t="shared" si="10"/>
        <v>#VALUE!</v>
      </c>
      <c r="V13" s="53" t="e">
        <f t="shared" si="11"/>
        <v>#VALUE!</v>
      </c>
      <c r="W13" s="31"/>
      <c r="X13" s="31" t="str">
        <f t="shared" si="12"/>
        <v>-</v>
      </c>
      <c r="Y13" s="31"/>
      <c r="Z13" s="31"/>
      <c r="AA13" s="31" t="e">
        <f t="shared" si="13"/>
        <v>#VALUE!</v>
      </c>
      <c r="AB13" s="31"/>
      <c r="AC13" s="8" t="s">
        <v>42</v>
      </c>
      <c r="AD13" s="9">
        <v>359</v>
      </c>
      <c r="AE13" s="10">
        <v>1000</v>
      </c>
      <c r="AF13" s="11">
        <v>7.9000000000000001E-2</v>
      </c>
      <c r="AG13" s="8" t="s">
        <v>27</v>
      </c>
    </row>
    <row r="14" spans="1:33">
      <c r="A14" s="46"/>
      <c r="B14" s="47"/>
      <c r="C14" s="46"/>
      <c r="D14" s="3"/>
      <c r="E14" s="35"/>
      <c r="F14" s="54"/>
      <c r="G14" s="55"/>
      <c r="H14" s="48"/>
      <c r="I14" s="49"/>
      <c r="J14" s="50" t="str">
        <f t="shared" si="3"/>
        <v>RATE NOT COMPLETE</v>
      </c>
      <c r="K14" s="51" t="str">
        <f t="shared" si="4"/>
        <v>-</v>
      </c>
      <c r="L14" s="12" t="str">
        <f t="shared" si="0"/>
        <v>SELECT MODEL</v>
      </c>
      <c r="M14" s="10" t="str">
        <f t="shared" si="1"/>
        <v>-</v>
      </c>
      <c r="N14" s="11" t="str">
        <f t="shared" si="2"/>
        <v>-</v>
      </c>
      <c r="O14" s="12" t="str">
        <f t="shared" si="5"/>
        <v>-</v>
      </c>
      <c r="P14" s="46"/>
      <c r="Q14" s="31">
        <f t="shared" si="6"/>
        <v>0</v>
      </c>
      <c r="R14" s="31">
        <f t="shared" si="7"/>
        <v>0</v>
      </c>
      <c r="S14" s="31" t="str">
        <f t="shared" si="8"/>
        <v>-</v>
      </c>
      <c r="T14" s="52" t="e">
        <f t="shared" si="9"/>
        <v>#VALUE!</v>
      </c>
      <c r="U14" s="31" t="e">
        <f t="shared" si="10"/>
        <v>#VALUE!</v>
      </c>
      <c r="V14" s="53" t="e">
        <f t="shared" si="11"/>
        <v>#VALUE!</v>
      </c>
      <c r="W14" s="31"/>
      <c r="X14" s="31" t="str">
        <f t="shared" si="12"/>
        <v>-</v>
      </c>
      <c r="Y14" s="31"/>
      <c r="Z14" s="31"/>
      <c r="AA14" s="31" t="e">
        <f t="shared" si="13"/>
        <v>#VALUE!</v>
      </c>
      <c r="AB14" s="31"/>
      <c r="AC14" s="8" t="s">
        <v>43</v>
      </c>
      <c r="AD14" s="9">
        <v>394</v>
      </c>
      <c r="AE14" s="10">
        <v>1000</v>
      </c>
      <c r="AF14" s="11">
        <v>7.9000000000000001E-2</v>
      </c>
      <c r="AG14" s="8" t="s">
        <v>27</v>
      </c>
    </row>
    <row r="15" spans="1:33">
      <c r="A15" s="46"/>
      <c r="B15" s="47"/>
      <c r="C15" s="46"/>
      <c r="D15" s="3"/>
      <c r="E15" s="35"/>
      <c r="F15" s="54"/>
      <c r="G15" s="55"/>
      <c r="H15" s="48"/>
      <c r="I15" s="49"/>
      <c r="J15" s="50" t="str">
        <f t="shared" si="3"/>
        <v>RATE NOT COMPLETE</v>
      </c>
      <c r="K15" s="51" t="str">
        <f t="shared" si="4"/>
        <v>-</v>
      </c>
      <c r="L15" s="12" t="str">
        <f t="shared" si="0"/>
        <v>SELECT MODEL</v>
      </c>
      <c r="M15" s="10" t="str">
        <f t="shared" si="1"/>
        <v>-</v>
      </c>
      <c r="N15" s="11" t="str">
        <f t="shared" si="2"/>
        <v>-</v>
      </c>
      <c r="O15" s="12" t="str">
        <f t="shared" si="5"/>
        <v>-</v>
      </c>
      <c r="P15" s="46"/>
      <c r="Q15" s="31">
        <f t="shared" si="6"/>
        <v>0</v>
      </c>
      <c r="R15" s="31">
        <f t="shared" si="7"/>
        <v>0</v>
      </c>
      <c r="S15" s="31" t="str">
        <f t="shared" si="8"/>
        <v>-</v>
      </c>
      <c r="T15" s="52" t="e">
        <f t="shared" si="9"/>
        <v>#VALUE!</v>
      </c>
      <c r="U15" s="31" t="e">
        <f t="shared" si="10"/>
        <v>#VALUE!</v>
      </c>
      <c r="V15" s="53" t="e">
        <f t="shared" si="11"/>
        <v>#VALUE!</v>
      </c>
      <c r="W15" s="31"/>
      <c r="X15" s="31" t="str">
        <f t="shared" si="12"/>
        <v>-</v>
      </c>
      <c r="Y15" s="31"/>
      <c r="Z15" s="31"/>
      <c r="AA15" s="31" t="e">
        <f t="shared" si="13"/>
        <v>#VALUE!</v>
      </c>
      <c r="AB15" s="31"/>
      <c r="AC15" s="8" t="s">
        <v>44</v>
      </c>
      <c r="AD15" s="9">
        <v>439</v>
      </c>
      <c r="AE15" s="10">
        <v>1000</v>
      </c>
      <c r="AF15" s="11">
        <v>7.9000000000000001E-2</v>
      </c>
      <c r="AG15" s="8" t="s">
        <v>27</v>
      </c>
    </row>
    <row r="16" spans="1:33">
      <c r="A16" s="46"/>
      <c r="B16" s="47"/>
      <c r="C16" s="46"/>
      <c r="D16" s="3"/>
      <c r="E16" s="35"/>
      <c r="F16" s="54"/>
      <c r="G16" s="55"/>
      <c r="H16" s="48"/>
      <c r="I16" s="49"/>
      <c r="J16" s="50" t="str">
        <f t="shared" si="3"/>
        <v>RATE NOT COMPLETE</v>
      </c>
      <c r="K16" s="51" t="str">
        <f t="shared" si="4"/>
        <v>-</v>
      </c>
      <c r="L16" s="12" t="str">
        <f t="shared" si="0"/>
        <v>SELECT MODEL</v>
      </c>
      <c r="M16" s="10" t="str">
        <f t="shared" si="1"/>
        <v>-</v>
      </c>
      <c r="N16" s="11" t="str">
        <f t="shared" si="2"/>
        <v>-</v>
      </c>
      <c r="O16" s="12" t="str">
        <f t="shared" si="5"/>
        <v>-</v>
      </c>
      <c r="P16" s="46"/>
      <c r="Q16" s="31">
        <f t="shared" si="6"/>
        <v>0</v>
      </c>
      <c r="R16" s="31">
        <f t="shared" si="7"/>
        <v>0</v>
      </c>
      <c r="S16" s="31" t="str">
        <f t="shared" si="8"/>
        <v>-</v>
      </c>
      <c r="T16" s="52" t="e">
        <f t="shared" si="9"/>
        <v>#VALUE!</v>
      </c>
      <c r="U16" s="31" t="e">
        <f t="shared" si="10"/>
        <v>#VALUE!</v>
      </c>
      <c r="V16" s="53" t="e">
        <f t="shared" si="11"/>
        <v>#VALUE!</v>
      </c>
      <c r="W16" s="31"/>
      <c r="X16" s="31" t="str">
        <f t="shared" si="12"/>
        <v>-</v>
      </c>
      <c r="Y16" s="31"/>
      <c r="Z16" s="31"/>
      <c r="AA16" s="31" t="e">
        <f t="shared" si="13"/>
        <v>#VALUE!</v>
      </c>
      <c r="AB16" s="31"/>
      <c r="AC16" s="8" t="s">
        <v>45</v>
      </c>
      <c r="AD16" s="9">
        <v>424</v>
      </c>
      <c r="AE16" s="10">
        <v>1000</v>
      </c>
      <c r="AF16" s="11">
        <v>7.9000000000000001E-2</v>
      </c>
      <c r="AG16" s="8" t="s">
        <v>27</v>
      </c>
    </row>
    <row r="17" spans="1:33">
      <c r="A17" s="46"/>
      <c r="B17" s="47"/>
      <c r="C17" s="46"/>
      <c r="D17" s="3"/>
      <c r="E17" s="35"/>
      <c r="F17" s="54"/>
      <c r="G17" s="55"/>
      <c r="H17" s="48"/>
      <c r="I17" s="49"/>
      <c r="J17" s="50" t="str">
        <f t="shared" si="3"/>
        <v>RATE NOT COMPLETE</v>
      </c>
      <c r="K17" s="51" t="str">
        <f t="shared" si="4"/>
        <v>-</v>
      </c>
      <c r="L17" s="12" t="str">
        <f t="shared" si="0"/>
        <v>SELECT MODEL</v>
      </c>
      <c r="M17" s="10" t="str">
        <f t="shared" si="1"/>
        <v>-</v>
      </c>
      <c r="N17" s="11" t="str">
        <f t="shared" si="2"/>
        <v>-</v>
      </c>
      <c r="O17" s="12" t="str">
        <f t="shared" si="5"/>
        <v>-</v>
      </c>
      <c r="P17" s="46"/>
      <c r="Q17" s="31">
        <f t="shared" si="6"/>
        <v>0</v>
      </c>
      <c r="R17" s="31">
        <f t="shared" si="7"/>
        <v>0</v>
      </c>
      <c r="S17" s="31" t="str">
        <f t="shared" si="8"/>
        <v>-</v>
      </c>
      <c r="T17" s="52" t="e">
        <f t="shared" si="9"/>
        <v>#VALUE!</v>
      </c>
      <c r="U17" s="31" t="e">
        <f t="shared" si="10"/>
        <v>#VALUE!</v>
      </c>
      <c r="V17" s="53" t="e">
        <f t="shared" si="11"/>
        <v>#VALUE!</v>
      </c>
      <c r="W17" s="31"/>
      <c r="X17" s="31" t="str">
        <f t="shared" si="12"/>
        <v>-</v>
      </c>
      <c r="Y17" s="31"/>
      <c r="Z17" s="31"/>
      <c r="AA17" s="31" t="e">
        <f t="shared" si="13"/>
        <v>#VALUE!</v>
      </c>
      <c r="AB17" s="31"/>
      <c r="AC17" s="8" t="s">
        <v>46</v>
      </c>
      <c r="AD17" s="9">
        <v>264</v>
      </c>
      <c r="AE17" s="10">
        <v>1000</v>
      </c>
      <c r="AF17" s="11">
        <v>8.8999999999999996E-2</v>
      </c>
      <c r="AG17" s="8" t="s">
        <v>27</v>
      </c>
    </row>
    <row r="18" spans="1:33">
      <c r="A18" s="46"/>
      <c r="B18" s="47"/>
      <c r="C18" s="46"/>
      <c r="D18" s="3"/>
      <c r="E18" s="35"/>
      <c r="F18" s="54"/>
      <c r="G18" s="55"/>
      <c r="H18" s="48"/>
      <c r="I18" s="49"/>
      <c r="J18" s="50" t="str">
        <f t="shared" si="3"/>
        <v>RATE NOT COMPLETE</v>
      </c>
      <c r="K18" s="51" t="str">
        <f t="shared" si="4"/>
        <v>-</v>
      </c>
      <c r="L18" s="12" t="str">
        <f t="shared" si="0"/>
        <v>SELECT MODEL</v>
      </c>
      <c r="M18" s="10" t="str">
        <f t="shared" si="1"/>
        <v>-</v>
      </c>
      <c r="N18" s="11" t="str">
        <f t="shared" si="2"/>
        <v>-</v>
      </c>
      <c r="O18" s="12" t="str">
        <f t="shared" si="5"/>
        <v>-</v>
      </c>
      <c r="P18" s="46"/>
      <c r="Q18" s="31">
        <f t="shared" si="6"/>
        <v>0</v>
      </c>
      <c r="R18" s="31">
        <f t="shared" si="7"/>
        <v>0</v>
      </c>
      <c r="S18" s="31" t="str">
        <f t="shared" si="8"/>
        <v>-</v>
      </c>
      <c r="T18" s="52" t="e">
        <f t="shared" si="9"/>
        <v>#VALUE!</v>
      </c>
      <c r="U18" s="31" t="e">
        <f t="shared" si="10"/>
        <v>#VALUE!</v>
      </c>
      <c r="V18" s="53" t="e">
        <f t="shared" si="11"/>
        <v>#VALUE!</v>
      </c>
      <c r="W18" s="31"/>
      <c r="X18" s="31" t="str">
        <f t="shared" si="12"/>
        <v>-</v>
      </c>
      <c r="Y18" s="31"/>
      <c r="Z18" s="31"/>
      <c r="AA18" s="31" t="e">
        <f t="shared" si="13"/>
        <v>#VALUE!</v>
      </c>
      <c r="AB18" s="31"/>
      <c r="AC18" s="8" t="s">
        <v>47</v>
      </c>
      <c r="AD18" s="9">
        <v>304</v>
      </c>
      <c r="AE18" s="10">
        <v>1000</v>
      </c>
      <c r="AF18" s="11">
        <v>8.8999999999999996E-2</v>
      </c>
      <c r="AG18" s="8" t="s">
        <v>27</v>
      </c>
    </row>
    <row r="19" spans="1:33">
      <c r="A19" s="46"/>
      <c r="B19" s="47"/>
      <c r="C19" s="46"/>
      <c r="D19" s="3"/>
      <c r="E19" s="35"/>
      <c r="F19" s="54"/>
      <c r="G19" s="55"/>
      <c r="H19" s="48"/>
      <c r="I19" s="49"/>
      <c r="J19" s="50" t="str">
        <f t="shared" si="3"/>
        <v>RATE NOT COMPLETE</v>
      </c>
      <c r="K19" s="51" t="str">
        <f t="shared" si="4"/>
        <v>-</v>
      </c>
      <c r="L19" s="12" t="str">
        <f t="shared" si="0"/>
        <v>SELECT MODEL</v>
      </c>
      <c r="M19" s="10" t="str">
        <f t="shared" si="1"/>
        <v>-</v>
      </c>
      <c r="N19" s="11" t="str">
        <f t="shared" si="2"/>
        <v>-</v>
      </c>
      <c r="O19" s="12" t="str">
        <f t="shared" si="5"/>
        <v>-</v>
      </c>
      <c r="P19" s="46"/>
      <c r="Q19" s="31">
        <f t="shared" si="6"/>
        <v>0</v>
      </c>
      <c r="R19" s="31">
        <f t="shared" si="7"/>
        <v>0</v>
      </c>
      <c r="S19" s="31" t="str">
        <f t="shared" si="8"/>
        <v>-</v>
      </c>
      <c r="T19" s="52" t="e">
        <f t="shared" si="9"/>
        <v>#VALUE!</v>
      </c>
      <c r="U19" s="31" t="e">
        <f t="shared" si="10"/>
        <v>#VALUE!</v>
      </c>
      <c r="V19" s="53" t="e">
        <f t="shared" si="11"/>
        <v>#VALUE!</v>
      </c>
      <c r="W19" s="31"/>
      <c r="X19" s="31" t="str">
        <f t="shared" si="12"/>
        <v>-</v>
      </c>
      <c r="Y19" s="31"/>
      <c r="Z19" s="31"/>
      <c r="AA19" s="31" t="e">
        <f t="shared" si="13"/>
        <v>#VALUE!</v>
      </c>
      <c r="AB19" s="31"/>
      <c r="AC19" s="8" t="s">
        <v>48</v>
      </c>
      <c r="AD19" s="9">
        <v>344</v>
      </c>
      <c r="AE19" s="10">
        <v>1000</v>
      </c>
      <c r="AF19" s="11">
        <v>8.8999999999999996E-2</v>
      </c>
      <c r="AG19" s="8" t="s">
        <v>27</v>
      </c>
    </row>
    <row r="20" spans="1:33">
      <c r="A20" s="46"/>
      <c r="B20" s="47"/>
      <c r="C20" s="46"/>
      <c r="D20" s="3"/>
      <c r="E20" s="35"/>
      <c r="F20" s="54"/>
      <c r="G20" s="55"/>
      <c r="H20" s="48"/>
      <c r="I20" s="49"/>
      <c r="J20" s="50" t="str">
        <f t="shared" si="3"/>
        <v>RATE NOT COMPLETE</v>
      </c>
      <c r="K20" s="51" t="str">
        <f t="shared" si="4"/>
        <v>-</v>
      </c>
      <c r="L20" s="12" t="str">
        <f t="shared" si="0"/>
        <v>SELECT MODEL</v>
      </c>
      <c r="M20" s="10" t="str">
        <f t="shared" si="1"/>
        <v>-</v>
      </c>
      <c r="N20" s="11" t="str">
        <f t="shared" si="2"/>
        <v>-</v>
      </c>
      <c r="O20" s="12" t="str">
        <f t="shared" si="5"/>
        <v>-</v>
      </c>
      <c r="P20" s="46"/>
      <c r="Q20" s="31">
        <f t="shared" si="6"/>
        <v>0</v>
      </c>
      <c r="R20" s="31">
        <f t="shared" si="7"/>
        <v>0</v>
      </c>
      <c r="S20" s="31" t="str">
        <f t="shared" si="8"/>
        <v>-</v>
      </c>
      <c r="T20" s="52" t="e">
        <f t="shared" si="9"/>
        <v>#VALUE!</v>
      </c>
      <c r="U20" s="31" t="e">
        <f t="shared" si="10"/>
        <v>#VALUE!</v>
      </c>
      <c r="V20" s="53" t="e">
        <f t="shared" si="11"/>
        <v>#VALUE!</v>
      </c>
      <c r="W20" s="31"/>
      <c r="X20" s="31" t="str">
        <f t="shared" si="12"/>
        <v>-</v>
      </c>
      <c r="Y20" s="31"/>
      <c r="Z20" s="31"/>
      <c r="AA20" s="31" t="e">
        <f t="shared" si="13"/>
        <v>#VALUE!</v>
      </c>
      <c r="AB20" s="31"/>
      <c r="AC20" s="8" t="s">
        <v>49</v>
      </c>
      <c r="AD20" s="9">
        <v>334</v>
      </c>
      <c r="AE20" s="10">
        <v>1000</v>
      </c>
      <c r="AF20" s="11">
        <v>7.9000000000000001E-2</v>
      </c>
      <c r="AG20" s="8" t="s">
        <v>27</v>
      </c>
    </row>
    <row r="21" spans="1:33">
      <c r="A21" s="46"/>
      <c r="B21" s="47"/>
      <c r="C21" s="46"/>
      <c r="D21" s="3"/>
      <c r="E21" s="35"/>
      <c r="F21" s="54"/>
      <c r="G21" s="55"/>
      <c r="H21" s="48"/>
      <c r="I21" s="49"/>
      <c r="J21" s="50" t="str">
        <f t="shared" si="3"/>
        <v>RATE NOT COMPLETE</v>
      </c>
      <c r="K21" s="51" t="str">
        <f t="shared" si="4"/>
        <v>-</v>
      </c>
      <c r="L21" s="12" t="str">
        <f t="shared" si="0"/>
        <v>SELECT MODEL</v>
      </c>
      <c r="M21" s="10" t="str">
        <f t="shared" si="1"/>
        <v>-</v>
      </c>
      <c r="N21" s="11" t="str">
        <f t="shared" si="2"/>
        <v>-</v>
      </c>
      <c r="O21" s="12" t="str">
        <f t="shared" si="5"/>
        <v>-</v>
      </c>
      <c r="P21" s="46"/>
      <c r="Q21" s="31">
        <f t="shared" si="6"/>
        <v>0</v>
      </c>
      <c r="R21" s="31">
        <f t="shared" si="7"/>
        <v>0</v>
      </c>
      <c r="S21" s="31" t="str">
        <f t="shared" si="8"/>
        <v>-</v>
      </c>
      <c r="T21" s="52" t="e">
        <f t="shared" si="9"/>
        <v>#VALUE!</v>
      </c>
      <c r="U21" s="31" t="e">
        <f t="shared" si="10"/>
        <v>#VALUE!</v>
      </c>
      <c r="V21" s="53" t="e">
        <f t="shared" si="11"/>
        <v>#VALUE!</v>
      </c>
      <c r="W21" s="31"/>
      <c r="X21" s="31" t="str">
        <f t="shared" si="12"/>
        <v>-</v>
      </c>
      <c r="Y21" s="31"/>
      <c r="Z21" s="31"/>
      <c r="AA21" s="31" t="e">
        <f t="shared" si="13"/>
        <v>#VALUE!</v>
      </c>
      <c r="AB21" s="31"/>
      <c r="AC21" s="8" t="s">
        <v>50</v>
      </c>
      <c r="AD21" s="9">
        <v>389</v>
      </c>
      <c r="AE21" s="10">
        <v>1000</v>
      </c>
      <c r="AF21" s="11">
        <v>7.9000000000000001E-2</v>
      </c>
      <c r="AG21" s="8" t="s">
        <v>27</v>
      </c>
    </row>
    <row r="22" spans="1:33">
      <c r="A22" s="46"/>
      <c r="B22" s="47"/>
      <c r="C22" s="46"/>
      <c r="D22" s="3"/>
      <c r="E22" s="35"/>
      <c r="F22" s="54"/>
      <c r="G22" s="55"/>
      <c r="H22" s="48"/>
      <c r="I22" s="49"/>
      <c r="J22" s="50" t="str">
        <f t="shared" si="3"/>
        <v>RATE NOT COMPLETE</v>
      </c>
      <c r="K22" s="51" t="str">
        <f t="shared" si="4"/>
        <v>-</v>
      </c>
      <c r="L22" s="12" t="str">
        <f t="shared" si="0"/>
        <v>SELECT MODEL</v>
      </c>
      <c r="M22" s="10" t="str">
        <f t="shared" si="1"/>
        <v>-</v>
      </c>
      <c r="N22" s="11" t="str">
        <f t="shared" si="2"/>
        <v>-</v>
      </c>
      <c r="O22" s="12" t="str">
        <f t="shared" si="5"/>
        <v>-</v>
      </c>
      <c r="P22" s="46"/>
      <c r="Q22" s="31">
        <f t="shared" si="6"/>
        <v>0</v>
      </c>
      <c r="R22" s="31">
        <f t="shared" si="7"/>
        <v>0</v>
      </c>
      <c r="S22" s="31" t="str">
        <f t="shared" si="8"/>
        <v>-</v>
      </c>
      <c r="T22" s="52" t="e">
        <f t="shared" si="9"/>
        <v>#VALUE!</v>
      </c>
      <c r="U22" s="31" t="e">
        <f t="shared" si="10"/>
        <v>#VALUE!</v>
      </c>
      <c r="V22" s="53" t="e">
        <f t="shared" si="11"/>
        <v>#VALUE!</v>
      </c>
      <c r="W22" s="31"/>
      <c r="X22" s="31" t="str">
        <f t="shared" si="12"/>
        <v>-</v>
      </c>
      <c r="Y22" s="31"/>
      <c r="Z22" s="31"/>
      <c r="AA22" s="31" t="e">
        <f t="shared" si="13"/>
        <v>#VALUE!</v>
      </c>
      <c r="AB22" s="31"/>
      <c r="AC22" s="8" t="s">
        <v>51</v>
      </c>
      <c r="AD22" s="9">
        <v>289</v>
      </c>
      <c r="AE22" s="10">
        <v>1000</v>
      </c>
      <c r="AF22" s="11">
        <v>8.8999999999999996E-2</v>
      </c>
      <c r="AG22" s="8" t="s">
        <v>27</v>
      </c>
    </row>
    <row r="23" spans="1:33">
      <c r="A23" s="46"/>
      <c r="B23" s="47"/>
      <c r="C23" s="46"/>
      <c r="D23" s="3"/>
      <c r="E23" s="35"/>
      <c r="F23" s="54"/>
      <c r="G23" s="55"/>
      <c r="H23" s="48"/>
      <c r="I23" s="49"/>
      <c r="J23" s="50" t="str">
        <f t="shared" si="3"/>
        <v>RATE NOT COMPLETE</v>
      </c>
      <c r="K23" s="51" t="str">
        <f t="shared" si="4"/>
        <v>-</v>
      </c>
      <c r="L23" s="12" t="str">
        <f t="shared" si="0"/>
        <v>SELECT MODEL</v>
      </c>
      <c r="M23" s="10" t="str">
        <f t="shared" si="1"/>
        <v>-</v>
      </c>
      <c r="N23" s="11" t="str">
        <f t="shared" si="2"/>
        <v>-</v>
      </c>
      <c r="O23" s="12" t="str">
        <f t="shared" si="5"/>
        <v>-</v>
      </c>
      <c r="P23" s="46"/>
      <c r="Q23" s="31">
        <f t="shared" si="6"/>
        <v>0</v>
      </c>
      <c r="R23" s="31">
        <f t="shared" si="7"/>
        <v>0</v>
      </c>
      <c r="S23" s="31" t="str">
        <f t="shared" si="8"/>
        <v>-</v>
      </c>
      <c r="T23" s="52" t="e">
        <f t="shared" si="9"/>
        <v>#VALUE!</v>
      </c>
      <c r="U23" s="31" t="e">
        <f t="shared" si="10"/>
        <v>#VALUE!</v>
      </c>
      <c r="V23" s="53" t="e">
        <f t="shared" si="11"/>
        <v>#VALUE!</v>
      </c>
      <c r="W23" s="31"/>
      <c r="X23" s="31" t="str">
        <f t="shared" si="12"/>
        <v>-</v>
      </c>
      <c r="Y23" s="31"/>
      <c r="Z23" s="31"/>
      <c r="AA23" s="31" t="e">
        <f t="shared" si="13"/>
        <v>#VALUE!</v>
      </c>
      <c r="AB23" s="31"/>
      <c r="AC23" s="8" t="s">
        <v>52</v>
      </c>
      <c r="AD23" s="9">
        <v>329</v>
      </c>
      <c r="AE23" s="10">
        <v>1000</v>
      </c>
      <c r="AF23" s="11">
        <v>8.8999999999999996E-2</v>
      </c>
      <c r="AG23" s="8" t="s">
        <v>27</v>
      </c>
    </row>
    <row r="24" spans="1:33">
      <c r="A24" s="46"/>
      <c r="B24" s="47"/>
      <c r="C24" s="46"/>
      <c r="D24" s="3"/>
      <c r="E24" s="35"/>
      <c r="F24" s="54"/>
      <c r="G24" s="55"/>
      <c r="H24" s="48"/>
      <c r="I24" s="49"/>
      <c r="J24" s="50" t="str">
        <f t="shared" si="3"/>
        <v>RATE NOT COMPLETE</v>
      </c>
      <c r="K24" s="51" t="str">
        <f t="shared" si="4"/>
        <v>-</v>
      </c>
      <c r="L24" s="12" t="str">
        <f t="shared" si="0"/>
        <v>SELECT MODEL</v>
      </c>
      <c r="M24" s="10" t="str">
        <f t="shared" si="1"/>
        <v>-</v>
      </c>
      <c r="N24" s="11" t="str">
        <f t="shared" si="2"/>
        <v>-</v>
      </c>
      <c r="O24" s="12" t="str">
        <f t="shared" si="5"/>
        <v>-</v>
      </c>
      <c r="P24" s="46"/>
      <c r="Q24" s="31">
        <f t="shared" si="6"/>
        <v>0</v>
      </c>
      <c r="R24" s="31">
        <f t="shared" si="7"/>
        <v>0</v>
      </c>
      <c r="S24" s="31" t="str">
        <f t="shared" si="8"/>
        <v>-</v>
      </c>
      <c r="T24" s="52" t="e">
        <f t="shared" si="9"/>
        <v>#VALUE!</v>
      </c>
      <c r="U24" s="31" t="e">
        <f t="shared" si="10"/>
        <v>#VALUE!</v>
      </c>
      <c r="V24" s="53" t="e">
        <f t="shared" si="11"/>
        <v>#VALUE!</v>
      </c>
      <c r="W24" s="31"/>
      <c r="X24" s="31" t="str">
        <f t="shared" si="12"/>
        <v>-</v>
      </c>
      <c r="Y24" s="31"/>
      <c r="Z24" s="31"/>
      <c r="AA24" s="31" t="e">
        <f t="shared" si="13"/>
        <v>#VALUE!</v>
      </c>
      <c r="AB24" s="31"/>
      <c r="AC24" s="8" t="s">
        <v>53</v>
      </c>
      <c r="AD24" s="9">
        <v>359</v>
      </c>
      <c r="AE24" s="10">
        <v>1000</v>
      </c>
      <c r="AF24" s="11">
        <v>8.8999999999999996E-2</v>
      </c>
      <c r="AG24" s="8" t="s">
        <v>27</v>
      </c>
    </row>
    <row r="25" spans="1:33">
      <c r="A25" s="46"/>
      <c r="B25" s="47"/>
      <c r="C25" s="46"/>
      <c r="D25" s="3"/>
      <c r="E25" s="35"/>
      <c r="F25" s="54"/>
      <c r="G25" s="55"/>
      <c r="H25" s="48"/>
      <c r="I25" s="49"/>
      <c r="J25" s="50" t="str">
        <f t="shared" si="3"/>
        <v>RATE NOT COMPLETE</v>
      </c>
      <c r="K25" s="51" t="str">
        <f t="shared" si="4"/>
        <v>-</v>
      </c>
      <c r="L25" s="12" t="str">
        <f t="shared" si="0"/>
        <v>SELECT MODEL</v>
      </c>
      <c r="M25" s="10" t="str">
        <f t="shared" si="1"/>
        <v>-</v>
      </c>
      <c r="N25" s="11" t="str">
        <f t="shared" si="2"/>
        <v>-</v>
      </c>
      <c r="O25" s="12" t="str">
        <f t="shared" si="5"/>
        <v>-</v>
      </c>
      <c r="P25" s="46"/>
      <c r="Q25" s="31">
        <f t="shared" si="6"/>
        <v>0</v>
      </c>
      <c r="R25" s="31">
        <f t="shared" si="7"/>
        <v>0</v>
      </c>
      <c r="S25" s="31" t="str">
        <f t="shared" si="8"/>
        <v>-</v>
      </c>
      <c r="T25" s="52" t="e">
        <f t="shared" si="9"/>
        <v>#VALUE!</v>
      </c>
      <c r="U25" s="31" t="e">
        <f t="shared" si="10"/>
        <v>#VALUE!</v>
      </c>
      <c r="V25" s="53" t="e">
        <f t="shared" si="11"/>
        <v>#VALUE!</v>
      </c>
      <c r="W25" s="31"/>
      <c r="X25" s="31" t="str">
        <f t="shared" si="12"/>
        <v>-</v>
      </c>
      <c r="Y25" s="31"/>
      <c r="Z25" s="31"/>
      <c r="AA25" s="31" t="e">
        <f t="shared" si="13"/>
        <v>#VALUE!</v>
      </c>
      <c r="AB25" s="31"/>
      <c r="AC25" s="8" t="s">
        <v>54</v>
      </c>
      <c r="AD25" s="9">
        <v>339</v>
      </c>
      <c r="AE25" s="10">
        <v>1000</v>
      </c>
      <c r="AF25" s="11">
        <v>8.8999999999999996E-2</v>
      </c>
      <c r="AG25" s="8" t="s">
        <v>27</v>
      </c>
    </row>
    <row r="26" spans="1:33">
      <c r="A26" s="46"/>
      <c r="B26" s="47"/>
      <c r="C26" s="46"/>
      <c r="D26" s="3"/>
      <c r="E26" s="35"/>
      <c r="F26" s="54"/>
      <c r="G26" s="55"/>
      <c r="H26" s="48"/>
      <c r="I26" s="49"/>
      <c r="J26" s="50" t="str">
        <f t="shared" si="3"/>
        <v>RATE NOT COMPLETE</v>
      </c>
      <c r="K26" s="51" t="str">
        <f t="shared" si="4"/>
        <v>-</v>
      </c>
      <c r="L26" s="12" t="str">
        <f t="shared" si="0"/>
        <v>SELECT MODEL</v>
      </c>
      <c r="M26" s="10" t="str">
        <f t="shared" si="1"/>
        <v>-</v>
      </c>
      <c r="N26" s="11" t="str">
        <f t="shared" si="2"/>
        <v>-</v>
      </c>
      <c r="O26" s="12" t="str">
        <f t="shared" si="5"/>
        <v>-</v>
      </c>
      <c r="P26" s="46"/>
      <c r="Q26" s="31">
        <f t="shared" si="6"/>
        <v>0</v>
      </c>
      <c r="R26" s="31">
        <f t="shared" si="7"/>
        <v>0</v>
      </c>
      <c r="S26" s="31" t="str">
        <f t="shared" si="8"/>
        <v>-</v>
      </c>
      <c r="T26" s="52" t="e">
        <f t="shared" si="9"/>
        <v>#VALUE!</v>
      </c>
      <c r="U26" s="31" t="e">
        <f t="shared" si="10"/>
        <v>#VALUE!</v>
      </c>
      <c r="V26" s="53" t="e">
        <f t="shared" si="11"/>
        <v>#VALUE!</v>
      </c>
      <c r="W26" s="31"/>
      <c r="X26" s="31" t="str">
        <f t="shared" si="12"/>
        <v>-</v>
      </c>
      <c r="Y26" s="31"/>
      <c r="Z26" s="31"/>
      <c r="AA26" s="31" t="e">
        <f t="shared" si="13"/>
        <v>#VALUE!</v>
      </c>
      <c r="AB26" s="31"/>
      <c r="AC26" s="8" t="s">
        <v>55</v>
      </c>
      <c r="AD26" s="9">
        <v>299</v>
      </c>
      <c r="AE26" s="10">
        <v>1000</v>
      </c>
      <c r="AF26" s="11">
        <v>0.125</v>
      </c>
      <c r="AG26" s="8" t="s">
        <v>27</v>
      </c>
    </row>
    <row r="27" spans="1:33">
      <c r="A27" s="46"/>
      <c r="B27" s="47"/>
      <c r="C27" s="46"/>
      <c r="D27" s="3"/>
      <c r="E27" s="35"/>
      <c r="F27" s="54"/>
      <c r="G27" s="55"/>
      <c r="H27" s="48"/>
      <c r="I27" s="49"/>
      <c r="J27" s="50" t="str">
        <f t="shared" si="3"/>
        <v>RATE NOT COMPLETE</v>
      </c>
      <c r="K27" s="51" t="str">
        <f t="shared" si="4"/>
        <v>-</v>
      </c>
      <c r="L27" s="12" t="str">
        <f t="shared" si="0"/>
        <v>SELECT MODEL</v>
      </c>
      <c r="M27" s="10" t="str">
        <f t="shared" si="1"/>
        <v>-</v>
      </c>
      <c r="N27" s="11" t="str">
        <f t="shared" si="2"/>
        <v>-</v>
      </c>
      <c r="O27" s="12" t="str">
        <f t="shared" si="5"/>
        <v>-</v>
      </c>
      <c r="P27" s="46"/>
      <c r="Q27" s="31">
        <f t="shared" si="6"/>
        <v>0</v>
      </c>
      <c r="R27" s="31">
        <f t="shared" si="7"/>
        <v>0</v>
      </c>
      <c r="S27" s="31" t="str">
        <f t="shared" si="8"/>
        <v>-</v>
      </c>
      <c r="T27" s="52" t="e">
        <f t="shared" si="9"/>
        <v>#VALUE!</v>
      </c>
      <c r="U27" s="31" t="e">
        <f t="shared" si="10"/>
        <v>#VALUE!</v>
      </c>
      <c r="V27" s="53" t="e">
        <f t="shared" si="11"/>
        <v>#VALUE!</v>
      </c>
      <c r="W27" s="31"/>
      <c r="X27" s="31" t="str">
        <f t="shared" si="12"/>
        <v>-</v>
      </c>
      <c r="Y27" s="31"/>
      <c r="Z27" s="31"/>
      <c r="AA27" s="31" t="e">
        <f t="shared" si="13"/>
        <v>#VALUE!</v>
      </c>
      <c r="AB27" s="31"/>
      <c r="AC27" s="8" t="s">
        <v>56</v>
      </c>
      <c r="AD27" s="9">
        <v>309</v>
      </c>
      <c r="AE27" s="10">
        <v>1000</v>
      </c>
      <c r="AF27" s="11">
        <v>0.125</v>
      </c>
      <c r="AG27" s="8" t="s">
        <v>27</v>
      </c>
    </row>
    <row r="28" spans="1:33">
      <c r="A28" s="46"/>
      <c r="B28" s="47"/>
      <c r="C28" s="46"/>
      <c r="D28" s="3"/>
      <c r="E28" s="35"/>
      <c r="F28" s="54"/>
      <c r="G28" s="55"/>
      <c r="H28" s="48"/>
      <c r="I28" s="49"/>
      <c r="J28" s="50" t="str">
        <f t="shared" si="3"/>
        <v>RATE NOT COMPLETE</v>
      </c>
      <c r="K28" s="51" t="str">
        <f t="shared" si="4"/>
        <v>-</v>
      </c>
      <c r="L28" s="12" t="str">
        <f t="shared" si="0"/>
        <v>SELECT MODEL</v>
      </c>
      <c r="M28" s="10" t="str">
        <f t="shared" si="1"/>
        <v>-</v>
      </c>
      <c r="N28" s="11" t="str">
        <f t="shared" si="2"/>
        <v>-</v>
      </c>
      <c r="O28" s="12" t="str">
        <f t="shared" si="5"/>
        <v>-</v>
      </c>
      <c r="P28" s="46"/>
      <c r="Q28" s="31">
        <f t="shared" si="6"/>
        <v>0</v>
      </c>
      <c r="R28" s="31">
        <f t="shared" si="7"/>
        <v>0</v>
      </c>
      <c r="S28" s="31" t="str">
        <f t="shared" si="8"/>
        <v>-</v>
      </c>
      <c r="T28" s="52" t="e">
        <f t="shared" si="9"/>
        <v>#VALUE!</v>
      </c>
      <c r="U28" s="31" t="e">
        <f t="shared" si="10"/>
        <v>#VALUE!</v>
      </c>
      <c r="V28" s="53" t="e">
        <f t="shared" si="11"/>
        <v>#VALUE!</v>
      </c>
      <c r="W28" s="31"/>
      <c r="X28" s="31" t="str">
        <f t="shared" si="12"/>
        <v>-</v>
      </c>
      <c r="Y28" s="31"/>
      <c r="Z28" s="31"/>
      <c r="AA28" s="31" t="e">
        <f t="shared" si="13"/>
        <v>#VALUE!</v>
      </c>
      <c r="AB28" s="31"/>
      <c r="AC28" s="8" t="s">
        <v>57</v>
      </c>
      <c r="AD28" s="9">
        <v>354</v>
      </c>
      <c r="AE28" s="10">
        <v>1000</v>
      </c>
      <c r="AF28" s="11">
        <v>0.125</v>
      </c>
      <c r="AG28" s="8" t="s">
        <v>27</v>
      </c>
    </row>
    <row r="29" spans="1:33">
      <c r="A29" s="46"/>
      <c r="B29" s="47"/>
      <c r="C29" s="46"/>
      <c r="D29" s="3"/>
      <c r="E29" s="35"/>
      <c r="F29" s="54"/>
      <c r="G29" s="55"/>
      <c r="H29" s="48"/>
      <c r="I29" s="49"/>
      <c r="J29" s="50" t="str">
        <f t="shared" si="3"/>
        <v>RATE NOT COMPLETE</v>
      </c>
      <c r="K29" s="51" t="str">
        <f t="shared" si="4"/>
        <v>-</v>
      </c>
      <c r="L29" s="12" t="str">
        <f t="shared" si="0"/>
        <v>SELECT MODEL</v>
      </c>
      <c r="M29" s="10" t="str">
        <f t="shared" si="1"/>
        <v>-</v>
      </c>
      <c r="N29" s="11" t="str">
        <f t="shared" si="2"/>
        <v>-</v>
      </c>
      <c r="O29" s="12" t="str">
        <f t="shared" si="5"/>
        <v>-</v>
      </c>
      <c r="P29" s="46"/>
      <c r="Q29" s="31">
        <f t="shared" si="6"/>
        <v>0</v>
      </c>
      <c r="R29" s="31">
        <f t="shared" si="7"/>
        <v>0</v>
      </c>
      <c r="S29" s="31" t="str">
        <f t="shared" si="8"/>
        <v>-</v>
      </c>
      <c r="T29" s="52" t="e">
        <f t="shared" si="9"/>
        <v>#VALUE!</v>
      </c>
      <c r="U29" s="31" t="e">
        <f t="shared" si="10"/>
        <v>#VALUE!</v>
      </c>
      <c r="V29" s="53" t="e">
        <f t="shared" si="11"/>
        <v>#VALUE!</v>
      </c>
      <c r="W29" s="31"/>
      <c r="X29" s="31" t="str">
        <f t="shared" si="12"/>
        <v>-</v>
      </c>
      <c r="Y29" s="31"/>
      <c r="Z29" s="31"/>
      <c r="AA29" s="31" t="e">
        <f t="shared" si="13"/>
        <v>#VALUE!</v>
      </c>
      <c r="AB29" s="31"/>
      <c r="AC29" s="8" t="s">
        <v>58</v>
      </c>
      <c r="AD29" s="9">
        <v>309</v>
      </c>
      <c r="AE29" s="10">
        <v>1000</v>
      </c>
      <c r="AF29" s="11">
        <v>0.125</v>
      </c>
      <c r="AG29" s="8" t="s">
        <v>27</v>
      </c>
    </row>
    <row r="30" spans="1:33">
      <c r="A30" s="46"/>
      <c r="B30" s="47"/>
      <c r="C30" s="46"/>
      <c r="D30" s="3"/>
      <c r="E30" s="35"/>
      <c r="F30" s="54"/>
      <c r="G30" s="55"/>
      <c r="H30" s="48"/>
      <c r="I30" s="49"/>
      <c r="J30" s="50" t="str">
        <f t="shared" si="3"/>
        <v>RATE NOT COMPLETE</v>
      </c>
      <c r="K30" s="51" t="str">
        <f t="shared" si="4"/>
        <v>-</v>
      </c>
      <c r="L30" s="12" t="str">
        <f t="shared" si="0"/>
        <v>SELECT MODEL</v>
      </c>
      <c r="M30" s="10" t="str">
        <f t="shared" si="1"/>
        <v>-</v>
      </c>
      <c r="N30" s="11" t="str">
        <f t="shared" si="2"/>
        <v>-</v>
      </c>
      <c r="O30" s="12" t="str">
        <f t="shared" si="5"/>
        <v>-</v>
      </c>
      <c r="P30" s="46"/>
      <c r="Q30" s="31">
        <f t="shared" si="6"/>
        <v>0</v>
      </c>
      <c r="R30" s="31">
        <f t="shared" si="7"/>
        <v>0</v>
      </c>
      <c r="S30" s="31" t="str">
        <f t="shared" si="8"/>
        <v>-</v>
      </c>
      <c r="T30" s="52" t="e">
        <f t="shared" si="9"/>
        <v>#VALUE!</v>
      </c>
      <c r="U30" s="31" t="e">
        <f t="shared" si="10"/>
        <v>#VALUE!</v>
      </c>
      <c r="V30" s="53" t="e">
        <f t="shared" si="11"/>
        <v>#VALUE!</v>
      </c>
      <c r="W30" s="31"/>
      <c r="X30" s="31" t="str">
        <f t="shared" si="12"/>
        <v>-</v>
      </c>
      <c r="Y30" s="31"/>
      <c r="Z30" s="31"/>
      <c r="AA30" s="31" t="e">
        <f t="shared" si="13"/>
        <v>#VALUE!</v>
      </c>
      <c r="AB30" s="31"/>
      <c r="AC30" s="8" t="s">
        <v>59</v>
      </c>
      <c r="AD30" s="9">
        <v>354</v>
      </c>
      <c r="AE30" s="10">
        <v>1000</v>
      </c>
      <c r="AF30" s="11">
        <v>0.125</v>
      </c>
      <c r="AG30" s="8" t="s">
        <v>27</v>
      </c>
    </row>
    <row r="31" spans="1:33">
      <c r="A31" s="46"/>
      <c r="B31" s="47"/>
      <c r="C31" s="46"/>
      <c r="D31" s="3"/>
      <c r="E31" s="35"/>
      <c r="F31" s="54"/>
      <c r="G31" s="55"/>
      <c r="H31" s="48"/>
      <c r="I31" s="49"/>
      <c r="J31" s="50" t="str">
        <f t="shared" si="3"/>
        <v>RATE NOT COMPLETE</v>
      </c>
      <c r="K31" s="51" t="str">
        <f t="shared" si="4"/>
        <v>-</v>
      </c>
      <c r="L31" s="12" t="str">
        <f t="shared" si="0"/>
        <v>SELECT MODEL</v>
      </c>
      <c r="M31" s="10" t="str">
        <f t="shared" si="1"/>
        <v>-</v>
      </c>
      <c r="N31" s="11" t="str">
        <f t="shared" si="2"/>
        <v>-</v>
      </c>
      <c r="O31" s="12" t="str">
        <f t="shared" si="5"/>
        <v>-</v>
      </c>
      <c r="P31" s="46"/>
      <c r="Q31" s="31">
        <f t="shared" si="6"/>
        <v>0</v>
      </c>
      <c r="R31" s="31">
        <f t="shared" si="7"/>
        <v>0</v>
      </c>
      <c r="S31" s="31" t="str">
        <f t="shared" si="8"/>
        <v>-</v>
      </c>
      <c r="T31" s="52" t="e">
        <f t="shared" si="9"/>
        <v>#VALUE!</v>
      </c>
      <c r="U31" s="31" t="e">
        <f t="shared" si="10"/>
        <v>#VALUE!</v>
      </c>
      <c r="V31" s="53" t="e">
        <f t="shared" si="11"/>
        <v>#VALUE!</v>
      </c>
      <c r="W31" s="31"/>
      <c r="X31" s="31" t="str">
        <f t="shared" si="12"/>
        <v>-</v>
      </c>
      <c r="Y31" s="31"/>
      <c r="Z31" s="31"/>
      <c r="AA31" s="31" t="e">
        <f t="shared" si="13"/>
        <v>#VALUE!</v>
      </c>
      <c r="AB31" s="31"/>
      <c r="AC31" s="8" t="s">
        <v>60</v>
      </c>
      <c r="AD31" s="9">
        <v>339</v>
      </c>
      <c r="AE31" s="10">
        <v>1000</v>
      </c>
      <c r="AF31" s="11">
        <v>0.125</v>
      </c>
      <c r="AG31" s="8" t="s">
        <v>27</v>
      </c>
    </row>
    <row r="32" spans="1:33">
      <c r="A32" s="31"/>
      <c r="B32" s="29"/>
      <c r="C32" s="31"/>
      <c r="D32" s="31"/>
      <c r="E32" s="56"/>
      <c r="F32" s="57"/>
      <c r="G32" s="57"/>
      <c r="H32" s="57"/>
      <c r="I32" s="57"/>
      <c r="J32" s="57"/>
      <c r="K32" s="57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8" t="s">
        <v>61</v>
      </c>
      <c r="AD32" s="9">
        <v>379</v>
      </c>
      <c r="AE32" s="10">
        <v>1000</v>
      </c>
      <c r="AF32" s="11">
        <v>0.125</v>
      </c>
      <c r="AG32" s="8" t="s">
        <v>27</v>
      </c>
    </row>
    <row r="33" spans="29:33">
      <c r="AC33" s="8" t="s">
        <v>62</v>
      </c>
      <c r="AD33" s="9">
        <v>349</v>
      </c>
      <c r="AE33" s="10">
        <v>1000</v>
      </c>
      <c r="AF33" s="11">
        <v>0.125</v>
      </c>
      <c r="AG33" s="8" t="s">
        <v>27</v>
      </c>
    </row>
    <row r="34" spans="29:33">
      <c r="AC34" s="8" t="s">
        <v>63</v>
      </c>
      <c r="AD34" s="9">
        <v>245</v>
      </c>
      <c r="AE34" s="10">
        <v>1000</v>
      </c>
      <c r="AF34" s="11">
        <v>8.8999999999999996E-2</v>
      </c>
      <c r="AG34" s="8" t="s">
        <v>27</v>
      </c>
    </row>
    <row r="35" spans="29:33">
      <c r="AC35" s="8" t="s">
        <v>64</v>
      </c>
      <c r="AD35" s="9">
        <v>245</v>
      </c>
      <c r="AE35" s="10">
        <v>1000</v>
      </c>
      <c r="AF35" s="11">
        <v>8.8999999999999996E-2</v>
      </c>
      <c r="AG35" s="8" t="s">
        <v>27</v>
      </c>
    </row>
    <row r="36" spans="29:33">
      <c r="AC36" s="8" t="s">
        <v>65</v>
      </c>
      <c r="AD36" s="9">
        <v>279</v>
      </c>
      <c r="AE36" s="10">
        <v>1000</v>
      </c>
      <c r="AF36" s="11">
        <v>8.8999999999999996E-2</v>
      </c>
      <c r="AG36" s="8" t="s">
        <v>27</v>
      </c>
    </row>
    <row r="37" spans="29:33">
      <c r="AC37" s="8" t="s">
        <v>66</v>
      </c>
      <c r="AD37" s="9">
        <v>275</v>
      </c>
      <c r="AE37" s="10">
        <v>1000</v>
      </c>
      <c r="AF37" s="11">
        <v>8.8999999999999996E-2</v>
      </c>
      <c r="AG37" s="8" t="s">
        <v>27</v>
      </c>
    </row>
    <row r="38" spans="29:33">
      <c r="AC38" s="8" t="s">
        <v>67</v>
      </c>
      <c r="AD38" s="9">
        <v>295</v>
      </c>
      <c r="AE38" s="10">
        <v>1000</v>
      </c>
      <c r="AF38" s="11">
        <v>8.8999999999999996E-2</v>
      </c>
      <c r="AG38" s="8" t="s">
        <v>27</v>
      </c>
    </row>
    <row r="39" spans="29:33">
      <c r="AC39" s="8" t="s">
        <v>68</v>
      </c>
      <c r="AD39" s="9">
        <v>246</v>
      </c>
      <c r="AE39" s="10">
        <v>1000</v>
      </c>
      <c r="AF39" s="11">
        <v>8.8999999999999996E-2</v>
      </c>
      <c r="AG39" s="8" t="s">
        <v>27</v>
      </c>
    </row>
    <row r="40" spans="29:33">
      <c r="AC40" s="8" t="s">
        <v>69</v>
      </c>
      <c r="AD40" s="9">
        <v>281</v>
      </c>
      <c r="AE40" s="10">
        <v>1000</v>
      </c>
      <c r="AF40" s="11">
        <v>8.8999999999999996E-2</v>
      </c>
      <c r="AG40" s="8" t="s">
        <v>27</v>
      </c>
    </row>
    <row r="41" spans="29:33">
      <c r="AC41" s="8" t="s">
        <v>70</v>
      </c>
      <c r="AD41" s="9">
        <v>246</v>
      </c>
      <c r="AE41" s="10">
        <v>1000</v>
      </c>
      <c r="AF41" s="11">
        <v>8.8999999999999996E-2</v>
      </c>
      <c r="AG41" s="8" t="s">
        <v>27</v>
      </c>
    </row>
    <row r="42" spans="29:33">
      <c r="AC42" s="8" t="s">
        <v>71</v>
      </c>
      <c r="AD42" s="9">
        <v>289</v>
      </c>
      <c r="AE42" s="10">
        <v>1000</v>
      </c>
      <c r="AF42" s="11">
        <v>8.8999999999999996E-2</v>
      </c>
      <c r="AG42" s="8" t="s">
        <v>27</v>
      </c>
    </row>
    <row r="43" spans="29:33">
      <c r="AC43" s="8" t="s">
        <v>72</v>
      </c>
      <c r="AD43" s="9">
        <v>281</v>
      </c>
      <c r="AE43" s="10">
        <v>1000</v>
      </c>
      <c r="AF43" s="11">
        <v>8.8999999999999996E-2</v>
      </c>
      <c r="AG43" s="8" t="s">
        <v>27</v>
      </c>
    </row>
    <row r="44" spans="29:33">
      <c r="AC44" s="8" t="s">
        <v>73</v>
      </c>
      <c r="AD44" s="9">
        <v>302</v>
      </c>
      <c r="AE44" s="10">
        <v>1000</v>
      </c>
      <c r="AF44" s="11">
        <v>7.9000000000000001E-2</v>
      </c>
      <c r="AG44" s="8" t="s">
        <v>27</v>
      </c>
    </row>
    <row r="45" spans="29:33">
      <c r="AC45" s="8" t="s">
        <v>74</v>
      </c>
      <c r="AD45" s="9">
        <v>326</v>
      </c>
      <c r="AE45" s="10">
        <v>1000</v>
      </c>
      <c r="AF45" s="11">
        <v>7.9000000000000001E-2</v>
      </c>
      <c r="AG45" s="8" t="s">
        <v>27</v>
      </c>
    </row>
    <row r="46" spans="29:33">
      <c r="AC46" s="8" t="s">
        <v>75</v>
      </c>
      <c r="AD46" s="9">
        <v>815</v>
      </c>
      <c r="AE46" s="10">
        <v>10000</v>
      </c>
      <c r="AF46" s="11">
        <v>7.9000000000000001E-2</v>
      </c>
      <c r="AG46" s="8" t="s">
        <v>27</v>
      </c>
    </row>
    <row r="47" spans="29:33">
      <c r="AC47" s="8" t="s">
        <v>76</v>
      </c>
      <c r="AD47" s="9">
        <v>815</v>
      </c>
      <c r="AE47" s="10">
        <v>10000</v>
      </c>
      <c r="AF47" s="11">
        <v>7.9000000000000001E-2</v>
      </c>
      <c r="AG47" s="8" t="s">
        <v>27</v>
      </c>
    </row>
    <row r="48" spans="29:33">
      <c r="AC48" s="8" t="s">
        <v>77</v>
      </c>
      <c r="AD48" s="9">
        <v>815</v>
      </c>
      <c r="AE48" s="10">
        <v>10000</v>
      </c>
      <c r="AF48" s="11">
        <v>7.9000000000000001E-2</v>
      </c>
      <c r="AG48" s="8" t="s">
        <v>27</v>
      </c>
    </row>
    <row r="49" spans="29:33">
      <c r="AC49" s="8" t="s">
        <v>78</v>
      </c>
      <c r="AD49" s="9">
        <v>815</v>
      </c>
      <c r="AE49" s="10">
        <v>10000</v>
      </c>
      <c r="AF49" s="11">
        <v>7.9000000000000001E-2</v>
      </c>
      <c r="AG49" s="8" t="s">
        <v>27</v>
      </c>
    </row>
    <row r="50" spans="29:33">
      <c r="AC50" s="8" t="s">
        <v>79</v>
      </c>
      <c r="AD50" s="9">
        <v>299</v>
      </c>
      <c r="AE50" s="10">
        <v>1000</v>
      </c>
      <c r="AF50" s="11">
        <v>0.125</v>
      </c>
      <c r="AG50" s="8" t="s">
        <v>27</v>
      </c>
    </row>
    <row r="51" spans="29:33">
      <c r="AC51" s="8" t="s">
        <v>80</v>
      </c>
      <c r="AD51" s="9">
        <v>319</v>
      </c>
      <c r="AE51" s="10">
        <v>1000</v>
      </c>
      <c r="AF51" s="11">
        <v>0.125</v>
      </c>
      <c r="AG51" s="8" t="s">
        <v>27</v>
      </c>
    </row>
    <row r="52" spans="29:33">
      <c r="AC52" s="8" t="s">
        <v>81</v>
      </c>
      <c r="AD52" s="9">
        <v>1014</v>
      </c>
      <c r="AE52" s="10">
        <v>10000</v>
      </c>
      <c r="AF52" s="11">
        <v>7.9000000000000001E-2</v>
      </c>
      <c r="AG52" s="8" t="s">
        <v>27</v>
      </c>
    </row>
    <row r="53" spans="29:33">
      <c r="AC53" s="8" t="s">
        <v>82</v>
      </c>
      <c r="AD53" s="9">
        <v>1014</v>
      </c>
      <c r="AE53" s="10">
        <v>10000</v>
      </c>
      <c r="AF53" s="11">
        <v>7.9000000000000001E-2</v>
      </c>
      <c r="AG53" s="8" t="s">
        <v>27</v>
      </c>
    </row>
    <row r="54" spans="29:33">
      <c r="AC54" s="8" t="s">
        <v>83</v>
      </c>
      <c r="AD54" s="9">
        <v>1014</v>
      </c>
      <c r="AE54" s="10">
        <v>10000</v>
      </c>
      <c r="AF54" s="11">
        <v>7.9000000000000001E-2</v>
      </c>
      <c r="AG54" s="8" t="s">
        <v>27</v>
      </c>
    </row>
    <row r="55" spans="29:33">
      <c r="AC55" s="8" t="s">
        <v>84</v>
      </c>
      <c r="AD55" s="9">
        <v>1014</v>
      </c>
      <c r="AE55" s="10">
        <v>10000</v>
      </c>
      <c r="AF55" s="11">
        <v>7.9000000000000001E-2</v>
      </c>
      <c r="AG55" s="8" t="s">
        <v>27</v>
      </c>
    </row>
    <row r="56" spans="29:33">
      <c r="AC56" s="8" t="s">
        <v>85</v>
      </c>
      <c r="AD56" s="9">
        <v>245</v>
      </c>
      <c r="AE56" s="10">
        <v>1000</v>
      </c>
      <c r="AF56" s="11">
        <v>8.8999999999999996E-2</v>
      </c>
      <c r="AG56" s="8" t="s">
        <v>27</v>
      </c>
    </row>
    <row r="57" spans="29:33">
      <c r="AC57" s="8" t="s">
        <v>86</v>
      </c>
      <c r="AD57" s="9">
        <v>245</v>
      </c>
      <c r="AE57" s="10">
        <v>1000</v>
      </c>
      <c r="AF57" s="11">
        <v>8.8999999999999996E-2</v>
      </c>
      <c r="AG57" s="8" t="s">
        <v>27</v>
      </c>
    </row>
    <row r="58" spans="29:33">
      <c r="AC58" s="8" t="s">
        <v>87</v>
      </c>
      <c r="AD58" s="9">
        <v>277</v>
      </c>
      <c r="AE58" s="10">
        <v>1000</v>
      </c>
      <c r="AF58" s="11">
        <v>8.8999999999999996E-2</v>
      </c>
      <c r="AG58" s="8" t="s">
        <v>27</v>
      </c>
    </row>
    <row r="59" spans="29:33">
      <c r="AC59" s="8" t="s">
        <v>88</v>
      </c>
      <c r="AD59" s="9">
        <v>245</v>
      </c>
      <c r="AE59" s="10">
        <v>1000</v>
      </c>
      <c r="AF59" s="11">
        <v>8.8999999999999996E-2</v>
      </c>
      <c r="AG59" s="8" t="s">
        <v>27</v>
      </c>
    </row>
    <row r="60" spans="29:33">
      <c r="AC60" s="8" t="s">
        <v>89</v>
      </c>
      <c r="AD60" s="9">
        <v>264</v>
      </c>
      <c r="AE60" s="10">
        <v>1000</v>
      </c>
      <c r="AF60" s="11">
        <v>8.8999999999999996E-2</v>
      </c>
      <c r="AG60" s="8" t="s">
        <v>27</v>
      </c>
    </row>
    <row r="61" spans="29:33">
      <c r="AC61" s="8" t="s">
        <v>90</v>
      </c>
      <c r="AD61" s="9">
        <v>245</v>
      </c>
      <c r="AE61" s="10">
        <v>1000</v>
      </c>
      <c r="AF61" s="11">
        <v>8.8999999999999996E-2</v>
      </c>
      <c r="AG61" s="8" t="s">
        <v>27</v>
      </c>
    </row>
    <row r="62" spans="29:33">
      <c r="AC62" s="8" t="s">
        <v>91</v>
      </c>
      <c r="AD62" s="9">
        <v>240</v>
      </c>
      <c r="AE62" s="10">
        <v>1000</v>
      </c>
      <c r="AF62" s="11">
        <v>8.8999999999999996E-2</v>
      </c>
      <c r="AG62" s="8" t="s">
        <v>27</v>
      </c>
    </row>
    <row r="63" spans="29:33">
      <c r="AC63" s="8" t="s">
        <v>92</v>
      </c>
      <c r="AD63" s="9">
        <v>240</v>
      </c>
      <c r="AE63" s="10">
        <v>1000</v>
      </c>
      <c r="AF63" s="11">
        <v>8.8999999999999996E-2</v>
      </c>
      <c r="AG63" s="8" t="s">
        <v>27</v>
      </c>
    </row>
    <row r="64" spans="29:33">
      <c r="AC64" s="8" t="s">
        <v>93</v>
      </c>
      <c r="AD64" s="9">
        <v>240</v>
      </c>
      <c r="AE64" s="10">
        <v>1000</v>
      </c>
      <c r="AF64" s="11">
        <v>8.8999999999999996E-2</v>
      </c>
      <c r="AG64" s="8" t="s">
        <v>27</v>
      </c>
    </row>
    <row r="65" spans="29:33">
      <c r="AC65" s="8" t="s">
        <v>94</v>
      </c>
      <c r="AD65" s="9">
        <v>345</v>
      </c>
      <c r="AE65" s="10">
        <v>1000</v>
      </c>
      <c r="AF65" s="11">
        <v>7.9000000000000001E-2</v>
      </c>
      <c r="AG65" s="8" t="s">
        <v>27</v>
      </c>
    </row>
    <row r="66" spans="29:33">
      <c r="AC66" s="8" t="s">
        <v>95</v>
      </c>
      <c r="AD66" s="9">
        <v>345</v>
      </c>
      <c r="AE66" s="10">
        <v>1000</v>
      </c>
      <c r="AF66" s="11">
        <v>7.9000000000000001E-2</v>
      </c>
      <c r="AG66" s="8" t="s">
        <v>27</v>
      </c>
    </row>
    <row r="67" spans="29:33">
      <c r="AC67" s="8" t="s">
        <v>96</v>
      </c>
      <c r="AD67" s="9">
        <v>484</v>
      </c>
      <c r="AE67" s="10">
        <v>1000</v>
      </c>
      <c r="AF67" s="11">
        <v>7.9000000000000001E-2</v>
      </c>
      <c r="AG67" s="8" t="s">
        <v>27</v>
      </c>
    </row>
    <row r="68" spans="29:33">
      <c r="AC68" s="8" t="s">
        <v>97</v>
      </c>
      <c r="AD68" s="9">
        <v>245</v>
      </c>
      <c r="AE68" s="10">
        <v>1000</v>
      </c>
      <c r="AF68" s="11">
        <v>8.8999999999999996E-2</v>
      </c>
      <c r="AG68" s="8" t="s">
        <v>27</v>
      </c>
    </row>
    <row r="69" spans="29:33">
      <c r="AC69" s="8" t="s">
        <v>98</v>
      </c>
      <c r="AD69" s="9">
        <v>245</v>
      </c>
      <c r="AE69" s="10">
        <v>1000</v>
      </c>
      <c r="AF69" s="11">
        <v>8.8999999999999996E-2</v>
      </c>
      <c r="AG69" s="8" t="s">
        <v>27</v>
      </c>
    </row>
    <row r="70" spans="29:33">
      <c r="AC70" s="8" t="s">
        <v>99</v>
      </c>
      <c r="AD70" s="9">
        <v>0</v>
      </c>
      <c r="AE70" s="10">
        <v>0</v>
      </c>
      <c r="AF70" s="11">
        <v>0</v>
      </c>
      <c r="AG70" s="8" t="s">
        <v>27</v>
      </c>
    </row>
    <row r="71" spans="29:33">
      <c r="AC71" s="8" t="s">
        <v>100</v>
      </c>
      <c r="AD71" s="9">
        <v>344</v>
      </c>
      <c r="AE71" s="10">
        <v>1000</v>
      </c>
      <c r="AF71" s="11">
        <v>7.9000000000000001E-2</v>
      </c>
      <c r="AG71" s="8" t="s">
        <v>27</v>
      </c>
    </row>
    <row r="72" spans="29:33">
      <c r="AC72" s="8" t="s">
        <v>101</v>
      </c>
      <c r="AD72" s="9">
        <v>290</v>
      </c>
      <c r="AE72" s="10">
        <v>1000</v>
      </c>
      <c r="AF72" s="11">
        <v>7.9000000000000001E-2</v>
      </c>
      <c r="AG72" s="8" t="s">
        <v>27</v>
      </c>
    </row>
    <row r="73" spans="29:33">
      <c r="AC73" s="8" t="s">
        <v>102</v>
      </c>
      <c r="AD73" s="9">
        <v>344</v>
      </c>
      <c r="AE73" s="10">
        <v>1000</v>
      </c>
      <c r="AF73" s="11">
        <v>7.9000000000000001E-2</v>
      </c>
      <c r="AG73" s="8" t="s">
        <v>27</v>
      </c>
    </row>
    <row r="74" spans="29:33">
      <c r="AC74" s="8" t="s">
        <v>103</v>
      </c>
      <c r="AD74" s="9">
        <v>344</v>
      </c>
      <c r="AE74" s="10">
        <v>1000</v>
      </c>
      <c r="AF74" s="11">
        <v>7.9000000000000001E-2</v>
      </c>
      <c r="AG74" s="8" t="s">
        <v>27</v>
      </c>
    </row>
    <row r="75" spans="29:33">
      <c r="AC75" s="8" t="s">
        <v>104</v>
      </c>
      <c r="AD75" s="9">
        <v>367</v>
      </c>
      <c r="AE75" s="10">
        <v>1000</v>
      </c>
      <c r="AF75" s="11">
        <v>7.9000000000000001E-2</v>
      </c>
      <c r="AG75" s="8" t="s">
        <v>27</v>
      </c>
    </row>
    <row r="76" spans="29:33">
      <c r="AC76" s="8" t="s">
        <v>105</v>
      </c>
      <c r="AD76" s="9">
        <v>344</v>
      </c>
      <c r="AE76" s="10">
        <v>1000</v>
      </c>
      <c r="AF76" s="11">
        <v>7.9000000000000001E-2</v>
      </c>
      <c r="AG76" s="8" t="s">
        <v>27</v>
      </c>
    </row>
    <row r="77" spans="29:33">
      <c r="AC77" s="8" t="s">
        <v>106</v>
      </c>
      <c r="AD77" s="9">
        <v>367</v>
      </c>
      <c r="AE77" s="10">
        <v>1000</v>
      </c>
      <c r="AF77" s="11">
        <v>7.9000000000000001E-2</v>
      </c>
      <c r="AG77" s="8" t="s">
        <v>27</v>
      </c>
    </row>
    <row r="78" spans="29:33">
      <c r="AC78" s="8" t="s">
        <v>107</v>
      </c>
      <c r="AD78" s="9">
        <v>444</v>
      </c>
      <c r="AE78" s="10">
        <v>1000</v>
      </c>
      <c r="AF78" s="11">
        <v>7.9000000000000001E-2</v>
      </c>
      <c r="AG78" s="8" t="s">
        <v>27</v>
      </c>
    </row>
    <row r="79" spans="29:33">
      <c r="AC79" s="8" t="s">
        <v>108</v>
      </c>
      <c r="AD79" s="9">
        <v>245</v>
      </c>
      <c r="AE79" s="10">
        <v>1000</v>
      </c>
      <c r="AF79" s="11">
        <v>8.8999999999999996E-2</v>
      </c>
      <c r="AG79" s="8" t="s">
        <v>27</v>
      </c>
    </row>
    <row r="80" spans="29:33">
      <c r="AC80" s="8" t="s">
        <v>29</v>
      </c>
      <c r="AD80" s="9">
        <v>245</v>
      </c>
      <c r="AE80" s="10">
        <v>1000</v>
      </c>
      <c r="AF80" s="11">
        <v>8.8999999999999996E-2</v>
      </c>
      <c r="AG80" s="8" t="s">
        <v>27</v>
      </c>
    </row>
    <row r="81" spans="29:33">
      <c r="AC81" s="8" t="s">
        <v>109</v>
      </c>
      <c r="AD81" s="9">
        <v>299</v>
      </c>
      <c r="AE81" s="10">
        <v>1000</v>
      </c>
      <c r="AF81" s="11">
        <v>0.125</v>
      </c>
      <c r="AG81" s="8" t="s">
        <v>27</v>
      </c>
    </row>
    <row r="82" spans="29:33">
      <c r="AC82" s="8" t="s">
        <v>110</v>
      </c>
      <c r="AD82" s="9">
        <v>245</v>
      </c>
      <c r="AE82" s="10">
        <v>1000</v>
      </c>
      <c r="AF82" s="11">
        <v>8.8999999999999996E-2</v>
      </c>
      <c r="AG82" s="8" t="s">
        <v>27</v>
      </c>
    </row>
    <row r="83" spans="29:33">
      <c r="AC83" s="8" t="s">
        <v>111</v>
      </c>
      <c r="AD83" s="9">
        <v>825</v>
      </c>
      <c r="AE83" s="10">
        <v>10000</v>
      </c>
      <c r="AF83" s="11">
        <v>7.9000000000000001E-2</v>
      </c>
      <c r="AG83" s="8" t="s">
        <v>27</v>
      </c>
    </row>
    <row r="84" spans="29:33">
      <c r="AC84" s="8" t="s">
        <v>112</v>
      </c>
      <c r="AD84" s="9">
        <v>1019</v>
      </c>
      <c r="AE84" s="10">
        <v>10000</v>
      </c>
      <c r="AF84" s="11">
        <v>7.9000000000000001E-2</v>
      </c>
      <c r="AG84" s="8" t="s">
        <v>27</v>
      </c>
    </row>
    <row r="85" spans="29:33">
      <c r="AC85" s="8" t="s">
        <v>113</v>
      </c>
      <c r="AD85" s="9">
        <v>319</v>
      </c>
      <c r="AE85" s="10">
        <v>1000</v>
      </c>
      <c r="AF85" s="11">
        <v>0.125</v>
      </c>
      <c r="AG85" s="8" t="s">
        <v>27</v>
      </c>
    </row>
    <row r="86" spans="29:33">
      <c r="AC86" s="8" t="s">
        <v>114</v>
      </c>
      <c r="AD86" s="9">
        <v>245</v>
      </c>
      <c r="AE86" s="10">
        <v>1000</v>
      </c>
      <c r="AF86" s="11">
        <v>8.8999999999999996E-2</v>
      </c>
      <c r="AG86" s="8" t="s">
        <v>27</v>
      </c>
    </row>
    <row r="87" spans="29:33">
      <c r="AC87" s="8" t="s">
        <v>115</v>
      </c>
      <c r="AD87" s="9">
        <v>245</v>
      </c>
      <c r="AE87" s="10">
        <v>1000</v>
      </c>
      <c r="AF87" s="11">
        <v>8.8999999999999996E-2</v>
      </c>
      <c r="AG87" s="8" t="s">
        <v>27</v>
      </c>
    </row>
    <row r="88" spans="29:33">
      <c r="AC88" s="8" t="s">
        <v>116</v>
      </c>
      <c r="AD88" s="9">
        <v>245</v>
      </c>
      <c r="AE88" s="10">
        <v>1000</v>
      </c>
      <c r="AF88" s="11">
        <v>8.8999999999999996E-2</v>
      </c>
      <c r="AG88" s="8" t="s">
        <v>27</v>
      </c>
    </row>
    <row r="89" spans="29:33">
      <c r="AC89" s="8" t="s">
        <v>117</v>
      </c>
      <c r="AD89" s="9">
        <v>245</v>
      </c>
      <c r="AE89" s="10">
        <v>1000</v>
      </c>
      <c r="AF89" s="11">
        <v>8.8999999999999996E-2</v>
      </c>
      <c r="AG89" s="8" t="s">
        <v>27</v>
      </c>
    </row>
    <row r="90" spans="29:33">
      <c r="AC90" s="8" t="s">
        <v>118</v>
      </c>
      <c r="AD90" s="9">
        <v>245</v>
      </c>
      <c r="AE90" s="10">
        <v>1000</v>
      </c>
      <c r="AF90" s="11">
        <v>8.8999999999999996E-2</v>
      </c>
      <c r="AG90" s="8" t="s">
        <v>27</v>
      </c>
    </row>
    <row r="91" spans="29:33">
      <c r="AC91" s="8" t="s">
        <v>119</v>
      </c>
      <c r="AD91" s="9">
        <v>245</v>
      </c>
      <c r="AE91" s="10">
        <v>1000</v>
      </c>
      <c r="AF91" s="11">
        <v>8.8999999999999996E-2</v>
      </c>
      <c r="AG91" s="8" t="s">
        <v>27</v>
      </c>
    </row>
    <row r="92" spans="29:33">
      <c r="AC92" s="8" t="s">
        <v>120</v>
      </c>
      <c r="AD92" s="9">
        <v>245</v>
      </c>
      <c r="AE92" s="10">
        <v>1000</v>
      </c>
      <c r="AF92" s="11">
        <v>8.8999999999999996E-2</v>
      </c>
      <c r="AG92" s="8" t="s">
        <v>27</v>
      </c>
    </row>
    <row r="93" spans="29:33">
      <c r="AC93" s="8" t="s">
        <v>121</v>
      </c>
      <c r="AD93" s="9">
        <v>245</v>
      </c>
      <c r="AE93" s="10">
        <v>1000</v>
      </c>
      <c r="AF93" s="11">
        <v>8.8999999999999996E-2</v>
      </c>
      <c r="AG93" s="8" t="s">
        <v>27</v>
      </c>
    </row>
    <row r="94" spans="29:33">
      <c r="AC94" s="8" t="s">
        <v>122</v>
      </c>
      <c r="AD94" s="9">
        <v>245</v>
      </c>
      <c r="AE94" s="10">
        <v>1000</v>
      </c>
      <c r="AF94" s="11">
        <v>8.8999999999999996E-2</v>
      </c>
      <c r="AG94" s="8" t="s">
        <v>27</v>
      </c>
    </row>
    <row r="95" spans="29:33">
      <c r="AC95" s="8" t="s">
        <v>123</v>
      </c>
      <c r="AD95" s="9">
        <v>825</v>
      </c>
      <c r="AE95" s="10">
        <v>10000</v>
      </c>
      <c r="AF95" s="11">
        <v>7.9000000000000001E-2</v>
      </c>
      <c r="AG95" s="8" t="s">
        <v>27</v>
      </c>
    </row>
    <row r="96" spans="29:33">
      <c r="AC96" s="42" t="s">
        <v>124</v>
      </c>
      <c r="AD96" s="43">
        <v>204</v>
      </c>
      <c r="AE96" s="44">
        <v>2000</v>
      </c>
      <c r="AF96" s="45">
        <v>9.9000000000000005E-2</v>
      </c>
      <c r="AG96" s="8"/>
    </row>
    <row r="97" spans="29:33">
      <c r="AC97" s="42" t="s">
        <v>125</v>
      </c>
      <c r="AD97" s="43">
        <v>314</v>
      </c>
      <c r="AE97" s="44">
        <v>2000</v>
      </c>
      <c r="AF97" s="45">
        <v>8.8999999999999996E-2</v>
      </c>
      <c r="AG97" s="8"/>
    </row>
    <row r="98" spans="29:33">
      <c r="AC98" s="42" t="s">
        <v>126</v>
      </c>
      <c r="AD98" s="43">
        <v>219</v>
      </c>
      <c r="AE98" s="44">
        <v>1500</v>
      </c>
      <c r="AF98" s="45">
        <v>0.13900000000000001</v>
      </c>
      <c r="AG98" s="8"/>
    </row>
    <row r="99" spans="29:33">
      <c r="AC99" s="8" t="s">
        <v>127</v>
      </c>
      <c r="AD99" s="9">
        <v>245</v>
      </c>
      <c r="AE99" s="10">
        <v>1000</v>
      </c>
      <c r="AF99" s="11">
        <v>8.8999999999999996E-2</v>
      </c>
      <c r="AG99" s="8" t="s">
        <v>27</v>
      </c>
    </row>
    <row r="100" spans="29:33">
      <c r="AC100" s="8" t="s">
        <v>128</v>
      </c>
      <c r="AD100" s="9">
        <v>270</v>
      </c>
      <c r="AE100" s="10">
        <v>1000</v>
      </c>
      <c r="AF100" s="11">
        <v>8.8999999999999996E-2</v>
      </c>
      <c r="AG100" s="8" t="s">
        <v>27</v>
      </c>
    </row>
    <row r="101" spans="29:33">
      <c r="AC101" s="8" t="s">
        <v>129</v>
      </c>
      <c r="AD101" s="9">
        <v>270</v>
      </c>
      <c r="AE101" s="10">
        <v>1000</v>
      </c>
      <c r="AF101" s="11">
        <v>8.8999999999999996E-2</v>
      </c>
      <c r="AG101" s="8" t="s">
        <v>27</v>
      </c>
    </row>
    <row r="102" spans="29:33">
      <c r="AC102" s="8" t="s">
        <v>130</v>
      </c>
      <c r="AD102" s="9">
        <v>270</v>
      </c>
      <c r="AE102" s="10">
        <v>1000</v>
      </c>
      <c r="AF102" s="11">
        <v>8.8999999999999996E-2</v>
      </c>
      <c r="AG102" s="8" t="s">
        <v>27</v>
      </c>
    </row>
    <row r="103" spans="29:33">
      <c r="AC103" s="8" t="s">
        <v>131</v>
      </c>
      <c r="AD103" s="9">
        <v>270</v>
      </c>
      <c r="AE103" s="10">
        <v>1000</v>
      </c>
      <c r="AF103" s="11">
        <v>8.8999999999999996E-2</v>
      </c>
      <c r="AG103" s="8" t="s">
        <v>27</v>
      </c>
    </row>
    <row r="104" spans="29:33">
      <c r="AC104" s="8" t="s">
        <v>132</v>
      </c>
      <c r="AD104" s="9">
        <v>339</v>
      </c>
      <c r="AE104" s="10">
        <v>1000</v>
      </c>
      <c r="AF104" s="11">
        <v>7.9000000000000001E-2</v>
      </c>
      <c r="AG104" s="8" t="s">
        <v>27</v>
      </c>
    </row>
    <row r="105" spans="29:33">
      <c r="AC105" s="8" t="s">
        <v>133</v>
      </c>
      <c r="AD105" s="9">
        <v>339</v>
      </c>
      <c r="AE105" s="10">
        <v>1000</v>
      </c>
      <c r="AF105" s="11">
        <v>7.9000000000000001E-2</v>
      </c>
      <c r="AG105" s="8" t="s">
        <v>27</v>
      </c>
    </row>
    <row r="106" spans="29:33">
      <c r="AC106" s="8" t="s">
        <v>134</v>
      </c>
      <c r="AD106" s="9">
        <v>242</v>
      </c>
      <c r="AE106" s="10">
        <v>1000</v>
      </c>
      <c r="AF106" s="11">
        <v>8.8999999999999996E-2</v>
      </c>
      <c r="AG106" s="8" t="s">
        <v>27</v>
      </c>
    </row>
    <row r="107" spans="29:33">
      <c r="AC107" s="8" t="s">
        <v>135</v>
      </c>
      <c r="AD107" s="9">
        <v>245</v>
      </c>
      <c r="AE107" s="10">
        <v>1000</v>
      </c>
      <c r="AF107" s="11">
        <v>8.8999999999999996E-2</v>
      </c>
      <c r="AG107" s="8" t="s">
        <v>27</v>
      </c>
    </row>
    <row r="108" spans="29:33">
      <c r="AC108" s="8" t="s">
        <v>136</v>
      </c>
      <c r="AD108" s="9">
        <v>245</v>
      </c>
      <c r="AE108" s="10">
        <v>1000</v>
      </c>
      <c r="AF108" s="11">
        <v>8.8999999999999996E-2</v>
      </c>
      <c r="AG108" s="8" t="s">
        <v>27</v>
      </c>
    </row>
    <row r="109" spans="29:33">
      <c r="AC109" s="8" t="s">
        <v>137</v>
      </c>
      <c r="AD109" s="9">
        <v>245</v>
      </c>
      <c r="AE109" s="10">
        <v>1000</v>
      </c>
      <c r="AF109" s="11">
        <v>8.8999999999999996E-2</v>
      </c>
      <c r="AG109" s="8" t="s">
        <v>27</v>
      </c>
    </row>
    <row r="110" spans="29:33">
      <c r="AC110" s="8" t="s">
        <v>138</v>
      </c>
      <c r="AD110" s="9">
        <v>255</v>
      </c>
      <c r="AE110" s="10">
        <v>1000</v>
      </c>
      <c r="AF110" s="11">
        <v>8.8999999999999996E-2</v>
      </c>
      <c r="AG110" s="8" t="s">
        <v>27</v>
      </c>
    </row>
    <row r="111" spans="29:33">
      <c r="AC111" s="8" t="s">
        <v>139</v>
      </c>
      <c r="AD111" s="9">
        <v>289</v>
      </c>
      <c r="AE111" s="10">
        <v>1000</v>
      </c>
      <c r="AF111" s="11">
        <v>8.8999999999999996E-2</v>
      </c>
      <c r="AG111" s="8" t="s">
        <v>27</v>
      </c>
    </row>
    <row r="112" spans="29:33">
      <c r="AC112" s="8" t="s">
        <v>140</v>
      </c>
      <c r="AD112" s="9">
        <v>344</v>
      </c>
      <c r="AE112" s="10">
        <v>1000</v>
      </c>
      <c r="AF112" s="11">
        <v>8.8999999999999996E-2</v>
      </c>
      <c r="AG112" s="8" t="s">
        <v>27</v>
      </c>
    </row>
    <row r="113" spans="29:33">
      <c r="AC113" s="8" t="s">
        <v>141</v>
      </c>
      <c r="AD113" s="9">
        <v>825</v>
      </c>
      <c r="AE113" s="10">
        <v>10000</v>
      </c>
      <c r="AF113" s="11">
        <v>7.9000000000000001E-2</v>
      </c>
      <c r="AG113" s="8" t="s">
        <v>27</v>
      </c>
    </row>
    <row r="114" spans="29:33">
      <c r="AC114" s="8" t="s">
        <v>142</v>
      </c>
      <c r="AD114" s="9">
        <v>1019</v>
      </c>
      <c r="AE114" s="10">
        <v>10000</v>
      </c>
      <c r="AF114" s="11">
        <v>7.9000000000000001E-2</v>
      </c>
      <c r="AG114" s="8" t="s">
        <v>27</v>
      </c>
    </row>
    <row r="115" spans="29:33">
      <c r="AC115" s="8" t="s">
        <v>143</v>
      </c>
      <c r="AD115" s="9">
        <v>319</v>
      </c>
      <c r="AE115" s="10">
        <v>1000</v>
      </c>
      <c r="AF115" s="11">
        <v>8.8999999999999996E-2</v>
      </c>
      <c r="AG115" s="8" t="s">
        <v>27</v>
      </c>
    </row>
    <row r="116" spans="29:33">
      <c r="AC116" s="8" t="s">
        <v>144</v>
      </c>
      <c r="AD116" s="9">
        <v>245</v>
      </c>
      <c r="AE116" s="10">
        <v>1000</v>
      </c>
      <c r="AF116" s="11">
        <v>8.8999999999999996E-2</v>
      </c>
      <c r="AG116" s="8" t="s">
        <v>27</v>
      </c>
    </row>
    <row r="117" spans="29:33">
      <c r="AC117" s="8" t="s">
        <v>145</v>
      </c>
      <c r="AD117" s="9">
        <v>230</v>
      </c>
      <c r="AE117" s="10">
        <v>1000</v>
      </c>
      <c r="AF117" s="11">
        <v>8.8999999999999996E-2</v>
      </c>
      <c r="AG117" s="8" t="s">
        <v>27</v>
      </c>
    </row>
  </sheetData>
  <sheetProtection password="C691" sheet="1" insertHyperlinks="0" selectLockedCells="1"/>
  <mergeCells count="11">
    <mergeCell ref="S1:U1"/>
    <mergeCell ref="L1:L2"/>
    <mergeCell ref="M1:M2"/>
    <mergeCell ref="N1:N2"/>
    <mergeCell ref="P1:P2"/>
    <mergeCell ref="O1:O2"/>
    <mergeCell ref="F1:K1"/>
    <mergeCell ref="A1:A2"/>
    <mergeCell ref="B1:B2"/>
    <mergeCell ref="C1:C2"/>
    <mergeCell ref="Q1:R1"/>
  </mergeCells>
  <phoneticPr fontId="0" type="noConversion"/>
  <conditionalFormatting sqref="H3">
    <cfRule type="cellIs" dxfId="3" priority="4" stopIfTrue="1" operator="greaterThan">
      <formula>0.15</formula>
    </cfRule>
  </conditionalFormatting>
  <conditionalFormatting sqref="H3:H31">
    <cfRule type="cellIs" dxfId="2" priority="2" stopIfTrue="1" operator="greaterThan">
      <formula>0.2</formula>
    </cfRule>
    <cfRule type="cellIs" dxfId="1" priority="3" stopIfTrue="1" operator="greaterThan">
      <formula>0.2</formula>
    </cfRule>
  </conditionalFormatting>
  <conditionalFormatting sqref="H4:H31">
    <cfRule type="cellIs" dxfId="0" priority="1" stopIfTrue="1" operator="greaterThan">
      <formula>0.15</formula>
    </cfRule>
  </conditionalFormatting>
  <dataValidations count="2">
    <dataValidation type="list" showInputMessage="1" sqref="D3:D31" xr:uid="{75B3E36B-DC69-4711-8849-07BE18B2D217}">
      <formula1>$AC$2:$AC$117</formula1>
    </dataValidation>
    <dataValidation showInputMessage="1" sqref="E3:E31" xr:uid="{4969A00A-6C37-4981-AB52-FA9CA0B6CD1E}"/>
  </dataValidations>
  <pageMargins left="0.25" right="0.25" top="0.75" bottom="0.75" header="0.3" footer="0.3"/>
  <pageSetup scale="48" fitToHeight="0" orientation="landscape" horizontalDpi="0" verticalDpi="0" r:id="rId1"/>
  <headerFooter alignWithMargins="0">
    <oddFooter xml:space="preserve">&amp;L&amp;"GulimChe"&amp;5 PRINTED BY: KENNETH WOODCOX &amp;C&amp;"GulimChe"&amp;5&amp;ICOMPANY CONFIDENTIAL - THE INFORMATION CONTAINED WITHIN IS THE PROPERTY OF AUTO-CHLOR SYSTEM AND MAY NOT BE REPRODUCED WITHOUT THE EXPRESSED WRITTEN CONSENT OF AUTO-CHLOR SYSTEM&amp;I 
&amp;5 PAGE: 
1 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0D961-8092-421C-AA0C-F6E4C2F4A86F}">
  <sheetPr>
    <pageSetUpPr fitToPage="1"/>
  </sheetPr>
  <dimension ref="A1:AD620"/>
  <sheetViews>
    <sheetView zoomScaleNormal="100" workbookViewId="0">
      <selection activeCell="C9" sqref="C9"/>
    </sheetView>
  </sheetViews>
  <sheetFormatPr defaultRowHeight="12.75"/>
  <cols>
    <col min="1" max="1" width="9" style="22" customWidth="1"/>
    <col min="2" max="2" width="17.140625" style="22" customWidth="1"/>
    <col min="3" max="3" width="33" style="22" customWidth="1"/>
    <col min="4" max="4" width="15.5703125" style="22" customWidth="1"/>
    <col min="5" max="5" width="54.140625" style="22" customWidth="1"/>
    <col min="6" max="6" width="20.28515625" style="22" customWidth="1"/>
    <col min="7" max="8" width="14.42578125" style="22" customWidth="1"/>
    <col min="9" max="9" width="13.7109375" style="22" customWidth="1"/>
    <col min="10" max="10" width="49.28515625" style="22" customWidth="1"/>
    <col min="11" max="11" width="9.140625" style="22" customWidth="1"/>
    <col min="12" max="13" width="9.140625" style="22" hidden="1" customWidth="1"/>
    <col min="14" max="14" width="11.5703125" style="22" hidden="1" customWidth="1"/>
    <col min="15" max="30" width="9.140625" style="22" hidden="1" customWidth="1"/>
    <col min="31" max="31" width="0" style="22" hidden="1" customWidth="1"/>
    <col min="32" max="16384" width="9.140625" style="22"/>
  </cols>
  <sheetData>
    <row r="1" spans="1:26" ht="23.25">
      <c r="A1" s="67" t="s">
        <v>146</v>
      </c>
      <c r="B1" s="67"/>
      <c r="C1" s="67"/>
      <c r="D1" s="67"/>
      <c r="E1" s="67"/>
      <c r="F1" s="67"/>
      <c r="G1" s="67"/>
      <c r="H1" s="67"/>
      <c r="I1" s="67"/>
      <c r="J1" s="67"/>
    </row>
    <row r="2" spans="1:26" s="17" customFormat="1" ht="32.25" customHeight="1">
      <c r="A2" s="16" t="s">
        <v>147</v>
      </c>
      <c r="B2" s="16" t="s">
        <v>148</v>
      </c>
      <c r="C2" s="16" t="s">
        <v>149</v>
      </c>
      <c r="D2" s="16" t="s">
        <v>150</v>
      </c>
      <c r="E2" s="16" t="s">
        <v>151</v>
      </c>
      <c r="F2" s="16" t="s">
        <v>152</v>
      </c>
      <c r="G2" s="16" t="s">
        <v>153</v>
      </c>
      <c r="H2" s="16" t="s">
        <v>154</v>
      </c>
      <c r="I2" s="16" t="s">
        <v>155</v>
      </c>
      <c r="J2" s="16" t="s">
        <v>156</v>
      </c>
      <c r="N2" s="5" t="s">
        <v>157</v>
      </c>
      <c r="U2" s="18" t="s">
        <v>158</v>
      </c>
      <c r="V2" s="18" t="s">
        <v>159</v>
      </c>
      <c r="W2" s="18" t="s">
        <v>160</v>
      </c>
      <c r="X2" s="18" t="s">
        <v>161</v>
      </c>
      <c r="Z2" s="29" t="s">
        <v>162</v>
      </c>
    </row>
    <row r="3" spans="1:26">
      <c r="A3" s="26">
        <v>620</v>
      </c>
      <c r="B3" s="26">
        <v>246200129</v>
      </c>
      <c r="C3" s="27" t="s">
        <v>163</v>
      </c>
      <c r="D3" s="55" t="s">
        <v>164</v>
      </c>
      <c r="E3" s="19" t="str">
        <f t="shared" ref="E3:E25" si="0">IF(D3&gt;1,VLOOKUP(D3,$U$3:$X$620,2,FALSE),"NEED PRODUCT ID")</f>
        <v>LEMON SUDS</v>
      </c>
      <c r="F3" s="20" t="str">
        <f t="shared" ref="F3:F25" si="1">IF(D3&gt;1,VLOOKUP(D3,$U$3:$X$620,3,FALSE)," ")</f>
        <v>GALLON</v>
      </c>
      <c r="G3" s="19">
        <f t="shared" ref="G3:G25" si="2">IF(D3&gt;1,VLOOKUP(D3,$U$3:$X$620,4,FALSE)," ")</f>
        <v>22.75</v>
      </c>
      <c r="H3" s="32">
        <f>IF(I3&gt;0.01,S3,"NEED % -&gt;")</f>
        <v>18.75</v>
      </c>
      <c r="I3" s="58">
        <v>0.18</v>
      </c>
      <c r="J3" s="25" t="s">
        <v>165</v>
      </c>
      <c r="N3" s="22">
        <f>IF(D3&gt;1,G3-H3," ")</f>
        <v>4</v>
      </c>
      <c r="P3" s="22">
        <f>IF(D3&gt;1,1-I3)</f>
        <v>0.82000000000000006</v>
      </c>
      <c r="Q3" s="22">
        <f>IF(D3&gt;1,G3*P3,"FALSE")</f>
        <v>18.655000000000001</v>
      </c>
      <c r="R3" s="22">
        <f>ROUND(Q3,1)</f>
        <v>18.7</v>
      </c>
      <c r="S3" s="22">
        <f>R3+0.05</f>
        <v>18.75</v>
      </c>
      <c r="U3" s="23" t="s">
        <v>166</v>
      </c>
      <c r="V3" s="23" t="s">
        <v>167</v>
      </c>
      <c r="W3" s="23" t="s">
        <v>168</v>
      </c>
      <c r="X3" s="24">
        <v>133.65</v>
      </c>
      <c r="Z3" s="31" t="s">
        <v>169</v>
      </c>
    </row>
    <row r="4" spans="1:26">
      <c r="A4" s="26">
        <v>620</v>
      </c>
      <c r="B4" s="26">
        <v>246200129</v>
      </c>
      <c r="C4" s="27" t="s">
        <v>163</v>
      </c>
      <c r="D4" s="55" t="s">
        <v>170</v>
      </c>
      <c r="E4" s="19" t="str">
        <f t="shared" si="0"/>
        <v>ULTIMO</v>
      </c>
      <c r="F4" s="20" t="str">
        <f t="shared" si="1"/>
        <v>GALLON</v>
      </c>
      <c r="G4" s="19">
        <f t="shared" si="2"/>
        <v>20.55</v>
      </c>
      <c r="H4" s="32">
        <f t="shared" ref="H4:H25" si="3">IF(I4&gt;0.01,S4,"NEED % -&gt;")</f>
        <v>17.55</v>
      </c>
      <c r="I4" s="58">
        <v>0.15</v>
      </c>
      <c r="J4" s="25" t="s">
        <v>165</v>
      </c>
      <c r="N4" s="22">
        <f t="shared" ref="N4:N53" si="4">IF(D4&gt;1,G4-H4," ")</f>
        <v>3</v>
      </c>
      <c r="P4" s="22">
        <f t="shared" ref="P4:P25" si="5">IF(D4&gt;1,1-I4)</f>
        <v>0.85</v>
      </c>
      <c r="Q4" s="22">
        <f t="shared" ref="Q4:Q25" si="6">IF(D4&gt;1,G4*P4,"FALSE")</f>
        <v>17.467500000000001</v>
      </c>
      <c r="R4" s="22">
        <f t="shared" ref="R4:R25" si="7">ROUND(Q4,1)</f>
        <v>17.5</v>
      </c>
      <c r="S4" s="22">
        <f t="shared" ref="S4:S25" si="8">R4+0.05</f>
        <v>17.55</v>
      </c>
      <c r="U4" s="23" t="s">
        <v>171</v>
      </c>
      <c r="V4" s="23" t="s">
        <v>167</v>
      </c>
      <c r="W4" s="23" t="s">
        <v>172</v>
      </c>
      <c r="X4" s="24">
        <v>27.55</v>
      </c>
      <c r="Z4" s="30">
        <v>0.03</v>
      </c>
    </row>
    <row r="5" spans="1:26">
      <c r="A5" s="26"/>
      <c r="B5" s="26"/>
      <c r="C5" s="27"/>
      <c r="D5" s="55"/>
      <c r="E5" s="19" t="str">
        <f t="shared" si="0"/>
        <v>NEED PRODUCT ID</v>
      </c>
      <c r="F5" s="20" t="str">
        <f t="shared" si="1"/>
        <v xml:space="preserve"> </v>
      </c>
      <c r="G5" s="19" t="str">
        <f t="shared" si="2"/>
        <v xml:space="preserve"> </v>
      </c>
      <c r="H5" s="32" t="str">
        <f t="shared" si="3"/>
        <v>NEED % -&gt;</v>
      </c>
      <c r="I5" s="58"/>
      <c r="J5" s="25"/>
      <c r="N5" s="22" t="str">
        <f t="shared" si="4"/>
        <v xml:space="preserve"> </v>
      </c>
      <c r="P5" s="22" t="b">
        <f t="shared" si="5"/>
        <v>0</v>
      </c>
      <c r="Q5" s="22" t="str">
        <f t="shared" si="6"/>
        <v>FALSE</v>
      </c>
      <c r="R5" s="22" t="e">
        <f t="shared" si="7"/>
        <v>#VALUE!</v>
      </c>
      <c r="S5" s="22" t="e">
        <f t="shared" si="8"/>
        <v>#VALUE!</v>
      </c>
      <c r="U5" s="23" t="s">
        <v>173</v>
      </c>
      <c r="V5" s="23" t="s">
        <v>174</v>
      </c>
      <c r="W5" s="23" t="s">
        <v>175</v>
      </c>
      <c r="X5" s="24">
        <v>481.45</v>
      </c>
      <c r="Z5" s="30">
        <v>0.06</v>
      </c>
    </row>
    <row r="6" spans="1:26">
      <c r="A6" s="26"/>
      <c r="B6" s="26"/>
      <c r="C6" s="27"/>
      <c r="D6" s="55"/>
      <c r="E6" s="19" t="str">
        <f t="shared" si="0"/>
        <v>NEED PRODUCT ID</v>
      </c>
      <c r="F6" s="20" t="str">
        <f t="shared" si="1"/>
        <v xml:space="preserve"> </v>
      </c>
      <c r="G6" s="19" t="str">
        <f t="shared" si="2"/>
        <v xml:space="preserve"> </v>
      </c>
      <c r="H6" s="32" t="str">
        <f t="shared" si="3"/>
        <v>NEED % -&gt;</v>
      </c>
      <c r="I6" s="58"/>
      <c r="J6" s="25"/>
      <c r="N6" s="22" t="str">
        <f t="shared" si="4"/>
        <v xml:space="preserve"> </v>
      </c>
      <c r="P6" s="22" t="b">
        <f t="shared" si="5"/>
        <v>0</v>
      </c>
      <c r="Q6" s="22" t="str">
        <f t="shared" si="6"/>
        <v>FALSE</v>
      </c>
      <c r="R6" s="22" t="e">
        <f t="shared" si="7"/>
        <v>#VALUE!</v>
      </c>
      <c r="S6" s="22" t="e">
        <f t="shared" si="8"/>
        <v>#VALUE!</v>
      </c>
      <c r="U6" s="23" t="s">
        <v>176</v>
      </c>
      <c r="V6" s="23" t="s">
        <v>174</v>
      </c>
      <c r="W6" s="23" t="s">
        <v>168</v>
      </c>
      <c r="X6" s="24">
        <v>160.65</v>
      </c>
      <c r="Z6" s="30">
        <v>0.09</v>
      </c>
    </row>
    <row r="7" spans="1:26">
      <c r="A7" s="26"/>
      <c r="B7" s="26"/>
      <c r="C7" s="27"/>
      <c r="D7" s="55"/>
      <c r="E7" s="19" t="str">
        <f t="shared" si="0"/>
        <v>NEED PRODUCT ID</v>
      </c>
      <c r="F7" s="20" t="str">
        <f t="shared" si="1"/>
        <v xml:space="preserve"> </v>
      </c>
      <c r="G7" s="19" t="str">
        <f t="shared" si="2"/>
        <v xml:space="preserve"> </v>
      </c>
      <c r="H7" s="32" t="str">
        <f t="shared" si="3"/>
        <v>NEED % -&gt;</v>
      </c>
      <c r="I7" s="58"/>
      <c r="J7" s="25"/>
      <c r="N7" s="22" t="str">
        <f t="shared" si="4"/>
        <v xml:space="preserve"> </v>
      </c>
      <c r="P7" s="22" t="b">
        <f t="shared" si="5"/>
        <v>0</v>
      </c>
      <c r="Q7" s="22" t="str">
        <f t="shared" si="6"/>
        <v>FALSE</v>
      </c>
      <c r="R7" s="22" t="e">
        <f t="shared" si="7"/>
        <v>#VALUE!</v>
      </c>
      <c r="S7" s="22" t="e">
        <f t="shared" si="8"/>
        <v>#VALUE!</v>
      </c>
      <c r="U7" s="23" t="s">
        <v>177</v>
      </c>
      <c r="V7" s="23" t="s">
        <v>174</v>
      </c>
      <c r="W7" s="23" t="s">
        <v>172</v>
      </c>
      <c r="X7" s="24">
        <v>32.450000000000003</v>
      </c>
      <c r="Z7" s="30">
        <v>0.12</v>
      </c>
    </row>
    <row r="8" spans="1:26">
      <c r="A8" s="26"/>
      <c r="B8" s="26"/>
      <c r="C8" s="27"/>
      <c r="D8" s="55"/>
      <c r="E8" s="19" t="str">
        <f t="shared" si="0"/>
        <v>NEED PRODUCT ID</v>
      </c>
      <c r="F8" s="20" t="str">
        <f t="shared" si="1"/>
        <v xml:space="preserve"> </v>
      </c>
      <c r="G8" s="19" t="str">
        <f t="shared" si="2"/>
        <v xml:space="preserve"> </v>
      </c>
      <c r="H8" s="32" t="str">
        <f t="shared" si="3"/>
        <v>NEED % -&gt;</v>
      </c>
      <c r="I8" s="58"/>
      <c r="J8" s="25"/>
      <c r="N8" s="22" t="str">
        <f t="shared" si="4"/>
        <v xml:space="preserve"> </v>
      </c>
      <c r="P8" s="22" t="b">
        <f t="shared" si="5"/>
        <v>0</v>
      </c>
      <c r="Q8" s="22" t="str">
        <f t="shared" si="6"/>
        <v>FALSE</v>
      </c>
      <c r="R8" s="22" t="e">
        <f t="shared" si="7"/>
        <v>#VALUE!</v>
      </c>
      <c r="S8" s="22" t="e">
        <f t="shared" si="8"/>
        <v>#VALUE!</v>
      </c>
      <c r="U8" s="23" t="s">
        <v>178</v>
      </c>
      <c r="V8" s="23" t="s">
        <v>179</v>
      </c>
      <c r="W8" s="23" t="s">
        <v>168</v>
      </c>
      <c r="X8" s="24">
        <v>271.95</v>
      </c>
      <c r="Z8" s="30">
        <v>0.15</v>
      </c>
    </row>
    <row r="9" spans="1:26">
      <c r="A9" s="26"/>
      <c r="B9" s="26"/>
      <c r="C9" s="27"/>
      <c r="D9" s="55"/>
      <c r="E9" s="19" t="str">
        <f t="shared" si="0"/>
        <v>NEED PRODUCT ID</v>
      </c>
      <c r="F9" s="20" t="str">
        <f t="shared" si="1"/>
        <v xml:space="preserve"> </v>
      </c>
      <c r="G9" s="19" t="str">
        <f t="shared" si="2"/>
        <v xml:space="preserve"> </v>
      </c>
      <c r="H9" s="32" t="str">
        <f t="shared" si="3"/>
        <v>NEED % -&gt;</v>
      </c>
      <c r="I9" s="58"/>
      <c r="J9" s="25"/>
      <c r="N9" s="22" t="str">
        <f t="shared" si="4"/>
        <v xml:space="preserve"> </v>
      </c>
      <c r="P9" s="22" t="b">
        <f t="shared" si="5"/>
        <v>0</v>
      </c>
      <c r="Q9" s="22" t="str">
        <f t="shared" si="6"/>
        <v>FALSE</v>
      </c>
      <c r="R9" s="22" t="e">
        <f t="shared" si="7"/>
        <v>#VALUE!</v>
      </c>
      <c r="S9" s="22" t="e">
        <f t="shared" si="8"/>
        <v>#VALUE!</v>
      </c>
      <c r="U9" s="23" t="s">
        <v>180</v>
      </c>
      <c r="V9" s="23" t="s">
        <v>179</v>
      </c>
      <c r="W9" s="23" t="s">
        <v>172</v>
      </c>
      <c r="X9" s="24">
        <v>54.65</v>
      </c>
      <c r="Z9" s="30">
        <v>0.18</v>
      </c>
    </row>
    <row r="10" spans="1:26">
      <c r="A10" s="26"/>
      <c r="B10" s="26"/>
      <c r="C10" s="27"/>
      <c r="D10" s="55"/>
      <c r="E10" s="19" t="str">
        <f t="shared" si="0"/>
        <v>NEED PRODUCT ID</v>
      </c>
      <c r="F10" s="20" t="str">
        <f t="shared" si="1"/>
        <v xml:space="preserve"> </v>
      </c>
      <c r="G10" s="19" t="str">
        <f t="shared" si="2"/>
        <v xml:space="preserve"> </v>
      </c>
      <c r="H10" s="32" t="str">
        <f t="shared" si="3"/>
        <v>NEED % -&gt;</v>
      </c>
      <c r="I10" s="58"/>
      <c r="J10" s="25"/>
      <c r="N10" s="22" t="str">
        <f t="shared" si="4"/>
        <v xml:space="preserve"> </v>
      </c>
      <c r="P10" s="22" t="b">
        <f t="shared" si="5"/>
        <v>0</v>
      </c>
      <c r="Q10" s="22" t="str">
        <f t="shared" si="6"/>
        <v>FALSE</v>
      </c>
      <c r="R10" s="22" t="e">
        <f t="shared" si="7"/>
        <v>#VALUE!</v>
      </c>
      <c r="S10" s="22" t="e">
        <f t="shared" si="8"/>
        <v>#VALUE!</v>
      </c>
      <c r="U10" s="23" t="s">
        <v>181</v>
      </c>
      <c r="V10" s="23" t="s">
        <v>182</v>
      </c>
      <c r="W10" s="23" t="s">
        <v>168</v>
      </c>
      <c r="X10" s="24">
        <v>271.95</v>
      </c>
      <c r="Z10" s="30">
        <v>0.21</v>
      </c>
    </row>
    <row r="11" spans="1:26">
      <c r="A11" s="26"/>
      <c r="B11" s="26"/>
      <c r="C11" s="27"/>
      <c r="D11" s="55"/>
      <c r="E11" s="19" t="str">
        <f t="shared" si="0"/>
        <v>NEED PRODUCT ID</v>
      </c>
      <c r="F11" s="20" t="str">
        <f t="shared" si="1"/>
        <v xml:space="preserve"> </v>
      </c>
      <c r="G11" s="19" t="str">
        <f t="shared" si="2"/>
        <v xml:space="preserve"> </v>
      </c>
      <c r="H11" s="32" t="str">
        <f t="shared" si="3"/>
        <v>NEED % -&gt;</v>
      </c>
      <c r="I11" s="58"/>
      <c r="J11" s="25"/>
      <c r="N11" s="22" t="str">
        <f t="shared" si="4"/>
        <v xml:space="preserve"> </v>
      </c>
      <c r="P11" s="22" t="b">
        <f t="shared" si="5"/>
        <v>0</v>
      </c>
      <c r="Q11" s="22" t="str">
        <f t="shared" si="6"/>
        <v>FALSE</v>
      </c>
      <c r="R11" s="22" t="e">
        <f t="shared" si="7"/>
        <v>#VALUE!</v>
      </c>
      <c r="S11" s="22" t="e">
        <f t="shared" si="8"/>
        <v>#VALUE!</v>
      </c>
      <c r="U11" s="23" t="s">
        <v>183</v>
      </c>
      <c r="V11" s="23" t="s">
        <v>182</v>
      </c>
      <c r="W11" s="23" t="s">
        <v>172</v>
      </c>
      <c r="X11" s="24">
        <v>54.65</v>
      </c>
      <c r="Z11" s="30">
        <v>0.24</v>
      </c>
    </row>
    <row r="12" spans="1:26">
      <c r="A12" s="26"/>
      <c r="B12" s="26"/>
      <c r="C12" s="27"/>
      <c r="D12" s="55"/>
      <c r="E12" s="19" t="str">
        <f t="shared" si="0"/>
        <v>NEED PRODUCT ID</v>
      </c>
      <c r="F12" s="20" t="str">
        <f t="shared" si="1"/>
        <v xml:space="preserve"> </v>
      </c>
      <c r="G12" s="19" t="str">
        <f t="shared" si="2"/>
        <v xml:space="preserve"> </v>
      </c>
      <c r="H12" s="32" t="str">
        <f t="shared" si="3"/>
        <v>NEED % -&gt;</v>
      </c>
      <c r="I12" s="58"/>
      <c r="J12" s="25"/>
      <c r="N12" s="22" t="str">
        <f t="shared" si="4"/>
        <v xml:space="preserve"> </v>
      </c>
      <c r="P12" s="22" t="b">
        <f t="shared" si="5"/>
        <v>0</v>
      </c>
      <c r="Q12" s="22" t="str">
        <f t="shared" si="6"/>
        <v>FALSE</v>
      </c>
      <c r="R12" s="22" t="e">
        <f t="shared" si="7"/>
        <v>#VALUE!</v>
      </c>
      <c r="S12" s="22" t="e">
        <f t="shared" si="8"/>
        <v>#VALUE!</v>
      </c>
      <c r="U12" s="23" t="s">
        <v>184</v>
      </c>
      <c r="V12" s="23" t="s">
        <v>182</v>
      </c>
      <c r="W12" s="23" t="s">
        <v>185</v>
      </c>
      <c r="X12" s="24">
        <v>217.65</v>
      </c>
      <c r="Z12" s="30">
        <v>0.27</v>
      </c>
    </row>
    <row r="13" spans="1:26">
      <c r="A13" s="26"/>
      <c r="B13" s="26"/>
      <c r="C13" s="27"/>
      <c r="D13" s="55"/>
      <c r="E13" s="19" t="str">
        <f t="shared" si="0"/>
        <v>NEED PRODUCT ID</v>
      </c>
      <c r="F13" s="20" t="str">
        <f t="shared" si="1"/>
        <v xml:space="preserve"> </v>
      </c>
      <c r="G13" s="19" t="str">
        <f t="shared" si="2"/>
        <v xml:space="preserve"> </v>
      </c>
      <c r="H13" s="32" t="str">
        <f t="shared" si="3"/>
        <v>NEED % -&gt;</v>
      </c>
      <c r="I13" s="58"/>
      <c r="J13" s="25"/>
      <c r="N13" s="22" t="str">
        <f t="shared" si="4"/>
        <v xml:space="preserve"> </v>
      </c>
      <c r="P13" s="22" t="b">
        <f t="shared" si="5"/>
        <v>0</v>
      </c>
      <c r="Q13" s="22" t="str">
        <f t="shared" si="6"/>
        <v>FALSE</v>
      </c>
      <c r="R13" s="22" t="e">
        <f t="shared" si="7"/>
        <v>#VALUE!</v>
      </c>
      <c r="S13" s="22" t="e">
        <f t="shared" si="8"/>
        <v>#VALUE!</v>
      </c>
      <c r="U13" s="23" t="s">
        <v>186</v>
      </c>
      <c r="V13" s="23" t="s">
        <v>187</v>
      </c>
      <c r="W13" s="23" t="s">
        <v>168</v>
      </c>
      <c r="X13" s="24">
        <v>271.95</v>
      </c>
      <c r="Z13" s="30">
        <v>0.3</v>
      </c>
    </row>
    <row r="14" spans="1:26">
      <c r="A14" s="26"/>
      <c r="B14" s="26"/>
      <c r="C14" s="27"/>
      <c r="D14" s="55"/>
      <c r="E14" s="19" t="str">
        <f t="shared" si="0"/>
        <v>NEED PRODUCT ID</v>
      </c>
      <c r="F14" s="20" t="str">
        <f t="shared" si="1"/>
        <v xml:space="preserve"> </v>
      </c>
      <c r="G14" s="19" t="str">
        <f t="shared" si="2"/>
        <v xml:space="preserve"> </v>
      </c>
      <c r="H14" s="32" t="str">
        <f t="shared" si="3"/>
        <v>NEED % -&gt;</v>
      </c>
      <c r="I14" s="58"/>
      <c r="J14" s="25"/>
      <c r="N14" s="22" t="str">
        <f t="shared" si="4"/>
        <v xml:space="preserve"> </v>
      </c>
      <c r="P14" s="22" t="b">
        <f t="shared" si="5"/>
        <v>0</v>
      </c>
      <c r="Q14" s="22" t="str">
        <f t="shared" si="6"/>
        <v>FALSE</v>
      </c>
      <c r="R14" s="22" t="e">
        <f t="shared" si="7"/>
        <v>#VALUE!</v>
      </c>
      <c r="S14" s="22" t="e">
        <f t="shared" si="8"/>
        <v>#VALUE!</v>
      </c>
      <c r="U14" s="23" t="s">
        <v>188</v>
      </c>
      <c r="V14" s="23" t="s">
        <v>187</v>
      </c>
      <c r="W14" s="23" t="s">
        <v>172</v>
      </c>
      <c r="X14" s="24">
        <v>54.65</v>
      </c>
      <c r="Z14" s="30">
        <v>0.33</v>
      </c>
    </row>
    <row r="15" spans="1:26">
      <c r="A15" s="26"/>
      <c r="B15" s="26"/>
      <c r="C15" s="27"/>
      <c r="D15" s="55"/>
      <c r="E15" s="19" t="str">
        <f t="shared" si="0"/>
        <v>NEED PRODUCT ID</v>
      </c>
      <c r="F15" s="20" t="str">
        <f t="shared" si="1"/>
        <v xml:space="preserve"> </v>
      </c>
      <c r="G15" s="19" t="str">
        <f t="shared" si="2"/>
        <v xml:space="preserve"> </v>
      </c>
      <c r="H15" s="32" t="str">
        <f t="shared" si="3"/>
        <v>NEED % -&gt;</v>
      </c>
      <c r="I15" s="58"/>
      <c r="J15" s="25"/>
      <c r="N15" s="22" t="str">
        <f t="shared" si="4"/>
        <v xml:space="preserve"> </v>
      </c>
      <c r="P15" s="22" t="b">
        <f t="shared" si="5"/>
        <v>0</v>
      </c>
      <c r="Q15" s="22" t="str">
        <f t="shared" si="6"/>
        <v>FALSE</v>
      </c>
      <c r="R15" s="22" t="e">
        <f t="shared" si="7"/>
        <v>#VALUE!</v>
      </c>
      <c r="S15" s="22" t="e">
        <f t="shared" si="8"/>
        <v>#VALUE!</v>
      </c>
      <c r="U15" s="23" t="s">
        <v>189</v>
      </c>
      <c r="V15" s="23" t="s">
        <v>190</v>
      </c>
      <c r="W15" s="23" t="s">
        <v>168</v>
      </c>
      <c r="X15" s="24">
        <v>271.95</v>
      </c>
      <c r="Z15" s="30">
        <v>0.36</v>
      </c>
    </row>
    <row r="16" spans="1:26">
      <c r="A16" s="26"/>
      <c r="B16" s="26"/>
      <c r="C16" s="27"/>
      <c r="D16" s="55"/>
      <c r="E16" s="19" t="str">
        <f t="shared" si="0"/>
        <v>NEED PRODUCT ID</v>
      </c>
      <c r="F16" s="20" t="str">
        <f t="shared" si="1"/>
        <v xml:space="preserve"> </v>
      </c>
      <c r="G16" s="19" t="str">
        <f t="shared" si="2"/>
        <v xml:space="preserve"> </v>
      </c>
      <c r="H16" s="32" t="str">
        <f t="shared" si="3"/>
        <v>NEED % -&gt;</v>
      </c>
      <c r="I16" s="58"/>
      <c r="J16" s="25"/>
      <c r="N16" s="22" t="str">
        <f t="shared" si="4"/>
        <v xml:space="preserve"> </v>
      </c>
      <c r="P16" s="22" t="b">
        <f t="shared" si="5"/>
        <v>0</v>
      </c>
      <c r="Q16" s="22" t="str">
        <f t="shared" si="6"/>
        <v>FALSE</v>
      </c>
      <c r="R16" s="22" t="e">
        <f t="shared" si="7"/>
        <v>#VALUE!</v>
      </c>
      <c r="S16" s="22" t="e">
        <f t="shared" si="8"/>
        <v>#VALUE!</v>
      </c>
      <c r="U16" s="23" t="s">
        <v>191</v>
      </c>
      <c r="V16" s="23" t="s">
        <v>190</v>
      </c>
      <c r="W16" s="23" t="s">
        <v>172</v>
      </c>
      <c r="X16" s="24">
        <v>54.65</v>
      </c>
      <c r="Z16" s="30">
        <v>0.39</v>
      </c>
    </row>
    <row r="17" spans="1:26">
      <c r="A17" s="26"/>
      <c r="B17" s="26"/>
      <c r="C17" s="27"/>
      <c r="D17" s="55"/>
      <c r="E17" s="19" t="str">
        <f t="shared" si="0"/>
        <v>NEED PRODUCT ID</v>
      </c>
      <c r="F17" s="20" t="str">
        <f t="shared" si="1"/>
        <v xml:space="preserve"> </v>
      </c>
      <c r="G17" s="19" t="str">
        <f t="shared" si="2"/>
        <v xml:space="preserve"> </v>
      </c>
      <c r="H17" s="32" t="str">
        <f t="shared" si="3"/>
        <v>NEED % -&gt;</v>
      </c>
      <c r="I17" s="58"/>
      <c r="J17" s="25"/>
      <c r="N17" s="22" t="str">
        <f t="shared" si="4"/>
        <v xml:space="preserve"> </v>
      </c>
      <c r="P17" s="22" t="b">
        <f t="shared" si="5"/>
        <v>0</v>
      </c>
      <c r="Q17" s="22" t="str">
        <f t="shared" si="6"/>
        <v>FALSE</v>
      </c>
      <c r="R17" s="22" t="e">
        <f t="shared" si="7"/>
        <v>#VALUE!</v>
      </c>
      <c r="S17" s="22" t="e">
        <f t="shared" si="8"/>
        <v>#VALUE!</v>
      </c>
      <c r="U17" s="23" t="s">
        <v>192</v>
      </c>
      <c r="V17" s="23" t="s">
        <v>190</v>
      </c>
      <c r="W17" s="23" t="s">
        <v>193</v>
      </c>
      <c r="X17" s="24">
        <v>136.15</v>
      </c>
      <c r="Z17" s="30">
        <v>0.42</v>
      </c>
    </row>
    <row r="18" spans="1:26">
      <c r="A18" s="26"/>
      <c r="B18" s="26"/>
      <c r="C18" s="27"/>
      <c r="D18" s="55"/>
      <c r="E18" s="19" t="str">
        <f t="shared" si="0"/>
        <v>NEED PRODUCT ID</v>
      </c>
      <c r="F18" s="20" t="str">
        <f t="shared" si="1"/>
        <v xml:space="preserve"> </v>
      </c>
      <c r="G18" s="19" t="str">
        <f t="shared" si="2"/>
        <v xml:space="preserve"> </v>
      </c>
      <c r="H18" s="32" t="str">
        <f t="shared" si="3"/>
        <v>NEED % -&gt;</v>
      </c>
      <c r="I18" s="58"/>
      <c r="J18" s="25"/>
      <c r="N18" s="22" t="str">
        <f t="shared" si="4"/>
        <v xml:space="preserve"> </v>
      </c>
      <c r="P18" s="22" t="b">
        <f t="shared" si="5"/>
        <v>0</v>
      </c>
      <c r="Q18" s="22" t="str">
        <f t="shared" si="6"/>
        <v>FALSE</v>
      </c>
      <c r="R18" s="22" t="e">
        <f t="shared" si="7"/>
        <v>#VALUE!</v>
      </c>
      <c r="S18" s="22" t="e">
        <f t="shared" si="8"/>
        <v>#VALUE!</v>
      </c>
      <c r="U18" s="23" t="s">
        <v>194</v>
      </c>
      <c r="V18" s="23" t="s">
        <v>195</v>
      </c>
      <c r="W18" s="23" t="s">
        <v>168</v>
      </c>
      <c r="X18" s="24">
        <v>93.95</v>
      </c>
      <c r="Z18" s="30">
        <v>0.45</v>
      </c>
    </row>
    <row r="19" spans="1:26">
      <c r="A19" s="26"/>
      <c r="B19" s="26"/>
      <c r="C19" s="27"/>
      <c r="D19" s="55"/>
      <c r="E19" s="19" t="str">
        <f t="shared" si="0"/>
        <v>NEED PRODUCT ID</v>
      </c>
      <c r="F19" s="20" t="str">
        <f t="shared" si="1"/>
        <v xml:space="preserve"> </v>
      </c>
      <c r="G19" s="19" t="str">
        <f t="shared" si="2"/>
        <v xml:space="preserve"> </v>
      </c>
      <c r="H19" s="32" t="str">
        <f t="shared" si="3"/>
        <v>NEED % -&gt;</v>
      </c>
      <c r="I19" s="58"/>
      <c r="J19" s="25"/>
      <c r="N19" s="22" t="str">
        <f t="shared" si="4"/>
        <v xml:space="preserve"> </v>
      </c>
      <c r="P19" s="22" t="b">
        <f t="shared" si="5"/>
        <v>0</v>
      </c>
      <c r="Q19" s="22" t="str">
        <f t="shared" si="6"/>
        <v>FALSE</v>
      </c>
      <c r="R19" s="22" t="e">
        <f t="shared" si="7"/>
        <v>#VALUE!</v>
      </c>
      <c r="S19" s="22" t="e">
        <f t="shared" si="8"/>
        <v>#VALUE!</v>
      </c>
      <c r="U19" s="23" t="s">
        <v>196</v>
      </c>
      <c r="V19" s="23" t="s">
        <v>195</v>
      </c>
      <c r="W19" s="23" t="s">
        <v>172</v>
      </c>
      <c r="X19" s="24">
        <v>19.05</v>
      </c>
      <c r="Z19" s="30">
        <v>0.48</v>
      </c>
    </row>
    <row r="20" spans="1:26">
      <c r="A20" s="26"/>
      <c r="B20" s="26"/>
      <c r="C20" s="27"/>
      <c r="D20" s="55"/>
      <c r="E20" s="19" t="str">
        <f t="shared" si="0"/>
        <v>NEED PRODUCT ID</v>
      </c>
      <c r="F20" s="20" t="str">
        <f t="shared" si="1"/>
        <v xml:space="preserve"> </v>
      </c>
      <c r="G20" s="19" t="str">
        <f t="shared" si="2"/>
        <v xml:space="preserve"> </v>
      </c>
      <c r="H20" s="32" t="str">
        <f t="shared" si="3"/>
        <v>NEED % -&gt;</v>
      </c>
      <c r="I20" s="58"/>
      <c r="J20" s="25"/>
      <c r="N20" s="22" t="str">
        <f t="shared" si="4"/>
        <v xml:space="preserve"> </v>
      </c>
      <c r="P20" s="22" t="b">
        <f t="shared" si="5"/>
        <v>0</v>
      </c>
      <c r="Q20" s="22" t="str">
        <f t="shared" si="6"/>
        <v>FALSE</v>
      </c>
      <c r="R20" s="22" t="e">
        <f t="shared" si="7"/>
        <v>#VALUE!</v>
      </c>
      <c r="S20" s="22" t="e">
        <f t="shared" si="8"/>
        <v>#VALUE!</v>
      </c>
      <c r="U20" s="23" t="s">
        <v>197</v>
      </c>
      <c r="V20" s="23" t="s">
        <v>195</v>
      </c>
      <c r="W20" s="23" t="s">
        <v>185</v>
      </c>
      <c r="X20" s="24">
        <v>75.25</v>
      </c>
      <c r="Z20" s="30">
        <v>0.51</v>
      </c>
    </row>
    <row r="21" spans="1:26">
      <c r="A21" s="26"/>
      <c r="B21" s="26"/>
      <c r="C21" s="27"/>
      <c r="D21" s="55"/>
      <c r="E21" s="19" t="str">
        <f t="shared" si="0"/>
        <v>NEED PRODUCT ID</v>
      </c>
      <c r="F21" s="20" t="str">
        <f t="shared" si="1"/>
        <v xml:space="preserve"> </v>
      </c>
      <c r="G21" s="19" t="str">
        <f t="shared" si="2"/>
        <v xml:space="preserve"> </v>
      </c>
      <c r="H21" s="32" t="str">
        <f t="shared" si="3"/>
        <v>NEED % -&gt;</v>
      </c>
      <c r="I21" s="58"/>
      <c r="J21" s="25"/>
      <c r="N21" s="22" t="str">
        <f t="shared" si="4"/>
        <v xml:space="preserve"> </v>
      </c>
      <c r="P21" s="22" t="b">
        <f t="shared" si="5"/>
        <v>0</v>
      </c>
      <c r="Q21" s="22" t="str">
        <f t="shared" si="6"/>
        <v>FALSE</v>
      </c>
      <c r="R21" s="22" t="e">
        <f t="shared" si="7"/>
        <v>#VALUE!</v>
      </c>
      <c r="S21" s="22" t="e">
        <f t="shared" si="8"/>
        <v>#VALUE!</v>
      </c>
      <c r="U21" s="23" t="s">
        <v>198</v>
      </c>
      <c r="V21" s="23" t="s">
        <v>199</v>
      </c>
      <c r="W21" s="23" t="s">
        <v>168</v>
      </c>
      <c r="X21" s="24">
        <v>93.45</v>
      </c>
      <c r="Z21" s="30">
        <v>0.54</v>
      </c>
    </row>
    <row r="22" spans="1:26">
      <c r="A22" s="26"/>
      <c r="B22" s="26"/>
      <c r="C22" s="27"/>
      <c r="D22" s="55"/>
      <c r="E22" s="19" t="str">
        <f t="shared" si="0"/>
        <v>NEED PRODUCT ID</v>
      </c>
      <c r="F22" s="20" t="str">
        <f t="shared" si="1"/>
        <v xml:space="preserve"> </v>
      </c>
      <c r="G22" s="19" t="str">
        <f t="shared" si="2"/>
        <v xml:space="preserve"> </v>
      </c>
      <c r="H22" s="32" t="str">
        <f t="shared" si="3"/>
        <v>NEED % -&gt;</v>
      </c>
      <c r="I22" s="58"/>
      <c r="J22" s="25"/>
      <c r="N22" s="22" t="str">
        <f t="shared" si="4"/>
        <v xml:space="preserve"> </v>
      </c>
      <c r="P22" s="22" t="b">
        <f t="shared" si="5"/>
        <v>0</v>
      </c>
      <c r="Q22" s="22" t="str">
        <f t="shared" si="6"/>
        <v>FALSE</v>
      </c>
      <c r="R22" s="22" t="e">
        <f t="shared" si="7"/>
        <v>#VALUE!</v>
      </c>
      <c r="S22" s="22" t="e">
        <f t="shared" si="8"/>
        <v>#VALUE!</v>
      </c>
      <c r="U22" s="23" t="s">
        <v>200</v>
      </c>
      <c r="V22" s="23" t="s">
        <v>199</v>
      </c>
      <c r="W22" s="23" t="s">
        <v>172</v>
      </c>
      <c r="X22" s="24">
        <v>18.95</v>
      </c>
      <c r="Z22" s="30">
        <v>0.56999999999999995</v>
      </c>
    </row>
    <row r="23" spans="1:26">
      <c r="A23" s="26"/>
      <c r="B23" s="26"/>
      <c r="C23" s="27"/>
      <c r="D23" s="55"/>
      <c r="E23" s="19" t="str">
        <f t="shared" si="0"/>
        <v>NEED PRODUCT ID</v>
      </c>
      <c r="F23" s="20" t="str">
        <f t="shared" si="1"/>
        <v xml:space="preserve"> </v>
      </c>
      <c r="G23" s="19" t="str">
        <f t="shared" si="2"/>
        <v xml:space="preserve"> </v>
      </c>
      <c r="H23" s="32" t="str">
        <f t="shared" si="3"/>
        <v>NEED % -&gt;</v>
      </c>
      <c r="I23" s="58"/>
      <c r="J23" s="25"/>
      <c r="N23" s="22" t="str">
        <f t="shared" si="4"/>
        <v xml:space="preserve"> </v>
      </c>
      <c r="P23" s="22" t="b">
        <f t="shared" si="5"/>
        <v>0</v>
      </c>
      <c r="Q23" s="22" t="str">
        <f t="shared" si="6"/>
        <v>FALSE</v>
      </c>
      <c r="R23" s="22" t="e">
        <f t="shared" si="7"/>
        <v>#VALUE!</v>
      </c>
      <c r="S23" s="22" t="e">
        <f t="shared" si="8"/>
        <v>#VALUE!</v>
      </c>
      <c r="U23" s="23" t="s">
        <v>201</v>
      </c>
      <c r="V23" s="23" t="s">
        <v>199</v>
      </c>
      <c r="W23" s="23" t="s">
        <v>193</v>
      </c>
      <c r="X23" s="24">
        <v>46.95</v>
      </c>
      <c r="Z23" s="30">
        <v>0.6</v>
      </c>
    </row>
    <row r="24" spans="1:26">
      <c r="A24" s="26"/>
      <c r="B24" s="26"/>
      <c r="C24" s="27"/>
      <c r="D24" s="55"/>
      <c r="E24" s="19" t="str">
        <f t="shared" si="0"/>
        <v>NEED PRODUCT ID</v>
      </c>
      <c r="F24" s="20" t="str">
        <f t="shared" si="1"/>
        <v xml:space="preserve"> </v>
      </c>
      <c r="G24" s="19" t="str">
        <f t="shared" si="2"/>
        <v xml:space="preserve"> </v>
      </c>
      <c r="H24" s="32" t="str">
        <f t="shared" si="3"/>
        <v>NEED % -&gt;</v>
      </c>
      <c r="I24" s="58"/>
      <c r="J24" s="25"/>
      <c r="N24" s="22" t="str">
        <f t="shared" si="4"/>
        <v xml:space="preserve"> </v>
      </c>
      <c r="P24" s="22" t="b">
        <f t="shared" si="5"/>
        <v>0</v>
      </c>
      <c r="Q24" s="22" t="str">
        <f t="shared" si="6"/>
        <v>FALSE</v>
      </c>
      <c r="R24" s="22" t="e">
        <f t="shared" si="7"/>
        <v>#VALUE!</v>
      </c>
      <c r="S24" s="22" t="e">
        <f t="shared" si="8"/>
        <v>#VALUE!</v>
      </c>
      <c r="U24" s="23" t="s">
        <v>202</v>
      </c>
      <c r="V24" s="23" t="s">
        <v>199</v>
      </c>
      <c r="W24" s="23" t="s">
        <v>185</v>
      </c>
      <c r="X24" s="24">
        <v>74.849999999999994</v>
      </c>
      <c r="Z24" s="30">
        <v>0.63</v>
      </c>
    </row>
    <row r="25" spans="1:26">
      <c r="A25" s="26"/>
      <c r="B25" s="26"/>
      <c r="C25" s="27"/>
      <c r="D25" s="55"/>
      <c r="E25" s="19" t="str">
        <f t="shared" si="0"/>
        <v>NEED PRODUCT ID</v>
      </c>
      <c r="F25" s="20" t="str">
        <f t="shared" si="1"/>
        <v xml:space="preserve"> </v>
      </c>
      <c r="G25" s="19" t="str">
        <f t="shared" si="2"/>
        <v xml:space="preserve"> </v>
      </c>
      <c r="H25" s="32" t="str">
        <f t="shared" si="3"/>
        <v>NEED % -&gt;</v>
      </c>
      <c r="I25" s="58"/>
      <c r="J25" s="25"/>
      <c r="N25" s="22" t="str">
        <f t="shared" si="4"/>
        <v xml:space="preserve"> </v>
      </c>
      <c r="P25" s="22" t="b">
        <f t="shared" si="5"/>
        <v>0</v>
      </c>
      <c r="Q25" s="22" t="str">
        <f t="shared" si="6"/>
        <v>FALSE</v>
      </c>
      <c r="R25" s="22" t="e">
        <f t="shared" si="7"/>
        <v>#VALUE!</v>
      </c>
      <c r="S25" s="22" t="e">
        <f t="shared" si="8"/>
        <v>#VALUE!</v>
      </c>
      <c r="U25" s="23" t="s">
        <v>203</v>
      </c>
      <c r="V25" s="23" t="s">
        <v>199</v>
      </c>
      <c r="W25" s="23" t="s">
        <v>204</v>
      </c>
      <c r="X25" s="24">
        <v>23.25</v>
      </c>
      <c r="Z25" s="30">
        <v>0.66</v>
      </c>
    </row>
    <row r="26" spans="1:26" ht="23.25">
      <c r="A26" s="67" t="s">
        <v>205</v>
      </c>
      <c r="B26" s="67"/>
      <c r="C26" s="67"/>
      <c r="D26" s="67"/>
      <c r="E26" s="67"/>
      <c r="F26" s="67"/>
      <c r="G26" s="67"/>
      <c r="H26" s="67"/>
      <c r="I26" s="67"/>
      <c r="J26" s="67"/>
      <c r="U26" s="23" t="s">
        <v>206</v>
      </c>
      <c r="V26" s="23" t="s">
        <v>207</v>
      </c>
      <c r="W26" s="23" t="s">
        <v>168</v>
      </c>
      <c r="X26" s="24">
        <v>145.25</v>
      </c>
      <c r="Z26" s="30">
        <v>0.69</v>
      </c>
    </row>
    <row r="27" spans="1:26" ht="39" customHeight="1">
      <c r="A27" s="16" t="s">
        <v>147</v>
      </c>
      <c r="B27" s="16" t="s">
        <v>148</v>
      </c>
      <c r="C27" s="16" t="s">
        <v>149</v>
      </c>
      <c r="D27" s="16" t="s">
        <v>150</v>
      </c>
      <c r="E27" s="16" t="s">
        <v>151</v>
      </c>
      <c r="F27" s="16" t="s">
        <v>152</v>
      </c>
      <c r="G27" s="16" t="s">
        <v>153</v>
      </c>
      <c r="H27" s="16" t="s">
        <v>154</v>
      </c>
      <c r="I27" s="16" t="s">
        <v>162</v>
      </c>
      <c r="J27" s="16" t="s">
        <v>156</v>
      </c>
      <c r="U27" s="23" t="s">
        <v>208</v>
      </c>
      <c r="V27" s="23" t="s">
        <v>207</v>
      </c>
      <c r="W27" s="23" t="s">
        <v>209</v>
      </c>
      <c r="X27" s="24">
        <v>36.049999999999997</v>
      </c>
      <c r="Z27" s="30">
        <v>0.72</v>
      </c>
    </row>
    <row r="28" spans="1:26">
      <c r="A28" s="26"/>
      <c r="B28" s="26"/>
      <c r="C28" s="27"/>
      <c r="D28" s="55"/>
      <c r="E28" s="19" t="str">
        <f t="shared" ref="E28:E53" si="9">IF(D28&gt;1,VLOOKUP(D28,$U$3:$X$620,2,FALSE),"NEED PRODUCT ID")</f>
        <v>NEED PRODUCT ID</v>
      </c>
      <c r="F28" s="20" t="str">
        <f t="shared" ref="F28:F53" si="10">IF(D28&gt;1,VLOOKUP(D28,$U$3:$X$620,3,FALSE)," ")</f>
        <v xml:space="preserve"> </v>
      </c>
      <c r="G28" s="19" t="str">
        <f t="shared" ref="G28:G53" si="11">IF(D28&gt;1,VLOOKUP(D28,$U$3:$X$620,4,FALSE)," ")</f>
        <v xml:space="preserve"> </v>
      </c>
      <c r="H28" s="28"/>
      <c r="I28" s="21" t="str">
        <f t="shared" ref="I28:I53" si="12">IF(D28&gt;1,N28/G28," ")</f>
        <v xml:space="preserve"> </v>
      </c>
      <c r="J28" s="25"/>
      <c r="N28" s="22" t="str">
        <f t="shared" si="4"/>
        <v xml:space="preserve"> </v>
      </c>
      <c r="U28" s="23" t="s">
        <v>210</v>
      </c>
      <c r="V28" s="23" t="s">
        <v>207</v>
      </c>
      <c r="W28" s="23" t="s">
        <v>172</v>
      </c>
      <c r="X28" s="24">
        <v>29.35</v>
      </c>
      <c r="Z28" s="30">
        <v>0.75</v>
      </c>
    </row>
    <row r="29" spans="1:26">
      <c r="A29" s="26"/>
      <c r="B29" s="26"/>
      <c r="C29" s="27"/>
      <c r="D29" s="55"/>
      <c r="E29" s="19" t="str">
        <f t="shared" si="9"/>
        <v>NEED PRODUCT ID</v>
      </c>
      <c r="F29" s="20" t="str">
        <f t="shared" si="10"/>
        <v xml:space="preserve"> </v>
      </c>
      <c r="G29" s="19" t="str">
        <f t="shared" si="11"/>
        <v xml:space="preserve"> </v>
      </c>
      <c r="H29" s="28"/>
      <c r="I29" s="21" t="str">
        <f t="shared" si="12"/>
        <v xml:space="preserve"> </v>
      </c>
      <c r="J29" s="25"/>
      <c r="N29" s="22" t="str">
        <f t="shared" si="4"/>
        <v xml:space="preserve"> </v>
      </c>
      <c r="U29" s="23" t="s">
        <v>211</v>
      </c>
      <c r="V29" s="23" t="s">
        <v>207</v>
      </c>
      <c r="W29" s="23" t="s">
        <v>212</v>
      </c>
      <c r="X29" s="24">
        <v>71.75</v>
      </c>
      <c r="Z29" s="30">
        <v>0.78</v>
      </c>
    </row>
    <row r="30" spans="1:26">
      <c r="A30" s="26"/>
      <c r="B30" s="26"/>
      <c r="C30" s="27"/>
      <c r="D30" s="55"/>
      <c r="E30" s="19" t="str">
        <f t="shared" si="9"/>
        <v>NEED PRODUCT ID</v>
      </c>
      <c r="F30" s="20" t="str">
        <f t="shared" si="10"/>
        <v xml:space="preserve"> </v>
      </c>
      <c r="G30" s="19" t="str">
        <f t="shared" si="11"/>
        <v xml:space="preserve"> </v>
      </c>
      <c r="H30" s="28"/>
      <c r="I30" s="21" t="str">
        <f t="shared" si="12"/>
        <v xml:space="preserve"> </v>
      </c>
      <c r="J30" s="25"/>
      <c r="N30" s="22" t="str">
        <f t="shared" si="4"/>
        <v xml:space="preserve"> </v>
      </c>
      <c r="U30" s="23" t="s">
        <v>213</v>
      </c>
      <c r="V30" s="23" t="s">
        <v>207</v>
      </c>
      <c r="W30" s="23" t="s">
        <v>193</v>
      </c>
      <c r="X30" s="24">
        <v>72.75</v>
      </c>
      <c r="Z30" s="30">
        <v>0.81</v>
      </c>
    </row>
    <row r="31" spans="1:26">
      <c r="A31" s="26"/>
      <c r="B31" s="26"/>
      <c r="C31" s="27"/>
      <c r="D31" s="55"/>
      <c r="E31" s="19" t="str">
        <f t="shared" si="9"/>
        <v>NEED PRODUCT ID</v>
      </c>
      <c r="F31" s="20" t="str">
        <f t="shared" si="10"/>
        <v xml:space="preserve"> </v>
      </c>
      <c r="G31" s="19" t="str">
        <f t="shared" si="11"/>
        <v xml:space="preserve"> </v>
      </c>
      <c r="H31" s="28"/>
      <c r="I31" s="21" t="str">
        <f t="shared" si="12"/>
        <v xml:space="preserve"> </v>
      </c>
      <c r="J31" s="25"/>
      <c r="N31" s="22" t="str">
        <f t="shared" si="4"/>
        <v xml:space="preserve"> </v>
      </c>
      <c r="U31" s="23" t="s">
        <v>214</v>
      </c>
      <c r="V31" s="23" t="s">
        <v>207</v>
      </c>
      <c r="W31" s="23" t="s">
        <v>185</v>
      </c>
      <c r="X31" s="24">
        <v>116.15</v>
      </c>
      <c r="Z31" s="30">
        <v>0.84</v>
      </c>
    </row>
    <row r="32" spans="1:26">
      <c r="A32" s="26"/>
      <c r="B32" s="26"/>
      <c r="C32" s="27"/>
      <c r="D32" s="55"/>
      <c r="E32" s="19" t="str">
        <f t="shared" si="9"/>
        <v>NEED PRODUCT ID</v>
      </c>
      <c r="F32" s="20" t="str">
        <f t="shared" si="10"/>
        <v xml:space="preserve"> </v>
      </c>
      <c r="G32" s="19" t="str">
        <f t="shared" si="11"/>
        <v xml:space="preserve"> </v>
      </c>
      <c r="H32" s="28"/>
      <c r="I32" s="21" t="str">
        <f t="shared" si="12"/>
        <v xml:space="preserve"> </v>
      </c>
      <c r="J32" s="25"/>
      <c r="N32" s="22" t="str">
        <f t="shared" si="4"/>
        <v xml:space="preserve"> </v>
      </c>
      <c r="U32" s="23" t="s">
        <v>215</v>
      </c>
      <c r="V32" s="23" t="s">
        <v>216</v>
      </c>
      <c r="W32" s="23" t="s">
        <v>168</v>
      </c>
      <c r="X32" s="24">
        <v>221.35</v>
      </c>
      <c r="Z32" s="30">
        <v>0.87</v>
      </c>
    </row>
    <row r="33" spans="1:26">
      <c r="A33" s="26"/>
      <c r="B33" s="26"/>
      <c r="C33" s="27"/>
      <c r="D33" s="55"/>
      <c r="E33" s="19" t="str">
        <f t="shared" si="9"/>
        <v>NEED PRODUCT ID</v>
      </c>
      <c r="F33" s="20" t="str">
        <f t="shared" si="10"/>
        <v xml:space="preserve"> </v>
      </c>
      <c r="G33" s="19" t="str">
        <f t="shared" si="11"/>
        <v xml:space="preserve"> </v>
      </c>
      <c r="H33" s="28"/>
      <c r="I33" s="21" t="str">
        <f t="shared" si="12"/>
        <v xml:space="preserve"> </v>
      </c>
      <c r="J33" s="25"/>
      <c r="N33" s="22" t="str">
        <f t="shared" si="4"/>
        <v xml:space="preserve"> </v>
      </c>
      <c r="U33" s="23" t="s">
        <v>217</v>
      </c>
      <c r="V33" s="23" t="s">
        <v>216</v>
      </c>
      <c r="W33" s="23" t="s">
        <v>172</v>
      </c>
      <c r="X33" s="24">
        <v>44.45</v>
      </c>
      <c r="Z33" s="30">
        <v>0.9</v>
      </c>
    </row>
    <row r="34" spans="1:26">
      <c r="A34" s="26"/>
      <c r="B34" s="26"/>
      <c r="C34" s="27"/>
      <c r="D34" s="55"/>
      <c r="E34" s="19" t="str">
        <f t="shared" si="9"/>
        <v>NEED PRODUCT ID</v>
      </c>
      <c r="F34" s="20" t="str">
        <f t="shared" si="10"/>
        <v xml:space="preserve"> </v>
      </c>
      <c r="G34" s="19" t="str">
        <f t="shared" si="11"/>
        <v xml:space="preserve"> </v>
      </c>
      <c r="H34" s="28"/>
      <c r="I34" s="21" t="str">
        <f t="shared" si="12"/>
        <v xml:space="preserve"> </v>
      </c>
      <c r="J34" s="25"/>
      <c r="N34" s="22" t="str">
        <f t="shared" si="4"/>
        <v xml:space="preserve"> </v>
      </c>
      <c r="U34" s="23" t="s">
        <v>218</v>
      </c>
      <c r="V34" s="23" t="s">
        <v>216</v>
      </c>
      <c r="W34" s="23" t="s">
        <v>193</v>
      </c>
      <c r="X34" s="24">
        <v>110.85</v>
      </c>
      <c r="Z34" s="30">
        <v>0.93</v>
      </c>
    </row>
    <row r="35" spans="1:26">
      <c r="A35" s="26"/>
      <c r="B35" s="26"/>
      <c r="C35" s="27"/>
      <c r="D35" s="55"/>
      <c r="E35" s="19" t="str">
        <f t="shared" si="9"/>
        <v>NEED PRODUCT ID</v>
      </c>
      <c r="F35" s="20" t="str">
        <f t="shared" si="10"/>
        <v xml:space="preserve"> </v>
      </c>
      <c r="G35" s="19" t="str">
        <f t="shared" si="11"/>
        <v xml:space="preserve"> </v>
      </c>
      <c r="H35" s="28"/>
      <c r="I35" s="21" t="str">
        <f t="shared" si="12"/>
        <v xml:space="preserve"> </v>
      </c>
      <c r="J35" s="25"/>
      <c r="N35" s="22" t="str">
        <f t="shared" si="4"/>
        <v xml:space="preserve"> </v>
      </c>
      <c r="U35" s="23" t="s">
        <v>219</v>
      </c>
      <c r="V35" s="23" t="s">
        <v>220</v>
      </c>
      <c r="W35" s="23" t="s">
        <v>221</v>
      </c>
      <c r="X35" s="24">
        <v>182.25</v>
      </c>
      <c r="Z35" s="30">
        <v>0.96</v>
      </c>
    </row>
    <row r="36" spans="1:26">
      <c r="A36" s="26"/>
      <c r="B36" s="26"/>
      <c r="C36" s="27"/>
      <c r="D36" s="55"/>
      <c r="E36" s="19" t="str">
        <f t="shared" si="9"/>
        <v>NEED PRODUCT ID</v>
      </c>
      <c r="F36" s="20" t="str">
        <f t="shared" si="10"/>
        <v xml:space="preserve"> </v>
      </c>
      <c r="G36" s="19" t="str">
        <f t="shared" si="11"/>
        <v xml:space="preserve"> </v>
      </c>
      <c r="H36" s="28"/>
      <c r="I36" s="21" t="str">
        <f t="shared" si="12"/>
        <v xml:space="preserve"> </v>
      </c>
      <c r="J36" s="25"/>
      <c r="N36" s="22" t="str">
        <f t="shared" si="4"/>
        <v xml:space="preserve"> </v>
      </c>
      <c r="U36" s="23" t="s">
        <v>222</v>
      </c>
      <c r="V36" s="23" t="s">
        <v>223</v>
      </c>
      <c r="W36" s="23" t="s">
        <v>172</v>
      </c>
      <c r="X36" s="24">
        <v>31.45</v>
      </c>
      <c r="Z36" s="30">
        <v>0.99</v>
      </c>
    </row>
    <row r="37" spans="1:26">
      <c r="A37" s="26"/>
      <c r="B37" s="26"/>
      <c r="C37" s="27"/>
      <c r="D37" s="55"/>
      <c r="E37" s="19" t="str">
        <f t="shared" si="9"/>
        <v>NEED PRODUCT ID</v>
      </c>
      <c r="F37" s="20" t="str">
        <f t="shared" si="10"/>
        <v xml:space="preserve"> </v>
      </c>
      <c r="G37" s="19" t="str">
        <f t="shared" si="11"/>
        <v xml:space="preserve"> </v>
      </c>
      <c r="H37" s="28"/>
      <c r="I37" s="21" t="str">
        <f t="shared" si="12"/>
        <v xml:space="preserve"> </v>
      </c>
      <c r="J37" s="25"/>
      <c r="N37" s="22" t="str">
        <f t="shared" si="4"/>
        <v xml:space="preserve"> </v>
      </c>
      <c r="U37" s="23" t="s">
        <v>224</v>
      </c>
      <c r="V37" s="23" t="s">
        <v>225</v>
      </c>
      <c r="W37" s="23" t="s">
        <v>168</v>
      </c>
      <c r="X37" s="24">
        <v>129.15</v>
      </c>
    </row>
    <row r="38" spans="1:26">
      <c r="A38" s="26"/>
      <c r="B38" s="26"/>
      <c r="C38" s="27"/>
      <c r="D38" s="55"/>
      <c r="E38" s="19" t="str">
        <f t="shared" si="9"/>
        <v>NEED PRODUCT ID</v>
      </c>
      <c r="F38" s="20" t="str">
        <f t="shared" si="10"/>
        <v xml:space="preserve"> </v>
      </c>
      <c r="G38" s="19" t="str">
        <f t="shared" si="11"/>
        <v xml:space="preserve"> </v>
      </c>
      <c r="H38" s="28"/>
      <c r="I38" s="21" t="str">
        <f t="shared" si="12"/>
        <v xml:space="preserve"> </v>
      </c>
      <c r="J38" s="25"/>
      <c r="N38" s="22" t="str">
        <f t="shared" si="4"/>
        <v xml:space="preserve"> </v>
      </c>
      <c r="U38" s="23" t="s">
        <v>226</v>
      </c>
      <c r="V38" s="23" t="s">
        <v>225</v>
      </c>
      <c r="W38" s="23" t="s">
        <v>172</v>
      </c>
      <c r="X38" s="24">
        <v>26.05</v>
      </c>
    </row>
    <row r="39" spans="1:26">
      <c r="A39" s="26"/>
      <c r="B39" s="26"/>
      <c r="C39" s="27"/>
      <c r="D39" s="55"/>
      <c r="E39" s="19" t="str">
        <f t="shared" si="9"/>
        <v>NEED PRODUCT ID</v>
      </c>
      <c r="F39" s="20" t="str">
        <f t="shared" si="10"/>
        <v xml:space="preserve"> </v>
      </c>
      <c r="G39" s="19" t="str">
        <f t="shared" si="11"/>
        <v xml:space="preserve"> </v>
      </c>
      <c r="H39" s="28"/>
      <c r="I39" s="21" t="str">
        <f t="shared" si="12"/>
        <v xml:space="preserve"> </v>
      </c>
      <c r="J39" s="25"/>
      <c r="N39" s="22" t="str">
        <f t="shared" si="4"/>
        <v xml:space="preserve"> </v>
      </c>
      <c r="U39" s="23" t="s">
        <v>227</v>
      </c>
      <c r="V39" s="23" t="s">
        <v>225</v>
      </c>
      <c r="W39" s="23" t="s">
        <v>193</v>
      </c>
      <c r="X39" s="24">
        <v>64.75</v>
      </c>
    </row>
    <row r="40" spans="1:26">
      <c r="A40" s="26"/>
      <c r="B40" s="26"/>
      <c r="C40" s="27"/>
      <c r="D40" s="55"/>
      <c r="E40" s="19" t="str">
        <f t="shared" si="9"/>
        <v>NEED PRODUCT ID</v>
      </c>
      <c r="F40" s="20" t="str">
        <f t="shared" si="10"/>
        <v xml:space="preserve"> </v>
      </c>
      <c r="G40" s="19" t="str">
        <f t="shared" si="11"/>
        <v xml:space="preserve"> </v>
      </c>
      <c r="H40" s="28"/>
      <c r="I40" s="21" t="str">
        <f t="shared" si="12"/>
        <v xml:space="preserve"> </v>
      </c>
      <c r="J40" s="25"/>
      <c r="N40" s="22" t="str">
        <f t="shared" si="4"/>
        <v xml:space="preserve"> </v>
      </c>
      <c r="U40" s="23" t="s">
        <v>228</v>
      </c>
      <c r="V40" s="23" t="s">
        <v>225</v>
      </c>
      <c r="W40" s="23" t="s">
        <v>185</v>
      </c>
      <c r="X40" s="24">
        <v>103.35</v>
      </c>
    </row>
    <row r="41" spans="1:26">
      <c r="A41" s="26"/>
      <c r="B41" s="26"/>
      <c r="C41" s="27"/>
      <c r="D41" s="55"/>
      <c r="E41" s="19" t="str">
        <f t="shared" si="9"/>
        <v>NEED PRODUCT ID</v>
      </c>
      <c r="F41" s="20" t="str">
        <f t="shared" si="10"/>
        <v xml:space="preserve"> </v>
      </c>
      <c r="G41" s="19" t="str">
        <f t="shared" si="11"/>
        <v xml:space="preserve"> </v>
      </c>
      <c r="H41" s="28"/>
      <c r="I41" s="21" t="str">
        <f t="shared" si="12"/>
        <v xml:space="preserve"> </v>
      </c>
      <c r="J41" s="25"/>
      <c r="N41" s="22" t="str">
        <f t="shared" si="4"/>
        <v xml:space="preserve"> </v>
      </c>
      <c r="U41" s="23" t="s">
        <v>229</v>
      </c>
      <c r="V41" s="23" t="s">
        <v>230</v>
      </c>
      <c r="W41" s="23" t="s">
        <v>168</v>
      </c>
      <c r="X41" s="24">
        <v>132.05000000000001</v>
      </c>
    </row>
    <row r="42" spans="1:26">
      <c r="A42" s="26"/>
      <c r="B42" s="26"/>
      <c r="C42" s="27"/>
      <c r="D42" s="55"/>
      <c r="E42" s="19" t="str">
        <f t="shared" si="9"/>
        <v>NEED PRODUCT ID</v>
      </c>
      <c r="F42" s="20" t="str">
        <f t="shared" si="10"/>
        <v xml:space="preserve"> </v>
      </c>
      <c r="G42" s="19" t="str">
        <f t="shared" si="11"/>
        <v xml:space="preserve"> </v>
      </c>
      <c r="H42" s="28"/>
      <c r="I42" s="21" t="str">
        <f t="shared" si="12"/>
        <v xml:space="preserve"> </v>
      </c>
      <c r="J42" s="25"/>
      <c r="N42" s="22" t="str">
        <f t="shared" si="4"/>
        <v xml:space="preserve"> </v>
      </c>
      <c r="U42" s="23" t="s">
        <v>231</v>
      </c>
      <c r="V42" s="23" t="s">
        <v>230</v>
      </c>
      <c r="W42" s="23" t="s">
        <v>172</v>
      </c>
      <c r="X42" s="24">
        <v>26.55</v>
      </c>
    </row>
    <row r="43" spans="1:26">
      <c r="A43" s="26"/>
      <c r="B43" s="26"/>
      <c r="C43" s="27"/>
      <c r="D43" s="55"/>
      <c r="E43" s="19" t="str">
        <f t="shared" si="9"/>
        <v>NEED PRODUCT ID</v>
      </c>
      <c r="F43" s="20" t="str">
        <f t="shared" si="10"/>
        <v xml:space="preserve"> </v>
      </c>
      <c r="G43" s="19" t="str">
        <f t="shared" si="11"/>
        <v xml:space="preserve"> </v>
      </c>
      <c r="H43" s="28"/>
      <c r="I43" s="21" t="str">
        <f t="shared" si="12"/>
        <v xml:space="preserve"> </v>
      </c>
      <c r="J43" s="25"/>
      <c r="N43" s="22" t="str">
        <f t="shared" si="4"/>
        <v xml:space="preserve"> </v>
      </c>
      <c r="U43" s="23" t="s">
        <v>232</v>
      </c>
      <c r="V43" s="23" t="s">
        <v>230</v>
      </c>
      <c r="W43" s="23" t="s">
        <v>193</v>
      </c>
      <c r="X43" s="24">
        <v>66.349999999999994</v>
      </c>
    </row>
    <row r="44" spans="1:26">
      <c r="A44" s="26"/>
      <c r="B44" s="26"/>
      <c r="C44" s="27"/>
      <c r="D44" s="55"/>
      <c r="E44" s="19" t="str">
        <f t="shared" si="9"/>
        <v>NEED PRODUCT ID</v>
      </c>
      <c r="F44" s="20" t="str">
        <f t="shared" si="10"/>
        <v xml:space="preserve"> </v>
      </c>
      <c r="G44" s="19" t="str">
        <f t="shared" si="11"/>
        <v xml:space="preserve"> </v>
      </c>
      <c r="H44" s="28"/>
      <c r="I44" s="21" t="str">
        <f t="shared" si="12"/>
        <v xml:space="preserve"> </v>
      </c>
      <c r="J44" s="25"/>
      <c r="N44" s="22" t="str">
        <f t="shared" si="4"/>
        <v xml:space="preserve"> </v>
      </c>
      <c r="U44" s="23" t="s">
        <v>233</v>
      </c>
      <c r="V44" s="23" t="s">
        <v>230</v>
      </c>
      <c r="W44" s="23" t="s">
        <v>185</v>
      </c>
      <c r="X44" s="24">
        <v>105.75</v>
      </c>
    </row>
    <row r="45" spans="1:26">
      <c r="A45" s="26"/>
      <c r="B45" s="26"/>
      <c r="C45" s="27"/>
      <c r="D45" s="55"/>
      <c r="E45" s="19" t="str">
        <f t="shared" si="9"/>
        <v>NEED PRODUCT ID</v>
      </c>
      <c r="F45" s="20" t="str">
        <f t="shared" si="10"/>
        <v xml:space="preserve"> </v>
      </c>
      <c r="G45" s="19" t="str">
        <f t="shared" si="11"/>
        <v xml:space="preserve"> </v>
      </c>
      <c r="H45" s="28"/>
      <c r="I45" s="21" t="str">
        <f t="shared" si="12"/>
        <v xml:space="preserve"> </v>
      </c>
      <c r="J45" s="25"/>
      <c r="N45" s="22" t="str">
        <f t="shared" si="4"/>
        <v xml:space="preserve"> </v>
      </c>
      <c r="U45" s="23" t="s">
        <v>234</v>
      </c>
      <c r="V45" s="23" t="s">
        <v>235</v>
      </c>
      <c r="W45" s="23" t="s">
        <v>168</v>
      </c>
      <c r="X45" s="24">
        <v>208.75</v>
      </c>
    </row>
    <row r="46" spans="1:26">
      <c r="A46" s="26"/>
      <c r="B46" s="26"/>
      <c r="C46" s="27"/>
      <c r="D46" s="55"/>
      <c r="E46" s="19" t="str">
        <f t="shared" si="9"/>
        <v>NEED PRODUCT ID</v>
      </c>
      <c r="F46" s="20" t="str">
        <f t="shared" si="10"/>
        <v xml:space="preserve"> </v>
      </c>
      <c r="G46" s="19" t="str">
        <f t="shared" si="11"/>
        <v xml:space="preserve"> </v>
      </c>
      <c r="H46" s="28"/>
      <c r="I46" s="21" t="str">
        <f t="shared" si="12"/>
        <v xml:space="preserve"> </v>
      </c>
      <c r="J46" s="25"/>
      <c r="N46" s="22" t="str">
        <f t="shared" si="4"/>
        <v xml:space="preserve"> </v>
      </c>
      <c r="U46" s="23" t="s">
        <v>236</v>
      </c>
      <c r="V46" s="23" t="s">
        <v>235</v>
      </c>
      <c r="W46" s="23" t="s">
        <v>172</v>
      </c>
      <c r="X46" s="24">
        <v>42.15</v>
      </c>
    </row>
    <row r="47" spans="1:26">
      <c r="A47" s="26"/>
      <c r="B47" s="26"/>
      <c r="C47" s="27"/>
      <c r="D47" s="55"/>
      <c r="E47" s="19" t="str">
        <f t="shared" si="9"/>
        <v>NEED PRODUCT ID</v>
      </c>
      <c r="F47" s="20" t="str">
        <f t="shared" si="10"/>
        <v xml:space="preserve"> </v>
      </c>
      <c r="G47" s="19" t="str">
        <f t="shared" si="11"/>
        <v xml:space="preserve"> </v>
      </c>
      <c r="H47" s="28"/>
      <c r="I47" s="21" t="str">
        <f t="shared" si="12"/>
        <v xml:space="preserve"> </v>
      </c>
      <c r="J47" s="25"/>
      <c r="N47" s="22" t="str">
        <f t="shared" si="4"/>
        <v xml:space="preserve"> </v>
      </c>
      <c r="U47" s="23" t="s">
        <v>237</v>
      </c>
      <c r="V47" s="23" t="s">
        <v>235</v>
      </c>
      <c r="W47" s="23" t="s">
        <v>193</v>
      </c>
      <c r="X47" s="24">
        <v>101.65</v>
      </c>
    </row>
    <row r="48" spans="1:26">
      <c r="A48" s="26"/>
      <c r="B48" s="26"/>
      <c r="C48" s="27"/>
      <c r="D48" s="55"/>
      <c r="E48" s="19" t="str">
        <f t="shared" si="9"/>
        <v>NEED PRODUCT ID</v>
      </c>
      <c r="F48" s="20" t="str">
        <f t="shared" si="10"/>
        <v xml:space="preserve"> </v>
      </c>
      <c r="G48" s="19" t="str">
        <f t="shared" si="11"/>
        <v xml:space="preserve"> </v>
      </c>
      <c r="H48" s="28"/>
      <c r="I48" s="21" t="str">
        <f t="shared" si="12"/>
        <v xml:space="preserve"> </v>
      </c>
      <c r="J48" s="25"/>
      <c r="N48" s="22" t="str">
        <f t="shared" si="4"/>
        <v xml:space="preserve"> </v>
      </c>
      <c r="U48" s="23" t="s">
        <v>238</v>
      </c>
      <c r="V48" s="23" t="s">
        <v>235</v>
      </c>
      <c r="W48" s="23" t="s">
        <v>185</v>
      </c>
      <c r="X48" s="24">
        <v>167.35</v>
      </c>
    </row>
    <row r="49" spans="1:24">
      <c r="A49" s="26"/>
      <c r="B49" s="26"/>
      <c r="C49" s="27"/>
      <c r="D49" s="55"/>
      <c r="E49" s="19" t="str">
        <f t="shared" si="9"/>
        <v>NEED PRODUCT ID</v>
      </c>
      <c r="F49" s="20" t="str">
        <f t="shared" si="10"/>
        <v xml:space="preserve"> </v>
      </c>
      <c r="G49" s="19" t="str">
        <f t="shared" si="11"/>
        <v xml:space="preserve"> </v>
      </c>
      <c r="H49" s="28"/>
      <c r="I49" s="21" t="str">
        <f t="shared" si="12"/>
        <v xml:space="preserve"> </v>
      </c>
      <c r="J49" s="25"/>
      <c r="N49" s="22" t="str">
        <f t="shared" si="4"/>
        <v xml:space="preserve"> </v>
      </c>
      <c r="U49" s="23" t="s">
        <v>239</v>
      </c>
      <c r="V49" s="23" t="s">
        <v>240</v>
      </c>
      <c r="W49" s="23" t="s">
        <v>168</v>
      </c>
      <c r="X49" s="24">
        <v>95.25</v>
      </c>
    </row>
    <row r="50" spans="1:24">
      <c r="A50" s="26"/>
      <c r="B50" s="26"/>
      <c r="C50" s="27"/>
      <c r="D50" s="55"/>
      <c r="E50" s="19" t="str">
        <f t="shared" si="9"/>
        <v>NEED PRODUCT ID</v>
      </c>
      <c r="F50" s="20" t="str">
        <f t="shared" si="10"/>
        <v xml:space="preserve"> </v>
      </c>
      <c r="G50" s="19" t="str">
        <f t="shared" si="11"/>
        <v xml:space="preserve"> </v>
      </c>
      <c r="H50" s="28"/>
      <c r="I50" s="21" t="str">
        <f t="shared" si="12"/>
        <v xml:space="preserve"> </v>
      </c>
      <c r="J50" s="25"/>
      <c r="N50" s="22" t="str">
        <f t="shared" si="4"/>
        <v xml:space="preserve"> </v>
      </c>
      <c r="U50" s="23" t="s">
        <v>241</v>
      </c>
      <c r="V50" s="23" t="s">
        <v>240</v>
      </c>
      <c r="W50" s="23" t="s">
        <v>172</v>
      </c>
      <c r="X50" s="24">
        <v>19.25</v>
      </c>
    </row>
    <row r="51" spans="1:24">
      <c r="A51" s="26"/>
      <c r="B51" s="26"/>
      <c r="C51" s="27"/>
      <c r="D51" s="55"/>
      <c r="E51" s="19" t="str">
        <f t="shared" si="9"/>
        <v>NEED PRODUCT ID</v>
      </c>
      <c r="F51" s="20" t="str">
        <f t="shared" si="10"/>
        <v xml:space="preserve"> </v>
      </c>
      <c r="G51" s="19" t="str">
        <f t="shared" si="11"/>
        <v xml:space="preserve"> </v>
      </c>
      <c r="H51" s="28"/>
      <c r="I51" s="21" t="str">
        <f t="shared" si="12"/>
        <v xml:space="preserve"> </v>
      </c>
      <c r="J51" s="25"/>
      <c r="N51" s="22" t="str">
        <f t="shared" si="4"/>
        <v xml:space="preserve"> </v>
      </c>
      <c r="U51" s="23" t="s">
        <v>242</v>
      </c>
      <c r="V51" s="23" t="s">
        <v>240</v>
      </c>
      <c r="W51" s="23" t="s">
        <v>185</v>
      </c>
      <c r="X51" s="24">
        <v>76.150000000000006</v>
      </c>
    </row>
    <row r="52" spans="1:24">
      <c r="A52" s="26"/>
      <c r="B52" s="26"/>
      <c r="C52" s="27"/>
      <c r="D52" s="55"/>
      <c r="E52" s="19" t="str">
        <f t="shared" si="9"/>
        <v>NEED PRODUCT ID</v>
      </c>
      <c r="F52" s="20" t="str">
        <f t="shared" si="10"/>
        <v xml:space="preserve"> </v>
      </c>
      <c r="G52" s="19" t="str">
        <f t="shared" si="11"/>
        <v xml:space="preserve"> </v>
      </c>
      <c r="H52" s="28"/>
      <c r="I52" s="21" t="str">
        <f t="shared" si="12"/>
        <v xml:space="preserve"> </v>
      </c>
      <c r="J52" s="25"/>
      <c r="N52" s="22" t="str">
        <f t="shared" si="4"/>
        <v xml:space="preserve"> </v>
      </c>
      <c r="U52" s="23" t="s">
        <v>243</v>
      </c>
      <c r="V52" s="23" t="s">
        <v>244</v>
      </c>
      <c r="W52" s="23" t="s">
        <v>168</v>
      </c>
      <c r="X52" s="24">
        <v>137.55000000000001</v>
      </c>
    </row>
    <row r="53" spans="1:24">
      <c r="A53" s="26"/>
      <c r="B53" s="26"/>
      <c r="C53" s="27"/>
      <c r="D53" s="55"/>
      <c r="E53" s="19" t="str">
        <f t="shared" si="9"/>
        <v>NEED PRODUCT ID</v>
      </c>
      <c r="F53" s="20" t="str">
        <f t="shared" si="10"/>
        <v xml:space="preserve"> </v>
      </c>
      <c r="G53" s="19" t="str">
        <f t="shared" si="11"/>
        <v xml:space="preserve"> </v>
      </c>
      <c r="H53" s="28"/>
      <c r="I53" s="21" t="str">
        <f t="shared" si="12"/>
        <v xml:space="preserve"> </v>
      </c>
      <c r="J53" s="25"/>
      <c r="N53" s="22" t="str">
        <f t="shared" si="4"/>
        <v xml:space="preserve"> </v>
      </c>
      <c r="U53" s="23" t="s">
        <v>245</v>
      </c>
      <c r="V53" s="23" t="s">
        <v>244</v>
      </c>
      <c r="W53" s="23" t="s">
        <v>172</v>
      </c>
      <c r="X53" s="24">
        <v>27.75</v>
      </c>
    </row>
    <row r="54" spans="1:24">
      <c r="U54" s="23" t="s">
        <v>246</v>
      </c>
      <c r="V54" s="23" t="s">
        <v>244</v>
      </c>
      <c r="W54" s="23" t="s">
        <v>185</v>
      </c>
      <c r="X54" s="24">
        <v>110.15</v>
      </c>
    </row>
    <row r="55" spans="1:24">
      <c r="U55" s="23" t="s">
        <v>247</v>
      </c>
      <c r="V55" s="23" t="s">
        <v>248</v>
      </c>
      <c r="W55" s="23" t="s">
        <v>168</v>
      </c>
      <c r="X55" s="24">
        <v>152.25</v>
      </c>
    </row>
    <row r="56" spans="1:24">
      <c r="U56" s="23" t="s">
        <v>249</v>
      </c>
      <c r="V56" s="23" t="s">
        <v>248</v>
      </c>
      <c r="W56" s="23" t="s">
        <v>172</v>
      </c>
      <c r="X56" s="24">
        <v>30.65</v>
      </c>
    </row>
    <row r="57" spans="1:24">
      <c r="U57" s="23" t="s">
        <v>250</v>
      </c>
      <c r="V57" s="23" t="s">
        <v>248</v>
      </c>
      <c r="W57" s="23" t="s">
        <v>193</v>
      </c>
      <c r="X57" s="24">
        <v>76.349999999999994</v>
      </c>
    </row>
    <row r="58" spans="1:24">
      <c r="U58" s="23" t="s">
        <v>251</v>
      </c>
      <c r="V58" s="23" t="s">
        <v>248</v>
      </c>
      <c r="W58" s="23" t="s">
        <v>185</v>
      </c>
      <c r="X58" s="24">
        <v>122.05</v>
      </c>
    </row>
    <row r="59" spans="1:24">
      <c r="U59" s="23" t="s">
        <v>252</v>
      </c>
      <c r="V59" s="23" t="s">
        <v>253</v>
      </c>
      <c r="W59" s="23" t="s">
        <v>172</v>
      </c>
      <c r="X59" s="24">
        <v>36.950000000000003</v>
      </c>
    </row>
    <row r="60" spans="1:24">
      <c r="U60" s="23" t="s">
        <v>254</v>
      </c>
      <c r="V60" s="23" t="s">
        <v>253</v>
      </c>
      <c r="W60" s="23" t="s">
        <v>185</v>
      </c>
      <c r="X60" s="24">
        <v>146.75</v>
      </c>
    </row>
    <row r="61" spans="1:24">
      <c r="U61" s="23" t="s">
        <v>255</v>
      </c>
      <c r="V61" s="23" t="s">
        <v>256</v>
      </c>
      <c r="W61" s="23" t="s">
        <v>168</v>
      </c>
      <c r="X61" s="24">
        <v>112.45</v>
      </c>
    </row>
    <row r="62" spans="1:24">
      <c r="U62" s="23" t="s">
        <v>164</v>
      </c>
      <c r="V62" s="23" t="s">
        <v>256</v>
      </c>
      <c r="W62" s="23" t="s">
        <v>172</v>
      </c>
      <c r="X62" s="24">
        <v>22.75</v>
      </c>
    </row>
    <row r="63" spans="1:24">
      <c r="U63" s="23" t="s">
        <v>257</v>
      </c>
      <c r="V63" s="23" t="s">
        <v>256</v>
      </c>
      <c r="W63" s="23" t="s">
        <v>193</v>
      </c>
      <c r="X63" s="24">
        <v>56.45</v>
      </c>
    </row>
    <row r="64" spans="1:24">
      <c r="U64" s="23" t="s">
        <v>258</v>
      </c>
      <c r="V64" s="23" t="s">
        <v>256</v>
      </c>
      <c r="W64" s="23" t="s">
        <v>185</v>
      </c>
      <c r="X64" s="24">
        <v>90.05</v>
      </c>
    </row>
    <row r="65" spans="21:24">
      <c r="U65" s="23" t="s">
        <v>259</v>
      </c>
      <c r="V65" s="23" t="s">
        <v>260</v>
      </c>
      <c r="W65" s="23" t="s">
        <v>168</v>
      </c>
      <c r="X65" s="24">
        <v>103.75</v>
      </c>
    </row>
    <row r="66" spans="21:24">
      <c r="U66" s="23" t="s">
        <v>261</v>
      </c>
      <c r="V66" s="23" t="s">
        <v>260</v>
      </c>
      <c r="W66" s="23" t="s">
        <v>172</v>
      </c>
      <c r="X66" s="24">
        <v>21.15</v>
      </c>
    </row>
    <row r="67" spans="21:24">
      <c r="U67" s="23" t="s">
        <v>262</v>
      </c>
      <c r="V67" s="23" t="s">
        <v>260</v>
      </c>
      <c r="W67" s="23" t="s">
        <v>193</v>
      </c>
      <c r="X67" s="24">
        <v>51.95</v>
      </c>
    </row>
    <row r="68" spans="21:24">
      <c r="U68" s="23" t="s">
        <v>263</v>
      </c>
      <c r="V68" s="23" t="s">
        <v>260</v>
      </c>
      <c r="W68" s="23" t="s">
        <v>185</v>
      </c>
      <c r="X68" s="24">
        <v>82.95</v>
      </c>
    </row>
    <row r="69" spans="21:24">
      <c r="U69" s="23" t="s">
        <v>264</v>
      </c>
      <c r="V69" s="23" t="s">
        <v>265</v>
      </c>
      <c r="W69" s="23" t="s">
        <v>172</v>
      </c>
      <c r="X69" s="24">
        <v>86.05</v>
      </c>
    </row>
    <row r="70" spans="21:24">
      <c r="U70" s="23" t="s">
        <v>266</v>
      </c>
      <c r="V70" s="23" t="s">
        <v>265</v>
      </c>
      <c r="W70" s="23" t="s">
        <v>193</v>
      </c>
      <c r="X70" s="24">
        <v>208.75</v>
      </c>
    </row>
    <row r="71" spans="21:24">
      <c r="U71" s="23" t="s">
        <v>267</v>
      </c>
      <c r="V71" s="23" t="s">
        <v>265</v>
      </c>
      <c r="W71" s="23" t="s">
        <v>185</v>
      </c>
      <c r="X71" s="24">
        <v>343.25</v>
      </c>
    </row>
    <row r="72" spans="21:24">
      <c r="U72" s="23" t="s">
        <v>268</v>
      </c>
      <c r="V72" s="23" t="s">
        <v>269</v>
      </c>
      <c r="W72" s="23" t="s">
        <v>172</v>
      </c>
      <c r="X72" s="24">
        <v>43.15</v>
      </c>
    </row>
    <row r="73" spans="21:24">
      <c r="U73" s="23" t="s">
        <v>270</v>
      </c>
      <c r="V73" s="23" t="s">
        <v>269</v>
      </c>
      <c r="W73" s="23" t="s">
        <v>185</v>
      </c>
      <c r="X73" s="24">
        <v>172.05</v>
      </c>
    </row>
    <row r="74" spans="21:24">
      <c r="U74" s="23" t="s">
        <v>271</v>
      </c>
      <c r="V74" s="23" t="s">
        <v>272</v>
      </c>
      <c r="W74" s="23" t="s">
        <v>168</v>
      </c>
      <c r="X74" s="24">
        <v>287.35000000000002</v>
      </c>
    </row>
    <row r="75" spans="21:24">
      <c r="U75" s="23" t="s">
        <v>273</v>
      </c>
      <c r="V75" s="23" t="s">
        <v>272</v>
      </c>
      <c r="W75" s="23" t="s">
        <v>172</v>
      </c>
      <c r="X75" s="24">
        <v>57.65</v>
      </c>
    </row>
    <row r="76" spans="21:24">
      <c r="U76" s="23" t="s">
        <v>274</v>
      </c>
      <c r="V76" s="23" t="s">
        <v>272</v>
      </c>
      <c r="W76" s="23" t="s">
        <v>185</v>
      </c>
      <c r="X76" s="24">
        <v>230.15</v>
      </c>
    </row>
    <row r="77" spans="21:24">
      <c r="U77" s="23" t="s">
        <v>275</v>
      </c>
      <c r="V77" s="23" t="s">
        <v>276</v>
      </c>
      <c r="W77" s="23" t="s">
        <v>277</v>
      </c>
      <c r="X77" s="24">
        <v>226.05</v>
      </c>
    </row>
    <row r="78" spans="21:24">
      <c r="U78" s="23" t="s">
        <v>278</v>
      </c>
      <c r="V78" s="23" t="s">
        <v>279</v>
      </c>
      <c r="W78" s="23" t="s">
        <v>168</v>
      </c>
      <c r="X78" s="24">
        <v>189.65</v>
      </c>
    </row>
    <row r="79" spans="21:24">
      <c r="U79" s="23" t="s">
        <v>280</v>
      </c>
      <c r="V79" s="23" t="s">
        <v>281</v>
      </c>
      <c r="W79" s="23" t="s">
        <v>168</v>
      </c>
      <c r="X79" s="24">
        <v>585.04999999999995</v>
      </c>
    </row>
    <row r="80" spans="21:24">
      <c r="U80" s="23" t="s">
        <v>282</v>
      </c>
      <c r="V80" s="23" t="s">
        <v>281</v>
      </c>
      <c r="W80" s="23" t="s">
        <v>193</v>
      </c>
      <c r="X80" s="24">
        <v>292.75</v>
      </c>
    </row>
    <row r="81" spans="21:24">
      <c r="U81" s="23" t="s">
        <v>283</v>
      </c>
      <c r="V81" s="23" t="s">
        <v>284</v>
      </c>
      <c r="W81" s="23" t="s">
        <v>285</v>
      </c>
      <c r="X81" s="24">
        <v>17.149999999999999</v>
      </c>
    </row>
    <row r="82" spans="21:24">
      <c r="U82" s="23" t="s">
        <v>286</v>
      </c>
      <c r="V82" s="23" t="s">
        <v>284</v>
      </c>
      <c r="W82" s="23" t="s">
        <v>287</v>
      </c>
      <c r="X82" s="24">
        <v>101.35</v>
      </c>
    </row>
    <row r="83" spans="21:24">
      <c r="U83" s="23" t="s">
        <v>288</v>
      </c>
      <c r="V83" s="23" t="s">
        <v>289</v>
      </c>
      <c r="W83" s="23" t="s">
        <v>285</v>
      </c>
      <c r="X83" s="24">
        <v>16.95</v>
      </c>
    </row>
    <row r="84" spans="21:24">
      <c r="U84" s="23" t="s">
        <v>290</v>
      </c>
      <c r="V84" s="23" t="s">
        <v>289</v>
      </c>
      <c r="W84" s="23" t="s">
        <v>287</v>
      </c>
      <c r="X84" s="24">
        <v>100.05</v>
      </c>
    </row>
    <row r="85" spans="21:24">
      <c r="U85" s="23" t="s">
        <v>291</v>
      </c>
      <c r="V85" s="23" t="s">
        <v>292</v>
      </c>
      <c r="W85" s="23" t="s">
        <v>285</v>
      </c>
      <c r="X85" s="24">
        <v>18.350000000000001</v>
      </c>
    </row>
    <row r="86" spans="21:24">
      <c r="U86" s="23" t="s">
        <v>293</v>
      </c>
      <c r="V86" s="23" t="s">
        <v>292</v>
      </c>
      <c r="W86" s="23" t="s">
        <v>287</v>
      </c>
      <c r="X86" s="24">
        <v>107.75</v>
      </c>
    </row>
    <row r="87" spans="21:24">
      <c r="U87" s="23" t="s">
        <v>294</v>
      </c>
      <c r="V87" s="23" t="s">
        <v>295</v>
      </c>
      <c r="W87" s="23" t="s">
        <v>287</v>
      </c>
      <c r="X87" s="24">
        <v>140.35</v>
      </c>
    </row>
    <row r="88" spans="21:24">
      <c r="U88" s="23" t="s">
        <v>296</v>
      </c>
      <c r="V88" s="23" t="s">
        <v>297</v>
      </c>
      <c r="W88" s="23" t="s">
        <v>298</v>
      </c>
      <c r="X88" s="24">
        <v>133.05000000000001</v>
      </c>
    </row>
    <row r="89" spans="21:24">
      <c r="U89" s="23" t="s">
        <v>299</v>
      </c>
      <c r="V89" s="23" t="s">
        <v>300</v>
      </c>
      <c r="W89" s="23" t="s">
        <v>298</v>
      </c>
      <c r="X89" s="24">
        <v>84.95</v>
      </c>
    </row>
    <row r="90" spans="21:24">
      <c r="U90" s="23" t="s">
        <v>301</v>
      </c>
      <c r="V90" s="23" t="s">
        <v>302</v>
      </c>
      <c r="W90" s="23" t="s">
        <v>168</v>
      </c>
      <c r="X90" s="24">
        <v>271.95</v>
      </c>
    </row>
    <row r="91" spans="21:24">
      <c r="U91" s="23" t="s">
        <v>303</v>
      </c>
      <c r="V91" s="23" t="s">
        <v>302</v>
      </c>
      <c r="W91" s="23" t="s">
        <v>172</v>
      </c>
      <c r="X91" s="24">
        <v>54.65</v>
      </c>
    </row>
    <row r="92" spans="21:24">
      <c r="U92" s="23" t="s">
        <v>304</v>
      </c>
      <c r="V92" s="23" t="s">
        <v>302</v>
      </c>
      <c r="W92" s="23" t="s">
        <v>193</v>
      </c>
      <c r="X92" s="24">
        <v>136.15</v>
      </c>
    </row>
    <row r="93" spans="21:24">
      <c r="U93" s="23" t="s">
        <v>305</v>
      </c>
      <c r="V93" s="23" t="s">
        <v>306</v>
      </c>
      <c r="W93" s="23" t="s">
        <v>209</v>
      </c>
      <c r="X93" s="24">
        <v>24.35</v>
      </c>
    </row>
    <row r="94" spans="21:24">
      <c r="U94" s="23" t="s">
        <v>307</v>
      </c>
      <c r="V94" s="23" t="s">
        <v>308</v>
      </c>
      <c r="W94" s="23" t="s">
        <v>172</v>
      </c>
      <c r="X94" s="24">
        <v>26.75</v>
      </c>
    </row>
    <row r="95" spans="21:24">
      <c r="U95" s="23" t="s">
        <v>309</v>
      </c>
      <c r="V95" s="23" t="s">
        <v>306</v>
      </c>
      <c r="W95" s="23" t="s">
        <v>212</v>
      </c>
      <c r="X95" s="24">
        <v>48.35</v>
      </c>
    </row>
    <row r="96" spans="21:24">
      <c r="U96" s="23" t="s">
        <v>310</v>
      </c>
      <c r="V96" s="23" t="s">
        <v>308</v>
      </c>
      <c r="W96" s="23" t="s">
        <v>185</v>
      </c>
      <c r="X96" s="24">
        <v>106.15</v>
      </c>
    </row>
    <row r="97" spans="21:24">
      <c r="U97" s="23" t="s">
        <v>311</v>
      </c>
      <c r="V97" s="23" t="s">
        <v>312</v>
      </c>
      <c r="W97" s="23" t="s">
        <v>168</v>
      </c>
      <c r="X97" s="24">
        <v>170.65</v>
      </c>
    </row>
    <row r="98" spans="21:24">
      <c r="U98" s="23" t="s">
        <v>313</v>
      </c>
      <c r="V98" s="23" t="s">
        <v>312</v>
      </c>
      <c r="W98" s="23" t="s">
        <v>172</v>
      </c>
      <c r="X98" s="24">
        <v>34.450000000000003</v>
      </c>
    </row>
    <row r="99" spans="21:24">
      <c r="U99" s="23" t="s">
        <v>314</v>
      </c>
      <c r="V99" s="23" t="s">
        <v>312</v>
      </c>
      <c r="W99" s="23" t="s">
        <v>185</v>
      </c>
      <c r="X99" s="24">
        <v>136.75</v>
      </c>
    </row>
    <row r="100" spans="21:24">
      <c r="U100" s="23" t="s">
        <v>170</v>
      </c>
      <c r="V100" s="23" t="s">
        <v>315</v>
      </c>
      <c r="W100" s="23" t="s">
        <v>172</v>
      </c>
      <c r="X100" s="24">
        <v>20.55</v>
      </c>
    </row>
    <row r="101" spans="21:24">
      <c r="U101" s="23" t="s">
        <v>316</v>
      </c>
      <c r="V101" s="23" t="s">
        <v>315</v>
      </c>
      <c r="W101" s="23" t="s">
        <v>185</v>
      </c>
      <c r="X101" s="24">
        <v>81.45</v>
      </c>
    </row>
    <row r="102" spans="21:24">
      <c r="U102" s="23" t="s">
        <v>317</v>
      </c>
      <c r="V102" s="23" t="s">
        <v>318</v>
      </c>
      <c r="W102" s="23" t="s">
        <v>168</v>
      </c>
      <c r="X102" s="24">
        <v>247.65</v>
      </c>
    </row>
    <row r="103" spans="21:24">
      <c r="U103" s="23" t="s">
        <v>319</v>
      </c>
      <c r="V103" s="23" t="s">
        <v>318</v>
      </c>
      <c r="W103" s="23" t="s">
        <v>172</v>
      </c>
      <c r="X103" s="24">
        <v>49.75</v>
      </c>
    </row>
    <row r="104" spans="21:24">
      <c r="U104" s="23" t="s">
        <v>320</v>
      </c>
      <c r="V104" s="23" t="s">
        <v>318</v>
      </c>
      <c r="W104" s="23" t="s">
        <v>185</v>
      </c>
      <c r="X104" s="24">
        <v>198.05</v>
      </c>
    </row>
    <row r="105" spans="21:24">
      <c r="U105" s="23" t="s">
        <v>321</v>
      </c>
      <c r="V105" s="23" t="s">
        <v>322</v>
      </c>
      <c r="W105" s="23" t="s">
        <v>168</v>
      </c>
      <c r="X105" s="24">
        <v>154.15</v>
      </c>
    </row>
    <row r="106" spans="21:24">
      <c r="U106" s="23" t="s">
        <v>323</v>
      </c>
      <c r="V106" s="23" t="s">
        <v>322</v>
      </c>
      <c r="W106" s="23" t="s">
        <v>172</v>
      </c>
      <c r="X106" s="24">
        <v>31.05</v>
      </c>
    </row>
    <row r="107" spans="21:24">
      <c r="U107" s="23" t="s">
        <v>324</v>
      </c>
      <c r="V107" s="23" t="s">
        <v>322</v>
      </c>
      <c r="W107" s="23" t="s">
        <v>193</v>
      </c>
      <c r="X107" s="24">
        <v>77.349999999999994</v>
      </c>
    </row>
    <row r="108" spans="21:24">
      <c r="U108" s="23" t="s">
        <v>325</v>
      </c>
      <c r="V108" s="23" t="s">
        <v>322</v>
      </c>
      <c r="W108" s="23" t="s">
        <v>185</v>
      </c>
      <c r="X108" s="24">
        <v>123.35</v>
      </c>
    </row>
    <row r="109" spans="21:24">
      <c r="U109" s="23" t="s">
        <v>326</v>
      </c>
      <c r="V109" s="23" t="s">
        <v>327</v>
      </c>
      <c r="W109" s="23" t="s">
        <v>168</v>
      </c>
      <c r="X109" s="24">
        <v>172.55</v>
      </c>
    </row>
    <row r="110" spans="21:24">
      <c r="U110" s="23" t="s">
        <v>328</v>
      </c>
      <c r="V110" s="23" t="s">
        <v>327</v>
      </c>
      <c r="W110" s="23" t="s">
        <v>172</v>
      </c>
      <c r="X110" s="24">
        <v>34.75</v>
      </c>
    </row>
    <row r="111" spans="21:24">
      <c r="U111" s="23" t="s">
        <v>329</v>
      </c>
      <c r="V111" s="23" t="s">
        <v>327</v>
      </c>
      <c r="W111" s="23" t="s">
        <v>193</v>
      </c>
      <c r="X111" s="24">
        <v>86.55</v>
      </c>
    </row>
    <row r="112" spans="21:24">
      <c r="U112" s="23" t="s">
        <v>330</v>
      </c>
      <c r="V112" s="23" t="s">
        <v>327</v>
      </c>
      <c r="W112" s="23" t="s">
        <v>185</v>
      </c>
      <c r="X112" s="24">
        <v>138.15</v>
      </c>
    </row>
    <row r="113" spans="21:24">
      <c r="U113" s="23" t="s">
        <v>331</v>
      </c>
      <c r="V113" s="23" t="s">
        <v>332</v>
      </c>
      <c r="W113" s="23" t="s">
        <v>209</v>
      </c>
      <c r="X113" s="24">
        <v>23.75</v>
      </c>
    </row>
    <row r="114" spans="21:24">
      <c r="U114" s="23" t="s">
        <v>333</v>
      </c>
      <c r="V114" s="23" t="s">
        <v>332</v>
      </c>
      <c r="W114" s="23" t="s">
        <v>172</v>
      </c>
      <c r="X114" s="24">
        <v>34.049999999999997</v>
      </c>
    </row>
    <row r="115" spans="21:24">
      <c r="U115" s="23" t="s">
        <v>334</v>
      </c>
      <c r="V115" s="23" t="s">
        <v>332</v>
      </c>
      <c r="W115" s="23" t="s">
        <v>212</v>
      </c>
      <c r="X115" s="24">
        <v>47.35</v>
      </c>
    </row>
    <row r="116" spans="21:24">
      <c r="U116" s="23" t="s">
        <v>335</v>
      </c>
      <c r="V116" s="23" t="s">
        <v>332</v>
      </c>
      <c r="W116" s="23" t="s">
        <v>185</v>
      </c>
      <c r="X116" s="24">
        <v>135.25</v>
      </c>
    </row>
    <row r="117" spans="21:24">
      <c r="U117" s="23" t="s">
        <v>336</v>
      </c>
      <c r="V117" s="23" t="s">
        <v>337</v>
      </c>
      <c r="W117" s="23" t="s">
        <v>209</v>
      </c>
      <c r="X117" s="24">
        <v>23.95</v>
      </c>
    </row>
    <row r="118" spans="21:24">
      <c r="U118" s="23" t="s">
        <v>338</v>
      </c>
      <c r="V118" s="23" t="s">
        <v>337</v>
      </c>
      <c r="W118" s="23" t="s">
        <v>172</v>
      </c>
      <c r="X118" s="24">
        <v>32.85</v>
      </c>
    </row>
    <row r="119" spans="21:24">
      <c r="U119" s="23" t="s">
        <v>339</v>
      </c>
      <c r="V119" s="23" t="s">
        <v>337</v>
      </c>
      <c r="W119" s="23" t="s">
        <v>212</v>
      </c>
      <c r="X119" s="24">
        <v>47.75</v>
      </c>
    </row>
    <row r="120" spans="21:24">
      <c r="U120" s="23" t="s">
        <v>340</v>
      </c>
      <c r="V120" s="23" t="s">
        <v>337</v>
      </c>
      <c r="W120" s="23" t="s">
        <v>185</v>
      </c>
      <c r="X120" s="24">
        <v>130.44999999999999</v>
      </c>
    </row>
    <row r="121" spans="21:24">
      <c r="U121" s="23" t="s">
        <v>341</v>
      </c>
      <c r="V121" s="23" t="s">
        <v>342</v>
      </c>
      <c r="W121" s="23" t="s">
        <v>209</v>
      </c>
      <c r="X121" s="24">
        <v>25.95</v>
      </c>
    </row>
    <row r="122" spans="21:24">
      <c r="U122" s="23" t="s">
        <v>343</v>
      </c>
      <c r="V122" s="23" t="s">
        <v>342</v>
      </c>
      <c r="W122" s="23" t="s">
        <v>172</v>
      </c>
      <c r="X122" s="24">
        <v>36.85</v>
      </c>
    </row>
    <row r="123" spans="21:24">
      <c r="U123" s="23" t="s">
        <v>344</v>
      </c>
      <c r="V123" s="23" t="s">
        <v>342</v>
      </c>
      <c r="W123" s="23" t="s">
        <v>212</v>
      </c>
      <c r="X123" s="24">
        <v>51.65</v>
      </c>
    </row>
    <row r="124" spans="21:24">
      <c r="U124" s="23" t="s">
        <v>345</v>
      </c>
      <c r="V124" s="23" t="s">
        <v>342</v>
      </c>
      <c r="W124" s="23" t="s">
        <v>185</v>
      </c>
      <c r="X124" s="24">
        <v>146.15</v>
      </c>
    </row>
    <row r="125" spans="21:24">
      <c r="U125" s="23" t="s">
        <v>346</v>
      </c>
      <c r="V125" s="23" t="s">
        <v>347</v>
      </c>
      <c r="W125" s="23" t="s">
        <v>209</v>
      </c>
      <c r="X125" s="24">
        <v>23.55</v>
      </c>
    </row>
    <row r="126" spans="21:24">
      <c r="U126" s="23" t="s">
        <v>348</v>
      </c>
      <c r="V126" s="23" t="s">
        <v>347</v>
      </c>
      <c r="W126" s="23" t="s">
        <v>172</v>
      </c>
      <c r="X126" s="24">
        <v>33.15</v>
      </c>
    </row>
    <row r="127" spans="21:24">
      <c r="U127" s="23" t="s">
        <v>349</v>
      </c>
      <c r="V127" s="23" t="s">
        <v>347</v>
      </c>
      <c r="W127" s="23" t="s">
        <v>212</v>
      </c>
      <c r="X127" s="24">
        <v>46.95</v>
      </c>
    </row>
    <row r="128" spans="21:24">
      <c r="U128" s="23" t="s">
        <v>350</v>
      </c>
      <c r="V128" s="23" t="s">
        <v>347</v>
      </c>
      <c r="W128" s="23" t="s">
        <v>185</v>
      </c>
      <c r="X128" s="24">
        <v>131.85</v>
      </c>
    </row>
    <row r="129" spans="21:24">
      <c r="U129" s="23" t="s">
        <v>351</v>
      </c>
      <c r="V129" s="23" t="s">
        <v>352</v>
      </c>
      <c r="W129" s="23" t="s">
        <v>209</v>
      </c>
      <c r="X129" s="24">
        <v>20.45</v>
      </c>
    </row>
    <row r="130" spans="21:24">
      <c r="U130" s="23" t="s">
        <v>353</v>
      </c>
      <c r="V130" s="23" t="s">
        <v>352</v>
      </c>
      <c r="W130" s="23" t="s">
        <v>172</v>
      </c>
      <c r="X130" s="24">
        <v>30.75</v>
      </c>
    </row>
    <row r="131" spans="21:24">
      <c r="U131" s="23" t="s">
        <v>354</v>
      </c>
      <c r="V131" s="23" t="s">
        <v>352</v>
      </c>
      <c r="W131" s="23" t="s">
        <v>212</v>
      </c>
      <c r="X131" s="24">
        <v>40.549999999999997</v>
      </c>
    </row>
    <row r="132" spans="21:24">
      <c r="U132" s="23" t="s">
        <v>355</v>
      </c>
      <c r="V132" s="23" t="s">
        <v>352</v>
      </c>
      <c r="W132" s="23" t="s">
        <v>185</v>
      </c>
      <c r="X132" s="24">
        <v>122.45</v>
      </c>
    </row>
    <row r="133" spans="21:24">
      <c r="U133" s="23" t="s">
        <v>356</v>
      </c>
      <c r="V133" s="23" t="s">
        <v>357</v>
      </c>
      <c r="W133" s="23" t="s">
        <v>212</v>
      </c>
      <c r="X133" s="24">
        <v>49.25</v>
      </c>
    </row>
    <row r="134" spans="21:24">
      <c r="U134" s="23" t="s">
        <v>358</v>
      </c>
      <c r="V134" s="23" t="s">
        <v>357</v>
      </c>
      <c r="W134" s="23" t="s">
        <v>185</v>
      </c>
      <c r="X134" s="24">
        <v>134.05000000000001</v>
      </c>
    </row>
    <row r="135" spans="21:24">
      <c r="U135" s="23" t="s">
        <v>359</v>
      </c>
      <c r="V135" s="23" t="s">
        <v>360</v>
      </c>
      <c r="W135" s="23" t="s">
        <v>361</v>
      </c>
      <c r="X135" s="24">
        <v>232.35</v>
      </c>
    </row>
    <row r="136" spans="21:24">
      <c r="U136" s="23" t="s">
        <v>362</v>
      </c>
      <c r="V136" s="23" t="s">
        <v>363</v>
      </c>
      <c r="W136" s="23" t="s">
        <v>361</v>
      </c>
      <c r="X136" s="24">
        <v>232.35</v>
      </c>
    </row>
    <row r="137" spans="21:24">
      <c r="U137" s="23" t="s">
        <v>364</v>
      </c>
      <c r="V137" s="23" t="s">
        <v>365</v>
      </c>
      <c r="W137" s="23" t="s">
        <v>366</v>
      </c>
      <c r="X137" s="24">
        <v>210.25</v>
      </c>
    </row>
    <row r="138" spans="21:24">
      <c r="U138" s="23" t="s">
        <v>367</v>
      </c>
      <c r="V138" s="23" t="s">
        <v>368</v>
      </c>
      <c r="W138" s="23" t="s">
        <v>366</v>
      </c>
      <c r="X138" s="24">
        <v>219.65</v>
      </c>
    </row>
    <row r="139" spans="21:24">
      <c r="U139" s="23" t="s">
        <v>369</v>
      </c>
      <c r="V139" s="23" t="s">
        <v>370</v>
      </c>
      <c r="W139" s="23" t="s">
        <v>168</v>
      </c>
      <c r="X139" s="24">
        <v>144.65</v>
      </c>
    </row>
    <row r="140" spans="21:24">
      <c r="U140" s="23" t="s">
        <v>371</v>
      </c>
      <c r="V140" s="23" t="s">
        <v>370</v>
      </c>
      <c r="W140" s="23" t="s">
        <v>172</v>
      </c>
      <c r="X140" s="24">
        <v>29.25</v>
      </c>
    </row>
    <row r="141" spans="21:24">
      <c r="U141" s="23" t="s">
        <v>372</v>
      </c>
      <c r="V141" s="23" t="s">
        <v>370</v>
      </c>
      <c r="W141" s="23" t="s">
        <v>193</v>
      </c>
      <c r="X141" s="24">
        <v>72.55</v>
      </c>
    </row>
    <row r="142" spans="21:24">
      <c r="U142" s="23" t="s">
        <v>373</v>
      </c>
      <c r="V142" s="23" t="s">
        <v>370</v>
      </c>
      <c r="W142" s="23" t="s">
        <v>185</v>
      </c>
      <c r="X142" s="24">
        <v>115.65</v>
      </c>
    </row>
    <row r="143" spans="21:24">
      <c r="U143" s="23" t="s">
        <v>374</v>
      </c>
      <c r="V143" s="23" t="s">
        <v>375</v>
      </c>
      <c r="W143" s="23" t="s">
        <v>361</v>
      </c>
      <c r="X143" s="24">
        <v>241.85</v>
      </c>
    </row>
    <row r="144" spans="21:24">
      <c r="U144" s="23" t="s">
        <v>376</v>
      </c>
      <c r="V144" s="23" t="s">
        <v>377</v>
      </c>
      <c r="W144" s="23" t="s">
        <v>172</v>
      </c>
      <c r="X144" s="24">
        <v>26.85</v>
      </c>
    </row>
    <row r="145" spans="21:24">
      <c r="U145" s="23" t="s">
        <v>378</v>
      </c>
      <c r="V145" s="23" t="s">
        <v>377</v>
      </c>
      <c r="W145" s="23" t="s">
        <v>185</v>
      </c>
      <c r="X145" s="24">
        <v>106.55</v>
      </c>
    </row>
    <row r="146" spans="21:24">
      <c r="U146" s="23" t="s">
        <v>379</v>
      </c>
      <c r="V146" s="23" t="s">
        <v>380</v>
      </c>
      <c r="W146" s="23" t="s">
        <v>381</v>
      </c>
      <c r="X146" s="24">
        <v>29.75</v>
      </c>
    </row>
    <row r="147" spans="21:24">
      <c r="U147" s="23" t="s">
        <v>382</v>
      </c>
      <c r="V147" s="23" t="s">
        <v>380</v>
      </c>
      <c r="W147" s="23" t="s">
        <v>383</v>
      </c>
      <c r="X147" s="24">
        <v>12.35</v>
      </c>
    </row>
    <row r="148" spans="21:24">
      <c r="U148" s="23" t="s">
        <v>384</v>
      </c>
      <c r="V148" s="23" t="s">
        <v>380</v>
      </c>
      <c r="W148" s="23" t="s">
        <v>385</v>
      </c>
      <c r="X148" s="24">
        <v>142.35</v>
      </c>
    </row>
    <row r="149" spans="21:24">
      <c r="U149" s="23" t="s">
        <v>386</v>
      </c>
      <c r="V149" s="23" t="s">
        <v>380</v>
      </c>
      <c r="W149" s="23" t="s">
        <v>172</v>
      </c>
      <c r="X149" s="24">
        <v>48.65</v>
      </c>
    </row>
    <row r="150" spans="21:24">
      <c r="U150" s="23" t="s">
        <v>387</v>
      </c>
      <c r="V150" s="23" t="s">
        <v>380</v>
      </c>
      <c r="W150" s="23" t="s">
        <v>185</v>
      </c>
      <c r="X150" s="24">
        <v>193.85</v>
      </c>
    </row>
    <row r="151" spans="21:24">
      <c r="U151" s="23" t="s">
        <v>388</v>
      </c>
      <c r="V151" s="23" t="s">
        <v>380</v>
      </c>
      <c r="W151" s="23" t="s">
        <v>389</v>
      </c>
      <c r="X151" s="24">
        <v>118.15</v>
      </c>
    </row>
    <row r="152" spans="21:24">
      <c r="U152" s="23" t="s">
        <v>390</v>
      </c>
      <c r="V152" s="23" t="s">
        <v>380</v>
      </c>
      <c r="W152" s="23" t="s">
        <v>391</v>
      </c>
      <c r="X152" s="24">
        <v>141.15</v>
      </c>
    </row>
    <row r="153" spans="21:24">
      <c r="U153" s="23" t="s">
        <v>392</v>
      </c>
      <c r="V153" s="23" t="s">
        <v>380</v>
      </c>
      <c r="W153" s="23" t="s">
        <v>393</v>
      </c>
      <c r="X153" s="24">
        <v>23.75</v>
      </c>
    </row>
    <row r="154" spans="21:24">
      <c r="U154" s="23" t="s">
        <v>394</v>
      </c>
      <c r="V154" s="23" t="s">
        <v>395</v>
      </c>
      <c r="W154" s="23" t="s">
        <v>381</v>
      </c>
      <c r="X154" s="24">
        <v>26.55</v>
      </c>
    </row>
    <row r="155" spans="21:24">
      <c r="U155" s="23" t="s">
        <v>396</v>
      </c>
      <c r="V155" s="23" t="s">
        <v>397</v>
      </c>
      <c r="W155" s="23" t="s">
        <v>389</v>
      </c>
      <c r="X155" s="24">
        <v>105.75</v>
      </c>
    </row>
    <row r="156" spans="21:24">
      <c r="U156" s="23" t="s">
        <v>398</v>
      </c>
      <c r="V156" s="23" t="s">
        <v>399</v>
      </c>
      <c r="W156" s="23" t="s">
        <v>172</v>
      </c>
      <c r="X156" s="24">
        <v>33.15</v>
      </c>
    </row>
    <row r="157" spans="21:24">
      <c r="U157" s="23" t="s">
        <v>400</v>
      </c>
      <c r="V157" s="23" t="s">
        <v>399</v>
      </c>
      <c r="W157" s="23" t="s">
        <v>185</v>
      </c>
      <c r="X157" s="24">
        <v>131.85</v>
      </c>
    </row>
    <row r="158" spans="21:24">
      <c r="U158" s="23" t="s">
        <v>401</v>
      </c>
      <c r="V158" s="23" t="s">
        <v>402</v>
      </c>
      <c r="W158" s="23" t="s">
        <v>381</v>
      </c>
      <c r="X158" s="24">
        <v>30.15</v>
      </c>
    </row>
    <row r="159" spans="21:24">
      <c r="U159" s="23" t="s">
        <v>403</v>
      </c>
      <c r="V159" s="23" t="s">
        <v>402</v>
      </c>
      <c r="W159" s="23" t="s">
        <v>383</v>
      </c>
      <c r="X159" s="24">
        <v>12.75</v>
      </c>
    </row>
    <row r="160" spans="21:24">
      <c r="U160" s="23" t="s">
        <v>404</v>
      </c>
      <c r="V160" s="23" t="s">
        <v>402</v>
      </c>
      <c r="W160" s="23" t="s">
        <v>389</v>
      </c>
      <c r="X160" s="24">
        <v>119.45</v>
      </c>
    </row>
    <row r="161" spans="21:24">
      <c r="U161" s="23" t="s">
        <v>405</v>
      </c>
      <c r="V161" s="23" t="s">
        <v>402</v>
      </c>
      <c r="W161" s="23" t="s">
        <v>391</v>
      </c>
      <c r="X161" s="24">
        <v>142.35</v>
      </c>
    </row>
    <row r="162" spans="21:24">
      <c r="U162" s="23" t="s">
        <v>406</v>
      </c>
      <c r="V162" s="23" t="s">
        <v>402</v>
      </c>
      <c r="W162" s="23" t="s">
        <v>393</v>
      </c>
      <c r="X162" s="24">
        <v>23.95</v>
      </c>
    </row>
    <row r="163" spans="21:24">
      <c r="U163" s="23" t="s">
        <v>407</v>
      </c>
      <c r="V163" s="23" t="s">
        <v>408</v>
      </c>
      <c r="W163" s="23" t="s">
        <v>381</v>
      </c>
      <c r="X163" s="24">
        <v>32.85</v>
      </c>
    </row>
    <row r="164" spans="21:24">
      <c r="U164" s="23" t="s">
        <v>409</v>
      </c>
      <c r="V164" s="23" t="s">
        <v>410</v>
      </c>
      <c r="W164" s="23" t="s">
        <v>172</v>
      </c>
      <c r="X164" s="24">
        <v>44.95</v>
      </c>
    </row>
    <row r="165" spans="21:24">
      <c r="U165" s="23" t="s">
        <v>411</v>
      </c>
      <c r="V165" s="23" t="s">
        <v>410</v>
      </c>
      <c r="W165" s="23" t="s">
        <v>185</v>
      </c>
      <c r="X165" s="24">
        <v>179.15</v>
      </c>
    </row>
    <row r="166" spans="21:24">
      <c r="U166" s="23" t="s">
        <v>412</v>
      </c>
      <c r="V166" s="23" t="s">
        <v>408</v>
      </c>
      <c r="W166" s="23" t="s">
        <v>389</v>
      </c>
      <c r="X166" s="24">
        <v>130.44999999999999</v>
      </c>
    </row>
    <row r="167" spans="21:24">
      <c r="U167" s="23" t="s">
        <v>413</v>
      </c>
      <c r="V167" s="23" t="s">
        <v>414</v>
      </c>
      <c r="W167" s="23" t="s">
        <v>381</v>
      </c>
      <c r="X167" s="24">
        <v>28.45</v>
      </c>
    </row>
    <row r="168" spans="21:24">
      <c r="U168" s="23" t="s">
        <v>415</v>
      </c>
      <c r="V168" s="23" t="s">
        <v>414</v>
      </c>
      <c r="W168" s="23" t="s">
        <v>172</v>
      </c>
      <c r="X168" s="24">
        <v>44.95</v>
      </c>
    </row>
    <row r="169" spans="21:24">
      <c r="U169" s="23" t="s">
        <v>416</v>
      </c>
      <c r="V169" s="23" t="s">
        <v>414</v>
      </c>
      <c r="W169" s="23" t="s">
        <v>185</v>
      </c>
      <c r="X169" s="24">
        <v>179.15</v>
      </c>
    </row>
    <row r="170" spans="21:24">
      <c r="U170" s="23" t="s">
        <v>417</v>
      </c>
      <c r="V170" s="23" t="s">
        <v>414</v>
      </c>
      <c r="W170" s="23" t="s">
        <v>389</v>
      </c>
      <c r="X170" s="24">
        <v>112.35</v>
      </c>
    </row>
    <row r="171" spans="21:24">
      <c r="U171" s="23" t="s">
        <v>418</v>
      </c>
      <c r="V171" s="23" t="s">
        <v>419</v>
      </c>
      <c r="W171" s="23" t="s">
        <v>381</v>
      </c>
      <c r="X171" s="24">
        <v>31.15</v>
      </c>
    </row>
    <row r="172" spans="21:24">
      <c r="U172" s="23" t="s">
        <v>420</v>
      </c>
      <c r="V172" s="23" t="s">
        <v>419</v>
      </c>
      <c r="W172" s="23" t="s">
        <v>389</v>
      </c>
      <c r="X172" s="24">
        <v>123.85</v>
      </c>
    </row>
    <row r="173" spans="21:24">
      <c r="U173" s="23" t="s">
        <v>421</v>
      </c>
      <c r="V173" s="23" t="s">
        <v>422</v>
      </c>
      <c r="W173" s="23" t="s">
        <v>381</v>
      </c>
      <c r="X173" s="24">
        <v>25.95</v>
      </c>
    </row>
    <row r="174" spans="21:24">
      <c r="U174" s="23" t="s">
        <v>423</v>
      </c>
      <c r="V174" s="23" t="s">
        <v>422</v>
      </c>
      <c r="W174" s="23" t="s">
        <v>172</v>
      </c>
      <c r="X174" s="24">
        <v>28.75</v>
      </c>
    </row>
    <row r="175" spans="21:24">
      <c r="U175" s="23" t="s">
        <v>424</v>
      </c>
      <c r="V175" s="23" t="s">
        <v>422</v>
      </c>
      <c r="W175" s="23" t="s">
        <v>185</v>
      </c>
      <c r="X175" s="24">
        <v>114.15</v>
      </c>
    </row>
    <row r="176" spans="21:24">
      <c r="U176" s="23" t="s">
        <v>425</v>
      </c>
      <c r="V176" s="23" t="s">
        <v>422</v>
      </c>
      <c r="W176" s="23" t="s">
        <v>389</v>
      </c>
      <c r="X176" s="24">
        <v>102.75</v>
      </c>
    </row>
    <row r="177" spans="21:24">
      <c r="U177" s="23" t="s">
        <v>426</v>
      </c>
      <c r="V177" s="23" t="s">
        <v>422</v>
      </c>
      <c r="W177" s="23" t="s">
        <v>298</v>
      </c>
      <c r="X177" s="24">
        <v>40.450000000000003</v>
      </c>
    </row>
    <row r="178" spans="21:24">
      <c r="U178" s="23" t="s">
        <v>427</v>
      </c>
      <c r="V178" s="23" t="s">
        <v>428</v>
      </c>
      <c r="W178" s="23" t="s">
        <v>381</v>
      </c>
      <c r="X178" s="24">
        <v>29.25</v>
      </c>
    </row>
    <row r="179" spans="21:24">
      <c r="U179" s="23" t="s">
        <v>429</v>
      </c>
      <c r="V179" s="23" t="s">
        <v>428</v>
      </c>
      <c r="W179" s="23" t="s">
        <v>172</v>
      </c>
      <c r="X179" s="24">
        <v>38.25</v>
      </c>
    </row>
    <row r="180" spans="21:24">
      <c r="U180" s="23" t="s">
        <v>430</v>
      </c>
      <c r="V180" s="23" t="s">
        <v>428</v>
      </c>
      <c r="W180" s="23" t="s">
        <v>185</v>
      </c>
      <c r="X180" s="24">
        <v>151.85</v>
      </c>
    </row>
    <row r="181" spans="21:24">
      <c r="U181" s="23" t="s">
        <v>431</v>
      </c>
      <c r="V181" s="23" t="s">
        <v>428</v>
      </c>
      <c r="W181" s="23" t="s">
        <v>389</v>
      </c>
      <c r="X181" s="24">
        <v>115.65</v>
      </c>
    </row>
    <row r="182" spans="21:24">
      <c r="U182" s="23" t="s">
        <v>432</v>
      </c>
      <c r="V182" s="23" t="s">
        <v>433</v>
      </c>
      <c r="W182" s="23" t="s">
        <v>381</v>
      </c>
      <c r="X182" s="24">
        <v>31.15</v>
      </c>
    </row>
    <row r="183" spans="21:24">
      <c r="U183" s="23" t="s">
        <v>434</v>
      </c>
      <c r="V183" s="23" t="s">
        <v>435</v>
      </c>
      <c r="W183" s="23" t="s">
        <v>172</v>
      </c>
      <c r="X183" s="24">
        <v>71.650000000000006</v>
      </c>
    </row>
    <row r="184" spans="21:24">
      <c r="U184" s="23" t="s">
        <v>436</v>
      </c>
      <c r="V184" s="23" t="s">
        <v>433</v>
      </c>
      <c r="W184" s="23" t="s">
        <v>185</v>
      </c>
      <c r="X184" s="24">
        <v>286.45</v>
      </c>
    </row>
    <row r="185" spans="21:24">
      <c r="U185" s="23" t="s">
        <v>437</v>
      </c>
      <c r="V185" s="23" t="s">
        <v>433</v>
      </c>
      <c r="W185" s="23" t="s">
        <v>389</v>
      </c>
      <c r="X185" s="24">
        <v>119.45</v>
      </c>
    </row>
    <row r="186" spans="21:24">
      <c r="U186" s="23" t="s">
        <v>438</v>
      </c>
      <c r="V186" s="23" t="s">
        <v>433</v>
      </c>
      <c r="W186" s="23" t="s">
        <v>298</v>
      </c>
      <c r="X186" s="24">
        <v>83.85</v>
      </c>
    </row>
    <row r="187" spans="21:24">
      <c r="U187" s="23" t="s">
        <v>439</v>
      </c>
      <c r="V187" s="23" t="s">
        <v>440</v>
      </c>
      <c r="W187" s="23" t="s">
        <v>441</v>
      </c>
      <c r="X187" s="24">
        <v>31.15</v>
      </c>
    </row>
    <row r="188" spans="21:24">
      <c r="U188" s="23" t="s">
        <v>442</v>
      </c>
      <c r="V188" s="23" t="s">
        <v>440</v>
      </c>
      <c r="W188" s="23" t="s">
        <v>172</v>
      </c>
      <c r="X188" s="24">
        <v>71.650000000000006</v>
      </c>
    </row>
    <row r="189" spans="21:24">
      <c r="U189" s="23" t="s">
        <v>443</v>
      </c>
      <c r="V189" s="23" t="s">
        <v>440</v>
      </c>
      <c r="W189" s="23" t="s">
        <v>185</v>
      </c>
      <c r="X189" s="24">
        <v>286.45</v>
      </c>
    </row>
    <row r="190" spans="21:24">
      <c r="U190" s="23" t="s">
        <v>444</v>
      </c>
      <c r="V190" s="23" t="s">
        <v>445</v>
      </c>
      <c r="W190" s="23" t="s">
        <v>389</v>
      </c>
      <c r="X190" s="24">
        <v>119.45</v>
      </c>
    </row>
    <row r="191" spans="21:24">
      <c r="U191" s="23" t="s">
        <v>446</v>
      </c>
      <c r="V191" s="23" t="s">
        <v>447</v>
      </c>
      <c r="W191" s="23" t="s">
        <v>172</v>
      </c>
      <c r="X191" s="24">
        <v>41.75</v>
      </c>
    </row>
    <row r="192" spans="21:24">
      <c r="U192" s="23" t="s">
        <v>448</v>
      </c>
      <c r="V192" s="23" t="s">
        <v>447</v>
      </c>
      <c r="W192" s="23" t="s">
        <v>185</v>
      </c>
      <c r="X192" s="24">
        <v>165.75</v>
      </c>
    </row>
    <row r="193" spans="21:24">
      <c r="U193" s="23" t="s">
        <v>449</v>
      </c>
      <c r="V193" s="23" t="s">
        <v>450</v>
      </c>
      <c r="W193" s="23" t="s">
        <v>168</v>
      </c>
      <c r="X193" s="24">
        <v>308.64999999999998</v>
      </c>
    </row>
    <row r="194" spans="21:24">
      <c r="U194" s="23" t="s">
        <v>451</v>
      </c>
      <c r="V194" s="23" t="s">
        <v>450</v>
      </c>
      <c r="W194" s="23" t="s">
        <v>172</v>
      </c>
      <c r="X194" s="24">
        <v>61.95</v>
      </c>
    </row>
    <row r="195" spans="21:24">
      <c r="U195" s="23" t="s">
        <v>452</v>
      </c>
      <c r="V195" s="23" t="s">
        <v>450</v>
      </c>
      <c r="W195" s="23" t="s">
        <v>193</v>
      </c>
      <c r="X195" s="24">
        <v>154.65</v>
      </c>
    </row>
    <row r="196" spans="21:24">
      <c r="U196" s="23" t="s">
        <v>453</v>
      </c>
      <c r="V196" s="23" t="s">
        <v>450</v>
      </c>
      <c r="W196" s="23" t="s">
        <v>185</v>
      </c>
      <c r="X196" s="24">
        <v>239.65</v>
      </c>
    </row>
    <row r="197" spans="21:24">
      <c r="U197" s="23" t="s">
        <v>454</v>
      </c>
      <c r="V197" s="23" t="s">
        <v>455</v>
      </c>
      <c r="W197" s="23" t="s">
        <v>172</v>
      </c>
      <c r="X197" s="24">
        <v>27.85</v>
      </c>
    </row>
    <row r="198" spans="21:24">
      <c r="U198" s="23" t="s">
        <v>456</v>
      </c>
      <c r="V198" s="23" t="s">
        <v>455</v>
      </c>
      <c r="W198" s="23" t="s">
        <v>185</v>
      </c>
      <c r="X198" s="24">
        <v>110.55</v>
      </c>
    </row>
    <row r="199" spans="21:24">
      <c r="U199" s="23" t="s">
        <v>457</v>
      </c>
      <c r="V199" s="23" t="s">
        <v>458</v>
      </c>
      <c r="W199" s="23" t="s">
        <v>172</v>
      </c>
      <c r="X199" s="24">
        <v>34.65</v>
      </c>
    </row>
    <row r="200" spans="21:24">
      <c r="U200" s="23" t="s">
        <v>459</v>
      </c>
      <c r="V200" s="23" t="s">
        <v>458</v>
      </c>
      <c r="W200" s="23" t="s">
        <v>185</v>
      </c>
      <c r="X200" s="24">
        <v>137.75</v>
      </c>
    </row>
    <row r="201" spans="21:24">
      <c r="U201" s="23" t="s">
        <v>460</v>
      </c>
      <c r="V201" s="23" t="s">
        <v>461</v>
      </c>
      <c r="W201" s="23" t="s">
        <v>172</v>
      </c>
      <c r="X201" s="24">
        <v>52.65</v>
      </c>
    </row>
    <row r="202" spans="21:24">
      <c r="U202" s="23" t="s">
        <v>462</v>
      </c>
      <c r="V202" s="23" t="s">
        <v>461</v>
      </c>
      <c r="W202" s="23" t="s">
        <v>185</v>
      </c>
      <c r="X202" s="24">
        <v>209.65</v>
      </c>
    </row>
    <row r="203" spans="21:24">
      <c r="U203" s="23" t="s">
        <v>463</v>
      </c>
      <c r="V203" s="23" t="s">
        <v>464</v>
      </c>
      <c r="W203" s="23" t="s">
        <v>172</v>
      </c>
      <c r="X203" s="24">
        <v>34.75</v>
      </c>
    </row>
    <row r="204" spans="21:24">
      <c r="U204" s="23" t="s">
        <v>465</v>
      </c>
      <c r="V204" s="23" t="s">
        <v>464</v>
      </c>
      <c r="W204" s="23" t="s">
        <v>185</v>
      </c>
      <c r="X204" s="24">
        <v>138.15</v>
      </c>
    </row>
    <row r="205" spans="21:24">
      <c r="U205" s="23" t="s">
        <v>466</v>
      </c>
      <c r="V205" s="23" t="s">
        <v>467</v>
      </c>
      <c r="W205" s="23" t="s">
        <v>175</v>
      </c>
      <c r="X205" s="24">
        <v>347.55</v>
      </c>
    </row>
    <row r="206" spans="21:24">
      <c r="U206" s="23" t="s">
        <v>468</v>
      </c>
      <c r="V206" s="23" t="s">
        <v>467</v>
      </c>
      <c r="W206" s="23" t="s">
        <v>168</v>
      </c>
      <c r="X206" s="24">
        <v>116.05</v>
      </c>
    </row>
    <row r="207" spans="21:24">
      <c r="U207" s="23" t="s">
        <v>469</v>
      </c>
      <c r="V207" s="23" t="s">
        <v>467</v>
      </c>
      <c r="W207" s="23" t="s">
        <v>172</v>
      </c>
      <c r="X207" s="24">
        <v>23.45</v>
      </c>
    </row>
    <row r="208" spans="21:24">
      <c r="U208" s="23" t="s">
        <v>470</v>
      </c>
      <c r="V208" s="23" t="s">
        <v>471</v>
      </c>
      <c r="W208" s="23" t="s">
        <v>175</v>
      </c>
      <c r="X208" s="24">
        <v>556.35</v>
      </c>
    </row>
    <row r="209" spans="21:24">
      <c r="U209" s="23" t="s">
        <v>472</v>
      </c>
      <c r="V209" s="23" t="s">
        <v>471</v>
      </c>
      <c r="W209" s="23" t="s">
        <v>168</v>
      </c>
      <c r="X209" s="24">
        <v>185.65</v>
      </c>
    </row>
    <row r="210" spans="21:24">
      <c r="U210" s="23" t="s">
        <v>473</v>
      </c>
      <c r="V210" s="23" t="s">
        <v>471</v>
      </c>
      <c r="W210" s="23" t="s">
        <v>172</v>
      </c>
      <c r="X210" s="24">
        <v>37.450000000000003</v>
      </c>
    </row>
    <row r="211" spans="21:24">
      <c r="U211" s="23" t="s">
        <v>474</v>
      </c>
      <c r="V211" s="23" t="s">
        <v>475</v>
      </c>
      <c r="W211" s="23" t="s">
        <v>168</v>
      </c>
      <c r="X211" s="24">
        <v>223.85</v>
      </c>
    </row>
    <row r="212" spans="21:24">
      <c r="U212" s="23" t="s">
        <v>476</v>
      </c>
      <c r="V212" s="23" t="s">
        <v>475</v>
      </c>
      <c r="W212" s="23" t="s">
        <v>172</v>
      </c>
      <c r="X212" s="24">
        <v>44.95</v>
      </c>
    </row>
    <row r="213" spans="21:24">
      <c r="U213" s="23" t="s">
        <v>477</v>
      </c>
      <c r="V213" s="23" t="s">
        <v>478</v>
      </c>
      <c r="W213" s="23" t="s">
        <v>168</v>
      </c>
      <c r="X213" s="24">
        <v>202.15</v>
      </c>
    </row>
    <row r="214" spans="21:24">
      <c r="U214" s="23" t="s">
        <v>479</v>
      </c>
      <c r="V214" s="23" t="s">
        <v>478</v>
      </c>
      <c r="W214" s="23" t="s">
        <v>172</v>
      </c>
      <c r="X214" s="24">
        <v>40.75</v>
      </c>
    </row>
    <row r="215" spans="21:24">
      <c r="U215" s="23" t="s">
        <v>480</v>
      </c>
      <c r="V215" s="23" t="s">
        <v>481</v>
      </c>
      <c r="W215" s="23" t="s">
        <v>175</v>
      </c>
      <c r="X215" s="24">
        <v>625.95000000000005</v>
      </c>
    </row>
    <row r="216" spans="21:24">
      <c r="U216" s="23" t="s">
        <v>482</v>
      </c>
      <c r="V216" s="23" t="s">
        <v>481</v>
      </c>
      <c r="W216" s="23" t="s">
        <v>168</v>
      </c>
      <c r="X216" s="24">
        <v>208.75</v>
      </c>
    </row>
    <row r="217" spans="21:24">
      <c r="U217" s="23" t="s">
        <v>483</v>
      </c>
      <c r="V217" s="23" t="s">
        <v>481</v>
      </c>
      <c r="W217" s="23" t="s">
        <v>172</v>
      </c>
      <c r="X217" s="24">
        <v>42.15</v>
      </c>
    </row>
    <row r="218" spans="21:24">
      <c r="U218" s="23" t="s">
        <v>484</v>
      </c>
      <c r="V218" s="23" t="s">
        <v>485</v>
      </c>
      <c r="W218" s="23" t="s">
        <v>175</v>
      </c>
      <c r="X218" s="24">
        <v>661.75</v>
      </c>
    </row>
    <row r="219" spans="21:24">
      <c r="U219" s="23" t="s">
        <v>486</v>
      </c>
      <c r="V219" s="23" t="s">
        <v>485</v>
      </c>
      <c r="W219" s="23" t="s">
        <v>168</v>
      </c>
      <c r="X219" s="24">
        <v>220.85</v>
      </c>
    </row>
    <row r="220" spans="21:24">
      <c r="U220" s="23" t="s">
        <v>487</v>
      </c>
      <c r="V220" s="23" t="s">
        <v>485</v>
      </c>
      <c r="W220" s="23" t="s">
        <v>172</v>
      </c>
      <c r="X220" s="24">
        <v>44.35</v>
      </c>
    </row>
    <row r="221" spans="21:24">
      <c r="U221" s="23" t="s">
        <v>488</v>
      </c>
      <c r="V221" s="23" t="s">
        <v>489</v>
      </c>
      <c r="W221" s="23" t="s">
        <v>168</v>
      </c>
      <c r="X221" s="24">
        <v>239.15</v>
      </c>
    </row>
    <row r="222" spans="21:24">
      <c r="U222" s="23" t="s">
        <v>490</v>
      </c>
      <c r="V222" s="23" t="s">
        <v>489</v>
      </c>
      <c r="W222" s="23" t="s">
        <v>172</v>
      </c>
      <c r="X222" s="24">
        <v>48.05</v>
      </c>
    </row>
    <row r="223" spans="21:24">
      <c r="U223" s="23" t="s">
        <v>491</v>
      </c>
      <c r="V223" s="23" t="s">
        <v>489</v>
      </c>
      <c r="W223" s="23" t="s">
        <v>204</v>
      </c>
      <c r="X223" s="24">
        <v>48.05</v>
      </c>
    </row>
    <row r="224" spans="21:24">
      <c r="U224" s="23" t="s">
        <v>492</v>
      </c>
      <c r="V224" s="23" t="s">
        <v>493</v>
      </c>
      <c r="W224" s="23" t="s">
        <v>175</v>
      </c>
      <c r="X224" s="24">
        <v>986.55</v>
      </c>
    </row>
    <row r="225" spans="21:24">
      <c r="U225" s="23" t="s">
        <v>494</v>
      </c>
      <c r="V225" s="23" t="s">
        <v>493</v>
      </c>
      <c r="W225" s="23" t="s">
        <v>168</v>
      </c>
      <c r="X225" s="24">
        <v>329.05</v>
      </c>
    </row>
    <row r="226" spans="21:24">
      <c r="U226" s="23" t="s">
        <v>495</v>
      </c>
      <c r="V226" s="23" t="s">
        <v>493</v>
      </c>
      <c r="W226" s="23" t="s">
        <v>172</v>
      </c>
      <c r="X226" s="24">
        <v>65.95</v>
      </c>
    </row>
    <row r="227" spans="21:24">
      <c r="U227" s="23" t="s">
        <v>496</v>
      </c>
      <c r="V227" s="23" t="s">
        <v>497</v>
      </c>
      <c r="W227" s="23" t="s">
        <v>175</v>
      </c>
      <c r="X227" s="24">
        <v>679.55</v>
      </c>
    </row>
    <row r="228" spans="21:24">
      <c r="U228" s="23" t="s">
        <v>498</v>
      </c>
      <c r="V228" s="23" t="s">
        <v>497</v>
      </c>
      <c r="W228" s="23" t="s">
        <v>168</v>
      </c>
      <c r="X228" s="24">
        <v>226.85</v>
      </c>
    </row>
    <row r="229" spans="21:24">
      <c r="U229" s="23" t="s">
        <v>499</v>
      </c>
      <c r="V229" s="23" t="s">
        <v>497</v>
      </c>
      <c r="W229" s="23" t="s">
        <v>172</v>
      </c>
      <c r="X229" s="24">
        <v>45.65</v>
      </c>
    </row>
    <row r="230" spans="21:24">
      <c r="U230" s="23" t="s">
        <v>500</v>
      </c>
      <c r="V230" s="23" t="s">
        <v>497</v>
      </c>
      <c r="W230" s="23" t="s">
        <v>185</v>
      </c>
      <c r="X230" s="24">
        <v>181.45</v>
      </c>
    </row>
    <row r="231" spans="21:24">
      <c r="U231" s="23" t="s">
        <v>501</v>
      </c>
      <c r="V231" s="23" t="s">
        <v>502</v>
      </c>
      <c r="W231" s="23" t="s">
        <v>175</v>
      </c>
      <c r="X231" s="24">
        <v>338.55</v>
      </c>
    </row>
    <row r="232" spans="21:24">
      <c r="U232" s="23" t="s">
        <v>503</v>
      </c>
      <c r="V232" s="23" t="s">
        <v>502</v>
      </c>
      <c r="W232" s="23" t="s">
        <v>168</v>
      </c>
      <c r="X232" s="24">
        <v>113.15</v>
      </c>
    </row>
    <row r="233" spans="21:24">
      <c r="U233" s="23" t="s">
        <v>504</v>
      </c>
      <c r="V233" s="23" t="s">
        <v>502</v>
      </c>
      <c r="W233" s="23" t="s">
        <v>172</v>
      </c>
      <c r="X233" s="24">
        <v>22.85</v>
      </c>
    </row>
    <row r="234" spans="21:24">
      <c r="U234" s="23" t="s">
        <v>505</v>
      </c>
      <c r="V234" s="23" t="s">
        <v>506</v>
      </c>
      <c r="W234" s="23" t="s">
        <v>175</v>
      </c>
      <c r="X234" s="24">
        <v>454.65</v>
      </c>
    </row>
    <row r="235" spans="21:24">
      <c r="U235" s="23" t="s">
        <v>507</v>
      </c>
      <c r="V235" s="23" t="s">
        <v>506</v>
      </c>
      <c r="W235" s="23" t="s">
        <v>168</v>
      </c>
      <c r="X235" s="24">
        <v>151.75</v>
      </c>
    </row>
    <row r="236" spans="21:24">
      <c r="U236" s="23" t="s">
        <v>508</v>
      </c>
      <c r="V236" s="23" t="s">
        <v>506</v>
      </c>
      <c r="W236" s="23" t="s">
        <v>172</v>
      </c>
      <c r="X236" s="24">
        <v>30.55</v>
      </c>
    </row>
    <row r="237" spans="21:24">
      <c r="U237" s="23" t="s">
        <v>509</v>
      </c>
      <c r="V237" s="23" t="s">
        <v>510</v>
      </c>
      <c r="W237" s="23" t="s">
        <v>175</v>
      </c>
      <c r="X237" s="24">
        <v>493.75</v>
      </c>
    </row>
    <row r="238" spans="21:24">
      <c r="U238" s="23" t="s">
        <v>511</v>
      </c>
      <c r="V238" s="23" t="s">
        <v>510</v>
      </c>
      <c r="W238" s="23" t="s">
        <v>168</v>
      </c>
      <c r="X238" s="24">
        <v>164.75</v>
      </c>
    </row>
    <row r="239" spans="21:24">
      <c r="U239" s="23" t="s">
        <v>512</v>
      </c>
      <c r="V239" s="23" t="s">
        <v>510</v>
      </c>
      <c r="W239" s="23" t="s">
        <v>172</v>
      </c>
      <c r="X239" s="24">
        <v>33.15</v>
      </c>
    </row>
    <row r="240" spans="21:24">
      <c r="U240" s="23" t="s">
        <v>513</v>
      </c>
      <c r="V240" s="23" t="s">
        <v>514</v>
      </c>
      <c r="W240" s="23" t="s">
        <v>175</v>
      </c>
      <c r="X240" s="24">
        <v>497.35</v>
      </c>
    </row>
    <row r="241" spans="21:24">
      <c r="U241" s="23" t="s">
        <v>515</v>
      </c>
      <c r="V241" s="23" t="s">
        <v>514</v>
      </c>
      <c r="W241" s="23" t="s">
        <v>168</v>
      </c>
      <c r="X241" s="24">
        <v>165.95</v>
      </c>
    </row>
    <row r="242" spans="21:24">
      <c r="U242" s="23" t="s">
        <v>516</v>
      </c>
      <c r="V242" s="23" t="s">
        <v>514</v>
      </c>
      <c r="W242" s="23" t="s">
        <v>172</v>
      </c>
      <c r="X242" s="24">
        <v>33.549999999999997</v>
      </c>
    </row>
    <row r="243" spans="21:24">
      <c r="U243" s="23" t="s">
        <v>517</v>
      </c>
      <c r="V243" s="23" t="s">
        <v>518</v>
      </c>
      <c r="W243" s="23" t="s">
        <v>175</v>
      </c>
      <c r="X243" s="24">
        <v>574.15</v>
      </c>
    </row>
    <row r="244" spans="21:24">
      <c r="U244" s="23" t="s">
        <v>519</v>
      </c>
      <c r="V244" s="23" t="s">
        <v>518</v>
      </c>
      <c r="W244" s="23" t="s">
        <v>168</v>
      </c>
      <c r="X244" s="24">
        <v>191.65</v>
      </c>
    </row>
    <row r="245" spans="21:24">
      <c r="U245" s="23" t="s">
        <v>520</v>
      </c>
      <c r="V245" s="23" t="s">
        <v>518</v>
      </c>
      <c r="W245" s="23" t="s">
        <v>172</v>
      </c>
      <c r="X245" s="24">
        <v>38.65</v>
      </c>
    </row>
    <row r="246" spans="21:24">
      <c r="U246" s="23" t="s">
        <v>521</v>
      </c>
      <c r="V246" s="23" t="s">
        <v>522</v>
      </c>
      <c r="W246" s="23" t="s">
        <v>168</v>
      </c>
      <c r="X246" s="24">
        <v>198.05</v>
      </c>
    </row>
    <row r="247" spans="21:24">
      <c r="U247" s="23" t="s">
        <v>523</v>
      </c>
      <c r="V247" s="23" t="s">
        <v>522</v>
      </c>
      <c r="W247" s="23" t="s">
        <v>172</v>
      </c>
      <c r="X247" s="24">
        <v>39.75</v>
      </c>
    </row>
    <row r="248" spans="21:24">
      <c r="U248" s="23" t="s">
        <v>524</v>
      </c>
      <c r="V248" s="23" t="s">
        <v>525</v>
      </c>
      <c r="W248" s="23" t="s">
        <v>168</v>
      </c>
      <c r="X248" s="24">
        <v>239.15</v>
      </c>
    </row>
    <row r="249" spans="21:24">
      <c r="U249" s="23" t="s">
        <v>526</v>
      </c>
      <c r="V249" s="23" t="s">
        <v>525</v>
      </c>
      <c r="W249" s="23" t="s">
        <v>172</v>
      </c>
      <c r="X249" s="24">
        <v>48.05</v>
      </c>
    </row>
    <row r="250" spans="21:24">
      <c r="U250" s="23" t="s">
        <v>527</v>
      </c>
      <c r="V250" s="23" t="s">
        <v>528</v>
      </c>
      <c r="W250" s="23" t="s">
        <v>168</v>
      </c>
      <c r="X250" s="24">
        <v>349.85</v>
      </c>
    </row>
    <row r="251" spans="21:24">
      <c r="U251" s="23" t="s">
        <v>529</v>
      </c>
      <c r="V251" s="23" t="s">
        <v>528</v>
      </c>
      <c r="W251" s="23" t="s">
        <v>172</v>
      </c>
      <c r="X251" s="24">
        <v>70.25</v>
      </c>
    </row>
    <row r="252" spans="21:24">
      <c r="U252" s="23" t="s">
        <v>530</v>
      </c>
      <c r="V252" s="23" t="s">
        <v>531</v>
      </c>
      <c r="W252" s="23" t="s">
        <v>221</v>
      </c>
      <c r="X252" s="24">
        <v>261.14999999999998</v>
      </c>
    </row>
    <row r="253" spans="21:24">
      <c r="U253" s="23" t="s">
        <v>532</v>
      </c>
      <c r="V253" s="23" t="s">
        <v>533</v>
      </c>
      <c r="W253" s="23" t="s">
        <v>285</v>
      </c>
      <c r="X253" s="24">
        <v>11.95</v>
      </c>
    </row>
    <row r="254" spans="21:24">
      <c r="U254" s="23" t="s">
        <v>534</v>
      </c>
      <c r="V254" s="23" t="s">
        <v>533</v>
      </c>
      <c r="W254" s="23" t="s">
        <v>287</v>
      </c>
      <c r="X254" s="24">
        <v>70.75</v>
      </c>
    </row>
    <row r="255" spans="21:24">
      <c r="U255" s="23" t="s">
        <v>535</v>
      </c>
      <c r="V255" s="23" t="s">
        <v>536</v>
      </c>
      <c r="W255" s="23" t="s">
        <v>168</v>
      </c>
      <c r="X255" s="24">
        <v>93.65</v>
      </c>
    </row>
    <row r="256" spans="21:24">
      <c r="U256" s="23" t="s">
        <v>537</v>
      </c>
      <c r="V256" s="23" t="s">
        <v>538</v>
      </c>
      <c r="W256" s="23" t="s">
        <v>168</v>
      </c>
      <c r="X256" s="24">
        <v>475.45</v>
      </c>
    </row>
    <row r="257" spans="21:24">
      <c r="U257" s="23" t="s">
        <v>539</v>
      </c>
      <c r="V257" s="23" t="s">
        <v>538</v>
      </c>
      <c r="W257" s="23" t="s">
        <v>193</v>
      </c>
      <c r="X257" s="24">
        <v>266.25</v>
      </c>
    </row>
    <row r="258" spans="21:24">
      <c r="U258" s="23" t="s">
        <v>540</v>
      </c>
      <c r="V258" s="23" t="s">
        <v>538</v>
      </c>
      <c r="W258" s="23" t="s">
        <v>204</v>
      </c>
      <c r="X258" s="24">
        <v>107.95</v>
      </c>
    </row>
    <row r="259" spans="21:24">
      <c r="U259" s="23" t="s">
        <v>541</v>
      </c>
      <c r="V259" s="23" t="s">
        <v>542</v>
      </c>
      <c r="W259" s="23" t="s">
        <v>168</v>
      </c>
      <c r="X259" s="24">
        <v>136.35</v>
      </c>
    </row>
    <row r="260" spans="21:24">
      <c r="U260" s="23" t="s">
        <v>543</v>
      </c>
      <c r="V260" s="23" t="s">
        <v>542</v>
      </c>
      <c r="W260" s="23" t="s">
        <v>544</v>
      </c>
      <c r="X260" s="24">
        <v>1036.3499999999999</v>
      </c>
    </row>
    <row r="261" spans="21:24">
      <c r="U261" s="23" t="s">
        <v>545</v>
      </c>
      <c r="V261" s="23" t="s">
        <v>546</v>
      </c>
      <c r="W261" s="23" t="s">
        <v>168</v>
      </c>
      <c r="X261" s="24">
        <v>142.25</v>
      </c>
    </row>
    <row r="262" spans="21:24">
      <c r="U262" s="23" t="s">
        <v>547</v>
      </c>
      <c r="V262" s="23" t="s">
        <v>546</v>
      </c>
      <c r="W262" s="23" t="s">
        <v>544</v>
      </c>
      <c r="X262" s="24">
        <v>1067.3499999999999</v>
      </c>
    </row>
    <row r="263" spans="21:24">
      <c r="U263" s="23" t="s">
        <v>548</v>
      </c>
      <c r="V263" s="23" t="s">
        <v>549</v>
      </c>
      <c r="W263" s="23" t="s">
        <v>168</v>
      </c>
      <c r="X263" s="24">
        <v>171.85</v>
      </c>
    </row>
    <row r="264" spans="21:24">
      <c r="U264" s="23" t="s">
        <v>550</v>
      </c>
      <c r="V264" s="23" t="s">
        <v>549</v>
      </c>
      <c r="W264" s="23" t="s">
        <v>544</v>
      </c>
      <c r="X264" s="24">
        <v>1353.55</v>
      </c>
    </row>
    <row r="265" spans="21:24">
      <c r="U265" s="23" t="s">
        <v>551</v>
      </c>
      <c r="V265" s="23" t="s">
        <v>552</v>
      </c>
      <c r="W265" s="23" t="s">
        <v>172</v>
      </c>
      <c r="X265" s="24">
        <v>28.25</v>
      </c>
    </row>
    <row r="266" spans="21:24">
      <c r="U266" s="23" t="s">
        <v>553</v>
      </c>
      <c r="V266" s="23" t="s">
        <v>552</v>
      </c>
      <c r="W266" s="23" t="s">
        <v>193</v>
      </c>
      <c r="X266" s="24">
        <v>69.95</v>
      </c>
    </row>
    <row r="267" spans="21:24">
      <c r="U267" s="23" t="s">
        <v>554</v>
      </c>
      <c r="V267" s="23" t="s">
        <v>555</v>
      </c>
      <c r="W267" s="23" t="s">
        <v>285</v>
      </c>
      <c r="X267" s="24">
        <v>13.55</v>
      </c>
    </row>
    <row r="268" spans="21:24">
      <c r="U268" s="23" t="s">
        <v>556</v>
      </c>
      <c r="V268" s="23" t="s">
        <v>555</v>
      </c>
      <c r="W268" s="23" t="s">
        <v>298</v>
      </c>
      <c r="X268" s="24">
        <v>48.45</v>
      </c>
    </row>
    <row r="269" spans="21:24">
      <c r="U269" s="23" t="s">
        <v>557</v>
      </c>
      <c r="V269" s="23" t="s">
        <v>558</v>
      </c>
      <c r="W269" s="23" t="s">
        <v>285</v>
      </c>
      <c r="X269" s="24">
        <v>12.95</v>
      </c>
    </row>
    <row r="270" spans="21:24">
      <c r="U270" s="23" t="s">
        <v>559</v>
      </c>
      <c r="V270" s="23" t="s">
        <v>558</v>
      </c>
      <c r="W270" s="23" t="s">
        <v>298</v>
      </c>
      <c r="X270" s="24">
        <v>51.05</v>
      </c>
    </row>
    <row r="271" spans="21:24">
      <c r="U271" s="23" t="s">
        <v>560</v>
      </c>
      <c r="V271" s="23" t="s">
        <v>561</v>
      </c>
      <c r="W271" s="23" t="s">
        <v>285</v>
      </c>
      <c r="X271" s="24">
        <v>11.35</v>
      </c>
    </row>
    <row r="272" spans="21:24">
      <c r="U272" s="23" t="s">
        <v>562</v>
      </c>
      <c r="V272" s="23" t="s">
        <v>561</v>
      </c>
      <c r="W272" s="23" t="s">
        <v>298</v>
      </c>
      <c r="X272" s="24">
        <v>44.25</v>
      </c>
    </row>
    <row r="273" spans="21:24">
      <c r="U273" s="23" t="s">
        <v>563</v>
      </c>
      <c r="V273" s="23" t="s">
        <v>564</v>
      </c>
      <c r="W273" s="23" t="s">
        <v>285</v>
      </c>
      <c r="X273" s="24">
        <v>16.850000000000001</v>
      </c>
    </row>
    <row r="274" spans="21:24">
      <c r="U274" s="23" t="s">
        <v>565</v>
      </c>
      <c r="V274" s="23" t="s">
        <v>564</v>
      </c>
      <c r="W274" s="23" t="s">
        <v>298</v>
      </c>
      <c r="X274" s="24">
        <v>66.349999999999994</v>
      </c>
    </row>
    <row r="275" spans="21:24">
      <c r="U275" s="23" t="s">
        <v>566</v>
      </c>
      <c r="V275" s="23" t="s">
        <v>567</v>
      </c>
      <c r="W275" s="23" t="s">
        <v>285</v>
      </c>
      <c r="X275" s="24">
        <v>13.05</v>
      </c>
    </row>
    <row r="276" spans="21:24">
      <c r="U276" s="23" t="s">
        <v>568</v>
      </c>
      <c r="V276" s="23" t="s">
        <v>567</v>
      </c>
      <c r="W276" s="23" t="s">
        <v>298</v>
      </c>
      <c r="X276" s="24">
        <v>51.25</v>
      </c>
    </row>
    <row r="277" spans="21:24">
      <c r="U277" s="23" t="s">
        <v>569</v>
      </c>
      <c r="V277" s="23" t="s">
        <v>570</v>
      </c>
      <c r="W277" s="23" t="s">
        <v>285</v>
      </c>
      <c r="X277" s="24">
        <v>29.45</v>
      </c>
    </row>
    <row r="278" spans="21:24">
      <c r="U278" s="23" t="s">
        <v>571</v>
      </c>
      <c r="V278" s="23" t="s">
        <v>570</v>
      </c>
      <c r="W278" s="23" t="s">
        <v>298</v>
      </c>
      <c r="X278" s="24">
        <v>116.65</v>
      </c>
    </row>
    <row r="279" spans="21:24">
      <c r="U279" s="23" t="s">
        <v>572</v>
      </c>
      <c r="V279" s="23" t="s">
        <v>573</v>
      </c>
      <c r="W279" s="23" t="s">
        <v>172</v>
      </c>
      <c r="X279" s="24">
        <v>26.15</v>
      </c>
    </row>
    <row r="280" spans="21:24">
      <c r="U280" s="23" t="s">
        <v>574</v>
      </c>
      <c r="V280" s="23" t="s">
        <v>575</v>
      </c>
      <c r="W280" s="23" t="s">
        <v>285</v>
      </c>
      <c r="X280" s="24">
        <v>19.45</v>
      </c>
    </row>
    <row r="281" spans="21:24">
      <c r="U281" s="23" t="s">
        <v>576</v>
      </c>
      <c r="V281" s="23" t="s">
        <v>577</v>
      </c>
      <c r="W281" s="23" t="s">
        <v>298</v>
      </c>
      <c r="X281" s="24">
        <v>77.349999999999994</v>
      </c>
    </row>
    <row r="282" spans="21:24">
      <c r="U282" s="23" t="s">
        <v>578</v>
      </c>
      <c r="V282" s="23" t="s">
        <v>579</v>
      </c>
      <c r="W282" s="23" t="s">
        <v>168</v>
      </c>
      <c r="X282" s="24">
        <v>183.35</v>
      </c>
    </row>
    <row r="283" spans="21:24">
      <c r="U283" s="23" t="s">
        <v>580</v>
      </c>
      <c r="V283" s="23" t="s">
        <v>579</v>
      </c>
      <c r="W283" s="23" t="s">
        <v>172</v>
      </c>
      <c r="X283" s="24">
        <v>36.950000000000003</v>
      </c>
    </row>
    <row r="284" spans="21:24">
      <c r="U284" s="23" t="s">
        <v>581</v>
      </c>
      <c r="V284" s="23" t="s">
        <v>579</v>
      </c>
      <c r="W284" s="23" t="s">
        <v>185</v>
      </c>
      <c r="X284" s="24">
        <v>146.75</v>
      </c>
    </row>
    <row r="285" spans="21:24">
      <c r="U285" s="23" t="s">
        <v>582</v>
      </c>
      <c r="V285" s="23" t="s">
        <v>583</v>
      </c>
      <c r="W285" s="23" t="s">
        <v>285</v>
      </c>
      <c r="X285" s="24">
        <v>11.25</v>
      </c>
    </row>
    <row r="286" spans="21:24">
      <c r="U286" s="23" t="s">
        <v>584</v>
      </c>
      <c r="V286" s="23" t="s">
        <v>583</v>
      </c>
      <c r="W286" s="23" t="s">
        <v>298</v>
      </c>
      <c r="X286" s="24">
        <v>43.85</v>
      </c>
    </row>
    <row r="287" spans="21:24">
      <c r="U287" s="23" t="s">
        <v>585</v>
      </c>
      <c r="V287" s="23" t="s">
        <v>586</v>
      </c>
      <c r="W287" s="23" t="s">
        <v>285</v>
      </c>
      <c r="X287" s="24">
        <v>12.95</v>
      </c>
    </row>
    <row r="288" spans="21:24">
      <c r="U288" s="23" t="s">
        <v>587</v>
      </c>
      <c r="V288" s="23" t="s">
        <v>586</v>
      </c>
      <c r="W288" s="23" t="s">
        <v>298</v>
      </c>
      <c r="X288" s="24">
        <v>51.05</v>
      </c>
    </row>
    <row r="289" spans="21:24">
      <c r="U289" s="23" t="s">
        <v>588</v>
      </c>
      <c r="V289" s="23" t="s">
        <v>589</v>
      </c>
      <c r="W289" s="23" t="s">
        <v>590</v>
      </c>
      <c r="X289" s="24">
        <v>118.65</v>
      </c>
    </row>
    <row r="290" spans="21:24">
      <c r="U290" s="23" t="s">
        <v>591</v>
      </c>
      <c r="V290" s="23" t="s">
        <v>592</v>
      </c>
      <c r="W290" s="23" t="s">
        <v>285</v>
      </c>
      <c r="X290" s="24">
        <v>12.35</v>
      </c>
    </row>
    <row r="291" spans="21:24">
      <c r="U291" s="23" t="s">
        <v>593</v>
      </c>
      <c r="V291" s="23" t="s">
        <v>592</v>
      </c>
      <c r="W291" s="23" t="s">
        <v>298</v>
      </c>
      <c r="X291" s="24">
        <v>48.55</v>
      </c>
    </row>
    <row r="292" spans="21:24">
      <c r="U292" s="23" t="s">
        <v>594</v>
      </c>
      <c r="V292" s="23" t="s">
        <v>595</v>
      </c>
      <c r="W292" s="23" t="s">
        <v>596</v>
      </c>
      <c r="X292" s="24">
        <v>74.150000000000006</v>
      </c>
    </row>
    <row r="293" spans="21:24">
      <c r="U293" s="23" t="s">
        <v>597</v>
      </c>
      <c r="V293" s="23" t="s">
        <v>595</v>
      </c>
      <c r="W293" s="23" t="s">
        <v>598</v>
      </c>
      <c r="X293" s="24">
        <v>147.94999999999999</v>
      </c>
    </row>
    <row r="294" spans="21:24">
      <c r="U294" s="23" t="s">
        <v>599</v>
      </c>
      <c r="V294" s="23" t="s">
        <v>600</v>
      </c>
      <c r="W294" s="23" t="s">
        <v>168</v>
      </c>
      <c r="X294" s="24">
        <v>167.35</v>
      </c>
    </row>
    <row r="295" spans="21:24">
      <c r="U295" s="23" t="s">
        <v>601</v>
      </c>
      <c r="V295" s="23" t="s">
        <v>600</v>
      </c>
      <c r="W295" s="23" t="s">
        <v>172</v>
      </c>
      <c r="X295" s="24">
        <v>33.75</v>
      </c>
    </row>
    <row r="296" spans="21:24">
      <c r="U296" s="23" t="s">
        <v>602</v>
      </c>
      <c r="V296" s="23" t="s">
        <v>600</v>
      </c>
      <c r="W296" s="23" t="s">
        <v>193</v>
      </c>
      <c r="X296" s="24">
        <v>83.95</v>
      </c>
    </row>
    <row r="297" spans="21:24">
      <c r="U297" s="23" t="s">
        <v>603</v>
      </c>
      <c r="V297" s="23" t="s">
        <v>600</v>
      </c>
      <c r="W297" s="23" t="s">
        <v>185</v>
      </c>
      <c r="X297" s="24">
        <v>133.85</v>
      </c>
    </row>
    <row r="298" spans="21:24">
      <c r="U298" s="23" t="s">
        <v>604</v>
      </c>
      <c r="V298" s="23" t="s">
        <v>605</v>
      </c>
      <c r="W298" s="23" t="s">
        <v>221</v>
      </c>
      <c r="X298" s="24">
        <v>255.95</v>
      </c>
    </row>
    <row r="299" spans="21:24">
      <c r="U299" s="23" t="s">
        <v>606</v>
      </c>
      <c r="V299" s="23" t="s">
        <v>607</v>
      </c>
      <c r="W299" s="23" t="s">
        <v>608</v>
      </c>
      <c r="X299" s="24">
        <v>2.5499999999999998</v>
      </c>
    </row>
    <row r="300" spans="21:24">
      <c r="U300" s="23" t="s">
        <v>609</v>
      </c>
      <c r="V300" s="23" t="s">
        <v>610</v>
      </c>
      <c r="W300" s="23" t="s">
        <v>611</v>
      </c>
      <c r="X300" s="24">
        <v>33.85</v>
      </c>
    </row>
    <row r="301" spans="21:24">
      <c r="U301" s="23" t="s">
        <v>612</v>
      </c>
      <c r="V301" s="23" t="s">
        <v>613</v>
      </c>
      <c r="W301" s="23" t="s">
        <v>614</v>
      </c>
      <c r="X301" s="24">
        <v>203.55</v>
      </c>
    </row>
    <row r="302" spans="21:24">
      <c r="U302" s="23" t="s">
        <v>615</v>
      </c>
      <c r="V302" s="23" t="s">
        <v>616</v>
      </c>
      <c r="W302" s="23" t="s">
        <v>608</v>
      </c>
      <c r="X302" s="24">
        <v>49.35</v>
      </c>
    </row>
    <row r="303" spans="21:24">
      <c r="U303" s="23" t="s">
        <v>617</v>
      </c>
      <c r="V303" s="23" t="s">
        <v>618</v>
      </c>
      <c r="W303" s="23" t="s">
        <v>221</v>
      </c>
      <c r="X303" s="24">
        <v>67.150000000000006</v>
      </c>
    </row>
    <row r="304" spans="21:24">
      <c r="U304" s="23" t="s">
        <v>619</v>
      </c>
      <c r="V304" s="23" t="s">
        <v>620</v>
      </c>
      <c r="W304" s="23" t="s">
        <v>614</v>
      </c>
      <c r="X304" s="24">
        <v>262.95</v>
      </c>
    </row>
    <row r="305" spans="21:24">
      <c r="U305" s="23" t="s">
        <v>621</v>
      </c>
      <c r="V305" s="23" t="s">
        <v>622</v>
      </c>
      <c r="W305" s="23" t="s">
        <v>285</v>
      </c>
      <c r="X305" s="24">
        <v>11.35</v>
      </c>
    </row>
    <row r="306" spans="21:24">
      <c r="U306" s="23" t="s">
        <v>623</v>
      </c>
      <c r="V306" s="23" t="s">
        <v>622</v>
      </c>
      <c r="W306" s="23" t="s">
        <v>298</v>
      </c>
      <c r="X306" s="24">
        <v>44.25</v>
      </c>
    </row>
    <row r="307" spans="21:24">
      <c r="U307" s="23" t="s">
        <v>624</v>
      </c>
      <c r="V307" s="23" t="s">
        <v>625</v>
      </c>
      <c r="W307" s="23" t="s">
        <v>608</v>
      </c>
      <c r="X307" s="24">
        <v>15.05</v>
      </c>
    </row>
    <row r="308" spans="21:24">
      <c r="U308" s="23" t="s">
        <v>626</v>
      </c>
      <c r="V308" s="23" t="s">
        <v>627</v>
      </c>
      <c r="W308" s="23" t="s">
        <v>608</v>
      </c>
      <c r="X308" s="24">
        <v>10.15</v>
      </c>
    </row>
    <row r="309" spans="21:24">
      <c r="U309" s="23" t="s">
        <v>628</v>
      </c>
      <c r="V309" s="23" t="s">
        <v>629</v>
      </c>
      <c r="W309" s="23" t="s">
        <v>608</v>
      </c>
      <c r="X309" s="24">
        <v>5.95</v>
      </c>
    </row>
    <row r="310" spans="21:24">
      <c r="U310" s="23" t="s">
        <v>630</v>
      </c>
      <c r="V310" s="23" t="s">
        <v>631</v>
      </c>
      <c r="W310" s="23" t="s">
        <v>608</v>
      </c>
      <c r="X310" s="24">
        <v>8.85</v>
      </c>
    </row>
    <row r="311" spans="21:24">
      <c r="U311" s="23" t="s">
        <v>632</v>
      </c>
      <c r="V311" s="23" t="s">
        <v>633</v>
      </c>
      <c r="W311" s="23" t="s">
        <v>608</v>
      </c>
      <c r="X311" s="24">
        <v>8.25</v>
      </c>
    </row>
    <row r="312" spans="21:24">
      <c r="U312" s="23" t="s">
        <v>634</v>
      </c>
      <c r="V312" s="23" t="s">
        <v>635</v>
      </c>
      <c r="W312" s="23" t="s">
        <v>608</v>
      </c>
      <c r="X312" s="24">
        <v>8.85</v>
      </c>
    </row>
    <row r="313" spans="21:24">
      <c r="U313" s="23" t="s">
        <v>636</v>
      </c>
      <c r="V313" s="23" t="s">
        <v>637</v>
      </c>
      <c r="W313" s="23" t="s">
        <v>608</v>
      </c>
      <c r="X313" s="24">
        <v>12.45</v>
      </c>
    </row>
    <row r="314" spans="21:24">
      <c r="U314" s="23" t="s">
        <v>638</v>
      </c>
      <c r="V314" s="23" t="s">
        <v>639</v>
      </c>
      <c r="W314" s="23" t="s">
        <v>608</v>
      </c>
      <c r="X314" s="24">
        <v>50.75</v>
      </c>
    </row>
    <row r="315" spans="21:24">
      <c r="U315" s="23" t="s">
        <v>640</v>
      </c>
      <c r="V315" s="23" t="s">
        <v>641</v>
      </c>
      <c r="W315" s="23" t="s">
        <v>614</v>
      </c>
      <c r="X315" s="24">
        <v>226.75</v>
      </c>
    </row>
    <row r="316" spans="21:24">
      <c r="U316" s="23" t="s">
        <v>642</v>
      </c>
      <c r="V316" s="23" t="s">
        <v>643</v>
      </c>
      <c r="W316" s="23" t="s">
        <v>168</v>
      </c>
      <c r="X316" s="24">
        <v>167.35</v>
      </c>
    </row>
    <row r="317" spans="21:24">
      <c r="U317" s="23" t="s">
        <v>644</v>
      </c>
      <c r="V317" s="23" t="s">
        <v>643</v>
      </c>
      <c r="W317" s="23" t="s">
        <v>172</v>
      </c>
      <c r="X317" s="24">
        <v>33.75</v>
      </c>
    </row>
    <row r="318" spans="21:24">
      <c r="U318" s="23" t="s">
        <v>645</v>
      </c>
      <c r="V318" s="23" t="s">
        <v>643</v>
      </c>
      <c r="W318" s="23" t="s">
        <v>193</v>
      </c>
      <c r="X318" s="24">
        <v>83.95</v>
      </c>
    </row>
    <row r="319" spans="21:24">
      <c r="U319" s="23" t="s">
        <v>646</v>
      </c>
      <c r="V319" s="23" t="s">
        <v>643</v>
      </c>
      <c r="W319" s="23" t="s">
        <v>185</v>
      </c>
      <c r="X319" s="24">
        <v>133.85</v>
      </c>
    </row>
    <row r="320" spans="21:24">
      <c r="U320" s="23" t="s">
        <v>647</v>
      </c>
      <c r="V320" s="23" t="s">
        <v>648</v>
      </c>
      <c r="W320" s="23" t="s">
        <v>209</v>
      </c>
      <c r="X320" s="24">
        <v>81.45</v>
      </c>
    </row>
    <row r="321" spans="21:24">
      <c r="U321" s="23" t="s">
        <v>649</v>
      </c>
      <c r="V321" s="23" t="s">
        <v>648</v>
      </c>
      <c r="W321" s="23" t="s">
        <v>212</v>
      </c>
      <c r="X321" s="24">
        <v>162.55000000000001</v>
      </c>
    </row>
    <row r="322" spans="21:24">
      <c r="U322" s="23" t="s">
        <v>650</v>
      </c>
      <c r="V322" s="23" t="s">
        <v>651</v>
      </c>
      <c r="W322" s="23" t="s">
        <v>209</v>
      </c>
      <c r="X322" s="24">
        <v>91.55</v>
      </c>
    </row>
    <row r="323" spans="21:24">
      <c r="U323" s="23" t="s">
        <v>652</v>
      </c>
      <c r="V323" s="23" t="s">
        <v>651</v>
      </c>
      <c r="W323" s="23" t="s">
        <v>212</v>
      </c>
      <c r="X323" s="24">
        <v>182.95</v>
      </c>
    </row>
    <row r="324" spans="21:24">
      <c r="U324" s="23" t="s">
        <v>653</v>
      </c>
      <c r="V324" s="23" t="s">
        <v>654</v>
      </c>
      <c r="W324" s="23" t="s">
        <v>172</v>
      </c>
      <c r="X324" s="24">
        <v>43.95</v>
      </c>
    </row>
    <row r="325" spans="21:24">
      <c r="U325" s="23" t="s">
        <v>655</v>
      </c>
      <c r="V325" s="23" t="s">
        <v>654</v>
      </c>
      <c r="W325" s="23" t="s">
        <v>185</v>
      </c>
      <c r="X325" s="24">
        <v>175.25</v>
      </c>
    </row>
    <row r="326" spans="21:24">
      <c r="U326" s="23" t="s">
        <v>656</v>
      </c>
      <c r="V326" s="23" t="s">
        <v>657</v>
      </c>
      <c r="W326" s="23" t="s">
        <v>608</v>
      </c>
      <c r="X326" s="24">
        <v>11.05</v>
      </c>
    </row>
    <row r="327" spans="21:24">
      <c r="U327" s="23" t="s">
        <v>658</v>
      </c>
      <c r="V327" s="23" t="s">
        <v>657</v>
      </c>
      <c r="W327" s="23" t="s">
        <v>385</v>
      </c>
      <c r="X327" s="24">
        <v>131.65</v>
      </c>
    </row>
    <row r="328" spans="21:24">
      <c r="U328" s="23" t="s">
        <v>659</v>
      </c>
      <c r="V328" s="23" t="s">
        <v>660</v>
      </c>
      <c r="W328" s="23" t="s">
        <v>608</v>
      </c>
      <c r="X328" s="24">
        <v>11.05</v>
      </c>
    </row>
    <row r="329" spans="21:24">
      <c r="U329" s="23" t="s">
        <v>661</v>
      </c>
      <c r="V329" s="23" t="s">
        <v>660</v>
      </c>
      <c r="W329" s="23" t="s">
        <v>385</v>
      </c>
      <c r="X329" s="24">
        <v>129.65</v>
      </c>
    </row>
    <row r="330" spans="21:24">
      <c r="U330" s="23" t="s">
        <v>662</v>
      </c>
      <c r="V330" s="23" t="s">
        <v>663</v>
      </c>
      <c r="W330" s="23" t="s">
        <v>664</v>
      </c>
      <c r="X330" s="24">
        <v>230.15</v>
      </c>
    </row>
    <row r="331" spans="21:24">
      <c r="U331" s="23" t="s">
        <v>665</v>
      </c>
      <c r="V331" s="23" t="s">
        <v>666</v>
      </c>
      <c r="W331" s="23" t="s">
        <v>172</v>
      </c>
      <c r="X331" s="24">
        <v>38.85</v>
      </c>
    </row>
    <row r="332" spans="21:24">
      <c r="U332" s="23" t="s">
        <v>667</v>
      </c>
      <c r="V332" s="23" t="s">
        <v>666</v>
      </c>
      <c r="W332" s="23" t="s">
        <v>193</v>
      </c>
      <c r="X332" s="24">
        <v>96.75</v>
      </c>
    </row>
    <row r="333" spans="21:24">
      <c r="U333" s="23" t="s">
        <v>668</v>
      </c>
      <c r="V333" s="23" t="s">
        <v>666</v>
      </c>
      <c r="W333" s="23" t="s">
        <v>185</v>
      </c>
      <c r="X333" s="24">
        <v>154.35</v>
      </c>
    </row>
    <row r="334" spans="21:24">
      <c r="U334" s="23" t="s">
        <v>669</v>
      </c>
      <c r="V334" s="23" t="s">
        <v>670</v>
      </c>
      <c r="W334" s="23" t="s">
        <v>168</v>
      </c>
      <c r="X334" s="24">
        <v>115.65</v>
      </c>
    </row>
    <row r="335" spans="21:24">
      <c r="U335" s="23" t="s">
        <v>671</v>
      </c>
      <c r="V335" s="23" t="s">
        <v>672</v>
      </c>
      <c r="W335" s="23" t="s">
        <v>209</v>
      </c>
      <c r="X335" s="24">
        <v>87.85</v>
      </c>
    </row>
    <row r="336" spans="21:24">
      <c r="U336" s="23" t="s">
        <v>673</v>
      </c>
      <c r="V336" s="23" t="s">
        <v>672</v>
      </c>
      <c r="W336" s="23" t="s">
        <v>172</v>
      </c>
      <c r="X336" s="24">
        <v>134.35</v>
      </c>
    </row>
    <row r="337" spans="21:24">
      <c r="U337" s="23" t="s">
        <v>674</v>
      </c>
      <c r="V337" s="23" t="s">
        <v>672</v>
      </c>
      <c r="W337" s="23" t="s">
        <v>212</v>
      </c>
      <c r="X337" s="24">
        <v>175.05</v>
      </c>
    </row>
    <row r="338" spans="21:24">
      <c r="U338" s="23" t="s">
        <v>675</v>
      </c>
      <c r="V338" s="23" t="s">
        <v>672</v>
      </c>
      <c r="W338" s="23" t="s">
        <v>185</v>
      </c>
      <c r="X338" s="24">
        <v>536.54999999999995</v>
      </c>
    </row>
    <row r="339" spans="21:24">
      <c r="U339" s="23" t="s">
        <v>676</v>
      </c>
      <c r="V339" s="23" t="s">
        <v>677</v>
      </c>
      <c r="W339" s="23" t="s">
        <v>172</v>
      </c>
      <c r="X339" s="24">
        <v>46.35</v>
      </c>
    </row>
    <row r="340" spans="21:24">
      <c r="U340" s="23" t="s">
        <v>678</v>
      </c>
      <c r="V340" s="23" t="s">
        <v>677</v>
      </c>
      <c r="W340" s="23" t="s">
        <v>185</v>
      </c>
      <c r="X340" s="24">
        <v>184.15</v>
      </c>
    </row>
    <row r="341" spans="21:24">
      <c r="U341" s="23" t="s">
        <v>679</v>
      </c>
      <c r="V341" s="23" t="s">
        <v>680</v>
      </c>
      <c r="W341" s="23" t="s">
        <v>614</v>
      </c>
      <c r="X341" s="24">
        <v>89.55</v>
      </c>
    </row>
    <row r="342" spans="21:24">
      <c r="U342" s="23" t="s">
        <v>681</v>
      </c>
      <c r="V342" s="23" t="s">
        <v>682</v>
      </c>
      <c r="W342" s="23" t="s">
        <v>285</v>
      </c>
      <c r="X342" s="24">
        <v>16.350000000000001</v>
      </c>
    </row>
    <row r="343" spans="21:24">
      <c r="U343" s="23" t="s">
        <v>683</v>
      </c>
      <c r="V343" s="23" t="s">
        <v>682</v>
      </c>
      <c r="W343" s="23" t="s">
        <v>298</v>
      </c>
      <c r="X343" s="24">
        <v>64.75</v>
      </c>
    </row>
    <row r="344" spans="21:24">
      <c r="U344" s="23" t="s">
        <v>684</v>
      </c>
      <c r="V344" s="23" t="s">
        <v>685</v>
      </c>
      <c r="W344" s="23" t="s">
        <v>172</v>
      </c>
      <c r="X344" s="24">
        <v>41.65</v>
      </c>
    </row>
    <row r="345" spans="21:24">
      <c r="U345" s="23" t="s">
        <v>686</v>
      </c>
      <c r="V345" s="23" t="s">
        <v>685</v>
      </c>
      <c r="W345" s="23" t="s">
        <v>193</v>
      </c>
      <c r="X345" s="24">
        <v>103.35</v>
      </c>
    </row>
    <row r="346" spans="21:24">
      <c r="U346" s="23" t="s">
        <v>687</v>
      </c>
      <c r="V346" s="23" t="s">
        <v>685</v>
      </c>
      <c r="W346" s="23" t="s">
        <v>185</v>
      </c>
      <c r="X346" s="24">
        <v>165.25</v>
      </c>
    </row>
    <row r="347" spans="21:24">
      <c r="U347" s="23" t="s">
        <v>688</v>
      </c>
      <c r="V347" s="23" t="s">
        <v>689</v>
      </c>
      <c r="W347" s="23" t="s">
        <v>168</v>
      </c>
      <c r="X347" s="24">
        <v>150.05000000000001</v>
      </c>
    </row>
    <row r="348" spans="21:24">
      <c r="U348" s="23" t="s">
        <v>690</v>
      </c>
      <c r="V348" s="23" t="s">
        <v>689</v>
      </c>
      <c r="W348" s="23" t="s">
        <v>172</v>
      </c>
      <c r="X348" s="24">
        <v>30.25</v>
      </c>
    </row>
    <row r="349" spans="21:24">
      <c r="U349" s="23" t="s">
        <v>691</v>
      </c>
      <c r="V349" s="23" t="s">
        <v>689</v>
      </c>
      <c r="W349" s="23" t="s">
        <v>193</v>
      </c>
      <c r="X349" s="24">
        <v>75.150000000000006</v>
      </c>
    </row>
    <row r="350" spans="21:24">
      <c r="U350" s="23" t="s">
        <v>692</v>
      </c>
      <c r="V350" s="23" t="s">
        <v>689</v>
      </c>
      <c r="W350" s="23" t="s">
        <v>185</v>
      </c>
      <c r="X350" s="24">
        <v>120.05</v>
      </c>
    </row>
    <row r="351" spans="21:24">
      <c r="U351" s="23" t="s">
        <v>693</v>
      </c>
      <c r="V351" s="23" t="s">
        <v>694</v>
      </c>
      <c r="W351" s="23" t="s">
        <v>204</v>
      </c>
      <c r="X351" s="24">
        <v>138.35</v>
      </c>
    </row>
    <row r="352" spans="21:24">
      <c r="U352" s="23" t="s">
        <v>695</v>
      </c>
      <c r="V352" s="23" t="s">
        <v>696</v>
      </c>
      <c r="W352" s="23" t="s">
        <v>204</v>
      </c>
      <c r="X352" s="24">
        <v>116.55</v>
      </c>
    </row>
    <row r="353" spans="21:24">
      <c r="U353" s="23" t="s">
        <v>697</v>
      </c>
      <c r="V353" s="23" t="s">
        <v>698</v>
      </c>
      <c r="W353" s="23" t="s">
        <v>204</v>
      </c>
      <c r="X353" s="24">
        <v>124.25</v>
      </c>
    </row>
    <row r="354" spans="21:24">
      <c r="U354" s="23" t="s">
        <v>699</v>
      </c>
      <c r="V354" s="23" t="s">
        <v>700</v>
      </c>
      <c r="W354" s="23" t="s">
        <v>608</v>
      </c>
      <c r="X354" s="24">
        <v>171.95</v>
      </c>
    </row>
    <row r="355" spans="21:24">
      <c r="U355" s="23" t="s">
        <v>701</v>
      </c>
      <c r="V355" s="23" t="s">
        <v>702</v>
      </c>
      <c r="W355" s="23" t="s">
        <v>608</v>
      </c>
      <c r="X355" s="24">
        <v>9.25</v>
      </c>
    </row>
    <row r="356" spans="21:24">
      <c r="U356" s="23" t="s">
        <v>703</v>
      </c>
      <c r="V356" s="23" t="s">
        <v>704</v>
      </c>
      <c r="W356" s="23" t="s">
        <v>608</v>
      </c>
      <c r="X356" s="24">
        <v>136.35</v>
      </c>
    </row>
    <row r="357" spans="21:24">
      <c r="U357" s="23" t="s">
        <v>705</v>
      </c>
      <c r="V357" s="23" t="s">
        <v>706</v>
      </c>
      <c r="W357" s="23" t="s">
        <v>608</v>
      </c>
      <c r="X357" s="24">
        <v>23.65</v>
      </c>
    </row>
    <row r="358" spans="21:24">
      <c r="U358" s="23" t="s">
        <v>707</v>
      </c>
      <c r="V358" s="23" t="s">
        <v>708</v>
      </c>
      <c r="W358" s="23" t="s">
        <v>608</v>
      </c>
      <c r="X358" s="24">
        <v>327.25</v>
      </c>
    </row>
    <row r="359" spans="21:24">
      <c r="U359" s="23" t="s">
        <v>709</v>
      </c>
      <c r="V359" s="23" t="s">
        <v>710</v>
      </c>
      <c r="W359" s="23" t="s">
        <v>608</v>
      </c>
      <c r="X359" s="24">
        <v>65.650000000000006</v>
      </c>
    </row>
    <row r="360" spans="21:24">
      <c r="U360" s="23" t="s">
        <v>711</v>
      </c>
      <c r="V360" s="23" t="s">
        <v>712</v>
      </c>
      <c r="W360" s="23" t="s">
        <v>608</v>
      </c>
      <c r="X360" s="24">
        <v>65.650000000000006</v>
      </c>
    </row>
    <row r="361" spans="21:24">
      <c r="U361" s="23" t="s">
        <v>713</v>
      </c>
      <c r="V361" s="23" t="s">
        <v>714</v>
      </c>
      <c r="W361" s="23" t="s">
        <v>608</v>
      </c>
      <c r="X361" s="24">
        <v>61.15</v>
      </c>
    </row>
    <row r="362" spans="21:24">
      <c r="U362" s="23" t="s">
        <v>715</v>
      </c>
      <c r="V362" s="23" t="s">
        <v>716</v>
      </c>
      <c r="W362" s="23" t="s">
        <v>168</v>
      </c>
      <c r="X362" s="24">
        <v>229.15</v>
      </c>
    </row>
    <row r="363" spans="21:24">
      <c r="U363" s="23" t="s">
        <v>717</v>
      </c>
      <c r="V363" s="23" t="s">
        <v>716</v>
      </c>
      <c r="W363" s="23" t="s">
        <v>193</v>
      </c>
      <c r="X363" s="24">
        <v>114.75</v>
      </c>
    </row>
    <row r="364" spans="21:24">
      <c r="U364" s="23" t="s">
        <v>718</v>
      </c>
      <c r="V364" s="23" t="s">
        <v>719</v>
      </c>
      <c r="W364" s="23" t="s">
        <v>608</v>
      </c>
      <c r="X364" s="24">
        <v>56.35</v>
      </c>
    </row>
    <row r="365" spans="21:24">
      <c r="U365" s="23" t="s">
        <v>720</v>
      </c>
      <c r="V365" s="23" t="s">
        <v>721</v>
      </c>
      <c r="W365" s="23" t="s">
        <v>608</v>
      </c>
      <c r="X365" s="24">
        <v>103.05</v>
      </c>
    </row>
    <row r="366" spans="21:24">
      <c r="U366" s="23" t="s">
        <v>722</v>
      </c>
      <c r="V366" s="23" t="s">
        <v>723</v>
      </c>
      <c r="W366" s="23" t="s">
        <v>168</v>
      </c>
      <c r="X366" s="24">
        <v>115.65</v>
      </c>
    </row>
    <row r="367" spans="21:24">
      <c r="U367" s="23" t="s">
        <v>724</v>
      </c>
      <c r="V367" s="23" t="s">
        <v>725</v>
      </c>
      <c r="W367" s="23" t="s">
        <v>168</v>
      </c>
      <c r="X367" s="24">
        <v>138.35</v>
      </c>
    </row>
    <row r="368" spans="21:24">
      <c r="U368" s="23" t="s">
        <v>726</v>
      </c>
      <c r="V368" s="23" t="s">
        <v>727</v>
      </c>
      <c r="W368" s="23" t="s">
        <v>168</v>
      </c>
      <c r="X368" s="24">
        <v>243.35</v>
      </c>
    </row>
    <row r="369" spans="21:24">
      <c r="U369" s="23" t="s">
        <v>728</v>
      </c>
      <c r="V369" s="23" t="s">
        <v>727</v>
      </c>
      <c r="W369" s="23" t="s">
        <v>172</v>
      </c>
      <c r="X369" s="24">
        <v>48.95</v>
      </c>
    </row>
    <row r="370" spans="21:24">
      <c r="U370" s="23" t="s">
        <v>729</v>
      </c>
      <c r="V370" s="23" t="s">
        <v>727</v>
      </c>
      <c r="W370" s="23" t="s">
        <v>193</v>
      </c>
      <c r="X370" s="24">
        <v>121.85</v>
      </c>
    </row>
    <row r="371" spans="21:24">
      <c r="U371" s="23" t="s">
        <v>730</v>
      </c>
      <c r="V371" s="23" t="s">
        <v>727</v>
      </c>
      <c r="W371" s="23" t="s">
        <v>185</v>
      </c>
      <c r="X371" s="24">
        <v>194.75</v>
      </c>
    </row>
    <row r="372" spans="21:24">
      <c r="U372" s="23" t="s">
        <v>731</v>
      </c>
      <c r="V372" s="23" t="s">
        <v>732</v>
      </c>
      <c r="W372" s="23" t="s">
        <v>168</v>
      </c>
      <c r="X372" s="24">
        <v>252.95</v>
      </c>
    </row>
    <row r="373" spans="21:24">
      <c r="U373" s="23" t="s">
        <v>733</v>
      </c>
      <c r="V373" s="23" t="s">
        <v>732</v>
      </c>
      <c r="W373" s="23" t="s">
        <v>172</v>
      </c>
      <c r="X373" s="24">
        <v>50.85</v>
      </c>
    </row>
    <row r="374" spans="21:24">
      <c r="U374" s="23" t="s">
        <v>734</v>
      </c>
      <c r="V374" s="23" t="s">
        <v>732</v>
      </c>
      <c r="W374" s="23" t="s">
        <v>193</v>
      </c>
      <c r="X374" s="24">
        <v>125.45</v>
      </c>
    </row>
    <row r="375" spans="21:24">
      <c r="U375" s="23" t="s">
        <v>735</v>
      </c>
      <c r="V375" s="23" t="s">
        <v>736</v>
      </c>
      <c r="W375" s="23" t="s">
        <v>204</v>
      </c>
      <c r="X375" s="24">
        <v>189.65</v>
      </c>
    </row>
    <row r="376" spans="21:24">
      <c r="U376" s="23" t="s">
        <v>737</v>
      </c>
      <c r="V376" s="23" t="s">
        <v>738</v>
      </c>
      <c r="W376" s="23" t="s">
        <v>204</v>
      </c>
      <c r="X376" s="24">
        <v>106.15</v>
      </c>
    </row>
    <row r="377" spans="21:24">
      <c r="U377" s="23" t="s">
        <v>739</v>
      </c>
      <c r="V377" s="23" t="s">
        <v>740</v>
      </c>
      <c r="W377" s="23" t="s">
        <v>204</v>
      </c>
      <c r="X377" s="24">
        <v>117.45</v>
      </c>
    </row>
    <row r="378" spans="21:24">
      <c r="U378" s="23" t="s">
        <v>741</v>
      </c>
      <c r="V378" s="23" t="s">
        <v>742</v>
      </c>
      <c r="W378" s="23" t="s">
        <v>204</v>
      </c>
      <c r="X378" s="24">
        <v>99.95</v>
      </c>
    </row>
    <row r="379" spans="21:24">
      <c r="U379" s="23" t="s">
        <v>743</v>
      </c>
      <c r="V379" s="23" t="s">
        <v>744</v>
      </c>
      <c r="W379" s="23" t="s">
        <v>204</v>
      </c>
      <c r="X379" s="24">
        <v>208.15</v>
      </c>
    </row>
    <row r="380" spans="21:24">
      <c r="U380" s="23" t="s">
        <v>745</v>
      </c>
      <c r="V380" s="23" t="s">
        <v>746</v>
      </c>
      <c r="W380" s="23" t="s">
        <v>204</v>
      </c>
      <c r="X380" s="24">
        <v>109.75</v>
      </c>
    </row>
    <row r="381" spans="21:24">
      <c r="U381" s="23" t="s">
        <v>747</v>
      </c>
      <c r="V381" s="23" t="s">
        <v>748</v>
      </c>
      <c r="W381" s="23" t="s">
        <v>172</v>
      </c>
      <c r="X381" s="24">
        <v>27.65</v>
      </c>
    </row>
    <row r="382" spans="21:24">
      <c r="U382" s="23" t="s">
        <v>749</v>
      </c>
      <c r="V382" s="23" t="s">
        <v>748</v>
      </c>
      <c r="W382" s="23" t="s">
        <v>185</v>
      </c>
      <c r="X382" s="24">
        <v>109.45</v>
      </c>
    </row>
    <row r="383" spans="21:24">
      <c r="U383" s="23" t="s">
        <v>750</v>
      </c>
      <c r="V383" s="23" t="s">
        <v>751</v>
      </c>
      <c r="W383" s="23" t="s">
        <v>168</v>
      </c>
      <c r="X383" s="24">
        <v>139.15</v>
      </c>
    </row>
    <row r="384" spans="21:24">
      <c r="U384" s="23" t="s">
        <v>752</v>
      </c>
      <c r="V384" s="23" t="s">
        <v>751</v>
      </c>
      <c r="W384" s="23" t="s">
        <v>172</v>
      </c>
      <c r="X384" s="24">
        <v>28.25</v>
      </c>
    </row>
    <row r="385" spans="21:24">
      <c r="U385" s="23" t="s">
        <v>753</v>
      </c>
      <c r="V385" s="23" t="s">
        <v>751</v>
      </c>
      <c r="W385" s="23" t="s">
        <v>185</v>
      </c>
      <c r="X385" s="24">
        <v>111.35</v>
      </c>
    </row>
    <row r="386" spans="21:24">
      <c r="U386" s="23" t="s">
        <v>754</v>
      </c>
      <c r="V386" s="23" t="s">
        <v>755</v>
      </c>
      <c r="W386" s="23" t="s">
        <v>608</v>
      </c>
      <c r="X386" s="24">
        <v>22.95</v>
      </c>
    </row>
    <row r="387" spans="21:24">
      <c r="U387" s="23" t="s">
        <v>756</v>
      </c>
      <c r="V387" s="23" t="s">
        <v>755</v>
      </c>
      <c r="W387" s="23" t="s">
        <v>385</v>
      </c>
      <c r="X387" s="24">
        <v>273.55</v>
      </c>
    </row>
    <row r="388" spans="21:24">
      <c r="U388" s="23" t="s">
        <v>757</v>
      </c>
      <c r="V388" s="23" t="s">
        <v>758</v>
      </c>
      <c r="W388" s="23" t="s">
        <v>608</v>
      </c>
      <c r="X388" s="24">
        <v>20.25</v>
      </c>
    </row>
    <row r="389" spans="21:24">
      <c r="U389" s="23" t="s">
        <v>759</v>
      </c>
      <c r="V389" s="23" t="s">
        <v>758</v>
      </c>
      <c r="W389" s="23" t="s">
        <v>385</v>
      </c>
      <c r="X389" s="24">
        <v>239.45</v>
      </c>
    </row>
    <row r="390" spans="21:24">
      <c r="U390" s="23" t="s">
        <v>760</v>
      </c>
      <c r="V390" s="23" t="s">
        <v>761</v>
      </c>
      <c r="W390" s="23" t="s">
        <v>608</v>
      </c>
      <c r="X390" s="24">
        <v>20.25</v>
      </c>
    </row>
    <row r="391" spans="21:24">
      <c r="U391" s="23" t="s">
        <v>762</v>
      </c>
      <c r="V391" s="23" t="s">
        <v>761</v>
      </c>
      <c r="W391" s="23" t="s">
        <v>385</v>
      </c>
      <c r="X391" s="24">
        <v>239.45</v>
      </c>
    </row>
    <row r="392" spans="21:24">
      <c r="U392" s="23" t="s">
        <v>763</v>
      </c>
      <c r="V392" s="23" t="s">
        <v>764</v>
      </c>
      <c r="W392" s="23" t="s">
        <v>608</v>
      </c>
      <c r="X392" s="24">
        <v>20.25</v>
      </c>
    </row>
    <row r="393" spans="21:24">
      <c r="U393" s="23" t="s">
        <v>765</v>
      </c>
      <c r="V393" s="23" t="s">
        <v>764</v>
      </c>
      <c r="W393" s="23" t="s">
        <v>385</v>
      </c>
      <c r="X393" s="24">
        <v>239.45</v>
      </c>
    </row>
    <row r="394" spans="21:24">
      <c r="U394" s="23" t="s">
        <v>766</v>
      </c>
      <c r="V394" s="23" t="s">
        <v>767</v>
      </c>
      <c r="W394" s="23" t="s">
        <v>608</v>
      </c>
      <c r="X394" s="24">
        <v>20.25</v>
      </c>
    </row>
    <row r="395" spans="21:24">
      <c r="U395" s="23" t="s">
        <v>768</v>
      </c>
      <c r="V395" s="23" t="s">
        <v>767</v>
      </c>
      <c r="W395" s="23" t="s">
        <v>385</v>
      </c>
      <c r="X395" s="24">
        <v>239.45</v>
      </c>
    </row>
    <row r="396" spans="21:24">
      <c r="U396" s="23" t="s">
        <v>769</v>
      </c>
      <c r="V396" s="23" t="s">
        <v>770</v>
      </c>
      <c r="W396" s="23" t="s">
        <v>608</v>
      </c>
      <c r="X396" s="24">
        <v>20.25</v>
      </c>
    </row>
    <row r="397" spans="21:24">
      <c r="U397" s="23" t="s">
        <v>771</v>
      </c>
      <c r="V397" s="23" t="s">
        <v>770</v>
      </c>
      <c r="W397" s="23" t="s">
        <v>385</v>
      </c>
      <c r="X397" s="24">
        <v>239.45</v>
      </c>
    </row>
    <row r="398" spans="21:24">
      <c r="U398" s="23" t="s">
        <v>772</v>
      </c>
      <c r="V398" s="23" t="s">
        <v>773</v>
      </c>
      <c r="W398" s="23" t="s">
        <v>608</v>
      </c>
      <c r="X398" s="24">
        <v>20.25</v>
      </c>
    </row>
    <row r="399" spans="21:24">
      <c r="U399" s="23" t="s">
        <v>774</v>
      </c>
      <c r="V399" s="23" t="s">
        <v>773</v>
      </c>
      <c r="W399" s="23" t="s">
        <v>385</v>
      </c>
      <c r="X399" s="24">
        <v>239.45</v>
      </c>
    </row>
    <row r="400" spans="21:24">
      <c r="U400" s="23" t="s">
        <v>775</v>
      </c>
      <c r="V400" s="23" t="s">
        <v>776</v>
      </c>
      <c r="W400" s="23" t="s">
        <v>608</v>
      </c>
      <c r="X400" s="24">
        <v>10.85</v>
      </c>
    </row>
    <row r="401" spans="21:24">
      <c r="U401" s="23" t="s">
        <v>777</v>
      </c>
      <c r="V401" s="23" t="s">
        <v>778</v>
      </c>
      <c r="W401" s="23" t="s">
        <v>664</v>
      </c>
      <c r="X401" s="24">
        <v>103.35</v>
      </c>
    </row>
    <row r="402" spans="21:24">
      <c r="U402" s="23" t="s">
        <v>779</v>
      </c>
      <c r="V402" s="23" t="s">
        <v>780</v>
      </c>
      <c r="W402" s="23" t="s">
        <v>608</v>
      </c>
      <c r="X402" s="24">
        <v>10.85</v>
      </c>
    </row>
    <row r="403" spans="21:24">
      <c r="U403" s="23" t="s">
        <v>781</v>
      </c>
      <c r="V403" s="23" t="s">
        <v>780</v>
      </c>
      <c r="W403" s="23" t="s">
        <v>664</v>
      </c>
      <c r="X403" s="24">
        <v>103.35</v>
      </c>
    </row>
    <row r="404" spans="21:24">
      <c r="U404" s="23" t="s">
        <v>782</v>
      </c>
      <c r="V404" s="23" t="s">
        <v>783</v>
      </c>
      <c r="W404" s="23" t="s">
        <v>608</v>
      </c>
      <c r="X404" s="24">
        <v>20.25</v>
      </c>
    </row>
    <row r="405" spans="21:24">
      <c r="U405" s="23" t="s">
        <v>784</v>
      </c>
      <c r="V405" s="23" t="s">
        <v>783</v>
      </c>
      <c r="W405" s="23" t="s">
        <v>785</v>
      </c>
      <c r="X405" s="24">
        <v>119.85</v>
      </c>
    </row>
    <row r="406" spans="21:24">
      <c r="U406" s="23" t="s">
        <v>786</v>
      </c>
      <c r="V406" s="23" t="s">
        <v>787</v>
      </c>
      <c r="W406" s="23" t="s">
        <v>608</v>
      </c>
      <c r="X406" s="24">
        <v>20.25</v>
      </c>
    </row>
    <row r="407" spans="21:24">
      <c r="U407" s="23" t="s">
        <v>788</v>
      </c>
      <c r="V407" s="23" t="s">
        <v>787</v>
      </c>
      <c r="W407" s="23" t="s">
        <v>785</v>
      </c>
      <c r="X407" s="24">
        <v>119.85</v>
      </c>
    </row>
    <row r="408" spans="21:24">
      <c r="U408" s="23" t="s">
        <v>789</v>
      </c>
      <c r="V408" s="23" t="s">
        <v>790</v>
      </c>
      <c r="W408" s="23" t="s">
        <v>608</v>
      </c>
      <c r="X408" s="24">
        <v>10.85</v>
      </c>
    </row>
    <row r="409" spans="21:24">
      <c r="U409" s="23" t="s">
        <v>791</v>
      </c>
      <c r="V409" s="23" t="s">
        <v>790</v>
      </c>
      <c r="W409" s="23" t="s">
        <v>664</v>
      </c>
      <c r="X409" s="24">
        <v>103.35</v>
      </c>
    </row>
    <row r="410" spans="21:24">
      <c r="U410" s="23" t="s">
        <v>792</v>
      </c>
      <c r="V410" s="23" t="s">
        <v>793</v>
      </c>
      <c r="W410" s="23" t="s">
        <v>204</v>
      </c>
      <c r="X410" s="24">
        <v>113.25</v>
      </c>
    </row>
    <row r="411" spans="21:24">
      <c r="U411" s="23" t="s">
        <v>794</v>
      </c>
      <c r="V411" s="23" t="s">
        <v>795</v>
      </c>
      <c r="W411" s="23" t="s">
        <v>608</v>
      </c>
      <c r="X411" s="24">
        <v>32.85</v>
      </c>
    </row>
    <row r="412" spans="21:24">
      <c r="U412" s="23" t="s">
        <v>796</v>
      </c>
      <c r="V412" s="23" t="s">
        <v>797</v>
      </c>
      <c r="W412" s="23" t="s">
        <v>608</v>
      </c>
      <c r="X412" s="24">
        <v>21.85</v>
      </c>
    </row>
    <row r="413" spans="21:24">
      <c r="U413" s="23" t="s">
        <v>798</v>
      </c>
      <c r="V413" s="23" t="s">
        <v>797</v>
      </c>
      <c r="W413" s="23" t="s">
        <v>385</v>
      </c>
      <c r="X413" s="24">
        <v>259.64999999999998</v>
      </c>
    </row>
    <row r="414" spans="21:24">
      <c r="U414" s="23" t="s">
        <v>799</v>
      </c>
      <c r="V414" s="23" t="s">
        <v>800</v>
      </c>
      <c r="W414" s="23" t="s">
        <v>608</v>
      </c>
      <c r="X414" s="24">
        <v>21.85</v>
      </c>
    </row>
    <row r="415" spans="21:24">
      <c r="U415" s="23" t="s">
        <v>801</v>
      </c>
      <c r="V415" s="23" t="s">
        <v>800</v>
      </c>
      <c r="W415" s="23" t="s">
        <v>385</v>
      </c>
      <c r="X415" s="24">
        <v>259.64999999999998</v>
      </c>
    </row>
    <row r="416" spans="21:24">
      <c r="U416" s="23" t="s">
        <v>802</v>
      </c>
      <c r="V416" s="23" t="s">
        <v>803</v>
      </c>
      <c r="W416" s="23" t="s">
        <v>608</v>
      </c>
      <c r="X416" s="24">
        <v>76.650000000000006</v>
      </c>
    </row>
    <row r="417" spans="21:24">
      <c r="U417" s="23" t="s">
        <v>804</v>
      </c>
      <c r="V417" s="23" t="s">
        <v>803</v>
      </c>
      <c r="W417" s="23" t="s">
        <v>785</v>
      </c>
      <c r="X417" s="24">
        <v>458.55</v>
      </c>
    </row>
    <row r="418" spans="21:24">
      <c r="U418" s="23" t="s">
        <v>805</v>
      </c>
      <c r="V418" s="23" t="s">
        <v>806</v>
      </c>
      <c r="W418" s="23" t="s">
        <v>608</v>
      </c>
      <c r="X418" s="24">
        <v>78.95</v>
      </c>
    </row>
    <row r="419" spans="21:24">
      <c r="U419" s="23" t="s">
        <v>807</v>
      </c>
      <c r="V419" s="23" t="s">
        <v>806</v>
      </c>
      <c r="W419" s="23" t="s">
        <v>785</v>
      </c>
      <c r="X419" s="24">
        <v>472.55</v>
      </c>
    </row>
    <row r="420" spans="21:24">
      <c r="U420" s="23" t="s">
        <v>808</v>
      </c>
      <c r="V420" s="23" t="s">
        <v>809</v>
      </c>
      <c r="W420" s="23" t="s">
        <v>608</v>
      </c>
      <c r="X420" s="24">
        <v>64.05</v>
      </c>
    </row>
    <row r="421" spans="21:24">
      <c r="U421" s="23" t="s">
        <v>810</v>
      </c>
      <c r="V421" s="23" t="s">
        <v>811</v>
      </c>
      <c r="W421" s="23" t="s">
        <v>385</v>
      </c>
      <c r="X421" s="24">
        <v>779.05</v>
      </c>
    </row>
    <row r="422" spans="21:24">
      <c r="U422" s="23" t="s">
        <v>812</v>
      </c>
      <c r="V422" s="23" t="s">
        <v>813</v>
      </c>
      <c r="W422" s="23" t="s">
        <v>608</v>
      </c>
      <c r="X422" s="24">
        <v>20.95</v>
      </c>
    </row>
    <row r="423" spans="21:24">
      <c r="U423" s="23" t="s">
        <v>814</v>
      </c>
      <c r="V423" s="23" t="s">
        <v>815</v>
      </c>
      <c r="W423" s="23" t="s">
        <v>816</v>
      </c>
      <c r="X423" s="24">
        <v>498.45</v>
      </c>
    </row>
    <row r="424" spans="21:24">
      <c r="U424" s="23" t="s">
        <v>817</v>
      </c>
      <c r="V424" s="23" t="s">
        <v>818</v>
      </c>
      <c r="W424" s="23" t="s">
        <v>608</v>
      </c>
      <c r="X424" s="24">
        <v>20.95</v>
      </c>
    </row>
    <row r="425" spans="21:24">
      <c r="U425" s="23" t="s">
        <v>819</v>
      </c>
      <c r="V425" s="23" t="s">
        <v>820</v>
      </c>
      <c r="W425" s="23" t="s">
        <v>816</v>
      </c>
      <c r="X425" s="24">
        <v>498.45</v>
      </c>
    </row>
    <row r="426" spans="21:24">
      <c r="U426" s="23" t="s">
        <v>821</v>
      </c>
      <c r="V426" s="23" t="s">
        <v>822</v>
      </c>
      <c r="W426" s="23" t="s">
        <v>608</v>
      </c>
      <c r="X426" s="24">
        <v>102.05</v>
      </c>
    </row>
    <row r="427" spans="21:24">
      <c r="U427" s="23" t="s">
        <v>823</v>
      </c>
      <c r="V427" s="23" t="s">
        <v>824</v>
      </c>
      <c r="W427" s="23" t="s">
        <v>825</v>
      </c>
      <c r="X427" s="24">
        <v>509.95</v>
      </c>
    </row>
    <row r="428" spans="21:24">
      <c r="U428" s="23" t="s">
        <v>826</v>
      </c>
      <c r="V428" s="23" t="s">
        <v>402</v>
      </c>
      <c r="W428" s="23" t="s">
        <v>381</v>
      </c>
      <c r="X428" s="24">
        <v>30.15</v>
      </c>
    </row>
    <row r="429" spans="21:24">
      <c r="U429" s="23" t="s">
        <v>827</v>
      </c>
      <c r="V429" s="23" t="s">
        <v>402</v>
      </c>
      <c r="W429" s="23" t="s">
        <v>389</v>
      </c>
      <c r="X429" s="24">
        <v>119.45</v>
      </c>
    </row>
    <row r="430" spans="21:24">
      <c r="U430" s="23" t="s">
        <v>828</v>
      </c>
      <c r="V430" s="23" t="s">
        <v>829</v>
      </c>
      <c r="W430" s="23" t="s">
        <v>204</v>
      </c>
      <c r="X430" s="24">
        <v>39.35</v>
      </c>
    </row>
    <row r="431" spans="21:24">
      <c r="U431" s="23" t="s">
        <v>830</v>
      </c>
      <c r="V431" s="23" t="s">
        <v>831</v>
      </c>
      <c r="W431" s="23" t="s">
        <v>204</v>
      </c>
      <c r="X431" s="24">
        <v>94.35</v>
      </c>
    </row>
    <row r="432" spans="21:24">
      <c r="U432" s="23" t="s">
        <v>832</v>
      </c>
      <c r="V432" s="23" t="s">
        <v>833</v>
      </c>
      <c r="W432" s="23" t="s">
        <v>209</v>
      </c>
      <c r="X432" s="24">
        <v>76.849999999999994</v>
      </c>
    </row>
    <row r="433" spans="21:24">
      <c r="U433" s="23" t="s">
        <v>834</v>
      </c>
      <c r="V433" s="23" t="s">
        <v>833</v>
      </c>
      <c r="W433" s="23" t="s">
        <v>212</v>
      </c>
      <c r="X433" s="24">
        <v>153.65</v>
      </c>
    </row>
    <row r="434" spans="21:24">
      <c r="U434" s="23" t="s">
        <v>835</v>
      </c>
      <c r="V434" s="23" t="s">
        <v>836</v>
      </c>
      <c r="W434" s="23" t="s">
        <v>209</v>
      </c>
      <c r="X434" s="24">
        <v>69.150000000000006</v>
      </c>
    </row>
    <row r="435" spans="21:24">
      <c r="U435" s="23" t="s">
        <v>837</v>
      </c>
      <c r="V435" s="23" t="s">
        <v>836</v>
      </c>
      <c r="W435" s="23" t="s">
        <v>212</v>
      </c>
      <c r="X435" s="24">
        <v>138.25</v>
      </c>
    </row>
    <row r="436" spans="21:24">
      <c r="U436" s="23" t="s">
        <v>838</v>
      </c>
      <c r="V436" s="23" t="s">
        <v>839</v>
      </c>
      <c r="W436" s="23" t="s">
        <v>209</v>
      </c>
      <c r="X436" s="24">
        <v>71.650000000000006</v>
      </c>
    </row>
    <row r="437" spans="21:24">
      <c r="U437" s="23" t="s">
        <v>840</v>
      </c>
      <c r="V437" s="23" t="s">
        <v>839</v>
      </c>
      <c r="W437" s="23" t="s">
        <v>212</v>
      </c>
      <c r="X437" s="24">
        <v>143.35</v>
      </c>
    </row>
    <row r="438" spans="21:24">
      <c r="U438" s="23" t="s">
        <v>841</v>
      </c>
      <c r="V438" s="23" t="s">
        <v>842</v>
      </c>
      <c r="W438" s="23" t="s">
        <v>209</v>
      </c>
      <c r="X438" s="24">
        <v>71.150000000000006</v>
      </c>
    </row>
    <row r="439" spans="21:24">
      <c r="U439" s="23" t="s">
        <v>843</v>
      </c>
      <c r="V439" s="23" t="s">
        <v>842</v>
      </c>
      <c r="W439" s="23" t="s">
        <v>212</v>
      </c>
      <c r="X439" s="24">
        <v>142.35</v>
      </c>
    </row>
    <row r="440" spans="21:24">
      <c r="U440" s="23" t="s">
        <v>844</v>
      </c>
      <c r="V440" s="23" t="s">
        <v>845</v>
      </c>
      <c r="W440" s="23" t="s">
        <v>209</v>
      </c>
      <c r="X440" s="24">
        <v>44.25</v>
      </c>
    </row>
    <row r="441" spans="21:24">
      <c r="U441" s="23" t="s">
        <v>846</v>
      </c>
      <c r="V441" s="23" t="s">
        <v>845</v>
      </c>
      <c r="W441" s="23" t="s">
        <v>212</v>
      </c>
      <c r="X441" s="24">
        <v>88.55</v>
      </c>
    </row>
    <row r="442" spans="21:24">
      <c r="U442" s="23" t="s">
        <v>847</v>
      </c>
      <c r="V442" s="23" t="s">
        <v>848</v>
      </c>
      <c r="W442" s="23" t="s">
        <v>209</v>
      </c>
      <c r="X442" s="24">
        <v>79.55</v>
      </c>
    </row>
    <row r="443" spans="21:24">
      <c r="U443" s="23" t="s">
        <v>849</v>
      </c>
      <c r="V443" s="23" t="s">
        <v>848</v>
      </c>
      <c r="W443" s="23" t="s">
        <v>212</v>
      </c>
      <c r="X443" s="24">
        <v>159.05000000000001</v>
      </c>
    </row>
    <row r="444" spans="21:24">
      <c r="U444" s="23" t="s">
        <v>850</v>
      </c>
      <c r="V444" s="23" t="s">
        <v>851</v>
      </c>
      <c r="W444" s="23" t="s">
        <v>209</v>
      </c>
      <c r="X444" s="24">
        <v>71.75</v>
      </c>
    </row>
    <row r="445" spans="21:24">
      <c r="U445" s="23" t="s">
        <v>852</v>
      </c>
      <c r="V445" s="23" t="s">
        <v>851</v>
      </c>
      <c r="W445" s="23" t="s">
        <v>212</v>
      </c>
      <c r="X445" s="24">
        <v>143.55000000000001</v>
      </c>
    </row>
    <row r="446" spans="21:24">
      <c r="U446" s="23" t="s">
        <v>853</v>
      </c>
      <c r="V446" s="23" t="s">
        <v>854</v>
      </c>
      <c r="W446" s="23" t="s">
        <v>212</v>
      </c>
      <c r="X446" s="24">
        <v>151.44999999999999</v>
      </c>
    </row>
    <row r="447" spans="21:24">
      <c r="U447" s="23" t="s">
        <v>855</v>
      </c>
      <c r="V447" s="23" t="s">
        <v>856</v>
      </c>
      <c r="W447" s="23" t="s">
        <v>209</v>
      </c>
      <c r="X447" s="24">
        <v>93.05</v>
      </c>
    </row>
    <row r="448" spans="21:24">
      <c r="U448" s="23" t="s">
        <v>857</v>
      </c>
      <c r="V448" s="23" t="s">
        <v>856</v>
      </c>
      <c r="W448" s="23" t="s">
        <v>212</v>
      </c>
      <c r="X448" s="24">
        <v>185.85</v>
      </c>
    </row>
    <row r="449" spans="21:24">
      <c r="U449" s="23" t="s">
        <v>858</v>
      </c>
      <c r="V449" s="23" t="s">
        <v>859</v>
      </c>
      <c r="W449" s="23" t="s">
        <v>209</v>
      </c>
      <c r="X449" s="24">
        <v>23.75</v>
      </c>
    </row>
    <row r="450" spans="21:24">
      <c r="U450" s="23" t="s">
        <v>860</v>
      </c>
      <c r="V450" s="23" t="s">
        <v>859</v>
      </c>
      <c r="W450" s="23" t="s">
        <v>212</v>
      </c>
      <c r="X450" s="24">
        <v>47.35</v>
      </c>
    </row>
    <row r="451" spans="21:24">
      <c r="U451" s="23" t="s">
        <v>861</v>
      </c>
      <c r="V451" s="23" t="s">
        <v>862</v>
      </c>
      <c r="W451" s="23" t="s">
        <v>209</v>
      </c>
      <c r="X451" s="24">
        <v>23.75</v>
      </c>
    </row>
    <row r="452" spans="21:24">
      <c r="U452" s="23" t="s">
        <v>863</v>
      </c>
      <c r="V452" s="23" t="s">
        <v>862</v>
      </c>
      <c r="W452" s="23" t="s">
        <v>212</v>
      </c>
      <c r="X452" s="24">
        <v>47.35</v>
      </c>
    </row>
    <row r="453" spans="21:24">
      <c r="U453" s="23" t="s">
        <v>864</v>
      </c>
      <c r="V453" s="23" t="s">
        <v>865</v>
      </c>
      <c r="W453" s="23" t="s">
        <v>209</v>
      </c>
      <c r="X453" s="24">
        <v>77.650000000000006</v>
      </c>
    </row>
    <row r="454" spans="21:24">
      <c r="U454" s="23" t="s">
        <v>866</v>
      </c>
      <c r="V454" s="23" t="s">
        <v>865</v>
      </c>
      <c r="W454" s="23" t="s">
        <v>212</v>
      </c>
      <c r="X454" s="24">
        <v>154.94999999999999</v>
      </c>
    </row>
    <row r="455" spans="21:24">
      <c r="U455" s="23" t="s">
        <v>867</v>
      </c>
      <c r="V455" s="23" t="s">
        <v>868</v>
      </c>
      <c r="W455" s="23" t="s">
        <v>209</v>
      </c>
      <c r="X455" s="24">
        <v>88.55</v>
      </c>
    </row>
    <row r="456" spans="21:24">
      <c r="U456" s="23" t="s">
        <v>869</v>
      </c>
      <c r="V456" s="23" t="s">
        <v>868</v>
      </c>
      <c r="W456" s="23" t="s">
        <v>212</v>
      </c>
      <c r="X456" s="24">
        <v>176.85</v>
      </c>
    </row>
    <row r="457" spans="21:24">
      <c r="U457" s="23" t="s">
        <v>870</v>
      </c>
      <c r="V457" s="23" t="s">
        <v>871</v>
      </c>
      <c r="W457" s="23" t="s">
        <v>209</v>
      </c>
      <c r="X457" s="24">
        <v>74.349999999999994</v>
      </c>
    </row>
    <row r="458" spans="21:24">
      <c r="U458" s="23" t="s">
        <v>872</v>
      </c>
      <c r="V458" s="23" t="s">
        <v>871</v>
      </c>
      <c r="W458" s="23" t="s">
        <v>212</v>
      </c>
      <c r="X458" s="24">
        <v>148.65</v>
      </c>
    </row>
    <row r="459" spans="21:24">
      <c r="U459" s="23" t="s">
        <v>873</v>
      </c>
      <c r="V459" s="23" t="s">
        <v>874</v>
      </c>
      <c r="W459" s="23" t="s">
        <v>221</v>
      </c>
      <c r="X459" s="24">
        <v>246.25</v>
      </c>
    </row>
    <row r="460" spans="21:24">
      <c r="U460" s="23" t="s">
        <v>875</v>
      </c>
      <c r="V460" s="23" t="s">
        <v>876</v>
      </c>
      <c r="W460" s="23" t="s">
        <v>366</v>
      </c>
      <c r="X460" s="24">
        <v>133.55000000000001</v>
      </c>
    </row>
    <row r="461" spans="21:24">
      <c r="U461" s="23" t="s">
        <v>877</v>
      </c>
      <c r="V461" s="23" t="s">
        <v>878</v>
      </c>
      <c r="W461" s="23" t="s">
        <v>221</v>
      </c>
      <c r="X461" s="24">
        <v>139.05000000000001</v>
      </c>
    </row>
    <row r="462" spans="21:24">
      <c r="U462" s="23" t="s">
        <v>879</v>
      </c>
      <c r="V462" s="23" t="s">
        <v>880</v>
      </c>
      <c r="W462" s="23" t="s">
        <v>366</v>
      </c>
      <c r="X462" s="24">
        <v>127.35</v>
      </c>
    </row>
    <row r="463" spans="21:24">
      <c r="U463" s="23" t="s">
        <v>881</v>
      </c>
      <c r="V463" s="23" t="s">
        <v>882</v>
      </c>
      <c r="W463" s="23" t="s">
        <v>185</v>
      </c>
      <c r="X463" s="24">
        <v>99.85</v>
      </c>
    </row>
    <row r="464" spans="21:24">
      <c r="U464" s="23" t="s">
        <v>883</v>
      </c>
      <c r="V464" s="23" t="s">
        <v>884</v>
      </c>
      <c r="W464" s="23" t="s">
        <v>168</v>
      </c>
      <c r="X464" s="24">
        <v>107.15</v>
      </c>
    </row>
    <row r="465" spans="21:24">
      <c r="U465" s="23" t="s">
        <v>885</v>
      </c>
      <c r="V465" s="23" t="s">
        <v>882</v>
      </c>
      <c r="W465" s="23" t="s">
        <v>168</v>
      </c>
      <c r="X465" s="24">
        <v>120.65</v>
      </c>
    </row>
    <row r="466" spans="21:24">
      <c r="U466" s="23" t="s">
        <v>886</v>
      </c>
      <c r="V466" s="23" t="s">
        <v>887</v>
      </c>
      <c r="W466" s="23" t="s">
        <v>366</v>
      </c>
      <c r="X466" s="24">
        <v>123.45</v>
      </c>
    </row>
    <row r="467" spans="21:24">
      <c r="U467" s="23" t="s">
        <v>888</v>
      </c>
      <c r="V467" s="23" t="s">
        <v>882</v>
      </c>
      <c r="W467" s="23" t="s">
        <v>168</v>
      </c>
      <c r="X467" s="24">
        <v>120.65</v>
      </c>
    </row>
    <row r="468" spans="21:24">
      <c r="U468" s="23" t="s">
        <v>889</v>
      </c>
      <c r="V468" s="23" t="s">
        <v>890</v>
      </c>
      <c r="W468" s="23" t="s">
        <v>185</v>
      </c>
      <c r="X468" s="24">
        <v>152.35</v>
      </c>
    </row>
    <row r="469" spans="21:24">
      <c r="U469" s="23" t="s">
        <v>891</v>
      </c>
      <c r="V469" s="23" t="s">
        <v>890</v>
      </c>
      <c r="W469" s="23" t="s">
        <v>168</v>
      </c>
      <c r="X469" s="24">
        <v>172.25</v>
      </c>
    </row>
    <row r="470" spans="21:24">
      <c r="U470" s="23" t="s">
        <v>892</v>
      </c>
      <c r="V470" s="23" t="s">
        <v>893</v>
      </c>
      <c r="W470" s="23" t="s">
        <v>185</v>
      </c>
      <c r="X470" s="24">
        <v>127.25</v>
      </c>
    </row>
    <row r="471" spans="21:24">
      <c r="U471" s="23" t="s">
        <v>894</v>
      </c>
      <c r="V471" s="23" t="s">
        <v>893</v>
      </c>
      <c r="W471" s="23" t="s">
        <v>168</v>
      </c>
      <c r="X471" s="24">
        <v>153.75</v>
      </c>
    </row>
    <row r="472" spans="21:24">
      <c r="U472" s="23" t="s">
        <v>895</v>
      </c>
      <c r="V472" s="23" t="s">
        <v>896</v>
      </c>
      <c r="W472" s="23" t="s">
        <v>185</v>
      </c>
      <c r="X472" s="24">
        <v>163.95</v>
      </c>
    </row>
    <row r="473" spans="21:24">
      <c r="U473" s="23" t="s">
        <v>897</v>
      </c>
      <c r="V473" s="23" t="s">
        <v>896</v>
      </c>
      <c r="W473" s="23" t="s">
        <v>168</v>
      </c>
      <c r="X473" s="24">
        <v>184.95</v>
      </c>
    </row>
    <row r="474" spans="21:24">
      <c r="U474" s="23" t="s">
        <v>898</v>
      </c>
      <c r="V474" s="23" t="s">
        <v>899</v>
      </c>
      <c r="W474" s="23" t="s">
        <v>185</v>
      </c>
      <c r="X474" s="24">
        <v>161.94999999999999</v>
      </c>
    </row>
    <row r="475" spans="21:24">
      <c r="U475" s="23" t="s">
        <v>900</v>
      </c>
      <c r="V475" s="23" t="s">
        <v>901</v>
      </c>
      <c r="W475" s="23" t="s">
        <v>185</v>
      </c>
      <c r="X475" s="24">
        <v>89.75</v>
      </c>
    </row>
    <row r="476" spans="21:24">
      <c r="U476" s="23" t="s">
        <v>902</v>
      </c>
      <c r="V476" s="23" t="s">
        <v>903</v>
      </c>
      <c r="W476" s="23" t="s">
        <v>185</v>
      </c>
      <c r="X476" s="24">
        <v>82.85</v>
      </c>
    </row>
    <row r="477" spans="21:24">
      <c r="U477" s="23" t="s">
        <v>904</v>
      </c>
      <c r="V477" s="23" t="s">
        <v>905</v>
      </c>
      <c r="W477" s="23" t="s">
        <v>590</v>
      </c>
      <c r="X477" s="24">
        <v>77.45</v>
      </c>
    </row>
    <row r="478" spans="21:24">
      <c r="U478" s="23" t="s">
        <v>906</v>
      </c>
      <c r="V478" s="23" t="s">
        <v>907</v>
      </c>
      <c r="W478" s="23" t="s">
        <v>185</v>
      </c>
      <c r="X478" s="24">
        <v>82.55</v>
      </c>
    </row>
    <row r="479" spans="21:24">
      <c r="U479" s="23" t="s">
        <v>908</v>
      </c>
      <c r="V479" s="23" t="s">
        <v>909</v>
      </c>
      <c r="W479" s="23" t="s">
        <v>185</v>
      </c>
      <c r="X479" s="24">
        <v>33.85</v>
      </c>
    </row>
    <row r="480" spans="21:24">
      <c r="U480" s="23" t="s">
        <v>910</v>
      </c>
      <c r="V480" s="23" t="s">
        <v>911</v>
      </c>
      <c r="W480" s="23" t="s">
        <v>185</v>
      </c>
      <c r="X480" s="24">
        <v>75.150000000000006</v>
      </c>
    </row>
    <row r="481" spans="21:24">
      <c r="U481" s="23" t="s">
        <v>912</v>
      </c>
      <c r="V481" s="23" t="s">
        <v>913</v>
      </c>
      <c r="W481" s="23" t="s">
        <v>221</v>
      </c>
      <c r="X481" s="24">
        <v>17.95</v>
      </c>
    </row>
    <row r="482" spans="21:24">
      <c r="U482" s="23" t="s">
        <v>914</v>
      </c>
      <c r="V482" s="23" t="s">
        <v>915</v>
      </c>
      <c r="W482" s="23" t="s">
        <v>185</v>
      </c>
      <c r="X482" s="24">
        <v>84.85</v>
      </c>
    </row>
    <row r="483" spans="21:24">
      <c r="U483" s="23" t="s">
        <v>916</v>
      </c>
      <c r="V483" s="23" t="s">
        <v>917</v>
      </c>
      <c r="W483" s="23" t="s">
        <v>287</v>
      </c>
      <c r="X483" s="24">
        <v>46.65</v>
      </c>
    </row>
    <row r="484" spans="21:24">
      <c r="U484" s="23" t="s">
        <v>918</v>
      </c>
      <c r="V484" s="23" t="s">
        <v>919</v>
      </c>
      <c r="W484" s="23" t="s">
        <v>287</v>
      </c>
      <c r="X484" s="24">
        <v>57.85</v>
      </c>
    </row>
    <row r="485" spans="21:24">
      <c r="U485" s="23" t="s">
        <v>920</v>
      </c>
      <c r="V485" s="23" t="s">
        <v>921</v>
      </c>
      <c r="W485" s="23" t="s">
        <v>168</v>
      </c>
      <c r="X485" s="24">
        <v>179.25</v>
      </c>
    </row>
    <row r="486" spans="21:24">
      <c r="U486" s="23" t="s">
        <v>922</v>
      </c>
      <c r="V486" s="23" t="s">
        <v>923</v>
      </c>
      <c r="W486" s="23" t="s">
        <v>287</v>
      </c>
      <c r="X486" s="24">
        <v>30.35</v>
      </c>
    </row>
    <row r="487" spans="21:24">
      <c r="U487" s="23" t="s">
        <v>924</v>
      </c>
      <c r="V487" s="23" t="s">
        <v>925</v>
      </c>
      <c r="W487" s="23" t="s">
        <v>185</v>
      </c>
      <c r="X487" s="24">
        <v>114.95</v>
      </c>
    </row>
    <row r="488" spans="21:24">
      <c r="U488" s="23" t="s">
        <v>926</v>
      </c>
      <c r="V488" s="23" t="s">
        <v>927</v>
      </c>
      <c r="W488" s="23" t="s">
        <v>212</v>
      </c>
      <c r="X488" s="24">
        <v>86.35</v>
      </c>
    </row>
    <row r="489" spans="21:24">
      <c r="U489" s="23" t="s">
        <v>928</v>
      </c>
      <c r="V489" s="23" t="s">
        <v>929</v>
      </c>
      <c r="W489" s="23" t="s">
        <v>185</v>
      </c>
      <c r="X489" s="24">
        <v>98.35</v>
      </c>
    </row>
    <row r="490" spans="21:24">
      <c r="U490" s="23" t="s">
        <v>930</v>
      </c>
      <c r="V490" s="23" t="s">
        <v>931</v>
      </c>
      <c r="W490" s="23" t="s">
        <v>212</v>
      </c>
      <c r="X490" s="24">
        <v>68.349999999999994</v>
      </c>
    </row>
    <row r="491" spans="21:24">
      <c r="U491" s="23" t="s">
        <v>932</v>
      </c>
      <c r="V491" s="23" t="s">
        <v>933</v>
      </c>
      <c r="W491" s="23" t="s">
        <v>185</v>
      </c>
      <c r="X491" s="24">
        <v>46.15</v>
      </c>
    </row>
    <row r="492" spans="21:24">
      <c r="U492" s="23" t="s">
        <v>934</v>
      </c>
      <c r="V492" s="23" t="s">
        <v>933</v>
      </c>
      <c r="W492" s="23" t="s">
        <v>168</v>
      </c>
      <c r="X492" s="24">
        <v>55.65</v>
      </c>
    </row>
    <row r="493" spans="21:24">
      <c r="U493" s="23" t="s">
        <v>935</v>
      </c>
      <c r="V493" s="23" t="s">
        <v>936</v>
      </c>
      <c r="W493" s="23" t="s">
        <v>221</v>
      </c>
      <c r="X493" s="24">
        <v>80.55</v>
      </c>
    </row>
    <row r="494" spans="21:24">
      <c r="U494" s="23" t="s">
        <v>937</v>
      </c>
      <c r="V494" s="23" t="s">
        <v>938</v>
      </c>
      <c r="W494" s="23" t="s">
        <v>185</v>
      </c>
      <c r="X494" s="24">
        <v>37.65</v>
      </c>
    </row>
    <row r="495" spans="21:24">
      <c r="U495" s="23" t="s">
        <v>939</v>
      </c>
      <c r="V495" s="23" t="s">
        <v>938</v>
      </c>
      <c r="W495" s="23" t="s">
        <v>168</v>
      </c>
      <c r="X495" s="24">
        <v>42.55</v>
      </c>
    </row>
    <row r="496" spans="21:24">
      <c r="U496" s="23" t="s">
        <v>940</v>
      </c>
      <c r="V496" s="23" t="s">
        <v>941</v>
      </c>
      <c r="W496" s="23" t="s">
        <v>185</v>
      </c>
      <c r="X496" s="24">
        <v>55.75</v>
      </c>
    </row>
    <row r="497" spans="21:24">
      <c r="U497" s="23" t="s">
        <v>942</v>
      </c>
      <c r="V497" s="23" t="s">
        <v>941</v>
      </c>
      <c r="W497" s="23" t="s">
        <v>168</v>
      </c>
      <c r="X497" s="24">
        <v>68.150000000000006</v>
      </c>
    </row>
    <row r="498" spans="21:24">
      <c r="U498" s="23" t="s">
        <v>943</v>
      </c>
      <c r="V498" s="23" t="s">
        <v>944</v>
      </c>
      <c r="W498" s="23" t="s">
        <v>590</v>
      </c>
      <c r="X498" s="24">
        <v>96.35</v>
      </c>
    </row>
    <row r="499" spans="21:24">
      <c r="U499" s="23" t="s">
        <v>945</v>
      </c>
      <c r="V499" s="23" t="s">
        <v>946</v>
      </c>
      <c r="W499" s="23" t="s">
        <v>168</v>
      </c>
      <c r="X499" s="24">
        <v>80.349999999999994</v>
      </c>
    </row>
    <row r="500" spans="21:24">
      <c r="U500" s="23" t="s">
        <v>947</v>
      </c>
      <c r="V500" s="23" t="s">
        <v>948</v>
      </c>
      <c r="W500" s="23" t="s">
        <v>193</v>
      </c>
      <c r="X500" s="24">
        <v>64.849999999999994</v>
      </c>
    </row>
    <row r="501" spans="21:24">
      <c r="U501" s="23" t="s">
        <v>949</v>
      </c>
      <c r="V501" s="23" t="s">
        <v>950</v>
      </c>
      <c r="W501" s="23" t="s">
        <v>193</v>
      </c>
      <c r="X501" s="24">
        <v>42.35</v>
      </c>
    </row>
    <row r="502" spans="21:24">
      <c r="U502" s="23" t="s">
        <v>951</v>
      </c>
      <c r="V502" s="23" t="s">
        <v>952</v>
      </c>
      <c r="W502" s="23" t="s">
        <v>185</v>
      </c>
      <c r="X502" s="24">
        <v>54.55</v>
      </c>
    </row>
    <row r="503" spans="21:24">
      <c r="U503" s="23" t="s">
        <v>953</v>
      </c>
      <c r="V503" s="23" t="s">
        <v>952</v>
      </c>
      <c r="W503" s="23" t="s">
        <v>168</v>
      </c>
      <c r="X503" s="24">
        <v>65.95</v>
      </c>
    </row>
    <row r="504" spans="21:24">
      <c r="U504" s="23" t="s">
        <v>954</v>
      </c>
      <c r="V504" s="23" t="s">
        <v>955</v>
      </c>
      <c r="W504" s="23" t="s">
        <v>193</v>
      </c>
      <c r="X504" s="24">
        <v>54.55</v>
      </c>
    </row>
    <row r="505" spans="21:24">
      <c r="U505" s="23" t="s">
        <v>956</v>
      </c>
      <c r="V505" s="23" t="s">
        <v>957</v>
      </c>
      <c r="W505" s="23" t="s">
        <v>185</v>
      </c>
      <c r="X505" s="24">
        <v>54.85</v>
      </c>
    </row>
    <row r="506" spans="21:24">
      <c r="U506" s="23" t="s">
        <v>958</v>
      </c>
      <c r="V506" s="23" t="s">
        <v>959</v>
      </c>
      <c r="W506" s="23" t="s">
        <v>185</v>
      </c>
      <c r="X506" s="24">
        <v>59.55</v>
      </c>
    </row>
    <row r="507" spans="21:24">
      <c r="U507" s="23" t="s">
        <v>960</v>
      </c>
      <c r="V507" s="23" t="s">
        <v>961</v>
      </c>
      <c r="W507" s="23" t="s">
        <v>287</v>
      </c>
      <c r="X507" s="24">
        <v>59.55</v>
      </c>
    </row>
    <row r="508" spans="21:24">
      <c r="U508" s="23" t="s">
        <v>962</v>
      </c>
      <c r="V508" s="23" t="s">
        <v>963</v>
      </c>
      <c r="W508" s="23" t="s">
        <v>590</v>
      </c>
      <c r="X508" s="24">
        <v>231.05</v>
      </c>
    </row>
    <row r="509" spans="21:24">
      <c r="U509" s="23" t="s">
        <v>964</v>
      </c>
      <c r="V509" s="23" t="s">
        <v>965</v>
      </c>
      <c r="W509" s="23" t="s">
        <v>287</v>
      </c>
      <c r="X509" s="24">
        <v>130.44999999999999</v>
      </c>
    </row>
    <row r="510" spans="21:24">
      <c r="U510" s="23" t="s">
        <v>966</v>
      </c>
      <c r="V510" s="23" t="s">
        <v>967</v>
      </c>
      <c r="W510" s="23" t="s">
        <v>168</v>
      </c>
      <c r="X510" s="24">
        <v>70.95</v>
      </c>
    </row>
    <row r="511" spans="21:24">
      <c r="U511" s="23" t="s">
        <v>968</v>
      </c>
      <c r="V511" s="23" t="s">
        <v>969</v>
      </c>
      <c r="W511" s="23" t="s">
        <v>287</v>
      </c>
      <c r="X511" s="24">
        <v>72.75</v>
      </c>
    </row>
    <row r="512" spans="21:24">
      <c r="U512" s="23" t="s">
        <v>970</v>
      </c>
      <c r="V512" s="23" t="s">
        <v>971</v>
      </c>
      <c r="W512" s="23" t="s">
        <v>287</v>
      </c>
      <c r="X512" s="24">
        <v>62.35</v>
      </c>
    </row>
    <row r="513" spans="21:24">
      <c r="U513" s="23" t="s">
        <v>972</v>
      </c>
      <c r="V513" s="23" t="s">
        <v>973</v>
      </c>
      <c r="W513" s="23" t="s">
        <v>185</v>
      </c>
      <c r="X513" s="24">
        <v>80.95</v>
      </c>
    </row>
    <row r="514" spans="21:24">
      <c r="U514" s="23" t="s">
        <v>974</v>
      </c>
      <c r="V514" s="23" t="s">
        <v>975</v>
      </c>
      <c r="W514" s="23" t="s">
        <v>168</v>
      </c>
      <c r="X514" s="24">
        <v>113.25</v>
      </c>
    </row>
    <row r="515" spans="21:24">
      <c r="U515" s="23" t="s">
        <v>976</v>
      </c>
      <c r="V515" s="23" t="s">
        <v>975</v>
      </c>
      <c r="W515" s="23" t="s">
        <v>185</v>
      </c>
      <c r="X515" s="24">
        <v>105.65</v>
      </c>
    </row>
    <row r="516" spans="21:24">
      <c r="U516" s="23" t="s">
        <v>977</v>
      </c>
      <c r="V516" s="23" t="s">
        <v>978</v>
      </c>
      <c r="W516" s="23" t="s">
        <v>168</v>
      </c>
      <c r="X516" s="24">
        <v>130.35</v>
      </c>
    </row>
    <row r="517" spans="21:24">
      <c r="U517" s="23" t="s">
        <v>979</v>
      </c>
      <c r="V517" s="23" t="s">
        <v>980</v>
      </c>
      <c r="W517" s="23" t="s">
        <v>168</v>
      </c>
      <c r="X517" s="24">
        <v>94.85</v>
      </c>
    </row>
    <row r="518" spans="21:24">
      <c r="U518" s="23" t="s">
        <v>981</v>
      </c>
      <c r="V518" s="23" t="s">
        <v>982</v>
      </c>
      <c r="W518" s="23" t="s">
        <v>168</v>
      </c>
      <c r="X518" s="24">
        <v>115.65</v>
      </c>
    </row>
    <row r="519" spans="21:24">
      <c r="U519" s="23" t="s">
        <v>983</v>
      </c>
      <c r="V519" s="23" t="s">
        <v>984</v>
      </c>
      <c r="W519" s="23" t="s">
        <v>168</v>
      </c>
      <c r="X519" s="24">
        <v>92.55</v>
      </c>
    </row>
    <row r="520" spans="21:24">
      <c r="U520" s="23" t="s">
        <v>985</v>
      </c>
      <c r="V520" s="23" t="s">
        <v>986</v>
      </c>
      <c r="W520" s="23" t="s">
        <v>168</v>
      </c>
      <c r="X520" s="24">
        <v>115.65</v>
      </c>
    </row>
    <row r="521" spans="21:24">
      <c r="U521" s="23" t="s">
        <v>987</v>
      </c>
      <c r="V521" s="23" t="s">
        <v>988</v>
      </c>
      <c r="W521" s="23" t="s">
        <v>596</v>
      </c>
      <c r="X521" s="24">
        <v>101.75</v>
      </c>
    </row>
    <row r="522" spans="21:24">
      <c r="U522" s="23" t="s">
        <v>989</v>
      </c>
      <c r="V522" s="23" t="s">
        <v>988</v>
      </c>
      <c r="W522" s="23" t="s">
        <v>366</v>
      </c>
      <c r="X522" s="24">
        <v>406.15</v>
      </c>
    </row>
    <row r="523" spans="21:24">
      <c r="U523" s="23" t="s">
        <v>990</v>
      </c>
      <c r="V523" s="23" t="s">
        <v>991</v>
      </c>
      <c r="W523" s="23" t="s">
        <v>608</v>
      </c>
      <c r="X523" s="24">
        <v>7.25</v>
      </c>
    </row>
    <row r="524" spans="21:24">
      <c r="U524" s="23" t="s">
        <v>992</v>
      </c>
      <c r="V524" s="23" t="s">
        <v>993</v>
      </c>
      <c r="W524" s="23" t="s">
        <v>608</v>
      </c>
      <c r="X524" s="24">
        <v>7.25</v>
      </c>
    </row>
    <row r="525" spans="21:24">
      <c r="U525" s="23" t="s">
        <v>994</v>
      </c>
      <c r="V525" s="23" t="s">
        <v>995</v>
      </c>
      <c r="W525" s="23" t="s">
        <v>996</v>
      </c>
      <c r="X525" s="24">
        <v>70.95</v>
      </c>
    </row>
    <row r="526" spans="21:24">
      <c r="U526" s="23" t="s">
        <v>997</v>
      </c>
      <c r="V526" s="23" t="s">
        <v>998</v>
      </c>
      <c r="W526" s="23" t="s">
        <v>999</v>
      </c>
      <c r="X526" s="24">
        <v>70.95</v>
      </c>
    </row>
    <row r="527" spans="21:24">
      <c r="U527" s="23" t="s">
        <v>1000</v>
      </c>
      <c r="V527" s="23" t="s">
        <v>1001</v>
      </c>
      <c r="W527" s="23" t="s">
        <v>996</v>
      </c>
      <c r="X527" s="24">
        <v>70.95</v>
      </c>
    </row>
    <row r="528" spans="21:24">
      <c r="U528" s="23" t="s">
        <v>1002</v>
      </c>
      <c r="V528" s="23" t="s">
        <v>1003</v>
      </c>
      <c r="W528" s="23" t="s">
        <v>1004</v>
      </c>
      <c r="X528" s="24">
        <v>30.95</v>
      </c>
    </row>
    <row r="529" spans="21:24">
      <c r="U529" s="23" t="s">
        <v>1005</v>
      </c>
      <c r="V529" s="23" t="s">
        <v>1003</v>
      </c>
      <c r="W529" s="23" t="s">
        <v>1006</v>
      </c>
      <c r="X529" s="24">
        <v>41.25</v>
      </c>
    </row>
    <row r="530" spans="21:24">
      <c r="U530" s="23" t="s">
        <v>1007</v>
      </c>
      <c r="V530" s="23" t="s">
        <v>1008</v>
      </c>
      <c r="W530" s="23" t="s">
        <v>185</v>
      </c>
      <c r="X530" s="24">
        <v>91.65</v>
      </c>
    </row>
    <row r="531" spans="21:24">
      <c r="U531" s="23" t="s">
        <v>1009</v>
      </c>
      <c r="V531" s="23" t="s">
        <v>1008</v>
      </c>
      <c r="W531" s="23" t="s">
        <v>168</v>
      </c>
      <c r="X531" s="24">
        <v>102.85</v>
      </c>
    </row>
    <row r="532" spans="21:24">
      <c r="U532" s="23" t="s">
        <v>1010</v>
      </c>
      <c r="V532" s="23" t="s">
        <v>1011</v>
      </c>
      <c r="W532" s="23" t="s">
        <v>185</v>
      </c>
      <c r="X532" s="24">
        <v>111.85</v>
      </c>
    </row>
    <row r="533" spans="21:24">
      <c r="U533" s="23" t="s">
        <v>1012</v>
      </c>
      <c r="V533" s="23" t="s">
        <v>1011</v>
      </c>
      <c r="W533" s="23" t="s">
        <v>168</v>
      </c>
      <c r="X533" s="24">
        <v>120.15</v>
      </c>
    </row>
    <row r="534" spans="21:24">
      <c r="U534" s="23" t="s">
        <v>1013</v>
      </c>
      <c r="V534" s="23" t="s">
        <v>1014</v>
      </c>
      <c r="W534" s="23" t="s">
        <v>185</v>
      </c>
      <c r="X534" s="24">
        <v>133.35</v>
      </c>
    </row>
    <row r="535" spans="21:24">
      <c r="U535" s="23" t="s">
        <v>1015</v>
      </c>
      <c r="V535" s="23" t="s">
        <v>1014</v>
      </c>
      <c r="W535" s="23" t="s">
        <v>168</v>
      </c>
      <c r="X535" s="24">
        <v>149.94999999999999</v>
      </c>
    </row>
    <row r="536" spans="21:24">
      <c r="U536" s="23" t="s">
        <v>1016</v>
      </c>
      <c r="V536" s="23" t="s">
        <v>1017</v>
      </c>
      <c r="W536" s="23" t="s">
        <v>366</v>
      </c>
      <c r="X536" s="24">
        <v>101.45</v>
      </c>
    </row>
    <row r="537" spans="21:24">
      <c r="U537" s="23" t="s">
        <v>1018</v>
      </c>
      <c r="V537" s="23" t="s">
        <v>1019</v>
      </c>
      <c r="W537" s="23" t="s">
        <v>185</v>
      </c>
      <c r="X537" s="24">
        <v>37.549999999999997</v>
      </c>
    </row>
    <row r="538" spans="21:24">
      <c r="U538" s="23" t="s">
        <v>1020</v>
      </c>
      <c r="V538" s="23" t="s">
        <v>1019</v>
      </c>
      <c r="W538" s="23" t="s">
        <v>168</v>
      </c>
      <c r="X538" s="24">
        <v>42.25</v>
      </c>
    </row>
    <row r="539" spans="21:24">
      <c r="U539" s="23" t="s">
        <v>1021</v>
      </c>
      <c r="V539" s="23" t="s">
        <v>1022</v>
      </c>
      <c r="W539" s="23" t="s">
        <v>185</v>
      </c>
      <c r="X539" s="24">
        <v>64.75</v>
      </c>
    </row>
    <row r="540" spans="21:24">
      <c r="U540" s="23" t="s">
        <v>1023</v>
      </c>
      <c r="V540" s="23" t="s">
        <v>1022</v>
      </c>
      <c r="W540" s="23" t="s">
        <v>168</v>
      </c>
      <c r="X540" s="24">
        <v>73.05</v>
      </c>
    </row>
    <row r="541" spans="21:24">
      <c r="U541" s="23" t="s">
        <v>1024</v>
      </c>
      <c r="V541" s="23" t="s">
        <v>1025</v>
      </c>
      <c r="W541" s="23" t="s">
        <v>185</v>
      </c>
      <c r="X541" s="24">
        <v>66.75</v>
      </c>
    </row>
    <row r="542" spans="21:24">
      <c r="U542" s="23" t="s">
        <v>1026</v>
      </c>
      <c r="V542" s="23" t="s">
        <v>1025</v>
      </c>
      <c r="W542" s="23" t="s">
        <v>168</v>
      </c>
      <c r="X542" s="24">
        <v>75.349999999999994</v>
      </c>
    </row>
    <row r="543" spans="21:24">
      <c r="U543" s="23" t="s">
        <v>1027</v>
      </c>
      <c r="V543" s="23" t="s">
        <v>1028</v>
      </c>
      <c r="W543" s="23" t="s">
        <v>185</v>
      </c>
      <c r="X543" s="24">
        <v>73.75</v>
      </c>
    </row>
    <row r="544" spans="21:24">
      <c r="U544" s="23" t="s">
        <v>1029</v>
      </c>
      <c r="V544" s="23" t="s">
        <v>1030</v>
      </c>
      <c r="W544" s="23" t="s">
        <v>185</v>
      </c>
      <c r="X544" s="24">
        <v>65.349999999999994</v>
      </c>
    </row>
    <row r="545" spans="21:24">
      <c r="U545" s="23" t="s">
        <v>1031</v>
      </c>
      <c r="V545" s="23" t="s">
        <v>1032</v>
      </c>
      <c r="W545" s="23" t="s">
        <v>185</v>
      </c>
      <c r="X545" s="24">
        <v>63.85</v>
      </c>
    </row>
    <row r="546" spans="21:24">
      <c r="U546" s="23" t="s">
        <v>1033</v>
      </c>
      <c r="V546" s="23" t="s">
        <v>1034</v>
      </c>
      <c r="W546" s="23" t="s">
        <v>1035</v>
      </c>
      <c r="X546" s="24">
        <v>30.45</v>
      </c>
    </row>
    <row r="547" spans="21:24">
      <c r="U547" s="23" t="s">
        <v>1036</v>
      </c>
      <c r="V547" s="23" t="s">
        <v>1037</v>
      </c>
      <c r="W547" s="23" t="s">
        <v>1035</v>
      </c>
      <c r="X547" s="24">
        <v>35.15</v>
      </c>
    </row>
    <row r="548" spans="21:24">
      <c r="U548" s="23" t="s">
        <v>1038</v>
      </c>
      <c r="V548" s="23" t="s">
        <v>1039</v>
      </c>
      <c r="W548" s="23" t="s">
        <v>221</v>
      </c>
      <c r="X548" s="24">
        <v>83.75</v>
      </c>
    </row>
    <row r="549" spans="21:24">
      <c r="U549" s="23" t="s">
        <v>1040</v>
      </c>
      <c r="V549" s="23" t="s">
        <v>1041</v>
      </c>
      <c r="W549" s="23" t="s">
        <v>185</v>
      </c>
      <c r="X549" s="24">
        <v>120.65</v>
      </c>
    </row>
    <row r="550" spans="21:24">
      <c r="U550" s="23" t="s">
        <v>1042</v>
      </c>
      <c r="V550" s="23" t="s">
        <v>1041</v>
      </c>
      <c r="W550" s="23" t="s">
        <v>168</v>
      </c>
      <c r="X550" s="24">
        <v>139.85</v>
      </c>
    </row>
    <row r="551" spans="21:24">
      <c r="U551" s="23" t="s">
        <v>1043</v>
      </c>
      <c r="V551" s="23" t="s">
        <v>1044</v>
      </c>
      <c r="W551" s="23" t="s">
        <v>1045</v>
      </c>
      <c r="X551" s="24">
        <v>47.85</v>
      </c>
    </row>
    <row r="552" spans="21:24">
      <c r="U552" s="23" t="s">
        <v>1046</v>
      </c>
      <c r="V552" s="23" t="s">
        <v>1047</v>
      </c>
      <c r="W552" s="23" t="s">
        <v>185</v>
      </c>
      <c r="X552" s="24">
        <v>108.75</v>
      </c>
    </row>
    <row r="553" spans="21:24">
      <c r="U553" s="23" t="s">
        <v>1048</v>
      </c>
      <c r="V553" s="23" t="s">
        <v>1049</v>
      </c>
      <c r="W553" s="23" t="s">
        <v>185</v>
      </c>
      <c r="X553" s="24">
        <v>75.150000000000006</v>
      </c>
    </row>
    <row r="554" spans="21:24">
      <c r="U554" s="23" t="s">
        <v>1050</v>
      </c>
      <c r="V554" s="23" t="s">
        <v>1051</v>
      </c>
      <c r="W554" s="23" t="s">
        <v>185</v>
      </c>
      <c r="X554" s="24">
        <v>111.75</v>
      </c>
    </row>
    <row r="555" spans="21:24">
      <c r="U555" s="23" t="s">
        <v>1052</v>
      </c>
      <c r="V555" s="23" t="s">
        <v>1053</v>
      </c>
      <c r="W555" s="23" t="s">
        <v>185</v>
      </c>
      <c r="X555" s="24">
        <v>79.55</v>
      </c>
    </row>
    <row r="556" spans="21:24">
      <c r="U556" s="23" t="s">
        <v>1054</v>
      </c>
      <c r="V556" s="23" t="s">
        <v>1055</v>
      </c>
      <c r="W556" s="23" t="s">
        <v>185</v>
      </c>
      <c r="X556" s="24">
        <v>75.75</v>
      </c>
    </row>
    <row r="557" spans="21:24">
      <c r="U557" s="23" t="s">
        <v>1056</v>
      </c>
      <c r="V557" s="23" t="s">
        <v>1055</v>
      </c>
      <c r="W557" s="23" t="s">
        <v>168</v>
      </c>
      <c r="X557" s="24">
        <v>106.55</v>
      </c>
    </row>
    <row r="558" spans="21:24">
      <c r="U558" s="23" t="s">
        <v>1057</v>
      </c>
      <c r="V558" s="23" t="s">
        <v>1058</v>
      </c>
      <c r="W558" s="23" t="s">
        <v>1035</v>
      </c>
      <c r="X558" s="24">
        <v>48.65</v>
      </c>
    </row>
    <row r="559" spans="21:24">
      <c r="U559" s="23" t="s">
        <v>1059</v>
      </c>
      <c r="V559" s="23" t="s">
        <v>1060</v>
      </c>
      <c r="W559" s="23" t="s">
        <v>168</v>
      </c>
      <c r="X559" s="24">
        <v>62.15</v>
      </c>
    </row>
    <row r="560" spans="21:24">
      <c r="U560" s="23" t="s">
        <v>1061</v>
      </c>
      <c r="V560" s="23" t="s">
        <v>1062</v>
      </c>
      <c r="W560" s="23" t="s">
        <v>185</v>
      </c>
      <c r="X560" s="24">
        <v>58.65</v>
      </c>
    </row>
    <row r="561" spans="21:24">
      <c r="U561" s="23" t="s">
        <v>1063</v>
      </c>
      <c r="V561" s="23" t="s">
        <v>1062</v>
      </c>
      <c r="W561" s="23" t="s">
        <v>168</v>
      </c>
      <c r="X561" s="24">
        <v>65.150000000000006</v>
      </c>
    </row>
    <row r="562" spans="21:24">
      <c r="U562" s="23" t="s">
        <v>1064</v>
      </c>
      <c r="V562" s="23" t="s">
        <v>1065</v>
      </c>
      <c r="W562" s="23" t="s">
        <v>185</v>
      </c>
      <c r="X562" s="24">
        <v>69.25</v>
      </c>
    </row>
    <row r="563" spans="21:24">
      <c r="U563" s="23" t="s">
        <v>1066</v>
      </c>
      <c r="V563" s="23" t="s">
        <v>1065</v>
      </c>
      <c r="W563" s="23" t="s">
        <v>168</v>
      </c>
      <c r="X563" s="24">
        <v>74.55</v>
      </c>
    </row>
    <row r="564" spans="21:24">
      <c r="U564" s="23" t="s">
        <v>1067</v>
      </c>
      <c r="V564" s="23" t="s">
        <v>1068</v>
      </c>
      <c r="W564" s="23" t="s">
        <v>185</v>
      </c>
      <c r="X564" s="24">
        <v>24.15</v>
      </c>
    </row>
    <row r="565" spans="21:24">
      <c r="U565" s="23" t="s">
        <v>1069</v>
      </c>
      <c r="V565" s="23" t="s">
        <v>1070</v>
      </c>
      <c r="W565" s="23" t="s">
        <v>185</v>
      </c>
      <c r="X565" s="24">
        <v>34.75</v>
      </c>
    </row>
    <row r="566" spans="21:24">
      <c r="U566" s="23" t="s">
        <v>1071</v>
      </c>
      <c r="V566" s="23" t="s">
        <v>1072</v>
      </c>
      <c r="W566" s="23" t="s">
        <v>185</v>
      </c>
      <c r="X566" s="24">
        <v>71.849999999999994</v>
      </c>
    </row>
    <row r="567" spans="21:24">
      <c r="U567" s="23" t="s">
        <v>1073</v>
      </c>
      <c r="V567" s="23" t="s">
        <v>1074</v>
      </c>
      <c r="W567" s="23" t="s">
        <v>1035</v>
      </c>
      <c r="X567" s="24">
        <v>45.45</v>
      </c>
    </row>
    <row r="568" spans="21:24">
      <c r="U568" s="23" t="s">
        <v>1075</v>
      </c>
      <c r="V568" s="23" t="s">
        <v>1076</v>
      </c>
      <c r="W568" s="23" t="s">
        <v>185</v>
      </c>
      <c r="X568" s="24">
        <v>67.150000000000006</v>
      </c>
    </row>
    <row r="569" spans="21:24">
      <c r="U569" s="23" t="s">
        <v>1077</v>
      </c>
      <c r="V569" s="23" t="s">
        <v>1078</v>
      </c>
      <c r="W569" s="23" t="s">
        <v>185</v>
      </c>
      <c r="X569" s="24">
        <v>24.15</v>
      </c>
    </row>
    <row r="570" spans="21:24">
      <c r="U570" s="23" t="s">
        <v>1079</v>
      </c>
      <c r="V570" s="23" t="s">
        <v>1080</v>
      </c>
      <c r="W570" s="23" t="s">
        <v>1045</v>
      </c>
      <c r="X570" s="24">
        <v>12.05</v>
      </c>
    </row>
    <row r="571" spans="21:24">
      <c r="U571" s="23" t="s">
        <v>1081</v>
      </c>
      <c r="V571" s="23" t="s">
        <v>1082</v>
      </c>
      <c r="W571" s="23" t="s">
        <v>1045</v>
      </c>
      <c r="X571" s="24">
        <v>20.05</v>
      </c>
    </row>
    <row r="572" spans="21:24">
      <c r="U572" s="23" t="s">
        <v>1083</v>
      </c>
      <c r="V572" s="23" t="s">
        <v>1084</v>
      </c>
      <c r="W572" s="23" t="s">
        <v>1045</v>
      </c>
      <c r="X572" s="24">
        <v>16.05</v>
      </c>
    </row>
    <row r="573" spans="21:24">
      <c r="U573" s="23" t="s">
        <v>1085</v>
      </c>
      <c r="V573" s="23" t="s">
        <v>1086</v>
      </c>
      <c r="W573" s="23" t="s">
        <v>185</v>
      </c>
      <c r="X573" s="24">
        <v>68.55</v>
      </c>
    </row>
    <row r="574" spans="21:24">
      <c r="U574" s="23" t="s">
        <v>1087</v>
      </c>
      <c r="V574" s="23" t="s">
        <v>1088</v>
      </c>
      <c r="W574" s="23" t="s">
        <v>1035</v>
      </c>
      <c r="X574" s="24">
        <v>28.55</v>
      </c>
    </row>
    <row r="575" spans="21:24">
      <c r="U575" s="23" t="s">
        <v>1089</v>
      </c>
      <c r="V575" s="23" t="s">
        <v>1090</v>
      </c>
      <c r="W575" s="23" t="s">
        <v>185</v>
      </c>
      <c r="X575" s="24">
        <v>83.35</v>
      </c>
    </row>
    <row r="576" spans="21:24">
      <c r="U576" s="23" t="s">
        <v>1091</v>
      </c>
      <c r="V576" s="23" t="s">
        <v>1092</v>
      </c>
      <c r="W576" s="23" t="s">
        <v>1093</v>
      </c>
      <c r="X576" s="24">
        <v>307.55</v>
      </c>
    </row>
    <row r="577" spans="21:24">
      <c r="U577" s="23" t="s">
        <v>1094</v>
      </c>
      <c r="V577" s="23" t="s">
        <v>1092</v>
      </c>
      <c r="W577" s="23" t="s">
        <v>614</v>
      </c>
      <c r="X577" s="24">
        <v>117.85</v>
      </c>
    </row>
    <row r="578" spans="21:24">
      <c r="U578" s="23" t="s">
        <v>1095</v>
      </c>
      <c r="V578" s="23" t="s">
        <v>1096</v>
      </c>
      <c r="W578" s="23" t="s">
        <v>1035</v>
      </c>
      <c r="X578" s="24">
        <v>48.65</v>
      </c>
    </row>
    <row r="579" spans="21:24">
      <c r="U579" s="23" t="s">
        <v>1097</v>
      </c>
      <c r="V579" s="23" t="s">
        <v>1098</v>
      </c>
      <c r="W579" s="23" t="s">
        <v>221</v>
      </c>
      <c r="X579" s="24">
        <v>146.75</v>
      </c>
    </row>
    <row r="580" spans="21:24">
      <c r="U580" s="23" t="s">
        <v>1099</v>
      </c>
      <c r="V580" s="23" t="s">
        <v>1100</v>
      </c>
      <c r="W580" s="23" t="s">
        <v>168</v>
      </c>
      <c r="X580" s="24">
        <v>100.25</v>
      </c>
    </row>
    <row r="581" spans="21:24">
      <c r="U581" s="23" t="s">
        <v>1101</v>
      </c>
      <c r="V581" s="23" t="s">
        <v>1102</v>
      </c>
      <c r="W581" s="23" t="s">
        <v>1103</v>
      </c>
      <c r="X581" s="24">
        <v>82.85</v>
      </c>
    </row>
    <row r="582" spans="21:24">
      <c r="U582" s="23" t="s">
        <v>1104</v>
      </c>
      <c r="V582" s="23" t="s">
        <v>1102</v>
      </c>
      <c r="W582" s="23" t="s">
        <v>168</v>
      </c>
      <c r="X582" s="24">
        <v>80.45</v>
      </c>
    </row>
    <row r="583" spans="21:24">
      <c r="U583" s="23" t="s">
        <v>1105</v>
      </c>
      <c r="V583" s="23" t="s">
        <v>1102</v>
      </c>
      <c r="W583" s="23" t="s">
        <v>175</v>
      </c>
      <c r="X583" s="24">
        <v>211.65</v>
      </c>
    </row>
    <row r="584" spans="21:24">
      <c r="U584" s="23" t="s">
        <v>1106</v>
      </c>
      <c r="V584" s="23" t="s">
        <v>1102</v>
      </c>
      <c r="W584" s="23" t="s">
        <v>193</v>
      </c>
      <c r="X584" s="24">
        <v>41.55</v>
      </c>
    </row>
    <row r="585" spans="21:24">
      <c r="U585" s="23" t="s">
        <v>1107</v>
      </c>
      <c r="V585" s="23" t="s">
        <v>1108</v>
      </c>
      <c r="W585" s="23" t="s">
        <v>1103</v>
      </c>
      <c r="X585" s="24">
        <v>103.95</v>
      </c>
    </row>
    <row r="586" spans="21:24">
      <c r="U586" s="23" t="s">
        <v>1109</v>
      </c>
      <c r="V586" s="23" t="s">
        <v>1110</v>
      </c>
      <c r="W586" s="23" t="s">
        <v>168</v>
      </c>
      <c r="X586" s="24">
        <v>98.85</v>
      </c>
    </row>
    <row r="587" spans="21:24">
      <c r="U587" s="23" t="s">
        <v>1111</v>
      </c>
      <c r="V587" s="23" t="s">
        <v>1110</v>
      </c>
      <c r="W587" s="23" t="s">
        <v>175</v>
      </c>
      <c r="X587" s="24">
        <v>227.45</v>
      </c>
    </row>
    <row r="588" spans="21:24">
      <c r="U588" s="23" t="s">
        <v>1112</v>
      </c>
      <c r="V588" s="23" t="s">
        <v>1108</v>
      </c>
      <c r="W588" s="23" t="s">
        <v>193</v>
      </c>
      <c r="X588" s="24">
        <v>52.05</v>
      </c>
    </row>
    <row r="589" spans="21:24">
      <c r="U589" s="23" t="s">
        <v>1113</v>
      </c>
      <c r="V589" s="23" t="s">
        <v>1114</v>
      </c>
      <c r="W589" s="23" t="s">
        <v>185</v>
      </c>
      <c r="X589" s="24">
        <v>80.25</v>
      </c>
    </row>
    <row r="590" spans="21:24">
      <c r="U590" s="23" t="s">
        <v>1115</v>
      </c>
      <c r="V590" s="23" t="s">
        <v>1114</v>
      </c>
      <c r="W590" s="23" t="s">
        <v>1103</v>
      </c>
      <c r="X590" s="24">
        <v>91.65</v>
      </c>
    </row>
    <row r="591" spans="21:24">
      <c r="U591" s="23" t="s">
        <v>1116</v>
      </c>
      <c r="V591" s="23" t="s">
        <v>1114</v>
      </c>
      <c r="W591" s="23" t="s">
        <v>168</v>
      </c>
      <c r="X591" s="24">
        <v>88.95</v>
      </c>
    </row>
    <row r="592" spans="21:24">
      <c r="U592" s="23" t="s">
        <v>1117</v>
      </c>
      <c r="V592" s="23" t="s">
        <v>1114</v>
      </c>
      <c r="W592" s="23" t="s">
        <v>193</v>
      </c>
      <c r="X592" s="24">
        <v>45.95</v>
      </c>
    </row>
    <row r="593" spans="21:24">
      <c r="U593" s="23" t="s">
        <v>1118</v>
      </c>
      <c r="V593" s="23" t="s">
        <v>1119</v>
      </c>
      <c r="W593" s="23" t="s">
        <v>1103</v>
      </c>
      <c r="X593" s="24">
        <v>118.75</v>
      </c>
    </row>
    <row r="594" spans="21:24">
      <c r="U594" s="23" t="s">
        <v>1120</v>
      </c>
      <c r="V594" s="23" t="s">
        <v>1119</v>
      </c>
      <c r="W594" s="23" t="s">
        <v>168</v>
      </c>
      <c r="X594" s="24">
        <v>112.45</v>
      </c>
    </row>
    <row r="595" spans="21:24">
      <c r="U595" s="23" t="s">
        <v>1121</v>
      </c>
      <c r="V595" s="23" t="s">
        <v>1119</v>
      </c>
      <c r="W595" s="23" t="s">
        <v>175</v>
      </c>
      <c r="X595" s="24">
        <v>284.05</v>
      </c>
    </row>
    <row r="596" spans="21:24">
      <c r="U596" s="23" t="s">
        <v>1122</v>
      </c>
      <c r="V596" s="23" t="s">
        <v>1119</v>
      </c>
      <c r="W596" s="23" t="s">
        <v>193</v>
      </c>
      <c r="X596" s="24">
        <v>59.45</v>
      </c>
    </row>
    <row r="597" spans="21:24">
      <c r="U597" s="23" t="s">
        <v>1123</v>
      </c>
      <c r="V597" s="23" t="s">
        <v>1124</v>
      </c>
      <c r="W597" s="23" t="s">
        <v>1103</v>
      </c>
      <c r="X597" s="24">
        <v>130.65</v>
      </c>
    </row>
    <row r="598" spans="21:24">
      <c r="U598" s="23" t="s">
        <v>1125</v>
      </c>
      <c r="V598" s="23" t="s">
        <v>1124</v>
      </c>
      <c r="W598" s="23" t="s">
        <v>168</v>
      </c>
      <c r="X598" s="24">
        <v>125.25</v>
      </c>
    </row>
    <row r="599" spans="21:24">
      <c r="U599" s="23" t="s">
        <v>1126</v>
      </c>
      <c r="V599" s="23" t="s">
        <v>1124</v>
      </c>
      <c r="W599" s="23" t="s">
        <v>175</v>
      </c>
      <c r="X599" s="24">
        <v>265.35000000000002</v>
      </c>
    </row>
    <row r="600" spans="21:24">
      <c r="U600" s="23" t="s">
        <v>1127</v>
      </c>
      <c r="V600" s="23" t="s">
        <v>1124</v>
      </c>
      <c r="W600" s="23" t="s">
        <v>193</v>
      </c>
      <c r="X600" s="24">
        <v>65.45</v>
      </c>
    </row>
    <row r="601" spans="21:24">
      <c r="U601" s="23" t="s">
        <v>1128</v>
      </c>
      <c r="V601" s="23" t="s">
        <v>1129</v>
      </c>
      <c r="W601" s="23" t="s">
        <v>1103</v>
      </c>
      <c r="X601" s="24">
        <v>94.85</v>
      </c>
    </row>
    <row r="602" spans="21:24">
      <c r="U602" s="23" t="s">
        <v>1130</v>
      </c>
      <c r="V602" s="23" t="s">
        <v>1129</v>
      </c>
      <c r="W602" s="23" t="s">
        <v>168</v>
      </c>
      <c r="X602" s="24">
        <v>91.25</v>
      </c>
    </row>
    <row r="603" spans="21:24">
      <c r="U603" s="23" t="s">
        <v>1131</v>
      </c>
      <c r="V603" s="23" t="s">
        <v>1129</v>
      </c>
      <c r="W603" s="23" t="s">
        <v>175</v>
      </c>
      <c r="X603" s="24">
        <v>220.15</v>
      </c>
    </row>
    <row r="604" spans="21:24">
      <c r="U604" s="23" t="s">
        <v>1132</v>
      </c>
      <c r="V604" s="23" t="s">
        <v>1129</v>
      </c>
      <c r="W604" s="23" t="s">
        <v>193</v>
      </c>
      <c r="X604" s="24">
        <v>47.55</v>
      </c>
    </row>
    <row r="605" spans="21:24">
      <c r="U605" s="23" t="s">
        <v>1133</v>
      </c>
      <c r="V605" s="23" t="s">
        <v>1134</v>
      </c>
      <c r="W605" s="23" t="s">
        <v>1103</v>
      </c>
      <c r="X605" s="24">
        <v>46.95</v>
      </c>
    </row>
    <row r="606" spans="21:24">
      <c r="U606" s="23" t="s">
        <v>1135</v>
      </c>
      <c r="V606" s="23" t="s">
        <v>1134</v>
      </c>
      <c r="W606" s="23" t="s">
        <v>168</v>
      </c>
      <c r="X606" s="24">
        <v>44.75</v>
      </c>
    </row>
    <row r="607" spans="21:24">
      <c r="U607" s="23" t="s">
        <v>1136</v>
      </c>
      <c r="V607" s="23" t="s">
        <v>1134</v>
      </c>
      <c r="W607" s="23" t="s">
        <v>175</v>
      </c>
      <c r="X607" s="24">
        <v>131.15</v>
      </c>
    </row>
    <row r="608" spans="21:24">
      <c r="U608" s="23" t="s">
        <v>1137</v>
      </c>
      <c r="V608" s="23" t="s">
        <v>1134</v>
      </c>
      <c r="W608" s="23" t="s">
        <v>193</v>
      </c>
      <c r="X608" s="24">
        <v>23.55</v>
      </c>
    </row>
    <row r="609" spans="21:24">
      <c r="U609" s="23" t="s">
        <v>1138</v>
      </c>
      <c r="V609" s="23" t="s">
        <v>1139</v>
      </c>
      <c r="W609" s="23" t="s">
        <v>1103</v>
      </c>
      <c r="X609" s="24">
        <v>73.650000000000006</v>
      </c>
    </row>
    <row r="610" spans="21:24">
      <c r="U610" s="23" t="s">
        <v>1140</v>
      </c>
      <c r="V610" s="23" t="s">
        <v>1139</v>
      </c>
      <c r="W610" s="23" t="s">
        <v>168</v>
      </c>
      <c r="X610" s="24">
        <v>71.349999999999994</v>
      </c>
    </row>
    <row r="611" spans="21:24">
      <c r="U611" s="23" t="s">
        <v>1141</v>
      </c>
      <c r="V611" s="23" t="s">
        <v>1139</v>
      </c>
      <c r="W611" s="23" t="s">
        <v>175</v>
      </c>
      <c r="X611" s="24">
        <v>203.45</v>
      </c>
    </row>
    <row r="612" spans="21:24">
      <c r="U612" s="23" t="s">
        <v>1142</v>
      </c>
      <c r="V612" s="23" t="s">
        <v>1139</v>
      </c>
      <c r="W612" s="23" t="s">
        <v>193</v>
      </c>
      <c r="X612" s="24">
        <v>36.950000000000003</v>
      </c>
    </row>
    <row r="613" spans="21:24">
      <c r="U613" s="23" t="s">
        <v>1143</v>
      </c>
      <c r="V613" s="23" t="s">
        <v>1144</v>
      </c>
      <c r="W613" s="23" t="s">
        <v>1103</v>
      </c>
      <c r="X613" s="24">
        <v>74.150000000000006</v>
      </c>
    </row>
    <row r="614" spans="21:24">
      <c r="U614" s="23" t="s">
        <v>1145</v>
      </c>
      <c r="V614" s="23" t="s">
        <v>1144</v>
      </c>
      <c r="W614" s="23" t="s">
        <v>168</v>
      </c>
      <c r="X614" s="24">
        <v>70.650000000000006</v>
      </c>
    </row>
    <row r="615" spans="21:24">
      <c r="U615" s="23" t="s">
        <v>1146</v>
      </c>
      <c r="V615" s="23" t="s">
        <v>1144</v>
      </c>
      <c r="W615" s="23" t="s">
        <v>175</v>
      </c>
      <c r="X615" s="24">
        <v>212.75</v>
      </c>
    </row>
    <row r="616" spans="21:24">
      <c r="U616" s="23" t="s">
        <v>1147</v>
      </c>
      <c r="V616" s="23" t="s">
        <v>1144</v>
      </c>
      <c r="W616" s="23" t="s">
        <v>193</v>
      </c>
      <c r="X616" s="24">
        <v>37.15</v>
      </c>
    </row>
    <row r="617" spans="21:24">
      <c r="U617" s="23" t="s">
        <v>1148</v>
      </c>
      <c r="V617" s="23" t="s">
        <v>1149</v>
      </c>
      <c r="W617" s="23" t="s">
        <v>1045</v>
      </c>
      <c r="X617" s="24">
        <v>66.45</v>
      </c>
    </row>
    <row r="618" spans="21:24">
      <c r="U618" s="23" t="s">
        <v>1150</v>
      </c>
      <c r="V618" s="23" t="s">
        <v>1151</v>
      </c>
      <c r="W618" s="23" t="s">
        <v>1045</v>
      </c>
      <c r="X618" s="24">
        <v>56.65</v>
      </c>
    </row>
    <row r="619" spans="21:24">
      <c r="U619" s="23" t="s">
        <v>1152</v>
      </c>
      <c r="V619" s="23" t="s">
        <v>1153</v>
      </c>
      <c r="W619" s="23" t="s">
        <v>185</v>
      </c>
      <c r="X619" s="24">
        <v>55.95</v>
      </c>
    </row>
    <row r="620" spans="21:24">
      <c r="U620" s="23" t="s">
        <v>1154</v>
      </c>
      <c r="V620" s="23" t="s">
        <v>1155</v>
      </c>
      <c r="W620" s="23" t="s">
        <v>1045</v>
      </c>
      <c r="X620" s="24">
        <v>38.450000000000003</v>
      </c>
    </row>
  </sheetData>
  <sheetProtection password="C691" sheet="1" objects="1" scenarios="1" insertHyperlinks="0" selectLockedCells="1"/>
  <mergeCells count="2">
    <mergeCell ref="A1:J1"/>
    <mergeCell ref="A26:J26"/>
  </mergeCells>
  <dataValidations count="2">
    <dataValidation type="list" allowBlank="1" sqref="I3:I25" xr:uid="{90E294E4-04FB-4E55-A49F-A95ACEE6A4CA}">
      <formula1>$Z$3:$Z$36</formula1>
    </dataValidation>
    <dataValidation type="list" showInputMessage="1" sqref="D3:D25 D28:D53" xr:uid="{8720FFF7-25A3-4A6B-B2BC-EF2DA1930BCE}">
      <formula1>$U$3:$U$620</formula1>
    </dataValidation>
  </dataValidations>
  <pageMargins left="0.25" right="0.25" top="0.75" bottom="0.75" header="0.3" footer="0.3"/>
  <pageSetup scale="56" fitToHeight="0" orientation="landscape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81ce46-f2b6-4380-81ad-80e83e8f5910">
      <Terms xmlns="http://schemas.microsoft.com/office/infopath/2007/PartnerControls"/>
    </lcf76f155ced4ddcb4097134ff3c332f>
    <TaxCatchAll xmlns="88423e63-e923-4ea5-bea8-ef1eb35c89b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BB16E0F1938408762600E932F8D49" ma:contentTypeVersion="18" ma:contentTypeDescription="Create a new document." ma:contentTypeScope="" ma:versionID="41ecf15b8cd7e9eea3da6b3384bf346b">
  <xsd:schema xmlns:xsd="http://www.w3.org/2001/XMLSchema" xmlns:xs="http://www.w3.org/2001/XMLSchema" xmlns:p="http://schemas.microsoft.com/office/2006/metadata/properties" xmlns:ns2="88423e63-e923-4ea5-bea8-ef1eb35c89b2" xmlns:ns3="a981ce46-f2b6-4380-81ad-80e83e8f5910" targetNamespace="http://schemas.microsoft.com/office/2006/metadata/properties" ma:root="true" ma:fieldsID="0d881e5731a4a2a740f908704d6a03d5" ns2:_="" ns3:_="">
    <xsd:import namespace="88423e63-e923-4ea5-bea8-ef1eb35c89b2"/>
    <xsd:import namespace="a981ce46-f2b6-4380-81ad-80e83e8f59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423e63-e923-4ea5-bea8-ef1eb35c8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935593f-1f60-4358-8941-fcd4625fad22}" ma:internalName="TaxCatchAll" ma:showField="CatchAllData" ma:web="88423e63-e923-4ea5-bea8-ef1eb35c89b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81ce46-f2b6-4380-81ad-80e83e8f59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34ddde8-73b0-44d3-8b0f-c875264dba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A7737A-4088-40ED-9EAD-BE8C916F57C0}"/>
</file>

<file path=customXml/itemProps2.xml><?xml version="1.0" encoding="utf-8"?>
<ds:datastoreItem xmlns:ds="http://schemas.openxmlformats.org/officeDocument/2006/customXml" ds:itemID="{84A03709-4B42-4DA8-9566-D9F3689A1521}"/>
</file>

<file path=customXml/itemProps3.xml><?xml version="1.0" encoding="utf-8"?>
<ds:datastoreItem xmlns:ds="http://schemas.openxmlformats.org/officeDocument/2006/customXml" ds:itemID="{B54F200C-D09E-48ED-83B3-B356C19F9A6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2022-10-14T13:53:46Z</dcterms:created>
  <dcterms:modified xsi:type="dcterms:W3CDTF">2024-11-20T14:13:11Z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0x010100481BB16E0F1938408762600E932F8D49</vt:lpwstr>
  </property>
  <property fmtid="{D5CDD505-2E9C-101B-9397-08002B2CF9AE}" pid="3" name="lcf76f155ced4ddcb4097134ff3c332f">
    <vt:lpwstr/>
  </property>
  <property fmtid="{D5CDD505-2E9C-101B-9397-08002B2CF9AE}" pid="4" name="TaxCatchAll">
    <vt:lpwstr/>
  </property>
</Properties>
</file>