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C8A8C732-41FF-43D6-94B3-A83000844D2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ales" sheetId="2" r:id="rId1"/>
    <sheet name="Purchase" sheetId="5" r:id="rId2"/>
    <sheet name="Inventory" sheetId="3" r:id="rId3"/>
    <sheet name="Profit-Loss" sheetId="15" r:id="rId4"/>
    <sheet name="Pareto Chart" sheetId="21" r:id="rId5"/>
    <sheet name="PL &amp; Insights" sheetId="23" r:id="rId6"/>
    <sheet name="Profitability Analysis" sheetId="26" r:id="rId7"/>
    <sheet name="Descriptive Statistics" sheetId="28" r:id="rId8"/>
    <sheet name="Total Profit-Loss" sheetId="27" r:id="rId9"/>
  </sheets>
  <externalReferences>
    <externalReference r:id="rId10"/>
  </externalReferences>
  <definedNames>
    <definedName name="_xlnm._FilterDatabase" localSheetId="8" hidden="1">'Total Profit-Loss'!$D$1:$D$72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6" i="2" l="1"/>
  <c r="V66" i="2"/>
  <c r="W66" i="2"/>
  <c r="X66" i="2"/>
  <c r="Y66" i="2"/>
  <c r="Z66" i="2"/>
  <c r="AA66" i="2"/>
  <c r="AB66" i="2"/>
  <c r="T66" i="2"/>
  <c r="AC9" i="26"/>
  <c r="T5" i="2"/>
  <c r="AD4" i="26"/>
  <c r="AD5" i="26"/>
  <c r="AD6" i="26"/>
  <c r="AD7" i="26"/>
  <c r="AD8" i="26"/>
  <c r="AD9" i="26"/>
  <c r="AD10" i="26"/>
  <c r="AD11" i="26"/>
  <c r="AD12" i="26"/>
  <c r="AD13" i="26"/>
  <c r="AD14" i="26"/>
  <c r="AD15" i="26"/>
  <c r="AD16" i="26"/>
  <c r="AD17" i="26"/>
  <c r="AD18" i="26"/>
  <c r="AD19" i="26"/>
  <c r="AD20" i="26"/>
  <c r="AD21" i="26"/>
  <c r="AD22" i="26"/>
  <c r="AD23" i="26"/>
  <c r="AD24" i="26"/>
  <c r="AD25" i="26"/>
  <c r="AD26" i="26"/>
  <c r="AD27" i="26"/>
  <c r="AD28" i="26"/>
  <c r="AD29" i="26"/>
  <c r="AD30" i="26"/>
  <c r="AD31" i="26"/>
  <c r="AD32" i="26"/>
  <c r="AD33" i="26"/>
  <c r="AD34" i="26"/>
  <c r="AD35" i="26"/>
  <c r="AD36" i="26"/>
  <c r="AD37" i="26"/>
  <c r="AD38" i="26"/>
  <c r="AD39" i="26"/>
  <c r="AD40" i="26"/>
  <c r="AD41" i="26"/>
  <c r="AD42" i="26"/>
  <c r="AD43" i="26"/>
  <c r="AD44" i="26"/>
  <c r="AD45" i="26"/>
  <c r="AD46" i="26"/>
  <c r="AD47" i="26"/>
  <c r="AD48" i="26"/>
  <c r="AD49" i="26"/>
  <c r="AD50" i="26"/>
  <c r="AD51" i="26"/>
  <c r="AD52" i="26"/>
  <c r="AD53" i="26"/>
  <c r="AD54" i="26"/>
  <c r="AD55" i="26"/>
  <c r="AD56" i="26"/>
  <c r="AD57" i="26"/>
  <c r="AD58" i="26"/>
  <c r="AD59" i="26"/>
  <c r="AD60" i="26"/>
  <c r="AD61" i="26"/>
  <c r="AD62" i="26"/>
  <c r="AD63" i="26"/>
  <c r="AC4" i="26"/>
  <c r="AC5" i="26"/>
  <c r="AC6" i="26"/>
  <c r="AC7" i="26"/>
  <c r="AC8" i="26"/>
  <c r="AC10" i="26"/>
  <c r="AC11" i="26"/>
  <c r="AC12" i="26"/>
  <c r="AC13" i="26"/>
  <c r="AC14" i="26"/>
  <c r="AC15" i="26"/>
  <c r="AC16" i="26"/>
  <c r="AC17" i="26"/>
  <c r="AC18" i="26"/>
  <c r="AC19" i="26"/>
  <c r="AC20" i="26"/>
  <c r="AC21" i="26"/>
  <c r="AC22" i="26"/>
  <c r="AC23" i="26"/>
  <c r="AC24" i="26"/>
  <c r="AC25" i="26"/>
  <c r="AC26" i="26"/>
  <c r="AC27" i="26"/>
  <c r="AC28" i="26"/>
  <c r="AC29" i="26"/>
  <c r="AC30" i="26"/>
  <c r="AC31" i="26"/>
  <c r="AC32" i="26"/>
  <c r="AC33" i="26"/>
  <c r="AC34" i="26"/>
  <c r="AC35" i="26"/>
  <c r="AC36" i="26"/>
  <c r="AC37" i="26"/>
  <c r="AC38" i="26"/>
  <c r="AC39" i="26"/>
  <c r="AC40" i="26"/>
  <c r="AC41" i="26"/>
  <c r="AC42" i="26"/>
  <c r="AC43" i="26"/>
  <c r="AC44" i="26"/>
  <c r="AC45" i="26"/>
  <c r="AC46" i="26"/>
  <c r="AC47" i="26"/>
  <c r="AC48" i="26"/>
  <c r="AC49" i="26"/>
  <c r="AC50" i="26"/>
  <c r="AC51" i="26"/>
  <c r="AC52" i="26"/>
  <c r="AC53" i="26"/>
  <c r="AC54" i="26"/>
  <c r="AC55" i="26"/>
  <c r="AC56" i="26"/>
  <c r="AC57" i="26"/>
  <c r="AC58" i="26"/>
  <c r="AC59" i="26"/>
  <c r="AC60" i="26"/>
  <c r="AC61" i="26"/>
  <c r="AC62" i="26"/>
  <c r="AC63" i="26"/>
  <c r="AD3" i="26"/>
  <c r="AC3" i="26"/>
  <c r="T4" i="26"/>
  <c r="U4" i="26"/>
  <c r="V4" i="26"/>
  <c r="W4" i="26"/>
  <c r="X4" i="26"/>
  <c r="Y4" i="26"/>
  <c r="Z4" i="26"/>
  <c r="AA4" i="26"/>
  <c r="AB4" i="26"/>
  <c r="T5" i="26"/>
  <c r="U5" i="26"/>
  <c r="V5" i="26"/>
  <c r="W5" i="26"/>
  <c r="X5" i="26"/>
  <c r="Y5" i="26"/>
  <c r="Z5" i="26"/>
  <c r="AA5" i="26"/>
  <c r="AB5" i="26"/>
  <c r="T6" i="26"/>
  <c r="U6" i="26"/>
  <c r="V6" i="26"/>
  <c r="W6" i="26"/>
  <c r="X6" i="26"/>
  <c r="Y6" i="26"/>
  <c r="Z6" i="26"/>
  <c r="AA6" i="26"/>
  <c r="AB6" i="26"/>
  <c r="T7" i="26"/>
  <c r="U7" i="26"/>
  <c r="V7" i="26"/>
  <c r="W7" i="26"/>
  <c r="X7" i="26"/>
  <c r="Y7" i="26"/>
  <c r="Z7" i="26"/>
  <c r="AA7" i="26"/>
  <c r="AB7" i="26"/>
  <c r="T8" i="26"/>
  <c r="U8" i="26"/>
  <c r="V8" i="26"/>
  <c r="W8" i="26"/>
  <c r="X8" i="26"/>
  <c r="Y8" i="26"/>
  <c r="Z8" i="26"/>
  <c r="AA8" i="26"/>
  <c r="AB8" i="26"/>
  <c r="T9" i="26"/>
  <c r="U9" i="26"/>
  <c r="V9" i="26"/>
  <c r="W9" i="26"/>
  <c r="X9" i="26"/>
  <c r="Y9" i="26"/>
  <c r="Z9" i="26"/>
  <c r="AA9" i="26"/>
  <c r="AB9" i="26"/>
  <c r="T10" i="26"/>
  <c r="U10" i="26"/>
  <c r="V10" i="26"/>
  <c r="W10" i="26"/>
  <c r="X10" i="26"/>
  <c r="Y10" i="26"/>
  <c r="Z10" i="26"/>
  <c r="AA10" i="26"/>
  <c r="AB10" i="26"/>
  <c r="T11" i="26"/>
  <c r="U11" i="26"/>
  <c r="V11" i="26"/>
  <c r="W11" i="26"/>
  <c r="X11" i="26"/>
  <c r="Y11" i="26"/>
  <c r="Z11" i="26"/>
  <c r="AA11" i="26"/>
  <c r="AB11" i="26"/>
  <c r="T12" i="26"/>
  <c r="U12" i="26"/>
  <c r="V12" i="26"/>
  <c r="W12" i="26"/>
  <c r="X12" i="26"/>
  <c r="Y12" i="26"/>
  <c r="Z12" i="26"/>
  <c r="AA12" i="26"/>
  <c r="AB12" i="26"/>
  <c r="T13" i="26"/>
  <c r="U13" i="26"/>
  <c r="V13" i="26"/>
  <c r="W13" i="26"/>
  <c r="X13" i="26"/>
  <c r="Y13" i="26"/>
  <c r="Z13" i="26"/>
  <c r="AA13" i="26"/>
  <c r="AB13" i="26"/>
  <c r="T14" i="26"/>
  <c r="U14" i="26"/>
  <c r="V14" i="26"/>
  <c r="W14" i="26"/>
  <c r="X14" i="26"/>
  <c r="Y14" i="26"/>
  <c r="Z14" i="26"/>
  <c r="AA14" i="26"/>
  <c r="AB14" i="26"/>
  <c r="T15" i="26"/>
  <c r="U15" i="26"/>
  <c r="V15" i="26"/>
  <c r="W15" i="26"/>
  <c r="X15" i="26"/>
  <c r="Y15" i="26"/>
  <c r="Z15" i="26"/>
  <c r="AA15" i="26"/>
  <c r="AB15" i="26"/>
  <c r="T16" i="26"/>
  <c r="U16" i="26"/>
  <c r="V16" i="26"/>
  <c r="W16" i="26"/>
  <c r="X16" i="26"/>
  <c r="Y16" i="26"/>
  <c r="Z16" i="26"/>
  <c r="AA16" i="26"/>
  <c r="AB16" i="26"/>
  <c r="T17" i="26"/>
  <c r="U17" i="26"/>
  <c r="V17" i="26"/>
  <c r="W17" i="26"/>
  <c r="X17" i="26"/>
  <c r="Y17" i="26"/>
  <c r="Z17" i="26"/>
  <c r="AA17" i="26"/>
  <c r="AB17" i="26"/>
  <c r="T18" i="26"/>
  <c r="U18" i="26"/>
  <c r="V18" i="26"/>
  <c r="W18" i="26"/>
  <c r="X18" i="26"/>
  <c r="Y18" i="26"/>
  <c r="Z18" i="26"/>
  <c r="AA18" i="26"/>
  <c r="AB18" i="26"/>
  <c r="T19" i="26"/>
  <c r="U19" i="26"/>
  <c r="V19" i="26"/>
  <c r="W19" i="26"/>
  <c r="X19" i="26"/>
  <c r="Y19" i="26"/>
  <c r="Z19" i="26"/>
  <c r="AA19" i="26"/>
  <c r="AB19" i="26"/>
  <c r="T20" i="26"/>
  <c r="U20" i="26"/>
  <c r="V20" i="26"/>
  <c r="W20" i="26"/>
  <c r="X20" i="26"/>
  <c r="Y20" i="26"/>
  <c r="Z20" i="26"/>
  <c r="AA20" i="26"/>
  <c r="AB20" i="26"/>
  <c r="T21" i="26"/>
  <c r="U21" i="26"/>
  <c r="V21" i="26"/>
  <c r="W21" i="26"/>
  <c r="X21" i="26"/>
  <c r="Y21" i="26"/>
  <c r="Z21" i="26"/>
  <c r="AA21" i="26"/>
  <c r="AB21" i="26"/>
  <c r="T22" i="26"/>
  <c r="U22" i="26"/>
  <c r="V22" i="26"/>
  <c r="W22" i="26"/>
  <c r="X22" i="26"/>
  <c r="Y22" i="26"/>
  <c r="Z22" i="26"/>
  <c r="AA22" i="26"/>
  <c r="AB22" i="26"/>
  <c r="T23" i="26"/>
  <c r="U23" i="26"/>
  <c r="V23" i="26"/>
  <c r="W23" i="26"/>
  <c r="X23" i="26"/>
  <c r="Y23" i="26"/>
  <c r="Z23" i="26"/>
  <c r="AA23" i="26"/>
  <c r="AB23" i="26"/>
  <c r="T24" i="26"/>
  <c r="U24" i="26"/>
  <c r="V24" i="26"/>
  <c r="W24" i="26"/>
  <c r="X24" i="26"/>
  <c r="Y24" i="26"/>
  <c r="Z24" i="26"/>
  <c r="AA24" i="26"/>
  <c r="AB24" i="26"/>
  <c r="T25" i="26"/>
  <c r="U25" i="26"/>
  <c r="V25" i="26"/>
  <c r="W25" i="26"/>
  <c r="X25" i="26"/>
  <c r="Y25" i="26"/>
  <c r="Z25" i="26"/>
  <c r="AA25" i="26"/>
  <c r="AB25" i="26"/>
  <c r="T26" i="26"/>
  <c r="U26" i="26"/>
  <c r="V26" i="26"/>
  <c r="W26" i="26"/>
  <c r="X26" i="26"/>
  <c r="Y26" i="26"/>
  <c r="Z26" i="26"/>
  <c r="AA26" i="26"/>
  <c r="AB26" i="26"/>
  <c r="T27" i="26"/>
  <c r="U27" i="26"/>
  <c r="V27" i="26"/>
  <c r="W27" i="26"/>
  <c r="X27" i="26"/>
  <c r="Y27" i="26"/>
  <c r="Z27" i="26"/>
  <c r="AA27" i="26"/>
  <c r="AB27" i="26"/>
  <c r="T28" i="26"/>
  <c r="U28" i="26"/>
  <c r="V28" i="26"/>
  <c r="W28" i="26"/>
  <c r="X28" i="26"/>
  <c r="Y28" i="26"/>
  <c r="Z28" i="26"/>
  <c r="AA28" i="26"/>
  <c r="AB28" i="26"/>
  <c r="T29" i="26"/>
  <c r="U29" i="26"/>
  <c r="V29" i="26"/>
  <c r="W29" i="26"/>
  <c r="X29" i="26"/>
  <c r="Y29" i="26"/>
  <c r="Z29" i="26"/>
  <c r="AA29" i="26"/>
  <c r="AB29" i="26"/>
  <c r="T30" i="26"/>
  <c r="U30" i="26"/>
  <c r="V30" i="26"/>
  <c r="W30" i="26"/>
  <c r="X30" i="26"/>
  <c r="Y30" i="26"/>
  <c r="Z30" i="26"/>
  <c r="AA30" i="26"/>
  <c r="AB30" i="26"/>
  <c r="T31" i="26"/>
  <c r="U31" i="26"/>
  <c r="V31" i="26"/>
  <c r="W31" i="26"/>
  <c r="X31" i="26"/>
  <c r="Y31" i="26"/>
  <c r="Z31" i="26"/>
  <c r="AA31" i="26"/>
  <c r="AB31" i="26"/>
  <c r="T32" i="26"/>
  <c r="U32" i="26"/>
  <c r="V32" i="26"/>
  <c r="W32" i="26"/>
  <c r="X32" i="26"/>
  <c r="Y32" i="26"/>
  <c r="Z32" i="26"/>
  <c r="AA32" i="26"/>
  <c r="AB32" i="26"/>
  <c r="T33" i="26"/>
  <c r="U33" i="26"/>
  <c r="V33" i="26"/>
  <c r="W33" i="26"/>
  <c r="X33" i="26"/>
  <c r="Y33" i="26"/>
  <c r="Z33" i="26"/>
  <c r="AA33" i="26"/>
  <c r="AB33" i="26"/>
  <c r="T34" i="26"/>
  <c r="U34" i="26"/>
  <c r="V34" i="26"/>
  <c r="W34" i="26"/>
  <c r="X34" i="26"/>
  <c r="Y34" i="26"/>
  <c r="Z34" i="26"/>
  <c r="AA34" i="26"/>
  <c r="AB34" i="26"/>
  <c r="T35" i="26"/>
  <c r="U35" i="26"/>
  <c r="V35" i="26"/>
  <c r="W35" i="26"/>
  <c r="X35" i="26"/>
  <c r="Y35" i="26"/>
  <c r="Z35" i="26"/>
  <c r="AA35" i="26"/>
  <c r="AB35" i="26"/>
  <c r="T36" i="26"/>
  <c r="U36" i="26"/>
  <c r="V36" i="26"/>
  <c r="W36" i="26"/>
  <c r="X36" i="26"/>
  <c r="Y36" i="26"/>
  <c r="Z36" i="26"/>
  <c r="AA36" i="26"/>
  <c r="AB36" i="26"/>
  <c r="T37" i="26"/>
  <c r="U37" i="26"/>
  <c r="V37" i="26"/>
  <c r="W37" i="26"/>
  <c r="X37" i="26"/>
  <c r="Y37" i="26"/>
  <c r="Z37" i="26"/>
  <c r="AA37" i="26"/>
  <c r="AB37" i="26"/>
  <c r="T38" i="26"/>
  <c r="U38" i="26"/>
  <c r="V38" i="26"/>
  <c r="W38" i="26"/>
  <c r="X38" i="26"/>
  <c r="Y38" i="26"/>
  <c r="Z38" i="26"/>
  <c r="AA38" i="26"/>
  <c r="AB38" i="26"/>
  <c r="T39" i="26"/>
  <c r="U39" i="26"/>
  <c r="V39" i="26"/>
  <c r="W39" i="26"/>
  <c r="X39" i="26"/>
  <c r="Y39" i="26"/>
  <c r="Z39" i="26"/>
  <c r="AA39" i="26"/>
  <c r="AB39" i="26"/>
  <c r="T40" i="26"/>
  <c r="U40" i="26"/>
  <c r="V40" i="26"/>
  <c r="W40" i="26"/>
  <c r="X40" i="26"/>
  <c r="Y40" i="26"/>
  <c r="Z40" i="26"/>
  <c r="AA40" i="26"/>
  <c r="AB40" i="26"/>
  <c r="T41" i="26"/>
  <c r="U41" i="26"/>
  <c r="V41" i="26"/>
  <c r="W41" i="26"/>
  <c r="X41" i="26"/>
  <c r="Y41" i="26"/>
  <c r="Z41" i="26"/>
  <c r="AA41" i="26"/>
  <c r="AB41" i="26"/>
  <c r="T42" i="26"/>
  <c r="U42" i="26"/>
  <c r="V42" i="26"/>
  <c r="W42" i="26"/>
  <c r="X42" i="26"/>
  <c r="Y42" i="26"/>
  <c r="Z42" i="26"/>
  <c r="AA42" i="26"/>
  <c r="AB42" i="26"/>
  <c r="T43" i="26"/>
  <c r="U43" i="26"/>
  <c r="V43" i="26"/>
  <c r="W43" i="26"/>
  <c r="X43" i="26"/>
  <c r="Y43" i="26"/>
  <c r="Z43" i="26"/>
  <c r="AA43" i="26"/>
  <c r="AB43" i="26"/>
  <c r="T44" i="26"/>
  <c r="U44" i="26"/>
  <c r="V44" i="26"/>
  <c r="W44" i="26"/>
  <c r="X44" i="26"/>
  <c r="Y44" i="26"/>
  <c r="Z44" i="26"/>
  <c r="AA44" i="26"/>
  <c r="AB44" i="26"/>
  <c r="T45" i="26"/>
  <c r="U45" i="26"/>
  <c r="V45" i="26"/>
  <c r="W45" i="26"/>
  <c r="X45" i="26"/>
  <c r="Y45" i="26"/>
  <c r="Z45" i="26"/>
  <c r="AA45" i="26"/>
  <c r="AB45" i="26"/>
  <c r="T46" i="26"/>
  <c r="U46" i="26"/>
  <c r="V46" i="26"/>
  <c r="W46" i="26"/>
  <c r="X46" i="26"/>
  <c r="Y46" i="26"/>
  <c r="Z46" i="26"/>
  <c r="AA46" i="26"/>
  <c r="AB46" i="26"/>
  <c r="T47" i="26"/>
  <c r="U47" i="26"/>
  <c r="V47" i="26"/>
  <c r="W47" i="26"/>
  <c r="X47" i="26"/>
  <c r="Y47" i="26"/>
  <c r="Z47" i="26"/>
  <c r="AA47" i="26"/>
  <c r="AB47" i="26"/>
  <c r="T48" i="26"/>
  <c r="U48" i="26"/>
  <c r="V48" i="26"/>
  <c r="W48" i="26"/>
  <c r="X48" i="26"/>
  <c r="Y48" i="26"/>
  <c r="Z48" i="26"/>
  <c r="AA48" i="26"/>
  <c r="AB48" i="26"/>
  <c r="T49" i="26"/>
  <c r="U49" i="26"/>
  <c r="V49" i="26"/>
  <c r="W49" i="26"/>
  <c r="X49" i="26"/>
  <c r="Y49" i="26"/>
  <c r="Z49" i="26"/>
  <c r="AA49" i="26"/>
  <c r="AB49" i="26"/>
  <c r="T50" i="26"/>
  <c r="U50" i="26"/>
  <c r="V50" i="26"/>
  <c r="W50" i="26"/>
  <c r="X50" i="26"/>
  <c r="Y50" i="26"/>
  <c r="Z50" i="26"/>
  <c r="AA50" i="26"/>
  <c r="AB50" i="26"/>
  <c r="T51" i="26"/>
  <c r="U51" i="26"/>
  <c r="V51" i="26"/>
  <c r="W51" i="26"/>
  <c r="X51" i="26"/>
  <c r="Y51" i="26"/>
  <c r="Z51" i="26"/>
  <c r="AA51" i="26"/>
  <c r="AB51" i="26"/>
  <c r="T52" i="26"/>
  <c r="U52" i="26"/>
  <c r="V52" i="26"/>
  <c r="W52" i="26"/>
  <c r="X52" i="26"/>
  <c r="Y52" i="26"/>
  <c r="Z52" i="26"/>
  <c r="AA52" i="26"/>
  <c r="AB52" i="26"/>
  <c r="T53" i="26"/>
  <c r="U53" i="26"/>
  <c r="V53" i="26"/>
  <c r="W53" i="26"/>
  <c r="X53" i="26"/>
  <c r="Y53" i="26"/>
  <c r="Z53" i="26"/>
  <c r="AA53" i="26"/>
  <c r="AB53" i="26"/>
  <c r="T54" i="26"/>
  <c r="U54" i="26"/>
  <c r="V54" i="26"/>
  <c r="W54" i="26"/>
  <c r="X54" i="26"/>
  <c r="Y54" i="26"/>
  <c r="Z54" i="26"/>
  <c r="AA54" i="26"/>
  <c r="AB54" i="26"/>
  <c r="T55" i="26"/>
  <c r="U55" i="26"/>
  <c r="V55" i="26"/>
  <c r="W55" i="26"/>
  <c r="X55" i="26"/>
  <c r="Y55" i="26"/>
  <c r="Z55" i="26"/>
  <c r="AA55" i="26"/>
  <c r="AB55" i="26"/>
  <c r="T56" i="26"/>
  <c r="U56" i="26"/>
  <c r="V56" i="26"/>
  <c r="W56" i="26"/>
  <c r="X56" i="26"/>
  <c r="Y56" i="26"/>
  <c r="Z56" i="26"/>
  <c r="AA56" i="26"/>
  <c r="AB56" i="26"/>
  <c r="T57" i="26"/>
  <c r="U57" i="26"/>
  <c r="V57" i="26"/>
  <c r="W57" i="26"/>
  <c r="X57" i="26"/>
  <c r="Y57" i="26"/>
  <c r="Z57" i="26"/>
  <c r="AA57" i="26"/>
  <c r="AB57" i="26"/>
  <c r="T58" i="26"/>
  <c r="U58" i="26"/>
  <c r="V58" i="26"/>
  <c r="W58" i="26"/>
  <c r="X58" i="26"/>
  <c r="Y58" i="26"/>
  <c r="Z58" i="26"/>
  <c r="AA58" i="26"/>
  <c r="AB58" i="26"/>
  <c r="T59" i="26"/>
  <c r="U59" i="26"/>
  <c r="V59" i="26"/>
  <c r="W59" i="26"/>
  <c r="X59" i="26"/>
  <c r="Y59" i="26"/>
  <c r="Z59" i="26"/>
  <c r="AA59" i="26"/>
  <c r="AB59" i="26"/>
  <c r="T60" i="26"/>
  <c r="U60" i="26"/>
  <c r="V60" i="26"/>
  <c r="W60" i="26"/>
  <c r="X60" i="26"/>
  <c r="Y60" i="26"/>
  <c r="Z60" i="26"/>
  <c r="AA60" i="26"/>
  <c r="AB60" i="26"/>
  <c r="T61" i="26"/>
  <c r="U61" i="26"/>
  <c r="V61" i="26"/>
  <c r="W61" i="26"/>
  <c r="X61" i="26"/>
  <c r="Y61" i="26"/>
  <c r="Z61" i="26"/>
  <c r="AA61" i="26"/>
  <c r="AB61" i="26"/>
  <c r="T62" i="26"/>
  <c r="U62" i="26"/>
  <c r="V62" i="26"/>
  <c r="W62" i="26"/>
  <c r="X62" i="26"/>
  <c r="Y62" i="26"/>
  <c r="Z62" i="26"/>
  <c r="AA62" i="26"/>
  <c r="AB62" i="26"/>
  <c r="T63" i="26"/>
  <c r="U63" i="26"/>
  <c r="V63" i="26"/>
  <c r="W63" i="26"/>
  <c r="X63" i="26"/>
  <c r="Y63" i="26"/>
  <c r="Z63" i="26"/>
  <c r="AA63" i="26"/>
  <c r="AB63" i="26"/>
  <c r="U3" i="26"/>
  <c r="V3" i="26"/>
  <c r="W3" i="26"/>
  <c r="X3" i="26"/>
  <c r="Y3" i="26"/>
  <c r="Z3" i="26"/>
  <c r="AA3" i="26"/>
  <c r="AB3" i="26"/>
  <c r="T3" i="26"/>
  <c r="AA64" i="26" l="1"/>
  <c r="AB64" i="26"/>
  <c r="X64" i="26"/>
  <c r="Z64" i="26"/>
  <c r="W64" i="26"/>
  <c r="V64" i="26"/>
  <c r="Y64" i="26"/>
  <c r="U64" i="26"/>
  <c r="AE50" i="26"/>
  <c r="AE15" i="26"/>
  <c r="AE45" i="26"/>
  <c r="AE54" i="26"/>
  <c r="AE61" i="26"/>
  <c r="AE6" i="26"/>
  <c r="AE14" i="26"/>
  <c r="AE22" i="26"/>
  <c r="AE38" i="26"/>
  <c r="AE9" i="26"/>
  <c r="AE25" i="26"/>
  <c r="AE62" i="26"/>
  <c r="AE4" i="26"/>
  <c r="AE20" i="26"/>
  <c r="AE44" i="26"/>
  <c r="AE18" i="26"/>
  <c r="AE34" i="26"/>
  <c r="AE63" i="26"/>
  <c r="AE12" i="26"/>
  <c r="AE30" i="26"/>
  <c r="AE40" i="26"/>
  <c r="AE48" i="26"/>
  <c r="AE58" i="26"/>
  <c r="AE10" i="26"/>
  <c r="AE28" i="26"/>
  <c r="AE46" i="26"/>
  <c r="AE56" i="26"/>
  <c r="AE13" i="26"/>
  <c r="AE31" i="26"/>
  <c r="AE36" i="26"/>
  <c r="AE41" i="26"/>
  <c r="AE8" i="26"/>
  <c r="AE16" i="26"/>
  <c r="AE26" i="26"/>
  <c r="AE29" i="26"/>
  <c r="AE47" i="26"/>
  <c r="AE52" i="26"/>
  <c r="AE57" i="26"/>
  <c r="AE24" i="26"/>
  <c r="AE32" i="26"/>
  <c r="AE42" i="26"/>
  <c r="AE60" i="26"/>
  <c r="AE11" i="26"/>
  <c r="AE27" i="26"/>
  <c r="AE43" i="26"/>
  <c r="AE59" i="26"/>
  <c r="T64" i="26"/>
  <c r="AE7" i="26"/>
  <c r="AE23" i="26"/>
  <c r="AE39" i="26"/>
  <c r="AE55" i="26"/>
  <c r="AE5" i="26"/>
  <c r="AE21" i="26"/>
  <c r="AE37" i="26"/>
  <c r="AE53" i="26"/>
  <c r="AE3" i="26"/>
  <c r="AE19" i="26"/>
  <c r="AE35" i="26"/>
  <c r="AE51" i="26"/>
  <c r="AE17" i="26"/>
  <c r="AE33" i="26"/>
  <c r="AE49" i="26"/>
  <c r="B8" i="23" l="1"/>
  <c r="D6" i="23" l="1"/>
  <c r="D7" i="23"/>
  <c r="D5" i="23"/>
  <c r="E5" i="23" s="1"/>
  <c r="D4" i="23"/>
  <c r="D3" i="23"/>
  <c r="D8" i="23" l="1"/>
  <c r="B15" i="23" s="1"/>
  <c r="C17" i="15"/>
  <c r="E14" i="15" s="1"/>
  <c r="I4" i="15"/>
  <c r="F15" i="15" s="1"/>
  <c r="J4" i="15"/>
  <c r="F16" i="15" s="1"/>
  <c r="B24" i="23"/>
  <c r="E7" i="23"/>
  <c r="E6" i="23"/>
  <c r="E4" i="23"/>
  <c r="E3" i="23"/>
  <c r="C16" i="21"/>
  <c r="C17" i="21" s="1"/>
  <c r="C18" i="21" s="1"/>
  <c r="C19" i="21" s="1"/>
  <c r="C20" i="21" s="1"/>
  <c r="C21" i="21" s="1"/>
  <c r="C22" i="21" s="1"/>
  <c r="C23" i="21" s="1"/>
  <c r="C24" i="21" s="1"/>
  <c r="C3" i="21"/>
  <c r="C4" i="21" s="1"/>
  <c r="C5" i="21" s="1"/>
  <c r="C6" i="21" s="1"/>
  <c r="C7" i="21" s="1"/>
  <c r="C8" i="21" s="1"/>
  <c r="C9" i="21" s="1"/>
  <c r="C10" i="21" s="1"/>
  <c r="C11" i="21" s="1"/>
  <c r="H4" i="15"/>
  <c r="F14" i="15" s="1"/>
  <c r="G4" i="15"/>
  <c r="F13" i="15" s="1"/>
  <c r="F4" i="15"/>
  <c r="F12" i="15" s="1"/>
  <c r="E4" i="15"/>
  <c r="F11" i="15" s="1"/>
  <c r="D4" i="15"/>
  <c r="F10" i="15" s="1"/>
  <c r="C4" i="15"/>
  <c r="F9" i="15" s="1"/>
  <c r="B4" i="15"/>
  <c r="F8" i="15" s="1"/>
  <c r="J4" i="3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AA66" i="5" s="1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Z66" i="5" s="1"/>
  <c r="G4" i="3"/>
  <c r="F4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W66" i="5" s="1"/>
  <c r="D4" i="3"/>
  <c r="C4" i="3"/>
  <c r="B4" i="3"/>
  <c r="B5" i="3" s="1"/>
  <c r="L3" i="3"/>
  <c r="K3" i="3"/>
  <c r="AB65" i="5"/>
  <c r="AA65" i="5"/>
  <c r="Z65" i="5"/>
  <c r="Y65" i="5"/>
  <c r="X65" i="5"/>
  <c r="W65" i="5"/>
  <c r="V65" i="5"/>
  <c r="U65" i="5"/>
  <c r="T65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AB63" i="5"/>
  <c r="AA63" i="5"/>
  <c r="Z63" i="5"/>
  <c r="Y63" i="5"/>
  <c r="X63" i="5"/>
  <c r="W63" i="5"/>
  <c r="V63" i="5"/>
  <c r="U63" i="5"/>
  <c r="T63" i="5"/>
  <c r="AB62" i="5"/>
  <c r="AA62" i="5"/>
  <c r="Z62" i="5"/>
  <c r="Y62" i="5"/>
  <c r="X62" i="5"/>
  <c r="W62" i="5"/>
  <c r="V62" i="5"/>
  <c r="U62" i="5"/>
  <c r="T62" i="5"/>
  <c r="AB61" i="5"/>
  <c r="AA61" i="5"/>
  <c r="Z61" i="5"/>
  <c r="Y61" i="5"/>
  <c r="X61" i="5"/>
  <c r="W61" i="5"/>
  <c r="V61" i="5"/>
  <c r="U61" i="5"/>
  <c r="T61" i="5"/>
  <c r="AB60" i="5"/>
  <c r="AA60" i="5"/>
  <c r="Z60" i="5"/>
  <c r="Y60" i="5"/>
  <c r="X60" i="5"/>
  <c r="W60" i="5"/>
  <c r="V60" i="5"/>
  <c r="U60" i="5"/>
  <c r="T60" i="5"/>
  <c r="AB59" i="5"/>
  <c r="AA59" i="5"/>
  <c r="Z59" i="5"/>
  <c r="Y59" i="5"/>
  <c r="X59" i="5"/>
  <c r="W59" i="5"/>
  <c r="V59" i="5"/>
  <c r="U59" i="5"/>
  <c r="T59" i="5"/>
  <c r="AB58" i="5"/>
  <c r="AA58" i="5"/>
  <c r="Z58" i="5"/>
  <c r="Y58" i="5"/>
  <c r="X58" i="5"/>
  <c r="W58" i="5"/>
  <c r="V58" i="5"/>
  <c r="U58" i="5"/>
  <c r="T58" i="5"/>
  <c r="AB57" i="5"/>
  <c r="AA57" i="5"/>
  <c r="Z57" i="5"/>
  <c r="Y57" i="5"/>
  <c r="X57" i="5"/>
  <c r="W57" i="5"/>
  <c r="V57" i="5"/>
  <c r="U57" i="5"/>
  <c r="T57" i="5"/>
  <c r="AB56" i="5"/>
  <c r="AA56" i="5"/>
  <c r="Z56" i="5"/>
  <c r="Y56" i="5"/>
  <c r="X56" i="5"/>
  <c r="W56" i="5"/>
  <c r="V56" i="5"/>
  <c r="U56" i="5"/>
  <c r="T56" i="5"/>
  <c r="AB55" i="5"/>
  <c r="AA55" i="5"/>
  <c r="Z55" i="5"/>
  <c r="Y55" i="5"/>
  <c r="X55" i="5"/>
  <c r="W55" i="5"/>
  <c r="V55" i="5"/>
  <c r="U55" i="5"/>
  <c r="T55" i="5"/>
  <c r="AB54" i="5"/>
  <c r="AA54" i="5"/>
  <c r="Z54" i="5"/>
  <c r="Y54" i="5"/>
  <c r="X54" i="5"/>
  <c r="W54" i="5"/>
  <c r="V54" i="5"/>
  <c r="U54" i="5"/>
  <c r="T54" i="5"/>
  <c r="AB53" i="5"/>
  <c r="AA53" i="5"/>
  <c r="Z53" i="5"/>
  <c r="Y53" i="5"/>
  <c r="X53" i="5"/>
  <c r="W53" i="5"/>
  <c r="V53" i="5"/>
  <c r="U53" i="5"/>
  <c r="T53" i="5"/>
  <c r="AB52" i="5"/>
  <c r="AA52" i="5"/>
  <c r="Z52" i="5"/>
  <c r="Y52" i="5"/>
  <c r="X52" i="5"/>
  <c r="W52" i="5"/>
  <c r="V52" i="5"/>
  <c r="U52" i="5"/>
  <c r="T52" i="5"/>
  <c r="AB51" i="5"/>
  <c r="AA51" i="5"/>
  <c r="Z51" i="5"/>
  <c r="Y51" i="5"/>
  <c r="X51" i="5"/>
  <c r="W51" i="5"/>
  <c r="V51" i="5"/>
  <c r="U51" i="5"/>
  <c r="T51" i="5"/>
  <c r="AB50" i="5"/>
  <c r="AA50" i="5"/>
  <c r="Z50" i="5"/>
  <c r="Y50" i="5"/>
  <c r="X50" i="5"/>
  <c r="W50" i="5"/>
  <c r="V50" i="5"/>
  <c r="U50" i="5"/>
  <c r="T50" i="5"/>
  <c r="AB49" i="5"/>
  <c r="AA49" i="5"/>
  <c r="Z49" i="5"/>
  <c r="Y49" i="5"/>
  <c r="X49" i="5"/>
  <c r="W49" i="5"/>
  <c r="V49" i="5"/>
  <c r="U49" i="5"/>
  <c r="T49" i="5"/>
  <c r="AB48" i="5"/>
  <c r="AA48" i="5"/>
  <c r="Z48" i="5"/>
  <c r="Y48" i="5"/>
  <c r="X48" i="5"/>
  <c r="W48" i="5"/>
  <c r="V48" i="5"/>
  <c r="U48" i="5"/>
  <c r="T48" i="5"/>
  <c r="AB47" i="5"/>
  <c r="AA47" i="5"/>
  <c r="Z47" i="5"/>
  <c r="Y47" i="5"/>
  <c r="X47" i="5"/>
  <c r="W47" i="5"/>
  <c r="V47" i="5"/>
  <c r="U47" i="5"/>
  <c r="T47" i="5"/>
  <c r="AB46" i="5"/>
  <c r="AA46" i="5"/>
  <c r="Z46" i="5"/>
  <c r="Y46" i="5"/>
  <c r="X46" i="5"/>
  <c r="W46" i="5"/>
  <c r="V46" i="5"/>
  <c r="U46" i="5"/>
  <c r="T46" i="5"/>
  <c r="AB45" i="5"/>
  <c r="AA45" i="5"/>
  <c r="Z45" i="5"/>
  <c r="Y45" i="5"/>
  <c r="X45" i="5"/>
  <c r="W45" i="5"/>
  <c r="V45" i="5"/>
  <c r="U45" i="5"/>
  <c r="T45" i="5"/>
  <c r="AB44" i="5"/>
  <c r="AA44" i="5"/>
  <c r="Z44" i="5"/>
  <c r="Y44" i="5"/>
  <c r="X44" i="5"/>
  <c r="W44" i="5"/>
  <c r="V44" i="5"/>
  <c r="U44" i="5"/>
  <c r="T44" i="5"/>
  <c r="AB43" i="5"/>
  <c r="AA43" i="5"/>
  <c r="Z43" i="5"/>
  <c r="Y43" i="5"/>
  <c r="X43" i="5"/>
  <c r="W43" i="5"/>
  <c r="V43" i="5"/>
  <c r="U43" i="5"/>
  <c r="T43" i="5"/>
  <c r="AB42" i="5"/>
  <c r="AA42" i="5"/>
  <c r="Z42" i="5"/>
  <c r="Y42" i="5"/>
  <c r="X42" i="5"/>
  <c r="W42" i="5"/>
  <c r="V42" i="5"/>
  <c r="U42" i="5"/>
  <c r="T42" i="5"/>
  <c r="AB41" i="5"/>
  <c r="AA41" i="5"/>
  <c r="Z41" i="5"/>
  <c r="Y41" i="5"/>
  <c r="X41" i="5"/>
  <c r="W41" i="5"/>
  <c r="V41" i="5"/>
  <c r="U41" i="5"/>
  <c r="T41" i="5"/>
  <c r="AB40" i="5"/>
  <c r="AA40" i="5"/>
  <c r="Z40" i="5"/>
  <c r="Y40" i="5"/>
  <c r="X40" i="5"/>
  <c r="W40" i="5"/>
  <c r="V40" i="5"/>
  <c r="U40" i="5"/>
  <c r="T40" i="5"/>
  <c r="AB39" i="5"/>
  <c r="AA39" i="5"/>
  <c r="Z39" i="5"/>
  <c r="Y39" i="5"/>
  <c r="X39" i="5"/>
  <c r="W39" i="5"/>
  <c r="V39" i="5"/>
  <c r="U39" i="5"/>
  <c r="T39" i="5"/>
  <c r="AB38" i="5"/>
  <c r="AA38" i="5"/>
  <c r="Z38" i="5"/>
  <c r="Y38" i="5"/>
  <c r="X38" i="5"/>
  <c r="W38" i="5"/>
  <c r="V38" i="5"/>
  <c r="U38" i="5"/>
  <c r="T38" i="5"/>
  <c r="AB37" i="5"/>
  <c r="AA37" i="5"/>
  <c r="Z37" i="5"/>
  <c r="Y37" i="5"/>
  <c r="X37" i="5"/>
  <c r="W37" i="5"/>
  <c r="V37" i="5"/>
  <c r="U37" i="5"/>
  <c r="T37" i="5"/>
  <c r="AB36" i="5"/>
  <c r="AA36" i="5"/>
  <c r="Z36" i="5"/>
  <c r="Y36" i="5"/>
  <c r="X36" i="5"/>
  <c r="W36" i="5"/>
  <c r="V36" i="5"/>
  <c r="U36" i="5"/>
  <c r="T36" i="5"/>
  <c r="AB35" i="5"/>
  <c r="AA35" i="5"/>
  <c r="Z35" i="5"/>
  <c r="Y35" i="5"/>
  <c r="X35" i="5"/>
  <c r="W35" i="5"/>
  <c r="V35" i="5"/>
  <c r="U35" i="5"/>
  <c r="T35" i="5"/>
  <c r="AB34" i="5"/>
  <c r="AA34" i="5"/>
  <c r="Z34" i="5"/>
  <c r="Y34" i="5"/>
  <c r="X34" i="5"/>
  <c r="W34" i="5"/>
  <c r="V34" i="5"/>
  <c r="U34" i="5"/>
  <c r="T34" i="5"/>
  <c r="AB33" i="5"/>
  <c r="AA33" i="5"/>
  <c r="Z33" i="5"/>
  <c r="Y33" i="5"/>
  <c r="X33" i="5"/>
  <c r="W33" i="5"/>
  <c r="V33" i="5"/>
  <c r="U33" i="5"/>
  <c r="T33" i="5"/>
  <c r="AB32" i="5"/>
  <c r="AA32" i="5"/>
  <c r="Z32" i="5"/>
  <c r="Y32" i="5"/>
  <c r="X32" i="5"/>
  <c r="W32" i="5"/>
  <c r="V32" i="5"/>
  <c r="U32" i="5"/>
  <c r="T32" i="5"/>
  <c r="AB31" i="5"/>
  <c r="AA31" i="5"/>
  <c r="Z31" i="5"/>
  <c r="Y31" i="5"/>
  <c r="X31" i="5"/>
  <c r="W31" i="5"/>
  <c r="V31" i="5"/>
  <c r="U31" i="5"/>
  <c r="T31" i="5"/>
  <c r="AB30" i="5"/>
  <c r="AA30" i="5"/>
  <c r="Z30" i="5"/>
  <c r="Y30" i="5"/>
  <c r="X30" i="5"/>
  <c r="W30" i="5"/>
  <c r="V30" i="5"/>
  <c r="U30" i="5"/>
  <c r="T30" i="5"/>
  <c r="AB29" i="5"/>
  <c r="AA29" i="5"/>
  <c r="Z29" i="5"/>
  <c r="Y29" i="5"/>
  <c r="X29" i="5"/>
  <c r="W29" i="5"/>
  <c r="V29" i="5"/>
  <c r="U29" i="5"/>
  <c r="T29" i="5"/>
  <c r="AB28" i="5"/>
  <c r="AA28" i="5"/>
  <c r="Z28" i="5"/>
  <c r="Y28" i="5"/>
  <c r="X28" i="5"/>
  <c r="W28" i="5"/>
  <c r="V28" i="5"/>
  <c r="U28" i="5"/>
  <c r="T28" i="5"/>
  <c r="AB27" i="5"/>
  <c r="AA27" i="5"/>
  <c r="Z27" i="5"/>
  <c r="Y27" i="5"/>
  <c r="X27" i="5"/>
  <c r="W27" i="5"/>
  <c r="V27" i="5"/>
  <c r="U27" i="5"/>
  <c r="T27" i="5"/>
  <c r="AB26" i="5"/>
  <c r="AA26" i="5"/>
  <c r="Z26" i="5"/>
  <c r="Y26" i="5"/>
  <c r="X26" i="5"/>
  <c r="W26" i="5"/>
  <c r="V26" i="5"/>
  <c r="U26" i="5"/>
  <c r="T26" i="5"/>
  <c r="AB25" i="5"/>
  <c r="AA25" i="5"/>
  <c r="Z25" i="5"/>
  <c r="Y25" i="5"/>
  <c r="X25" i="5"/>
  <c r="W25" i="5"/>
  <c r="V25" i="5"/>
  <c r="U25" i="5"/>
  <c r="T25" i="5"/>
  <c r="AB24" i="5"/>
  <c r="AA24" i="5"/>
  <c r="Z24" i="5"/>
  <c r="Y24" i="5"/>
  <c r="X24" i="5"/>
  <c r="W24" i="5"/>
  <c r="V24" i="5"/>
  <c r="U24" i="5"/>
  <c r="T24" i="5"/>
  <c r="AB23" i="5"/>
  <c r="AA23" i="5"/>
  <c r="Z23" i="5"/>
  <c r="Y23" i="5"/>
  <c r="X23" i="5"/>
  <c r="W23" i="5"/>
  <c r="V23" i="5"/>
  <c r="U23" i="5"/>
  <c r="T23" i="5"/>
  <c r="AB22" i="5"/>
  <c r="AA22" i="5"/>
  <c r="Z22" i="5"/>
  <c r="Y22" i="5"/>
  <c r="X22" i="5"/>
  <c r="W22" i="5"/>
  <c r="V22" i="5"/>
  <c r="U22" i="5"/>
  <c r="T22" i="5"/>
  <c r="AB21" i="5"/>
  <c r="AA21" i="5"/>
  <c r="Z21" i="5"/>
  <c r="Y21" i="5"/>
  <c r="X21" i="5"/>
  <c r="W21" i="5"/>
  <c r="V21" i="5"/>
  <c r="U21" i="5"/>
  <c r="T21" i="5"/>
  <c r="AB20" i="5"/>
  <c r="AA20" i="5"/>
  <c r="Z20" i="5"/>
  <c r="Y20" i="5"/>
  <c r="X20" i="5"/>
  <c r="W20" i="5"/>
  <c r="V20" i="5"/>
  <c r="U20" i="5"/>
  <c r="T20" i="5"/>
  <c r="AB19" i="5"/>
  <c r="AA19" i="5"/>
  <c r="Z19" i="5"/>
  <c r="Y19" i="5"/>
  <c r="X19" i="5"/>
  <c r="W19" i="5"/>
  <c r="V19" i="5"/>
  <c r="U19" i="5"/>
  <c r="T19" i="5"/>
  <c r="AB18" i="5"/>
  <c r="AA18" i="5"/>
  <c r="Z18" i="5"/>
  <c r="Y18" i="5"/>
  <c r="X18" i="5"/>
  <c r="W18" i="5"/>
  <c r="V18" i="5"/>
  <c r="U18" i="5"/>
  <c r="T18" i="5"/>
  <c r="AB17" i="5"/>
  <c r="AA17" i="5"/>
  <c r="Z17" i="5"/>
  <c r="Y17" i="5"/>
  <c r="X17" i="5"/>
  <c r="W17" i="5"/>
  <c r="V17" i="5"/>
  <c r="U17" i="5"/>
  <c r="T17" i="5"/>
  <c r="AB16" i="5"/>
  <c r="AA16" i="5"/>
  <c r="Z16" i="5"/>
  <c r="Y16" i="5"/>
  <c r="X16" i="5"/>
  <c r="W16" i="5"/>
  <c r="V16" i="5"/>
  <c r="U16" i="5"/>
  <c r="T16" i="5"/>
  <c r="AB15" i="5"/>
  <c r="AA15" i="5"/>
  <c r="Z15" i="5"/>
  <c r="Y15" i="5"/>
  <c r="X15" i="5"/>
  <c r="W15" i="5"/>
  <c r="V15" i="5"/>
  <c r="U15" i="5"/>
  <c r="T15" i="5"/>
  <c r="AB14" i="5"/>
  <c r="AA14" i="5"/>
  <c r="Z14" i="5"/>
  <c r="Y14" i="5"/>
  <c r="X14" i="5"/>
  <c r="W14" i="5"/>
  <c r="V14" i="5"/>
  <c r="U14" i="5"/>
  <c r="T14" i="5"/>
  <c r="AB13" i="5"/>
  <c r="AA13" i="5"/>
  <c r="Z13" i="5"/>
  <c r="Y13" i="5"/>
  <c r="X13" i="5"/>
  <c r="W13" i="5"/>
  <c r="V13" i="5"/>
  <c r="U13" i="5"/>
  <c r="T13" i="5"/>
  <c r="AB12" i="5"/>
  <c r="AA12" i="5"/>
  <c r="Z12" i="5"/>
  <c r="Y12" i="5"/>
  <c r="X12" i="5"/>
  <c r="W12" i="5"/>
  <c r="V12" i="5"/>
  <c r="U12" i="5"/>
  <c r="T12" i="5"/>
  <c r="AB11" i="5"/>
  <c r="AA11" i="5"/>
  <c r="Z11" i="5"/>
  <c r="Y11" i="5"/>
  <c r="X11" i="5"/>
  <c r="W11" i="5"/>
  <c r="V11" i="5"/>
  <c r="U11" i="5"/>
  <c r="T11" i="5"/>
  <c r="AB10" i="5"/>
  <c r="AA10" i="5"/>
  <c r="Z10" i="5"/>
  <c r="Y10" i="5"/>
  <c r="X10" i="5"/>
  <c r="W10" i="5"/>
  <c r="V10" i="5"/>
  <c r="U10" i="5"/>
  <c r="T10" i="5"/>
  <c r="AB9" i="5"/>
  <c r="AA9" i="5"/>
  <c r="Z9" i="5"/>
  <c r="Y9" i="5"/>
  <c r="X9" i="5"/>
  <c r="W9" i="5"/>
  <c r="V9" i="5"/>
  <c r="U9" i="5"/>
  <c r="T9" i="5"/>
  <c r="AB8" i="5"/>
  <c r="AA8" i="5"/>
  <c r="Z8" i="5"/>
  <c r="Y8" i="5"/>
  <c r="X8" i="5"/>
  <c r="W8" i="5"/>
  <c r="V8" i="5"/>
  <c r="U8" i="5"/>
  <c r="T8" i="5"/>
  <c r="AB7" i="5"/>
  <c r="AA7" i="5"/>
  <c r="Z7" i="5"/>
  <c r="Y7" i="5"/>
  <c r="X7" i="5"/>
  <c r="W7" i="5"/>
  <c r="V7" i="5"/>
  <c r="U7" i="5"/>
  <c r="T7" i="5"/>
  <c r="AB6" i="5"/>
  <c r="AA6" i="5"/>
  <c r="Z6" i="5"/>
  <c r="Y6" i="5"/>
  <c r="X6" i="5"/>
  <c r="W6" i="5"/>
  <c r="V6" i="5"/>
  <c r="U6" i="5"/>
  <c r="T6" i="5"/>
  <c r="AB5" i="5"/>
  <c r="AA5" i="5"/>
  <c r="Z5" i="5"/>
  <c r="Y5" i="5"/>
  <c r="X5" i="5"/>
  <c r="W5" i="5"/>
  <c r="V5" i="5"/>
  <c r="U5" i="5"/>
  <c r="T5" i="5"/>
  <c r="AB4" i="5"/>
  <c r="AA4" i="5"/>
  <c r="Z4" i="5"/>
  <c r="Y4" i="5"/>
  <c r="X4" i="5"/>
  <c r="W4" i="5"/>
  <c r="V4" i="5"/>
  <c r="U4" i="5"/>
  <c r="T4" i="5"/>
  <c r="AB3" i="5"/>
  <c r="AA3" i="5"/>
  <c r="Z3" i="5"/>
  <c r="Y3" i="5"/>
  <c r="X3" i="5"/>
  <c r="W3" i="5"/>
  <c r="V3" i="5"/>
  <c r="U3" i="5"/>
  <c r="T3" i="5"/>
  <c r="J66" i="2"/>
  <c r="I66" i="2"/>
  <c r="H66" i="2"/>
  <c r="G66" i="2"/>
  <c r="F66" i="2"/>
  <c r="E66" i="2"/>
  <c r="D66" i="2"/>
  <c r="C66" i="2"/>
  <c r="B66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B63" i="2"/>
  <c r="AA63" i="2"/>
  <c r="Z63" i="2"/>
  <c r="Y63" i="2"/>
  <c r="X63" i="2"/>
  <c r="W63" i="2"/>
  <c r="V63" i="2"/>
  <c r="U63" i="2"/>
  <c r="T63" i="2"/>
  <c r="AB62" i="2"/>
  <c r="AA62" i="2"/>
  <c r="Z62" i="2"/>
  <c r="Y62" i="2"/>
  <c r="X62" i="2"/>
  <c r="W62" i="2"/>
  <c r="V62" i="2"/>
  <c r="U62" i="2"/>
  <c r="T62" i="2"/>
  <c r="AB61" i="2"/>
  <c r="AA61" i="2"/>
  <c r="Z61" i="2"/>
  <c r="Y61" i="2"/>
  <c r="X61" i="2"/>
  <c r="W61" i="2"/>
  <c r="V61" i="2"/>
  <c r="U61" i="2"/>
  <c r="T61" i="2"/>
  <c r="AB60" i="2"/>
  <c r="AA60" i="2"/>
  <c r="Z60" i="2"/>
  <c r="Y60" i="2"/>
  <c r="X60" i="2"/>
  <c r="W60" i="2"/>
  <c r="V60" i="2"/>
  <c r="U60" i="2"/>
  <c r="T60" i="2"/>
  <c r="AB59" i="2"/>
  <c r="AA59" i="2"/>
  <c r="Z59" i="2"/>
  <c r="Y59" i="2"/>
  <c r="X59" i="2"/>
  <c r="W59" i="2"/>
  <c r="V59" i="2"/>
  <c r="U59" i="2"/>
  <c r="T59" i="2"/>
  <c r="AB58" i="2"/>
  <c r="AA58" i="2"/>
  <c r="Z58" i="2"/>
  <c r="Y58" i="2"/>
  <c r="X58" i="2"/>
  <c r="W58" i="2"/>
  <c r="V58" i="2"/>
  <c r="U58" i="2"/>
  <c r="T58" i="2"/>
  <c r="AB57" i="2"/>
  <c r="AA57" i="2"/>
  <c r="Z57" i="2"/>
  <c r="Y57" i="2"/>
  <c r="X57" i="2"/>
  <c r="W57" i="2"/>
  <c r="V57" i="2"/>
  <c r="U57" i="2"/>
  <c r="T57" i="2"/>
  <c r="AB56" i="2"/>
  <c r="AA56" i="2"/>
  <c r="Z56" i="2"/>
  <c r="Y56" i="2"/>
  <c r="X56" i="2"/>
  <c r="W56" i="2"/>
  <c r="V56" i="2"/>
  <c r="U56" i="2"/>
  <c r="T56" i="2"/>
  <c r="AB55" i="2"/>
  <c r="AA55" i="2"/>
  <c r="Z55" i="2"/>
  <c r="Y55" i="2"/>
  <c r="X55" i="2"/>
  <c r="W55" i="2"/>
  <c r="V55" i="2"/>
  <c r="U55" i="2"/>
  <c r="T55" i="2"/>
  <c r="AB54" i="2"/>
  <c r="AA54" i="2"/>
  <c r="Z54" i="2"/>
  <c r="Y54" i="2"/>
  <c r="X54" i="2"/>
  <c r="W54" i="2"/>
  <c r="V54" i="2"/>
  <c r="U54" i="2"/>
  <c r="T54" i="2"/>
  <c r="AB53" i="2"/>
  <c r="AA53" i="2"/>
  <c r="Z53" i="2"/>
  <c r="Y53" i="2"/>
  <c r="X53" i="2"/>
  <c r="W53" i="2"/>
  <c r="V53" i="2"/>
  <c r="U53" i="2"/>
  <c r="T53" i="2"/>
  <c r="AB52" i="2"/>
  <c r="AA52" i="2"/>
  <c r="Z52" i="2"/>
  <c r="Y52" i="2"/>
  <c r="X52" i="2"/>
  <c r="W52" i="2"/>
  <c r="V52" i="2"/>
  <c r="U52" i="2"/>
  <c r="T52" i="2"/>
  <c r="AB51" i="2"/>
  <c r="AA51" i="2"/>
  <c r="Z51" i="2"/>
  <c r="Y51" i="2"/>
  <c r="X51" i="2"/>
  <c r="W51" i="2"/>
  <c r="V51" i="2"/>
  <c r="U51" i="2"/>
  <c r="T51" i="2"/>
  <c r="AB50" i="2"/>
  <c r="AA50" i="2"/>
  <c r="Z50" i="2"/>
  <c r="Y50" i="2"/>
  <c r="X50" i="2"/>
  <c r="W50" i="2"/>
  <c r="V50" i="2"/>
  <c r="U50" i="2"/>
  <c r="T50" i="2"/>
  <c r="AB49" i="2"/>
  <c r="AA49" i="2"/>
  <c r="Z49" i="2"/>
  <c r="Y49" i="2"/>
  <c r="X49" i="2"/>
  <c r="W49" i="2"/>
  <c r="V49" i="2"/>
  <c r="U49" i="2"/>
  <c r="T49" i="2"/>
  <c r="AB48" i="2"/>
  <c r="AA48" i="2"/>
  <c r="Z48" i="2"/>
  <c r="Y48" i="2"/>
  <c r="X48" i="2"/>
  <c r="W48" i="2"/>
  <c r="V48" i="2"/>
  <c r="U48" i="2"/>
  <c r="T48" i="2"/>
  <c r="AB47" i="2"/>
  <c r="AA47" i="2"/>
  <c r="Z47" i="2"/>
  <c r="Y47" i="2"/>
  <c r="X47" i="2"/>
  <c r="W47" i="2"/>
  <c r="V47" i="2"/>
  <c r="U47" i="2"/>
  <c r="T47" i="2"/>
  <c r="AB46" i="2"/>
  <c r="AA46" i="2"/>
  <c r="Z46" i="2"/>
  <c r="Y46" i="2"/>
  <c r="X46" i="2"/>
  <c r="W46" i="2"/>
  <c r="V46" i="2"/>
  <c r="U46" i="2"/>
  <c r="T46" i="2"/>
  <c r="AB45" i="2"/>
  <c r="AA45" i="2"/>
  <c r="Z45" i="2"/>
  <c r="Y45" i="2"/>
  <c r="X45" i="2"/>
  <c r="W45" i="2"/>
  <c r="V45" i="2"/>
  <c r="U45" i="2"/>
  <c r="T45" i="2"/>
  <c r="AB44" i="2"/>
  <c r="AA44" i="2"/>
  <c r="Z44" i="2"/>
  <c r="Y44" i="2"/>
  <c r="X44" i="2"/>
  <c r="W44" i="2"/>
  <c r="V44" i="2"/>
  <c r="U44" i="2"/>
  <c r="T44" i="2"/>
  <c r="AB43" i="2"/>
  <c r="AA43" i="2"/>
  <c r="Z43" i="2"/>
  <c r="Y43" i="2"/>
  <c r="X43" i="2"/>
  <c r="W43" i="2"/>
  <c r="V43" i="2"/>
  <c r="U43" i="2"/>
  <c r="T43" i="2"/>
  <c r="AB42" i="2"/>
  <c r="AA42" i="2"/>
  <c r="Z42" i="2"/>
  <c r="Y42" i="2"/>
  <c r="X42" i="2"/>
  <c r="W42" i="2"/>
  <c r="V42" i="2"/>
  <c r="U42" i="2"/>
  <c r="T42" i="2"/>
  <c r="AB41" i="2"/>
  <c r="AA41" i="2"/>
  <c r="Z41" i="2"/>
  <c r="Y41" i="2"/>
  <c r="X41" i="2"/>
  <c r="W41" i="2"/>
  <c r="V41" i="2"/>
  <c r="U41" i="2"/>
  <c r="T41" i="2"/>
  <c r="AB40" i="2"/>
  <c r="AA40" i="2"/>
  <c r="Z40" i="2"/>
  <c r="Y40" i="2"/>
  <c r="X40" i="2"/>
  <c r="W40" i="2"/>
  <c r="V40" i="2"/>
  <c r="U40" i="2"/>
  <c r="T40" i="2"/>
  <c r="AB39" i="2"/>
  <c r="AA39" i="2"/>
  <c r="Z39" i="2"/>
  <c r="Y39" i="2"/>
  <c r="X39" i="2"/>
  <c r="W39" i="2"/>
  <c r="V39" i="2"/>
  <c r="U39" i="2"/>
  <c r="T39" i="2"/>
  <c r="AB38" i="2"/>
  <c r="AA38" i="2"/>
  <c r="Z38" i="2"/>
  <c r="Y38" i="2"/>
  <c r="X38" i="2"/>
  <c r="W38" i="2"/>
  <c r="V38" i="2"/>
  <c r="U38" i="2"/>
  <c r="T38" i="2"/>
  <c r="AB37" i="2"/>
  <c r="AA37" i="2"/>
  <c r="Z37" i="2"/>
  <c r="Y37" i="2"/>
  <c r="X37" i="2"/>
  <c r="W37" i="2"/>
  <c r="V37" i="2"/>
  <c r="U37" i="2"/>
  <c r="T37" i="2"/>
  <c r="AB36" i="2"/>
  <c r="AA36" i="2"/>
  <c r="Z36" i="2"/>
  <c r="Y36" i="2"/>
  <c r="X36" i="2"/>
  <c r="W36" i="2"/>
  <c r="V36" i="2"/>
  <c r="U36" i="2"/>
  <c r="T36" i="2"/>
  <c r="AB35" i="2"/>
  <c r="AA35" i="2"/>
  <c r="Z35" i="2"/>
  <c r="Y35" i="2"/>
  <c r="X35" i="2"/>
  <c r="W35" i="2"/>
  <c r="V35" i="2"/>
  <c r="U35" i="2"/>
  <c r="T35" i="2"/>
  <c r="AB34" i="2"/>
  <c r="AA34" i="2"/>
  <c r="Z34" i="2"/>
  <c r="Y34" i="2"/>
  <c r="X34" i="2"/>
  <c r="W34" i="2"/>
  <c r="V34" i="2"/>
  <c r="U34" i="2"/>
  <c r="T34" i="2"/>
  <c r="AB33" i="2"/>
  <c r="AA33" i="2"/>
  <c r="Z33" i="2"/>
  <c r="Y33" i="2"/>
  <c r="X33" i="2"/>
  <c r="W33" i="2"/>
  <c r="V33" i="2"/>
  <c r="U33" i="2"/>
  <c r="T33" i="2"/>
  <c r="AB32" i="2"/>
  <c r="AA32" i="2"/>
  <c r="Z32" i="2"/>
  <c r="Y32" i="2"/>
  <c r="X32" i="2"/>
  <c r="W32" i="2"/>
  <c r="V32" i="2"/>
  <c r="U32" i="2"/>
  <c r="T32" i="2"/>
  <c r="AB31" i="2"/>
  <c r="AA31" i="2"/>
  <c r="Z31" i="2"/>
  <c r="Y31" i="2"/>
  <c r="X31" i="2"/>
  <c r="W31" i="2"/>
  <c r="V31" i="2"/>
  <c r="U31" i="2"/>
  <c r="T31" i="2"/>
  <c r="AB30" i="2"/>
  <c r="AA30" i="2"/>
  <c r="Z30" i="2"/>
  <c r="Y30" i="2"/>
  <c r="X30" i="2"/>
  <c r="W30" i="2"/>
  <c r="V30" i="2"/>
  <c r="U30" i="2"/>
  <c r="T30" i="2"/>
  <c r="AB29" i="2"/>
  <c r="AA29" i="2"/>
  <c r="Z29" i="2"/>
  <c r="Y29" i="2"/>
  <c r="X29" i="2"/>
  <c r="W29" i="2"/>
  <c r="V29" i="2"/>
  <c r="U29" i="2"/>
  <c r="T29" i="2"/>
  <c r="AB28" i="2"/>
  <c r="AA28" i="2"/>
  <c r="Z28" i="2"/>
  <c r="Y28" i="2"/>
  <c r="X28" i="2"/>
  <c r="W28" i="2"/>
  <c r="V28" i="2"/>
  <c r="U28" i="2"/>
  <c r="T28" i="2"/>
  <c r="AB27" i="2"/>
  <c r="AA27" i="2"/>
  <c r="Z27" i="2"/>
  <c r="Y27" i="2"/>
  <c r="X27" i="2"/>
  <c r="W27" i="2"/>
  <c r="V27" i="2"/>
  <c r="U27" i="2"/>
  <c r="T27" i="2"/>
  <c r="AB26" i="2"/>
  <c r="AA26" i="2"/>
  <c r="Z26" i="2"/>
  <c r="Y26" i="2"/>
  <c r="X26" i="2"/>
  <c r="W26" i="2"/>
  <c r="V26" i="2"/>
  <c r="U26" i="2"/>
  <c r="T26" i="2"/>
  <c r="AB25" i="2"/>
  <c r="AA25" i="2"/>
  <c r="Z25" i="2"/>
  <c r="Y25" i="2"/>
  <c r="X25" i="2"/>
  <c r="W25" i="2"/>
  <c r="V25" i="2"/>
  <c r="U25" i="2"/>
  <c r="T25" i="2"/>
  <c r="AB24" i="2"/>
  <c r="AA24" i="2"/>
  <c r="Z24" i="2"/>
  <c r="Y24" i="2"/>
  <c r="X24" i="2"/>
  <c r="W24" i="2"/>
  <c r="V24" i="2"/>
  <c r="U24" i="2"/>
  <c r="T24" i="2"/>
  <c r="AB23" i="2"/>
  <c r="AA23" i="2"/>
  <c r="Z23" i="2"/>
  <c r="Y23" i="2"/>
  <c r="X23" i="2"/>
  <c r="W23" i="2"/>
  <c r="V23" i="2"/>
  <c r="U23" i="2"/>
  <c r="T23" i="2"/>
  <c r="AB22" i="2"/>
  <c r="AA22" i="2"/>
  <c r="Z22" i="2"/>
  <c r="Y22" i="2"/>
  <c r="X22" i="2"/>
  <c r="W22" i="2"/>
  <c r="V22" i="2"/>
  <c r="U22" i="2"/>
  <c r="T22" i="2"/>
  <c r="AB21" i="2"/>
  <c r="AA21" i="2"/>
  <c r="Z21" i="2"/>
  <c r="Y21" i="2"/>
  <c r="X21" i="2"/>
  <c r="W21" i="2"/>
  <c r="V21" i="2"/>
  <c r="U21" i="2"/>
  <c r="T21" i="2"/>
  <c r="AB20" i="2"/>
  <c r="AA20" i="2"/>
  <c r="Z20" i="2"/>
  <c r="Y20" i="2"/>
  <c r="X20" i="2"/>
  <c r="W20" i="2"/>
  <c r="V20" i="2"/>
  <c r="U20" i="2"/>
  <c r="T20" i="2"/>
  <c r="AB19" i="2"/>
  <c r="AA19" i="2"/>
  <c r="Z19" i="2"/>
  <c r="Y19" i="2"/>
  <c r="X19" i="2"/>
  <c r="W19" i="2"/>
  <c r="V19" i="2"/>
  <c r="U19" i="2"/>
  <c r="T19" i="2"/>
  <c r="AB18" i="2"/>
  <c r="AA18" i="2"/>
  <c r="Z18" i="2"/>
  <c r="Y18" i="2"/>
  <c r="X18" i="2"/>
  <c r="W18" i="2"/>
  <c r="V18" i="2"/>
  <c r="U18" i="2"/>
  <c r="T18" i="2"/>
  <c r="AB17" i="2"/>
  <c r="AA17" i="2"/>
  <c r="Z17" i="2"/>
  <c r="Y17" i="2"/>
  <c r="X17" i="2"/>
  <c r="W17" i="2"/>
  <c r="V17" i="2"/>
  <c r="U17" i="2"/>
  <c r="T17" i="2"/>
  <c r="AB16" i="2"/>
  <c r="AA16" i="2"/>
  <c r="Z16" i="2"/>
  <c r="Y16" i="2"/>
  <c r="X16" i="2"/>
  <c r="W16" i="2"/>
  <c r="V16" i="2"/>
  <c r="U16" i="2"/>
  <c r="T16" i="2"/>
  <c r="AB15" i="2"/>
  <c r="AA15" i="2"/>
  <c r="Z15" i="2"/>
  <c r="Y15" i="2"/>
  <c r="X15" i="2"/>
  <c r="W15" i="2"/>
  <c r="V15" i="2"/>
  <c r="U15" i="2"/>
  <c r="T15" i="2"/>
  <c r="AB14" i="2"/>
  <c r="AA14" i="2"/>
  <c r="Z14" i="2"/>
  <c r="Y14" i="2"/>
  <c r="X14" i="2"/>
  <c r="W14" i="2"/>
  <c r="V14" i="2"/>
  <c r="U14" i="2"/>
  <c r="T14" i="2"/>
  <c r="AB13" i="2"/>
  <c r="AA13" i="2"/>
  <c r="Z13" i="2"/>
  <c r="Y13" i="2"/>
  <c r="X13" i="2"/>
  <c r="W13" i="2"/>
  <c r="V13" i="2"/>
  <c r="U13" i="2"/>
  <c r="T13" i="2"/>
  <c r="AB12" i="2"/>
  <c r="AA12" i="2"/>
  <c r="Z12" i="2"/>
  <c r="Y12" i="2"/>
  <c r="X12" i="2"/>
  <c r="W12" i="2"/>
  <c r="V12" i="2"/>
  <c r="U12" i="2"/>
  <c r="T12" i="2"/>
  <c r="AB11" i="2"/>
  <c r="AA11" i="2"/>
  <c r="Z11" i="2"/>
  <c r="Y11" i="2"/>
  <c r="X11" i="2"/>
  <c r="W11" i="2"/>
  <c r="V11" i="2"/>
  <c r="U11" i="2"/>
  <c r="T11" i="2"/>
  <c r="AB10" i="2"/>
  <c r="AA10" i="2"/>
  <c r="Z10" i="2"/>
  <c r="Y10" i="2"/>
  <c r="X10" i="2"/>
  <c r="W10" i="2"/>
  <c r="V10" i="2"/>
  <c r="U10" i="2"/>
  <c r="T10" i="2"/>
  <c r="AB9" i="2"/>
  <c r="AA9" i="2"/>
  <c r="Z9" i="2"/>
  <c r="Y9" i="2"/>
  <c r="X9" i="2"/>
  <c r="W9" i="2"/>
  <c r="V9" i="2"/>
  <c r="U9" i="2"/>
  <c r="T9" i="2"/>
  <c r="AB8" i="2"/>
  <c r="AA8" i="2"/>
  <c r="Z8" i="2"/>
  <c r="Y8" i="2"/>
  <c r="X8" i="2"/>
  <c r="W8" i="2"/>
  <c r="V8" i="2"/>
  <c r="U8" i="2"/>
  <c r="T8" i="2"/>
  <c r="AB7" i="2"/>
  <c r="AA7" i="2"/>
  <c r="Z7" i="2"/>
  <c r="Y7" i="2"/>
  <c r="X7" i="2"/>
  <c r="W7" i="2"/>
  <c r="V7" i="2"/>
  <c r="U7" i="2"/>
  <c r="T7" i="2"/>
  <c r="AB6" i="2"/>
  <c r="AA6" i="2"/>
  <c r="Z6" i="2"/>
  <c r="Y6" i="2"/>
  <c r="X6" i="2"/>
  <c r="W6" i="2"/>
  <c r="V6" i="2"/>
  <c r="U6" i="2"/>
  <c r="T6" i="2"/>
  <c r="AB5" i="2"/>
  <c r="AA5" i="2"/>
  <c r="Z5" i="2"/>
  <c r="Y5" i="2"/>
  <c r="X5" i="2"/>
  <c r="W5" i="2"/>
  <c r="V5" i="2"/>
  <c r="U5" i="2"/>
  <c r="AB4" i="2"/>
  <c r="AA4" i="2"/>
  <c r="Z4" i="2"/>
  <c r="Y4" i="2"/>
  <c r="X4" i="2"/>
  <c r="W4" i="2"/>
  <c r="V4" i="2"/>
  <c r="U4" i="2"/>
  <c r="T4" i="2"/>
  <c r="AB3" i="2"/>
  <c r="AA3" i="2"/>
  <c r="Z3" i="2"/>
  <c r="Y3" i="2"/>
  <c r="X3" i="2"/>
  <c r="W3" i="2"/>
  <c r="V3" i="2"/>
  <c r="U3" i="2"/>
  <c r="T3" i="2"/>
  <c r="E8" i="23" l="1"/>
  <c r="B19" i="23" s="1"/>
  <c r="B21" i="23" s="1"/>
  <c r="E15" i="15"/>
  <c r="F17" i="15"/>
  <c r="E16" i="15"/>
  <c r="AC6" i="5"/>
  <c r="AC14" i="5"/>
  <c r="AC22" i="5"/>
  <c r="AC30" i="5"/>
  <c r="AC38" i="5"/>
  <c r="AC46" i="5"/>
  <c r="AC54" i="5"/>
  <c r="AC62" i="5"/>
  <c r="AC5" i="5"/>
  <c r="AC13" i="5"/>
  <c r="AC21" i="5"/>
  <c r="AC29" i="5"/>
  <c r="AC37" i="5"/>
  <c r="AC45" i="5"/>
  <c r="AC53" i="5"/>
  <c r="AC61" i="5"/>
  <c r="AC4" i="5"/>
  <c r="AC44" i="5"/>
  <c r="AC52" i="5"/>
  <c r="AC60" i="5"/>
  <c r="AC20" i="5"/>
  <c r="AC28" i="5"/>
  <c r="AC3" i="5"/>
  <c r="AC11" i="5"/>
  <c r="AC19" i="5"/>
  <c r="AC27" i="5"/>
  <c r="AC35" i="5"/>
  <c r="AC43" i="5"/>
  <c r="AC51" i="5"/>
  <c r="AC59" i="5"/>
  <c r="AC12" i="5"/>
  <c r="AC36" i="5"/>
  <c r="AC10" i="5"/>
  <c r="AC18" i="5"/>
  <c r="AC26" i="5"/>
  <c r="AC34" i="5"/>
  <c r="AC42" i="5"/>
  <c r="AC50" i="5"/>
  <c r="AC58" i="5"/>
  <c r="AC9" i="5"/>
  <c r="AC17" i="5"/>
  <c r="AC25" i="5"/>
  <c r="AC33" i="5"/>
  <c r="AC41" i="5"/>
  <c r="AC49" i="5"/>
  <c r="AC57" i="5"/>
  <c r="AC8" i="5"/>
  <c r="AC16" i="5"/>
  <c r="AC24" i="5"/>
  <c r="AC32" i="5"/>
  <c r="AC40" i="5"/>
  <c r="AC48" i="5"/>
  <c r="AC56" i="5"/>
  <c r="AC7" i="5"/>
  <c r="AC15" i="5"/>
  <c r="AC23" i="5"/>
  <c r="AC31" i="5"/>
  <c r="AC39" i="5"/>
  <c r="AC47" i="5"/>
  <c r="AC55" i="5"/>
  <c r="AC63" i="5"/>
  <c r="AC30" i="2"/>
  <c r="AC46" i="2"/>
  <c r="AC62" i="2"/>
  <c r="AC54" i="2"/>
  <c r="AC44" i="2"/>
  <c r="AC38" i="2"/>
  <c r="AC53" i="2"/>
  <c r="AC10" i="2"/>
  <c r="AC11" i="2"/>
  <c r="AC18" i="2"/>
  <c r="AC19" i="2"/>
  <c r="AC26" i="2"/>
  <c r="AC27" i="2"/>
  <c r="AA64" i="2"/>
  <c r="U64" i="2"/>
  <c r="AB64" i="2"/>
  <c r="AC9" i="2"/>
  <c r="AC16" i="2"/>
  <c r="AC17" i="2"/>
  <c r="AC24" i="2"/>
  <c r="AC25" i="2"/>
  <c r="AC42" i="2"/>
  <c r="AC43" i="2"/>
  <c r="AC51" i="2"/>
  <c r="AC60" i="2"/>
  <c r="AC15" i="2"/>
  <c r="AC34" i="2"/>
  <c r="AC61" i="2"/>
  <c r="V64" i="2"/>
  <c r="AC6" i="2"/>
  <c r="AC14" i="2"/>
  <c r="AC22" i="2"/>
  <c r="AC32" i="2"/>
  <c r="AC33" i="2"/>
  <c r="AC50" i="2"/>
  <c r="AC59" i="2"/>
  <c r="AC7" i="2"/>
  <c r="AC23" i="2"/>
  <c r="AC35" i="2"/>
  <c r="AC52" i="2"/>
  <c r="AC31" i="2"/>
  <c r="AC40" i="2"/>
  <c r="AC41" i="2"/>
  <c r="AC49" i="2"/>
  <c r="AC55" i="2"/>
  <c r="AC58" i="2"/>
  <c r="W64" i="2"/>
  <c r="X64" i="2"/>
  <c r="AC5" i="2"/>
  <c r="AC13" i="2"/>
  <c r="AC21" i="2"/>
  <c r="AC29" i="2"/>
  <c r="AC39" i="2"/>
  <c r="AC48" i="2"/>
  <c r="AC57" i="2"/>
  <c r="AC4" i="2"/>
  <c r="AC8" i="2"/>
  <c r="AC12" i="2"/>
  <c r="AC20" i="2"/>
  <c r="AC28" i="2"/>
  <c r="AC37" i="2"/>
  <c r="AC47" i="2"/>
  <c r="AC56" i="2"/>
  <c r="Y64" i="2"/>
  <c r="T64" i="2"/>
  <c r="Z64" i="2"/>
  <c r="AC36" i="2"/>
  <c r="AC45" i="2"/>
  <c r="AC63" i="2"/>
  <c r="AC3" i="2"/>
  <c r="E8" i="15"/>
  <c r="E9" i="15"/>
  <c r="E10" i="15"/>
  <c r="E11" i="15"/>
  <c r="E13" i="15"/>
  <c r="E12" i="15"/>
  <c r="Y64" i="5"/>
  <c r="O65" i="5"/>
  <c r="Z64" i="5"/>
  <c r="Z67" i="5" s="1"/>
  <c r="K4" i="3"/>
  <c r="X64" i="5"/>
  <c r="AC65" i="5"/>
  <c r="Z68" i="5"/>
  <c r="AA64" i="5"/>
  <c r="AA67" i="5" s="1"/>
  <c r="AA68" i="5"/>
  <c r="U64" i="5"/>
  <c r="AB64" i="5"/>
  <c r="V64" i="5"/>
  <c r="W64" i="5"/>
  <c r="W67" i="5" s="1"/>
  <c r="T64" i="5"/>
  <c r="W68" i="5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U66" i="5" s="1"/>
  <c r="U68" i="5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AB66" i="5" s="1"/>
  <c r="AB68" i="5" s="1"/>
  <c r="B6" i="3"/>
  <c r="E64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V66" i="5" s="1"/>
  <c r="V68" i="5" s="1"/>
  <c r="H64" i="3"/>
  <c r="L4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X66" i="5" s="1"/>
  <c r="X68" i="5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Y66" i="5" s="1"/>
  <c r="I64" i="3"/>
  <c r="B11" i="15" l="1"/>
  <c r="B14" i="15"/>
  <c r="B15" i="15"/>
  <c r="AC64" i="2"/>
  <c r="Y67" i="5"/>
  <c r="B13" i="15" s="1"/>
  <c r="AC64" i="5"/>
  <c r="J64" i="3"/>
  <c r="U67" i="5"/>
  <c r="B9" i="15" s="1"/>
  <c r="C64" i="3"/>
  <c r="L5" i="3"/>
  <c r="K6" i="3"/>
  <c r="B7" i="3"/>
  <c r="L6" i="3"/>
  <c r="V67" i="5"/>
  <c r="B10" i="15" s="1"/>
  <c r="G64" i="3"/>
  <c r="D64" i="3"/>
  <c r="K5" i="3"/>
  <c r="X67" i="5"/>
  <c r="B12" i="15" s="1"/>
  <c r="F64" i="3"/>
  <c r="Y68" i="5"/>
  <c r="AB67" i="5"/>
  <c r="B16" i="15" s="1"/>
  <c r="B12" i="23" l="1"/>
  <c r="B22" i="23" s="1"/>
  <c r="L7" i="3"/>
  <c r="K7" i="3"/>
  <c r="B8" i="3"/>
  <c r="B9" i="3" l="1"/>
  <c r="L8" i="3"/>
  <c r="K8" i="3"/>
  <c r="L9" i="3" l="1"/>
  <c r="B10" i="3"/>
  <c r="K9" i="3"/>
  <c r="B11" i="3" l="1"/>
  <c r="K10" i="3"/>
  <c r="L10" i="3"/>
  <c r="L11" i="3" l="1"/>
  <c r="B12" i="3"/>
  <c r="K11" i="3"/>
  <c r="B13" i="3" l="1"/>
  <c r="L12" i="3"/>
  <c r="K12" i="3"/>
  <c r="L13" i="3" l="1"/>
  <c r="B14" i="3"/>
  <c r="K13" i="3"/>
  <c r="B15" i="3" l="1"/>
  <c r="L14" i="3"/>
  <c r="K14" i="3"/>
  <c r="L15" i="3" l="1"/>
  <c r="B16" i="3"/>
  <c r="K15" i="3"/>
  <c r="B17" i="3" l="1"/>
  <c r="K16" i="3"/>
  <c r="L16" i="3"/>
  <c r="B18" i="3" l="1"/>
  <c r="L17" i="3"/>
  <c r="K17" i="3"/>
  <c r="B19" i="3" l="1"/>
  <c r="L18" i="3"/>
  <c r="K18" i="3"/>
  <c r="L19" i="3" l="1"/>
  <c r="B20" i="3"/>
  <c r="K19" i="3"/>
  <c r="B21" i="3" l="1"/>
  <c r="L20" i="3"/>
  <c r="K20" i="3"/>
  <c r="B22" i="3" l="1"/>
  <c r="L21" i="3"/>
  <c r="K21" i="3"/>
  <c r="B23" i="3" l="1"/>
  <c r="L22" i="3"/>
  <c r="K22" i="3"/>
  <c r="L23" i="3" l="1"/>
  <c r="K23" i="3"/>
  <c r="B24" i="3"/>
  <c r="B25" i="3" l="1"/>
  <c r="L24" i="3"/>
  <c r="K24" i="3"/>
  <c r="B26" i="3" l="1"/>
  <c r="L25" i="3"/>
  <c r="K25" i="3"/>
  <c r="B27" i="3" l="1"/>
  <c r="L26" i="3"/>
  <c r="K26" i="3"/>
  <c r="L27" i="3" l="1"/>
  <c r="B28" i="3"/>
  <c r="K27" i="3"/>
  <c r="B29" i="3" l="1"/>
  <c r="L28" i="3"/>
  <c r="K28" i="3"/>
  <c r="B30" i="3" l="1"/>
  <c r="L29" i="3"/>
  <c r="K29" i="3"/>
  <c r="L30" i="3" l="1"/>
  <c r="B31" i="3"/>
  <c r="K30" i="3"/>
  <c r="B32" i="3" l="1"/>
  <c r="K31" i="3"/>
  <c r="L31" i="3"/>
  <c r="L32" i="3" l="1"/>
  <c r="K32" i="3"/>
  <c r="B33" i="3"/>
  <c r="B34" i="3" l="1"/>
  <c r="L33" i="3"/>
  <c r="K33" i="3"/>
  <c r="L34" i="3" l="1"/>
  <c r="B35" i="3"/>
  <c r="K34" i="3"/>
  <c r="B36" i="3" l="1"/>
  <c r="K35" i="3"/>
  <c r="L35" i="3"/>
  <c r="L36" i="3" l="1"/>
  <c r="K36" i="3"/>
  <c r="B37" i="3"/>
  <c r="B38" i="3" l="1"/>
  <c r="L37" i="3"/>
  <c r="K37" i="3"/>
  <c r="K38" i="3" l="1"/>
  <c r="L38" i="3"/>
  <c r="B39" i="3"/>
  <c r="B40" i="3" l="1"/>
  <c r="L39" i="3"/>
  <c r="K39" i="3"/>
  <c r="L40" i="3" l="1"/>
  <c r="K40" i="3"/>
  <c r="B41" i="3"/>
  <c r="B42" i="3" l="1"/>
  <c r="L41" i="3"/>
  <c r="K41" i="3"/>
  <c r="K42" i="3" l="1"/>
  <c r="L42" i="3"/>
  <c r="B43" i="3"/>
  <c r="B44" i="3" l="1"/>
  <c r="L43" i="3"/>
  <c r="K43" i="3"/>
  <c r="L44" i="3" l="1"/>
  <c r="K44" i="3"/>
  <c r="B45" i="3"/>
  <c r="B46" i="3" l="1"/>
  <c r="L45" i="3"/>
  <c r="K45" i="3"/>
  <c r="K46" i="3" l="1"/>
  <c r="B47" i="3"/>
  <c r="L46" i="3"/>
  <c r="B48" i="3" l="1"/>
  <c r="L47" i="3"/>
  <c r="K47" i="3"/>
  <c r="L48" i="3" l="1"/>
  <c r="K48" i="3"/>
  <c r="B49" i="3"/>
  <c r="B50" i="3" l="1"/>
  <c r="K49" i="3"/>
  <c r="L49" i="3"/>
  <c r="K50" i="3" l="1"/>
  <c r="B51" i="3"/>
  <c r="L50" i="3"/>
  <c r="B52" i="3" l="1"/>
  <c r="L51" i="3"/>
  <c r="K51" i="3"/>
  <c r="L52" i="3" l="1"/>
  <c r="K52" i="3"/>
  <c r="B53" i="3"/>
  <c r="B54" i="3" l="1"/>
  <c r="L53" i="3"/>
  <c r="K53" i="3"/>
  <c r="K54" i="3" l="1"/>
  <c r="B55" i="3"/>
  <c r="L54" i="3"/>
  <c r="B56" i="3" l="1"/>
  <c r="L55" i="3"/>
  <c r="K55" i="3"/>
  <c r="B57" i="3" l="1"/>
  <c r="L56" i="3"/>
  <c r="K56" i="3"/>
  <c r="L57" i="3" l="1"/>
  <c r="B58" i="3"/>
  <c r="K57" i="3"/>
  <c r="K58" i="3" l="1"/>
  <c r="B59" i="3"/>
  <c r="L58" i="3"/>
  <c r="B60" i="3" l="1"/>
  <c r="L59" i="3"/>
  <c r="K59" i="3"/>
  <c r="B61" i="3" l="1"/>
  <c r="L60" i="3"/>
  <c r="K60" i="3"/>
  <c r="L61" i="3" l="1"/>
  <c r="B62" i="3"/>
  <c r="K61" i="3"/>
  <c r="K62" i="3" l="1"/>
  <c r="B63" i="3"/>
  <c r="L62" i="3"/>
  <c r="L63" i="3" l="1"/>
  <c r="L64" i="3" s="1"/>
  <c r="L65" i="3" s="1"/>
  <c r="K63" i="3"/>
  <c r="T66" i="5"/>
  <c r="B64" i="3"/>
  <c r="AC66" i="5" l="1"/>
  <c r="T68" i="5"/>
  <c r="AC68" i="5" s="1"/>
  <c r="T67" i="5"/>
  <c r="B8" i="15" s="1"/>
  <c r="B17" i="15" l="1"/>
  <c r="D8" i="15" s="1"/>
  <c r="AC67" i="5"/>
  <c r="D15" i="15" l="1"/>
  <c r="D16" i="15"/>
  <c r="B13" i="23"/>
  <c r="B14" i="23" s="1"/>
  <c r="D11" i="15" l="1"/>
  <c r="D13" i="15"/>
  <c r="D14" i="15"/>
  <c r="D9" i="15"/>
  <c r="D10" i="15"/>
  <c r="D12" i="15"/>
  <c r="B16" i="23"/>
  <c r="B17" i="23"/>
  <c r="B26" i="23" l="1"/>
  <c r="B25" i="23"/>
  <c r="B18" i="23"/>
</calcChain>
</file>

<file path=xl/sharedStrings.xml><?xml version="1.0" encoding="utf-8"?>
<sst xmlns="http://schemas.openxmlformats.org/spreadsheetml/2006/main" count="295" uniqueCount="109">
  <si>
    <t>Date</t>
  </si>
  <si>
    <t>SALES QUANTITY</t>
  </si>
  <si>
    <t>SELLING PRICE</t>
  </si>
  <si>
    <t>REVENUE</t>
  </si>
  <si>
    <t>TOTAL DAILY REVENUE</t>
  </si>
  <si>
    <t>PURCHASE QUANTITY</t>
  </si>
  <si>
    <t>PURCHASE PRICE</t>
  </si>
  <si>
    <t>COST</t>
  </si>
  <si>
    <t>TOTAL DAILY COST</t>
  </si>
  <si>
    <t>Total Avg.</t>
  </si>
  <si>
    <t>INVENTORY</t>
  </si>
  <si>
    <t>TOTAL DAILY INVENTORY</t>
  </si>
  <si>
    <t>AVERAGE DAILY INVENTORY</t>
  </si>
  <si>
    <t>Avg. Inventory (in Rs.)</t>
  </si>
  <si>
    <t>Avg. Purchase Price</t>
  </si>
  <si>
    <t>Avg. Selling Price</t>
  </si>
  <si>
    <t>Avg. Profit</t>
  </si>
  <si>
    <t>Product</t>
  </si>
  <si>
    <t>Revenue</t>
  </si>
  <si>
    <t>% of Total Revenue</t>
  </si>
  <si>
    <t>Profit Margin %</t>
  </si>
  <si>
    <t>Rate of Depreciation</t>
  </si>
  <si>
    <t>Net Book Value</t>
  </si>
  <si>
    <t>Furniture</t>
  </si>
  <si>
    <t>Gross Profit</t>
  </si>
  <si>
    <t>Electricity Paid</t>
  </si>
  <si>
    <t>Net Profit</t>
  </si>
  <si>
    <t>Current Assets</t>
  </si>
  <si>
    <t>Fixed Assets</t>
  </si>
  <si>
    <t>Current Ratio</t>
  </si>
  <si>
    <t>Total Assets</t>
  </si>
  <si>
    <t>Current Liabilities</t>
  </si>
  <si>
    <t>Return on Assets</t>
  </si>
  <si>
    <t>Profit/Loss</t>
  </si>
  <si>
    <t>Total Revenue</t>
  </si>
  <si>
    <t>Cumulative Revenue %</t>
  </si>
  <si>
    <t>FIXED COST ANALYSIS</t>
  </si>
  <si>
    <t>Normalized Fixed Cost</t>
  </si>
  <si>
    <t>Total Fixed Cost</t>
  </si>
  <si>
    <t>Total Normalized Fixed Cost</t>
  </si>
  <si>
    <t>Cost</t>
  </si>
  <si>
    <t>Depreciation</t>
  </si>
  <si>
    <t>Variables</t>
  </si>
  <si>
    <t>Value</t>
  </si>
  <si>
    <t>Ideal Numbers</t>
  </si>
  <si>
    <t>Remark</t>
  </si>
  <si>
    <t>-</t>
  </si>
  <si>
    <t>BALANCE SHEET &amp; KEY INSIGHTS</t>
  </si>
  <si>
    <t>Variable Costs</t>
  </si>
  <si>
    <t>Gross Profit Ratio</t>
  </si>
  <si>
    <t>Net Profit Ratio</t>
  </si>
  <si>
    <t>Assets Turnover Ratio</t>
  </si>
  <si>
    <t>Return on Capital Employed</t>
  </si>
  <si>
    <t>i.e., Cash in Hand, Cash at Bank, Inventory, Debtors</t>
  </si>
  <si>
    <t>Farely Good</t>
  </si>
  <si>
    <t>ROCE = Net Profit / (Total Assets - Current Liabilities)</t>
  </si>
  <si>
    <t>5%-8%</t>
  </si>
  <si>
    <t>Low G/P</t>
  </si>
  <si>
    <t>Indicates that business is making good use of its assets</t>
  </si>
  <si>
    <t>Indicating efficient use of assets in generating sales</t>
  </si>
  <si>
    <t>2+</t>
  </si>
  <si>
    <t>MOONG DAL</t>
  </si>
  <si>
    <t>URAD DAL</t>
  </si>
  <si>
    <t>REFINED</t>
  </si>
  <si>
    <t>GHEE</t>
  </si>
  <si>
    <t>ARHAR DAL</t>
  </si>
  <si>
    <t>CHOLE</t>
  </si>
  <si>
    <t>RAJMA</t>
  </si>
  <si>
    <t>% of Total Profit/Loss</t>
  </si>
  <si>
    <t>Carry Bags</t>
  </si>
  <si>
    <t>Storage Containers</t>
  </si>
  <si>
    <t>Salary Paid</t>
  </si>
  <si>
    <t>Fairly Good</t>
  </si>
  <si>
    <t>Very Low N/P</t>
  </si>
  <si>
    <t>3%-5%</t>
  </si>
  <si>
    <t>3% - 5%</t>
  </si>
  <si>
    <t>i.e., Creditors</t>
  </si>
  <si>
    <t>Depreciation on Fixed Assets + Monthly Fixed Expenses</t>
  </si>
  <si>
    <t>EXPENDITURE</t>
  </si>
  <si>
    <t>PROFIT</t>
  </si>
  <si>
    <t>Total Daily Revenue</t>
  </si>
  <si>
    <t>Total Profit/ Loss</t>
  </si>
  <si>
    <t>Total Daily Expenditure</t>
  </si>
  <si>
    <t>Total Expenditure</t>
  </si>
  <si>
    <t>Cumulative Profit %</t>
  </si>
  <si>
    <t>% of Total Profit</t>
  </si>
  <si>
    <t xml:space="preserve">ATTA </t>
  </si>
  <si>
    <t>RICE</t>
  </si>
  <si>
    <t>ATTA</t>
  </si>
  <si>
    <t>8% -12%</t>
  </si>
  <si>
    <t>Initial inventory</t>
  </si>
  <si>
    <t>Ending inventory</t>
  </si>
  <si>
    <t>COGS</t>
  </si>
  <si>
    <t>SALES</t>
  </si>
  <si>
    <t>PURCHASE</t>
  </si>
  <si>
    <t>BASIS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</si>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</sst>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₹&quot;\ #,##0;[Red]&quot;₹&quot;\ \-#,##0"/>
    <numFmt numFmtId="44" formatCode="_ &quot;₹&quot;\ * #,##0.00_ ;_ &quot;₹&quot;\ * \-#,##0.00_ ;_ &quot;₹&quot;\ * &quot;-&quot;??_ ;_ @_ "/>
    <numFmt numFmtId="164" formatCode="&quot;₹&quot;\ #,##0"/>
    <numFmt numFmtId="165" formatCode="[$-409]d/mmm/yy;@"/>
    <numFmt numFmtId="166" formatCode="[$₹]#,##0"/>
    <numFmt numFmtId="167" formatCode="_ [$₹-4009]\ * #,##0.00_ ;_ [$₹-4009]\ * \-#,##0.00_ ;_ [$₹-4009]\ * &quot;-&quot;??_ ;_ @_ "/>
    <numFmt numFmtId="168" formatCode="&quot;₹&quot;#,##0_);[Red]\(&quot;₹&quot;#,##0\)"/>
    <numFmt numFmtId="169" formatCode="&quot;₹&quot;\ #,##0.00"/>
    <numFmt numFmtId="170" formatCode="0.0%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lgerian"/>
      <family val="5"/>
    </font>
  </fonts>
  <fills count="69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7C80"/>
        <bgColor rgb="FFFFE599"/>
      </patternFill>
    </fill>
    <fill>
      <patternFill patternType="solid">
        <fgColor rgb="FFFF7C80"/>
        <bgColor rgb="FFA2C4C9"/>
      </patternFill>
    </fill>
    <fill>
      <patternFill patternType="solid">
        <fgColor rgb="FFFF7C80"/>
        <bgColor rgb="FFF9C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rgb="FFFFE599"/>
      </patternFill>
    </fill>
    <fill>
      <patternFill patternType="solid">
        <fgColor rgb="FF00FFFF"/>
        <bgColor rgb="FFA2C4C9"/>
      </patternFill>
    </fill>
    <fill>
      <patternFill patternType="solid">
        <fgColor rgb="FF00FFFF"/>
        <bgColor rgb="FFF9CB9C"/>
      </patternFill>
    </fill>
    <fill>
      <patternFill patternType="solid">
        <fgColor rgb="FF00FFF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D9EA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rgb="FFFFF2CC"/>
      </patternFill>
    </fill>
    <fill>
      <patternFill patternType="solid">
        <fgColor theme="9"/>
        <bgColor rgb="FFD0E0E3"/>
      </patternFill>
    </fill>
    <fill>
      <patternFill patternType="solid">
        <fgColor theme="9"/>
        <bgColor rgb="FFFCE5CD"/>
      </patternFill>
    </fill>
    <fill>
      <patternFill patternType="solid">
        <fgColor rgb="FF0070C0"/>
        <bgColor rgb="FFFFF2CC"/>
      </patternFill>
    </fill>
    <fill>
      <patternFill patternType="solid">
        <fgColor rgb="FF0070C0"/>
        <bgColor rgb="FFD0E0E3"/>
      </patternFill>
    </fill>
    <fill>
      <patternFill patternType="solid">
        <fgColor rgb="FF0070C0"/>
        <bgColor rgb="FFFCE5CD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D0E0E3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9" fontId="15" fillId="0" borderId="0" applyFont="0" applyFill="0" applyBorder="0" applyAlignment="0" applyProtection="0"/>
    <xf numFmtId="0" fontId="13" fillId="26" borderId="0" applyNumberFormat="0" applyBorder="0" applyAlignment="0" applyProtection="0"/>
    <xf numFmtId="0" fontId="14" fillId="18" borderId="0" applyNumberFormat="0" applyBorder="0" applyAlignment="0" applyProtection="0"/>
    <xf numFmtId="0" fontId="15" fillId="8" borderId="0" applyNumberFormat="0" applyBorder="0" applyAlignment="0" applyProtection="0"/>
    <xf numFmtId="0" fontId="15" fillId="19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4" fillId="22" borderId="0" applyNumberFormat="0" applyBorder="0" applyAlignment="0" applyProtection="0"/>
    <xf numFmtId="0" fontId="15" fillId="5" borderId="0" applyNumberFormat="0" applyBorder="0" applyAlignment="0" applyProtection="0"/>
    <xf numFmtId="0" fontId="15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4" fillId="16" borderId="0" applyNumberFormat="0" applyBorder="0" applyAlignment="0" applyProtection="0"/>
    <xf numFmtId="0" fontId="15" fillId="7" borderId="0" applyNumberFormat="0" applyBorder="0" applyAlignment="0" applyProtection="0"/>
    <xf numFmtId="0" fontId="15" fillId="1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44" fontId="18" fillId="0" borderId="0" applyFont="0" applyFill="0" applyBorder="0" applyAlignment="0" applyProtection="0"/>
  </cellStyleXfs>
  <cellXfs count="227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5" fillId="4" borderId="0" xfId="7" applyNumberFormat="1" applyAlignment="1">
      <alignment horizontal="center" vertical="center"/>
    </xf>
    <xf numFmtId="164" fontId="15" fillId="5" borderId="0" xfId="11" applyNumberFormat="1" applyAlignment="1">
      <alignment horizontal="center" vertical="center"/>
    </xf>
    <xf numFmtId="164" fontId="15" fillId="6" borderId="0" xfId="14" applyNumberFormat="1" applyAlignment="1">
      <alignment horizontal="center" vertical="center"/>
    </xf>
    <xf numFmtId="164" fontId="15" fillId="12" borderId="0" xfId="15" applyNumberFormat="1" applyAlignment="1">
      <alignment horizontal="center" vertical="center"/>
    </xf>
    <xf numFmtId="164" fontId="15" fillId="0" borderId="0" xfId="7" applyNumberFormat="1" applyFill="1" applyAlignment="1">
      <alignment horizontal="center" vertical="center"/>
    </xf>
    <xf numFmtId="164" fontId="15" fillId="0" borderId="0" xfId="11" applyNumberFormat="1" applyFill="1" applyAlignment="1">
      <alignment horizontal="center" vertical="center"/>
    </xf>
    <xf numFmtId="164" fontId="15" fillId="0" borderId="0" xfId="14" applyNumberFormat="1" applyFill="1" applyAlignment="1">
      <alignment horizontal="center" vertical="center"/>
    </xf>
    <xf numFmtId="0" fontId="6" fillId="4" borderId="0" xfId="7" applyFont="1" applyAlignment="1">
      <alignment horizontal="center" vertical="center"/>
    </xf>
    <xf numFmtId="0" fontId="6" fillId="6" borderId="0" xfId="14" applyFont="1" applyAlignment="1">
      <alignment horizontal="center" vertical="center"/>
    </xf>
    <xf numFmtId="0" fontId="6" fillId="7" borderId="0" xfId="17" applyFont="1" applyAlignment="1">
      <alignment horizontal="center" vertical="center"/>
    </xf>
    <xf numFmtId="0" fontId="6" fillId="9" borderId="0" xfId="8" applyFont="1" applyAlignment="1">
      <alignment horizontal="center" vertical="center"/>
    </xf>
    <xf numFmtId="0" fontId="15" fillId="7" borderId="0" xfId="17" applyAlignment="1">
      <alignment horizontal="center" vertical="center"/>
    </xf>
    <xf numFmtId="2" fontId="15" fillId="0" borderId="0" xfId="4" applyNumberForma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5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6" fillId="17" borderId="0" xfId="18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5" fillId="0" borderId="0" xfId="4" applyFill="1" applyAlignment="1">
      <alignment horizontal="center" vertical="center"/>
    </xf>
    <xf numFmtId="1" fontId="15" fillId="0" borderId="0" xfId="4" applyNumberFormat="1" applyFill="1" applyAlignment="1">
      <alignment horizontal="center" vertical="center"/>
    </xf>
    <xf numFmtId="0" fontId="6" fillId="0" borderId="0" xfId="9" applyFont="1" applyFill="1" applyAlignment="1">
      <alignment horizontal="center" vertical="center"/>
    </xf>
    <xf numFmtId="167" fontId="15" fillId="0" borderId="0" xfId="7" applyNumberFormat="1" applyFill="1" applyAlignment="1">
      <alignment horizontal="center" vertical="center"/>
    </xf>
    <xf numFmtId="0" fontId="8" fillId="0" borderId="0" xfId="12" applyFont="1" applyFill="1" applyAlignment="1">
      <alignment horizontal="center" vertical="center"/>
    </xf>
    <xf numFmtId="167" fontId="15" fillId="0" borderId="0" xfId="11" applyNumberFormat="1" applyFill="1" applyAlignment="1">
      <alignment horizontal="center" vertical="center"/>
    </xf>
    <xf numFmtId="167" fontId="15" fillId="0" borderId="0" xfId="14" applyNumberForma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11" borderId="0" xfId="5" applyFont="1" applyFill="1" applyBorder="1" applyAlignment="1">
      <alignment horizontal="center" vertical="center"/>
    </xf>
    <xf numFmtId="0" fontId="6" fillId="0" borderId="0" xfId="9" applyFont="1" applyFill="1" applyBorder="1" applyAlignment="1">
      <alignment horizontal="center" vertical="center"/>
    </xf>
    <xf numFmtId="164" fontId="11" fillId="0" borderId="0" xfId="2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5" fillId="4" borderId="0" xfId="7" applyNumberFormat="1" applyAlignment="1">
      <alignment horizontal="center" vertical="center"/>
    </xf>
    <xf numFmtId="9" fontId="15" fillId="12" borderId="0" xfId="15" applyNumberFormat="1" applyAlignment="1">
      <alignment horizontal="center" vertical="center"/>
    </xf>
    <xf numFmtId="0" fontId="6" fillId="27" borderId="0" xfId="19" applyFont="1" applyAlignment="1">
      <alignment horizontal="center" vertical="center"/>
    </xf>
    <xf numFmtId="0" fontId="6" fillId="12" borderId="0" xfId="15" applyFont="1" applyAlignment="1">
      <alignment horizontal="center" vertical="center"/>
    </xf>
    <xf numFmtId="166" fontId="15" fillId="12" borderId="0" xfId="15" applyNumberFormat="1" applyAlignment="1">
      <alignment horizontal="center" vertical="center" wrapText="1"/>
    </xf>
    <xf numFmtId="0" fontId="15" fillId="12" borderId="0" xfId="15" applyAlignment="1">
      <alignment horizontal="center" vertical="center" wrapText="1"/>
    </xf>
    <xf numFmtId="0" fontId="10" fillId="29" borderId="0" xfId="0" applyFont="1" applyFill="1" applyAlignment="1">
      <alignment horizontal="center" vertical="center"/>
    </xf>
    <xf numFmtId="10" fontId="9" fillId="30" borderId="0" xfId="0" applyNumberFormat="1" applyFont="1" applyFill="1" applyAlignment="1">
      <alignment horizontal="center" vertical="center" wrapText="1"/>
    </xf>
    <xf numFmtId="0" fontId="9" fillId="31" borderId="0" xfId="0" applyFont="1" applyFill="1" applyAlignment="1">
      <alignment horizontal="center" vertical="center" wrapText="1"/>
    </xf>
    <xf numFmtId="166" fontId="5" fillId="25" borderId="0" xfId="20" applyNumberFormat="1" applyFill="1" applyAlignment="1">
      <alignment horizontal="center" vertical="center" wrapText="1"/>
    </xf>
    <xf numFmtId="0" fontId="5" fillId="25" borderId="0" xfId="20" applyFill="1" applyAlignment="1">
      <alignment horizontal="center" vertical="center" wrapText="1"/>
    </xf>
    <xf numFmtId="166" fontId="15" fillId="9" borderId="0" xfId="8" applyNumberFormat="1" applyAlignment="1">
      <alignment horizontal="center" vertical="center" wrapText="1"/>
    </xf>
    <xf numFmtId="0" fontId="15" fillId="9" borderId="0" xfId="8" applyAlignment="1">
      <alignment horizontal="center" vertical="center" wrapText="1"/>
    </xf>
    <xf numFmtId="166" fontId="15" fillId="6" borderId="0" xfId="14" applyNumberFormat="1" applyAlignment="1">
      <alignment horizontal="center" vertical="center" wrapText="1"/>
    </xf>
    <xf numFmtId="0" fontId="15" fillId="6" borderId="0" xfId="14" applyAlignment="1">
      <alignment horizontal="center" vertical="center" wrapText="1"/>
    </xf>
    <xf numFmtId="166" fontId="15" fillId="7" borderId="0" xfId="17" applyNumberFormat="1" applyAlignment="1">
      <alignment horizontal="center" vertical="center" wrapText="1"/>
    </xf>
    <xf numFmtId="0" fontId="15" fillId="7" borderId="0" xfId="17" applyAlignment="1">
      <alignment horizontal="center" vertical="center" wrapText="1"/>
    </xf>
    <xf numFmtId="0" fontId="10" fillId="33" borderId="0" xfId="0" applyFont="1" applyFill="1" applyAlignment="1">
      <alignment horizontal="center" vertical="center"/>
    </xf>
    <xf numFmtId="2" fontId="9" fillId="34" borderId="0" xfId="0" applyNumberFormat="1" applyFont="1" applyFill="1" applyAlignment="1">
      <alignment horizontal="center" vertical="center" wrapText="1"/>
    </xf>
    <xf numFmtId="0" fontId="9" fillId="35" borderId="0" xfId="0" applyFont="1" applyFill="1" applyAlignment="1">
      <alignment horizontal="center" vertical="center" wrapText="1"/>
    </xf>
    <xf numFmtId="0" fontId="10" fillId="37" borderId="0" xfId="0" applyFont="1" applyFill="1" applyAlignment="1">
      <alignment horizontal="center" vertical="center"/>
    </xf>
    <xf numFmtId="0" fontId="6" fillId="25" borderId="0" xfId="20" applyFont="1" applyFill="1" applyAlignment="1">
      <alignment horizontal="center" vertical="center"/>
    </xf>
    <xf numFmtId="164" fontId="15" fillId="17" borderId="0" xfId="18" applyNumberFormat="1" applyAlignment="1">
      <alignment horizontal="center" vertical="center"/>
    </xf>
    <xf numFmtId="164" fontId="5" fillId="27" borderId="0" xfId="19" applyNumberFormat="1" applyAlignment="1">
      <alignment horizontal="center" vertical="center"/>
    </xf>
    <xf numFmtId="9" fontId="9" fillId="39" borderId="0" xfId="0" applyNumberFormat="1" applyFont="1" applyFill="1" applyAlignment="1">
      <alignment horizontal="center" vertical="center" wrapText="1"/>
    </xf>
    <xf numFmtId="9" fontId="9" fillId="38" borderId="0" xfId="1" applyFont="1" applyFill="1" applyAlignment="1">
      <alignment horizontal="center" vertical="center" wrapText="1"/>
    </xf>
    <xf numFmtId="0" fontId="15" fillId="0" borderId="0" xfId="4" applyFill="1" applyBorder="1" applyAlignment="1">
      <alignment horizontal="center" vertical="center"/>
    </xf>
    <xf numFmtId="164" fontId="15" fillId="0" borderId="0" xfId="7" applyNumberFormat="1" applyFill="1" applyBorder="1" applyAlignment="1">
      <alignment horizontal="center" vertical="center"/>
    </xf>
    <xf numFmtId="164" fontId="15" fillId="0" borderId="0" xfId="11" applyNumberFormat="1" applyFill="1" applyBorder="1" applyAlignment="1">
      <alignment horizontal="center" vertical="center"/>
    </xf>
    <xf numFmtId="164" fontId="15" fillId="0" borderId="0" xfId="14" applyNumberFormat="1" applyFill="1" applyBorder="1" applyAlignment="1">
      <alignment horizontal="center" vertical="center"/>
    </xf>
    <xf numFmtId="0" fontId="15" fillId="0" borderId="0" xfId="17" applyFill="1" applyAlignment="1">
      <alignment horizontal="center" vertical="center"/>
    </xf>
    <xf numFmtId="0" fontId="8" fillId="17" borderId="0" xfId="18" applyFont="1" applyBorder="1" applyAlignment="1">
      <alignment horizontal="center" vertical="center"/>
    </xf>
    <xf numFmtId="0" fontId="17" fillId="0" borderId="0" xfId="0" applyFont="1" applyAlignment="1">
      <alignment horizontal="centerContinuous"/>
    </xf>
    <xf numFmtId="0" fontId="6" fillId="0" borderId="0" xfId="0" applyFont="1"/>
    <xf numFmtId="164" fontId="6" fillId="4" borderId="0" xfId="7" applyNumberFormat="1" applyFont="1" applyAlignment="1">
      <alignment horizontal="center" vertical="center"/>
    </xf>
    <xf numFmtId="164" fontId="6" fillId="5" borderId="0" xfId="11" applyNumberFormat="1" applyFont="1" applyAlignment="1">
      <alignment horizontal="center" vertical="center"/>
    </xf>
    <xf numFmtId="164" fontId="6" fillId="6" borderId="0" xfId="14" applyNumberFormat="1" applyFont="1" applyAlignment="1">
      <alignment horizontal="center" vertical="center"/>
    </xf>
    <xf numFmtId="164" fontId="6" fillId="7" borderId="0" xfId="17" applyNumberFormat="1" applyFont="1" applyAlignment="1">
      <alignment horizontal="center" vertical="center"/>
    </xf>
    <xf numFmtId="164" fontId="6" fillId="8" borderId="0" xfId="4" applyNumberFormat="1" applyFont="1" applyAlignment="1">
      <alignment horizontal="center" vertical="center"/>
    </xf>
    <xf numFmtId="164" fontId="6" fillId="9" borderId="0" xfId="8" applyNumberFormat="1" applyFont="1" applyAlignment="1">
      <alignment horizontal="center" vertical="center"/>
    </xf>
    <xf numFmtId="164" fontId="6" fillId="41" borderId="0" xfId="21" applyNumberFormat="1" applyFont="1" applyAlignment="1">
      <alignment horizontal="center" vertical="center"/>
    </xf>
    <xf numFmtId="164" fontId="6" fillId="42" borderId="0" xfId="22" applyNumberFormat="1" applyFont="1" applyAlignment="1">
      <alignment horizontal="center" vertical="center"/>
    </xf>
    <xf numFmtId="164" fontId="6" fillId="43" borderId="0" xfId="23" applyNumberFormat="1" applyFont="1" applyAlignment="1">
      <alignment horizontal="center" vertical="center"/>
    </xf>
    <xf numFmtId="164" fontId="6" fillId="12" borderId="0" xfId="15" applyNumberFormat="1" applyFont="1" applyAlignment="1">
      <alignment horizontal="center" vertical="center"/>
    </xf>
    <xf numFmtId="164" fontId="15" fillId="7" borderId="0" xfId="17" applyNumberFormat="1" applyAlignment="1">
      <alignment horizontal="center" vertical="center"/>
    </xf>
    <xf numFmtId="164" fontId="15" fillId="8" borderId="0" xfId="4" applyNumberFormat="1" applyAlignment="1">
      <alignment horizontal="center" vertical="center"/>
    </xf>
    <xf numFmtId="164" fontId="15" fillId="9" borderId="0" xfId="8" applyNumberFormat="1" applyAlignment="1">
      <alignment horizontal="center" vertical="center"/>
    </xf>
    <xf numFmtId="164" fontId="2" fillId="41" borderId="0" xfId="21" applyNumberFormat="1" applyAlignment="1">
      <alignment horizontal="center" vertical="center"/>
    </xf>
    <xf numFmtId="164" fontId="2" fillId="42" borderId="0" xfId="22" applyNumberFormat="1" applyAlignment="1">
      <alignment horizontal="center" vertical="center"/>
    </xf>
    <xf numFmtId="164" fontId="2" fillId="43" borderId="0" xfId="23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164" fontId="15" fillId="0" borderId="0" xfId="17" applyNumberFormat="1" applyFill="1" applyAlignment="1">
      <alignment horizontal="center" vertical="center"/>
    </xf>
    <xf numFmtId="164" fontId="15" fillId="0" borderId="0" xfId="4" applyNumberFormat="1" applyFill="1" applyAlignment="1">
      <alignment horizontal="center" vertical="center"/>
    </xf>
    <xf numFmtId="164" fontId="15" fillId="0" borderId="0" xfId="8" applyNumberFormat="1" applyFill="1" applyAlignment="1">
      <alignment horizontal="center" vertical="center"/>
    </xf>
    <xf numFmtId="164" fontId="2" fillId="0" borderId="0" xfId="21" applyNumberFormat="1" applyFill="1" applyAlignment="1">
      <alignment horizontal="center" vertical="center"/>
    </xf>
    <xf numFmtId="164" fontId="2" fillId="0" borderId="0" xfId="22" applyNumberFormat="1" applyFill="1" applyAlignment="1">
      <alignment horizontal="center" vertical="center"/>
    </xf>
    <xf numFmtId="164" fontId="2" fillId="0" borderId="0" xfId="23" applyNumberFormat="1" applyFill="1" applyAlignment="1">
      <alignment horizontal="center" vertical="center"/>
    </xf>
    <xf numFmtId="164" fontId="6" fillId="0" borderId="0" xfId="23" applyNumberFormat="1" applyFont="1" applyFill="1" applyAlignment="1">
      <alignment horizontal="center" vertical="center"/>
    </xf>
    <xf numFmtId="164" fontId="15" fillId="2" borderId="0" xfId="7" applyNumberFormat="1" applyFill="1" applyAlignment="1">
      <alignment horizontal="center" vertical="center"/>
    </xf>
    <xf numFmtId="164" fontId="7" fillId="0" borderId="0" xfId="23" applyNumberFormat="1" applyFont="1" applyFill="1" applyAlignment="1">
      <alignment horizontal="center" vertical="center"/>
    </xf>
    <xf numFmtId="164" fontId="15" fillId="0" borderId="0" xfId="15" applyNumberFormat="1" applyFill="1" applyAlignment="1">
      <alignment horizontal="center" vertical="center"/>
    </xf>
    <xf numFmtId="164" fontId="15" fillId="0" borderId="0" xfId="7" applyNumberFormat="1" applyFill="1"/>
    <xf numFmtId="164" fontId="15" fillId="0" borderId="0" xfId="11" applyNumberFormat="1" applyFill="1"/>
    <xf numFmtId="164" fontId="15" fillId="0" borderId="0" xfId="14" applyNumberFormat="1" applyFill="1"/>
    <xf numFmtId="164" fontId="15" fillId="0" borderId="0" xfId="17" applyNumberFormat="1" applyFill="1"/>
    <xf numFmtId="164" fontId="15" fillId="0" borderId="0" xfId="4" applyNumberFormat="1" applyFill="1"/>
    <xf numFmtId="164" fontId="15" fillId="0" borderId="0" xfId="8" applyNumberFormat="1" applyFill="1"/>
    <xf numFmtId="164" fontId="2" fillId="0" borderId="0" xfId="21" applyNumberFormat="1" applyFill="1"/>
    <xf numFmtId="164" fontId="2" fillId="0" borderId="0" xfId="22" applyNumberFormat="1" applyFill="1"/>
    <xf numFmtId="164" fontId="2" fillId="0" borderId="0" xfId="23" applyNumberFormat="1" applyFill="1"/>
    <xf numFmtId="164" fontId="15" fillId="0" borderId="0" xfId="15" applyNumberFormat="1" applyFill="1"/>
    <xf numFmtId="49" fontId="6" fillId="0" borderId="0" xfId="0" applyNumberFormat="1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8" fillId="0" borderId="0" xfId="0" applyNumberFormat="1" applyFont="1" applyAlignment="1">
      <alignment horizontal="center" vertical="center"/>
    </xf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44" fontId="0" fillId="0" borderId="0" xfId="0" applyNumberFormat="1"/>
    <xf numFmtId="0" fontId="6" fillId="0" borderId="0" xfId="5" applyFont="1" applyFill="1" applyBorder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6" fontId="11" fillId="0" borderId="0" xfId="0" applyNumberFormat="1" applyFont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8" fillId="0" borderId="0" xfId="12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1" fontId="11" fillId="0" borderId="0" xfId="2" applyNumberFormat="1" applyFont="1" applyFill="1" applyBorder="1" applyAlignment="1">
      <alignment horizontal="center" vertical="center"/>
    </xf>
    <xf numFmtId="164" fontId="0" fillId="0" borderId="0" xfId="0" applyNumberFormat="1"/>
    <xf numFmtId="164" fontId="15" fillId="0" borderId="0" xfId="9" applyNumberForma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70" fontId="7" fillId="0" borderId="0" xfId="1" applyNumberFormat="1" applyFont="1" applyFill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64" fontId="0" fillId="45" borderId="0" xfId="0" applyNumberFormat="1" applyFill="1" applyAlignment="1">
      <alignment horizontal="center" vertical="center"/>
    </xf>
    <xf numFmtId="9" fontId="0" fillId="45" borderId="0" xfId="0" applyNumberFormat="1" applyFill="1" applyAlignment="1">
      <alignment horizontal="center" vertical="center"/>
    </xf>
    <xf numFmtId="0" fontId="6" fillId="45" borderId="0" xfId="0" applyFont="1" applyFill="1" applyAlignment="1">
      <alignment horizontal="center" vertical="center"/>
    </xf>
    <xf numFmtId="0" fontId="6" fillId="45" borderId="0" xfId="5" applyFont="1" applyFill="1" applyBorder="1" applyAlignment="1">
      <alignment horizontal="center" vertical="center"/>
    </xf>
    <xf numFmtId="0" fontId="10" fillId="45" borderId="0" xfId="0" applyFont="1" applyFill="1" applyAlignment="1">
      <alignment horizontal="center" vertical="center"/>
    </xf>
    <xf numFmtId="0" fontId="6" fillId="46" borderId="0" xfId="0" applyFont="1" applyFill="1" applyAlignment="1">
      <alignment horizontal="center" vertical="center"/>
    </xf>
    <xf numFmtId="0" fontId="6" fillId="46" borderId="0" xfId="5" applyFont="1" applyFill="1" applyBorder="1" applyAlignment="1">
      <alignment horizontal="center" vertical="center"/>
    </xf>
    <xf numFmtId="0" fontId="10" fillId="47" borderId="0" xfId="0" applyFont="1" applyFill="1" applyAlignment="1">
      <alignment horizontal="center" vertical="center"/>
    </xf>
    <xf numFmtId="0" fontId="6" fillId="48" borderId="0" xfId="0" applyFont="1" applyFill="1" applyAlignment="1">
      <alignment horizontal="center" vertical="center"/>
    </xf>
    <xf numFmtId="164" fontId="6" fillId="20" borderId="0" xfId="0" applyNumberFormat="1" applyFont="1" applyFill="1" applyAlignment="1">
      <alignment horizontal="center" vertical="center"/>
    </xf>
    <xf numFmtId="167" fontId="6" fillId="20" borderId="0" xfId="0" applyNumberFormat="1" applyFont="1" applyFill="1" applyAlignment="1">
      <alignment horizontal="center" vertical="center"/>
    </xf>
    <xf numFmtId="164" fontId="0" fillId="24" borderId="0" xfId="0" applyNumberFormat="1" applyFill="1" applyAlignment="1">
      <alignment horizontal="center" vertical="center"/>
    </xf>
    <xf numFmtId="164" fontId="0" fillId="49" borderId="0" xfId="0" applyNumberFormat="1" applyFill="1" applyAlignment="1">
      <alignment horizontal="center" vertical="center"/>
    </xf>
    <xf numFmtId="164" fontId="0" fillId="36" borderId="0" xfId="0" applyNumberForma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51" borderId="0" xfId="12" applyFont="1" applyFill="1" applyAlignment="1">
      <alignment horizontal="center" vertical="center"/>
    </xf>
    <xf numFmtId="166" fontId="15" fillId="51" borderId="0" xfId="12" applyNumberFormat="1" applyFill="1" applyAlignment="1">
      <alignment horizontal="center" vertical="center" wrapText="1"/>
    </xf>
    <xf numFmtId="0" fontId="15" fillId="51" borderId="0" xfId="12" applyFill="1" applyAlignment="1">
      <alignment horizontal="center" vertical="center" wrapText="1"/>
    </xf>
    <xf numFmtId="0" fontId="10" fillId="52" borderId="0" xfId="0" applyFont="1" applyFill="1" applyAlignment="1">
      <alignment horizontal="center" vertical="center"/>
    </xf>
    <xf numFmtId="10" fontId="9" fillId="53" borderId="0" xfId="0" applyNumberFormat="1" applyFont="1" applyFill="1" applyAlignment="1">
      <alignment horizontal="center" vertical="center" wrapText="1"/>
    </xf>
    <xf numFmtId="0" fontId="9" fillId="54" borderId="0" xfId="0" applyFont="1" applyFill="1" applyAlignment="1">
      <alignment horizontal="center" vertical="center" wrapText="1"/>
    </xf>
    <xf numFmtId="0" fontId="10" fillId="55" borderId="0" xfId="0" applyFont="1" applyFill="1" applyAlignment="1">
      <alignment horizontal="center" vertical="center"/>
    </xf>
    <xf numFmtId="2" fontId="9" fillId="56" borderId="0" xfId="0" applyNumberFormat="1" applyFont="1" applyFill="1" applyAlignment="1">
      <alignment horizontal="center" vertical="center" wrapText="1"/>
    </xf>
    <xf numFmtId="0" fontId="9" fillId="57" borderId="0" xfId="0" applyFont="1" applyFill="1" applyAlignment="1">
      <alignment horizontal="center" vertical="center" wrapText="1"/>
    </xf>
    <xf numFmtId="0" fontId="10" fillId="59" borderId="0" xfId="0" applyFont="1" applyFill="1" applyAlignment="1">
      <alignment horizontal="center" vertical="center"/>
    </xf>
    <xf numFmtId="9" fontId="9" fillId="60" borderId="0" xfId="0" applyNumberFormat="1" applyFont="1" applyFill="1" applyAlignment="1">
      <alignment horizontal="center" vertical="center" wrapText="1"/>
    </xf>
    <xf numFmtId="0" fontId="9" fillId="6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3" borderId="0" xfId="0" applyFill="1"/>
    <xf numFmtId="0" fontId="1" fillId="63" borderId="0" xfId="0" applyFont="1" applyFill="1"/>
    <xf numFmtId="0" fontId="19" fillId="0" borderId="1" xfId="0" applyFont="1" applyBorder="1" applyAlignment="1">
      <alignment horizontal="center"/>
    </xf>
    <xf numFmtId="0" fontId="19" fillId="64" borderId="2" xfId="0" applyFont="1" applyFill="1" applyBorder="1" applyAlignment="1">
      <alignment horizontal="center"/>
    </xf>
    <xf numFmtId="0" fontId="19" fillId="65" borderId="3" xfId="0" applyFont="1" applyFill="1" applyBorder="1" applyAlignment="1">
      <alignment horizontal="center"/>
    </xf>
    <xf numFmtId="0" fontId="19" fillId="66" borderId="2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67" fontId="0" fillId="67" borderId="5" xfId="0" applyNumberFormat="1" applyFill="1" applyBorder="1"/>
    <xf numFmtId="167" fontId="0" fillId="68" borderId="0" xfId="0" applyNumberFormat="1" applyFill="1"/>
    <xf numFmtId="2" fontId="0" fillId="67" borderId="5" xfId="0" applyNumberFormat="1" applyFill="1" applyBorder="1"/>
    <xf numFmtId="2" fontId="0" fillId="68" borderId="0" xfId="0" applyNumberFormat="1" applyFill="1"/>
    <xf numFmtId="0" fontId="6" fillId="0" borderId="6" xfId="0" applyFont="1" applyBorder="1" applyAlignment="1">
      <alignment horizontal="center"/>
    </xf>
    <xf numFmtId="0" fontId="0" fillId="67" borderId="7" xfId="24" applyNumberFormat="1" applyFont="1" applyFill="1" applyBorder="1"/>
    <xf numFmtId="0" fontId="0" fillId="68" borderId="8" xfId="24" applyNumberFormat="1" applyFont="1" applyFill="1" applyBorder="1"/>
    <xf numFmtId="49" fontId="6" fillId="0" borderId="0" xfId="0" applyNumberFormat="1" applyFont="1" applyAlignment="1">
      <alignment horizontal="center" vertical="center"/>
    </xf>
    <xf numFmtId="0" fontId="8" fillId="0" borderId="0" xfId="13" applyFont="1" applyFill="1" applyBorder="1" applyAlignment="1">
      <alignment horizontal="center" vertical="center" wrapText="1"/>
    </xf>
    <xf numFmtId="0" fontId="8" fillId="14" borderId="0" xfId="6" applyFont="1" applyFill="1" applyBorder="1" applyAlignment="1">
      <alignment horizontal="center" vertical="center"/>
    </xf>
    <xf numFmtId="0" fontId="8" fillId="18" borderId="0" xfId="10" applyFont="1" applyFill="1" applyBorder="1" applyAlignment="1">
      <alignment horizontal="center" vertical="center"/>
    </xf>
    <xf numFmtId="0" fontId="8" fillId="13" borderId="0" xfId="3" applyFont="1" applyFill="1" applyBorder="1" applyAlignment="1">
      <alignment horizontal="center" vertical="center"/>
    </xf>
    <xf numFmtId="0" fontId="8" fillId="0" borderId="0" xfId="13" applyFont="1" applyFill="1" applyAlignment="1">
      <alignment horizontal="center" vertical="center" wrapText="1"/>
    </xf>
    <xf numFmtId="0" fontId="8" fillId="18" borderId="0" xfId="10" applyFont="1" applyFill="1" applyAlignment="1">
      <alignment horizontal="center" vertical="center"/>
    </xf>
    <xf numFmtId="0" fontId="8" fillId="14" borderId="0" xfId="6" applyFont="1" applyFill="1" applyAlignment="1">
      <alignment horizontal="center" vertical="center"/>
    </xf>
    <xf numFmtId="0" fontId="8" fillId="13" borderId="0" xfId="3" applyFont="1" applyFill="1" applyAlignment="1">
      <alignment horizontal="center" vertical="center"/>
    </xf>
    <xf numFmtId="0" fontId="8" fillId="16" borderId="0" xfId="16" applyFont="1" applyAlignment="1">
      <alignment horizontal="center" vertical="center"/>
    </xf>
    <xf numFmtId="0" fontId="6" fillId="44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9" fillId="57" borderId="0" xfId="0" applyFont="1" applyFill="1" applyAlignment="1">
      <alignment horizontal="center" vertical="center" wrapText="1"/>
    </xf>
    <xf numFmtId="0" fontId="0" fillId="58" borderId="0" xfId="0" applyFill="1"/>
    <xf numFmtId="0" fontId="3" fillId="12" borderId="0" xfId="15" applyFont="1" applyAlignment="1">
      <alignment horizontal="center" vertical="center" wrapText="1"/>
    </xf>
    <xf numFmtId="0" fontId="15" fillId="12" borderId="0" xfId="15"/>
    <xf numFmtId="0" fontId="12" fillId="35" borderId="0" xfId="0" applyFont="1" applyFill="1" applyAlignment="1">
      <alignment horizontal="center" vertical="center" wrapText="1"/>
    </xf>
    <xf numFmtId="0" fontId="11" fillId="36" borderId="0" xfId="0" applyFont="1" applyFill="1"/>
    <xf numFmtId="0" fontId="9" fillId="39" borderId="0" xfId="0" applyFont="1" applyFill="1" applyAlignment="1">
      <alignment horizontal="center" vertical="center" wrapText="1"/>
    </xf>
    <xf numFmtId="0" fontId="0" fillId="40" borderId="0" xfId="0" applyFill="1"/>
    <xf numFmtId="0" fontId="9" fillId="61" borderId="0" xfId="0" applyFont="1" applyFill="1" applyAlignment="1">
      <alignment horizontal="center" vertical="center" wrapText="1"/>
    </xf>
    <xf numFmtId="0" fontId="0" fillId="62" borderId="0" xfId="0" applyFill="1"/>
    <xf numFmtId="0" fontId="15" fillId="9" borderId="0" xfId="8" applyAlignment="1">
      <alignment horizontal="center" vertical="center" wrapText="1"/>
    </xf>
    <xf numFmtId="0" fontId="15" fillId="9" borderId="0" xfId="8"/>
    <xf numFmtId="0" fontId="6" fillId="32" borderId="0" xfId="0" applyFont="1" applyFill="1" applyAlignment="1">
      <alignment horizontal="center" vertical="center"/>
    </xf>
    <xf numFmtId="0" fontId="5" fillId="6" borderId="0" xfId="14" applyFont="1" applyAlignment="1">
      <alignment horizontal="center" vertical="center" wrapText="1"/>
    </xf>
    <xf numFmtId="0" fontId="15" fillId="6" borderId="0" xfId="14"/>
    <xf numFmtId="0" fontId="15" fillId="6" borderId="0" xfId="14" applyAlignment="1">
      <alignment horizontal="center" vertical="center" wrapText="1"/>
    </xf>
    <xf numFmtId="0" fontId="5" fillId="25" borderId="0" xfId="20" applyFill="1" applyAlignment="1">
      <alignment horizontal="center" vertical="center" wrapText="1"/>
    </xf>
    <xf numFmtId="0" fontId="5" fillId="25" borderId="0" xfId="20" applyFill="1"/>
    <xf numFmtId="0" fontId="3" fillId="7" borderId="0" xfId="17" applyFont="1" applyAlignment="1">
      <alignment horizontal="center" vertical="center" wrapText="1"/>
    </xf>
    <xf numFmtId="0" fontId="15" fillId="7" borderId="0" xfId="17"/>
    <xf numFmtId="0" fontId="6" fillId="50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51" borderId="0" xfId="12" applyFill="1" applyAlignment="1">
      <alignment horizontal="center" vertical="center" wrapText="1"/>
    </xf>
    <xf numFmtId="0" fontId="15" fillId="51" borderId="0" xfId="12" applyFill="1"/>
    <xf numFmtId="0" fontId="16" fillId="31" borderId="0" xfId="0" applyFont="1" applyFill="1" applyAlignment="1">
      <alignment horizontal="center" vertical="center" wrapText="1"/>
    </xf>
    <xf numFmtId="0" fontId="7" fillId="15" borderId="0" xfId="0" applyFont="1" applyFill="1"/>
    <xf numFmtId="0" fontId="16" fillId="54" borderId="0" xfId="0" applyFont="1" applyFill="1" applyAlignment="1">
      <alignment horizontal="center" vertical="center" wrapText="1"/>
    </xf>
    <xf numFmtId="0" fontId="7" fillId="16" borderId="0" xfId="0" applyFont="1" applyFill="1"/>
    <xf numFmtId="0" fontId="5" fillId="9" borderId="0" xfId="8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/>
    </xf>
    <xf numFmtId="164" fontId="6" fillId="10" borderId="0" xfId="0" applyNumberFormat="1" applyFont="1" applyFill="1" applyAlignment="1">
      <alignment horizontal="center" vertical="center"/>
    </xf>
    <xf numFmtId="164" fontId="6" fillId="11" borderId="0" xfId="0" applyNumberFormat="1" applyFont="1" applyFill="1" applyAlignment="1">
      <alignment horizontal="center" vertical="center"/>
    </xf>
  </cellXfs>
  <cellStyles count="25">
    <cellStyle name="20% - Accent1" xfId="4" builtinId="30"/>
    <cellStyle name="20% - Accent2" xfId="7" builtinId="34"/>
    <cellStyle name="20% - Accent3" xfId="11" builtinId="38"/>
    <cellStyle name="20% - Accent4" xfId="14" builtinId="42"/>
    <cellStyle name="20% - Accent5" xfId="15" builtinId="46"/>
    <cellStyle name="20% - Accent6" xfId="17" builtinId="50"/>
    <cellStyle name="40% - Accent2" xfId="8" builtinId="35"/>
    <cellStyle name="40% - Accent3" xfId="21" builtinId="39"/>
    <cellStyle name="40% - Accent4" xfId="22" builtinId="43"/>
    <cellStyle name="40% - Accent6" xfId="23" builtinId="51"/>
    <cellStyle name="60% - Accent1" xfId="5" builtinId="32"/>
    <cellStyle name="60% - Accent2" xfId="9" builtinId="36"/>
    <cellStyle name="60% - Accent3" xfId="12" builtinId="40"/>
    <cellStyle name="60% - Accent4" xfId="19" builtinId="44"/>
    <cellStyle name="60% - Accent5" xfId="20" builtinId="48"/>
    <cellStyle name="60% - Accent6" xfId="18" builtinId="52"/>
    <cellStyle name="Accent1" xfId="3" builtinId="29"/>
    <cellStyle name="Accent2" xfId="6" builtinId="33"/>
    <cellStyle name="Accent3" xfId="10" builtinId="37"/>
    <cellStyle name="Accent4" xfId="13" builtinId="41"/>
    <cellStyle name="Accent6" xfId="16" builtinId="49"/>
    <cellStyle name="Currency" xfId="24" builtinId="4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FFFFCC"/>
      <color rgb="FFCCFFCC"/>
      <color rgb="FFFFCCCC"/>
      <color rgb="FFCCECFF"/>
      <color rgb="FFFFFF66"/>
      <color rgb="FFCCFFFF"/>
      <color rgb="FFCCCCFF"/>
      <color rgb="FF99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2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Revenue trend over 2 months</a:t>
            </a:r>
          </a:p>
        </c:rich>
      </c:tx>
      <c:layout>
        <c:manualLayout>
          <c:xMode val="edge"/>
          <c:yMode val="edge"/>
          <c:x val="0.22228450124165361"/>
          <c:y val="4.1666666666666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2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Sales!$AC$1:$AC$2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Sales!$AD$3:$AD$63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Sales!$AC$3:$AC$63</c:f>
              <c:numCache>
                <c:formatCode>"₹"\ #,##0</c:formatCode>
                <c:ptCount val="61"/>
                <c:pt idx="0">
                  <c:v>16702</c:v>
                </c:pt>
                <c:pt idx="1">
                  <c:v>17024</c:v>
                </c:pt>
                <c:pt idx="2">
                  <c:v>16396</c:v>
                </c:pt>
                <c:pt idx="3">
                  <c:v>17490</c:v>
                </c:pt>
                <c:pt idx="4">
                  <c:v>17904</c:v>
                </c:pt>
                <c:pt idx="5">
                  <c:v>17726</c:v>
                </c:pt>
                <c:pt idx="6">
                  <c:v>16710</c:v>
                </c:pt>
                <c:pt idx="7">
                  <c:v>16640</c:v>
                </c:pt>
                <c:pt idx="8">
                  <c:v>16246</c:v>
                </c:pt>
                <c:pt idx="9">
                  <c:v>15987</c:v>
                </c:pt>
                <c:pt idx="10">
                  <c:v>17827</c:v>
                </c:pt>
                <c:pt idx="11">
                  <c:v>17125</c:v>
                </c:pt>
                <c:pt idx="12">
                  <c:v>16997</c:v>
                </c:pt>
                <c:pt idx="13">
                  <c:v>16339</c:v>
                </c:pt>
                <c:pt idx="14">
                  <c:v>16865</c:v>
                </c:pt>
                <c:pt idx="15">
                  <c:v>17399</c:v>
                </c:pt>
                <c:pt idx="16">
                  <c:v>16843</c:v>
                </c:pt>
                <c:pt idx="17">
                  <c:v>15865</c:v>
                </c:pt>
                <c:pt idx="18">
                  <c:v>16205</c:v>
                </c:pt>
                <c:pt idx="19">
                  <c:v>16741</c:v>
                </c:pt>
                <c:pt idx="20">
                  <c:v>16366</c:v>
                </c:pt>
                <c:pt idx="21">
                  <c:v>16361</c:v>
                </c:pt>
                <c:pt idx="22">
                  <c:v>17005</c:v>
                </c:pt>
                <c:pt idx="23">
                  <c:v>16755</c:v>
                </c:pt>
                <c:pt idx="24">
                  <c:v>15321</c:v>
                </c:pt>
                <c:pt idx="25">
                  <c:v>15822</c:v>
                </c:pt>
                <c:pt idx="26">
                  <c:v>14712</c:v>
                </c:pt>
                <c:pt idx="27">
                  <c:v>14162</c:v>
                </c:pt>
                <c:pt idx="28">
                  <c:v>13825</c:v>
                </c:pt>
                <c:pt idx="29">
                  <c:v>15085</c:v>
                </c:pt>
                <c:pt idx="30">
                  <c:v>16240</c:v>
                </c:pt>
                <c:pt idx="31">
                  <c:v>16320</c:v>
                </c:pt>
                <c:pt idx="32">
                  <c:v>14886</c:v>
                </c:pt>
                <c:pt idx="33">
                  <c:v>15793</c:v>
                </c:pt>
                <c:pt idx="34">
                  <c:v>15415</c:v>
                </c:pt>
                <c:pt idx="35">
                  <c:v>16397</c:v>
                </c:pt>
                <c:pt idx="36">
                  <c:v>16929</c:v>
                </c:pt>
                <c:pt idx="37">
                  <c:v>16697</c:v>
                </c:pt>
                <c:pt idx="38">
                  <c:v>16600</c:v>
                </c:pt>
                <c:pt idx="39">
                  <c:v>16440</c:v>
                </c:pt>
                <c:pt idx="40">
                  <c:v>17637</c:v>
                </c:pt>
                <c:pt idx="41">
                  <c:v>14183</c:v>
                </c:pt>
                <c:pt idx="42">
                  <c:v>16200</c:v>
                </c:pt>
                <c:pt idx="43">
                  <c:v>15840</c:v>
                </c:pt>
                <c:pt idx="44">
                  <c:v>14793</c:v>
                </c:pt>
                <c:pt idx="45">
                  <c:v>14581</c:v>
                </c:pt>
                <c:pt idx="46">
                  <c:v>16161</c:v>
                </c:pt>
                <c:pt idx="47">
                  <c:v>14934</c:v>
                </c:pt>
                <c:pt idx="48">
                  <c:v>16234</c:v>
                </c:pt>
                <c:pt idx="49">
                  <c:v>16452</c:v>
                </c:pt>
                <c:pt idx="50">
                  <c:v>16030</c:v>
                </c:pt>
                <c:pt idx="51">
                  <c:v>15723</c:v>
                </c:pt>
                <c:pt idx="52">
                  <c:v>14691</c:v>
                </c:pt>
                <c:pt idx="53">
                  <c:v>14926</c:v>
                </c:pt>
                <c:pt idx="54">
                  <c:v>16000</c:v>
                </c:pt>
                <c:pt idx="55">
                  <c:v>15825</c:v>
                </c:pt>
                <c:pt idx="56">
                  <c:v>16980</c:v>
                </c:pt>
                <c:pt idx="57">
                  <c:v>17468</c:v>
                </c:pt>
                <c:pt idx="58">
                  <c:v>15931</c:v>
                </c:pt>
                <c:pt idx="59">
                  <c:v>15606</c:v>
                </c:pt>
                <c:pt idx="60">
                  <c:v>15240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8CD-8674-7BD12E35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sq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729609216"/>
        <c:axId val="1729588576"/>
        <c:extLst/>
      </c:lineChart>
      <c:dateAx>
        <c:axId val="17296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819128533529357"/>
              <c:y val="0.89615246957766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88576"/>
        <c:crosses val="autoZero"/>
        <c:auto val="0"/>
        <c:lblOffset val="100"/>
        <c:baseTimeUnit val="days"/>
      </c:dateAx>
      <c:valAx>
        <c:axId val="1729588576"/>
        <c:scaling>
          <c:orientation val="minMax"/>
          <c:max val="2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REVENUE (in ₹)</a:t>
                </a:r>
              </a:p>
            </c:rich>
          </c:tx>
          <c:layout>
            <c:manualLayout>
              <c:xMode val="edge"/>
              <c:yMode val="edge"/>
              <c:x val="2.0945541591861162E-2"/>
              <c:y val="0.25927336016534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09216"/>
        <c:crossesAt val="1"/>
        <c:crossBetween val="between"/>
        <c:majorUnit val="5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Bell MT" panose="02020503060305020303" pitchFamily="18" charset="0"/>
              </a:rPr>
              <a:t>Total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Bell MT" panose="02020503060305020303" pitchFamily="18" charset="0"/>
              </a:rPr>
              <a:t> Revenue of SKU's of 2 months</a:t>
            </a:r>
          </a:p>
          <a:p>
            <a:pPr>
              <a:defRPr sz="1200" b="1">
                <a:solidFill>
                  <a:schemeClr val="accent1">
                    <a:lumMod val="75000"/>
                  </a:schemeClr>
                </a:solidFill>
                <a:latin typeface="Bell MT" panose="02020503060305020303" pitchFamily="18" charset="0"/>
              </a:defRPr>
            </a:pPr>
            <a:endParaRPr lang="en-IN" sz="1200" b="1">
              <a:solidFill>
                <a:schemeClr val="accent1">
                  <a:lumMod val="75000"/>
                </a:schemeClr>
              </a:solidFill>
              <a:latin typeface="Bell MT" panose="02020503060305020303" pitchFamily="18" charset="0"/>
            </a:endParaRPr>
          </a:p>
        </c:rich>
      </c:tx>
      <c:layout>
        <c:manualLayout>
          <c:xMode val="edge"/>
          <c:yMode val="edge"/>
          <c:x val="0.1675642338325336"/>
          <c:y val="2.12153991933115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899960889091"/>
          <c:y val="0.1668607917620521"/>
          <c:w val="0.55984167485726666"/>
          <c:h val="0.714447016007982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Sales!$T$65</c:f>
              <c:strCache>
                <c:ptCount val="1"/>
                <c:pt idx="0">
                  <c:v>ATTA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9941171491949716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Sales!$T$64</c:f>
              <c:numCache>
                <c:formatCode>"₹"\ #,##0</c:formatCode>
                <c:ptCount val="1"/>
                <c:pt idx="0">
                  <c:v>214046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3-4131-85E0-04A981CB1CE4}"/>
            </c:ext>
          </c:extLst>
        </c:ser>
        <c:ser>
          <c:idx val="3"/>
          <c:order val="1"/>
          <c:tx>
            <c:strRef>
              <c:f>Sales!$U$65</c:f>
              <c:strCache>
                <c:ptCount val="1"/>
                <c:pt idx="0">
                  <c:v>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Sales!$U$64</c:f>
              <c:numCache>
                <c:formatCode>"₹"\ #,##0</c:formatCode>
                <c:ptCount val="1"/>
                <c:pt idx="0">
                  <c:v>74611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03-4131-85E0-04A981CB1CE4}"/>
            </c:ext>
          </c:extLst>
        </c:ser>
        <c:ser>
          <c:idx val="4"/>
          <c:order val="2"/>
          <c:tx>
            <c:strRef>
              <c:f>Sales!$V$65</c:f>
              <c:strCache>
                <c:ptCount val="1"/>
                <c:pt idx="0">
                  <c:v>ARHAR DAL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Sales!$V$64</c:f>
              <c:numCache>
                <c:formatCode>"₹"\ #,##0</c:formatCode>
                <c:ptCount val="1"/>
                <c:pt idx="0">
                  <c:v>116690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03-4131-85E0-04A981CB1CE4}"/>
            </c:ext>
          </c:extLst>
        </c:ser>
        <c:ser>
          <c:idx val="5"/>
          <c:order val="3"/>
          <c:tx>
            <c:strRef>
              <c:f>Sales!$W$65</c:f>
              <c:strCache>
                <c:ptCount val="1"/>
                <c:pt idx="0">
                  <c:v>URAD DAL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Sales!$W$64</c:f>
              <c:numCache>
                <c:formatCode>"₹"\ #,##0</c:formatCode>
                <c:ptCount val="1"/>
                <c:pt idx="0">
                  <c:v>87460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03-4131-85E0-04A981CB1CE4}"/>
            </c:ext>
          </c:extLst>
        </c:ser>
        <c:ser>
          <c:idx val="6"/>
          <c:order val="4"/>
          <c:tx>
            <c:strRef>
              <c:f>Sales!$X$65</c:f>
              <c:strCache>
                <c:ptCount val="1"/>
                <c:pt idx="0">
                  <c:v>MOONG DAL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Sales!$X$64</c:f>
              <c:numCache>
                <c:formatCode>"₹"\ #,##0</c:formatCode>
                <c:ptCount val="1"/>
                <c:pt idx="0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3-4131-85E0-04A981CB1CE4}"/>
            </c:ext>
          </c:extLst>
        </c:ser>
        <c:ser>
          <c:idx val="7"/>
          <c:order val="5"/>
          <c:tx>
            <c:strRef>
              <c:f>Sales!$Y$65</c:f>
              <c:strCache>
                <c:ptCount val="1"/>
                <c:pt idx="0">
                  <c:v>CHOLE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9823514475849148E-3"/>
                  <c:y val="-9.58466453674121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Sales!$Y$64</c:f>
              <c:numCache>
                <c:formatCode>"₹"\ #,##0</c:formatCode>
                <c:ptCount val="1"/>
                <c:pt idx="0">
                  <c:v>112020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03-4131-85E0-04A981CB1CE4}"/>
            </c:ext>
          </c:extLst>
        </c:ser>
        <c:ser>
          <c:idx val="8"/>
          <c:order val="6"/>
          <c:tx>
            <c:strRef>
              <c:f>Sales!$Z$65</c:f>
              <c:strCache>
                <c:ptCount val="1"/>
                <c:pt idx="0">
                  <c:v>RAJMA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Sales!$Z$64</c:f>
              <c:numCache>
                <c:formatCode>"₹"\ #,##0</c:formatCode>
                <c:ptCount val="1"/>
                <c:pt idx="0">
                  <c:v>40640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03-4131-85E0-04A981CB1CE4}"/>
            </c:ext>
          </c:extLst>
        </c:ser>
        <c:ser>
          <c:idx val="10"/>
          <c:order val="7"/>
          <c:tx>
            <c:strRef>
              <c:f>Sales!$AA$65</c:f>
              <c:strCache>
                <c:ptCount val="1"/>
                <c:pt idx="0">
                  <c:v>REFINED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9941171491949716E-3"/>
                  <c:y val="2.1299254526091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Sales!$AA$64</c:f>
              <c:numCache>
                <c:formatCode>"₹"\ #,##0</c:formatCode>
                <c:ptCount val="1"/>
                <c:pt idx="0">
                  <c:v>119570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6F-41E5-BBC4-9565CBE01E13}"/>
            </c:ext>
          </c:extLst>
        </c:ser>
        <c:ser>
          <c:idx val="11"/>
          <c:order val="8"/>
          <c:tx>
            <c:strRef>
              <c:f>Sales!$AB$65</c:f>
              <c:strCache>
                <c:ptCount val="1"/>
                <c:pt idx="0">
                  <c:v>GHEE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Sales!$AB$64</c:f>
              <c:numCache>
                <c:formatCode>"₹"\ #,##0</c:formatCode>
                <c:ptCount val="1"/>
                <c:pt idx="0">
                  <c:v>158560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6F-41E5-BBC4-9565CBE01E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7824623"/>
        <c:axId val="1847828463"/>
      </c:barChart>
      <c:catAx>
        <c:axId val="184782462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SKU</a:t>
                </a:r>
              </a:p>
            </c:rich>
          </c:tx>
          <c:layout>
            <c:manualLayout>
              <c:xMode val="edge"/>
              <c:yMode val="edge"/>
              <c:x val="0.45688954607533716"/>
              <c:y val="0.9007110932219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crossAx val="1847828463"/>
        <c:crosses val="autoZero"/>
        <c:auto val="0"/>
        <c:lblAlgn val="ctr"/>
        <c:lblOffset val="100"/>
        <c:noMultiLvlLbl val="0"/>
      </c:catAx>
      <c:valAx>
        <c:axId val="1847828463"/>
        <c:scaling>
          <c:orientation val="minMax"/>
          <c:max val="2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REVENUE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(in ₹)</a:t>
                </a:r>
                <a:endParaRPr lang="en-IN" sz="900" b="1" i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1895606855247223E-2"/>
              <c:y val="0.26015547090287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24623"/>
        <c:crossesAt val="1"/>
        <c:crossBetween val="between"/>
        <c:majorUnit val="500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76619410696448154"/>
          <c:y val="0.13349475484893461"/>
          <c:w val="0.2134572127692731"/>
          <c:h val="0.82924035454034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Revenue Proportion</a:t>
            </a:r>
          </a:p>
        </c:rich>
      </c:tx>
      <c:layout>
        <c:manualLayout>
          <c:xMode val="edge"/>
          <c:yMode val="edge"/>
          <c:x val="0.28743225613497703"/>
          <c:y val="5.2123501454210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120796786452778E-2"/>
          <c:y val="0.16144144144144143"/>
          <c:w val="0.58323974237994314"/>
          <c:h val="0.80234872667943535"/>
        </c:manualLayout>
      </c:layout>
      <c:pieChart>
        <c:varyColors val="1"/>
        <c:ser>
          <c:idx val="0"/>
          <c:order val="0"/>
          <c:tx>
            <c:strRef>
              <c:f>Sales!$T$1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7B-4B50-BA8D-50C15640D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7B-4B50-BA8D-50C15640D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7B-4B50-BA8D-50C15640D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7B-4B50-BA8D-50C15640D9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17B-4B50-BA8D-50C15640D9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17B-4B50-BA8D-50C15640D94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17B-4B50-BA8D-50C15640D94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17B-4B50-BA8D-50C15640D94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17B-4B50-BA8D-50C15640D94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356-403E-A84D-AD08064C9F1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356-403E-A84D-AD08064C9F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356-403E-A84D-AD08064C9F1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56-403E-A84D-AD08064C9F1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349-4DFF-BFA9-390321F186C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356-403E-A84D-AD08064C9F1B}"/>
              </c:ext>
            </c:extLst>
          </c:dPt>
          <c:dLbls>
            <c:dLbl>
              <c:idx val="13"/>
              <c:layout>
                <c:manualLayout>
                  <c:x val="6.5533004346951695E-2"/>
                  <c:y val="0.1144300205717528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349-4DFF-BFA9-390321F186C7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Sales!$T$65:$AB$65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Sales!$T$64:$AB$64</c:f>
              <c:numCache>
                <c:formatCode>"₹"\ #,##0</c:formatCode>
                <c:ptCount val="9"/>
                <c:pt idx="0">
                  <c:v>214046</c:v>
                </c:pt>
                <c:pt idx="1">
                  <c:v>74611</c:v>
                </c:pt>
                <c:pt idx="2">
                  <c:v>116690</c:v>
                </c:pt>
                <c:pt idx="3">
                  <c:v>87460</c:v>
                </c:pt>
                <c:pt idx="4">
                  <c:v>62000</c:v>
                </c:pt>
                <c:pt idx="5">
                  <c:v>112020</c:v>
                </c:pt>
                <c:pt idx="6">
                  <c:v>40640</c:v>
                </c:pt>
                <c:pt idx="7">
                  <c:v>119570</c:v>
                </c:pt>
                <c:pt idx="8">
                  <c:v>158560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17B-4B50-BA8D-50C15640D9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642993054158998"/>
          <c:y val="0.1505384124281762"/>
          <c:w val="0.26723285326072949"/>
          <c:h val="0.80077002199049441"/>
        </c:manualLayout>
      </c:layout>
      <c:overlay val="0"/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Sales</a:t>
            </a:r>
            <a:r>
              <a:rPr lang="en-IN" sz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Volume Proportion</a:t>
            </a:r>
            <a:endParaRPr lang="en-IN" sz="120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2352904929123545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38260909920639E-2"/>
          <c:y val="0.10574074074074075"/>
          <c:w val="0.61611001964636547"/>
          <c:h val="0.87111111111111106"/>
        </c:manualLayout>
      </c:layout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D0-4853-AE5D-AEED916A2C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D0-4853-AE5D-AEED916A2C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D0-4853-AE5D-AEED916A2C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D0-4853-AE5D-AEED916A2C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D0-4853-AE5D-AEED916A2C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D0-4853-AE5D-AEED916A2C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D0-4853-AE5D-AEED916A2C2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3D0-4853-AE5D-AEED916A2C2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3D0-4853-AE5D-AEED916A2C2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4E0-4FC1-8FC5-7E68E1DFD70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4E0-4FC1-8FC5-7E68E1DFD70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4E0-4FC1-8FC5-7E68E1DFD70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4E0-4FC1-8FC5-7E68E1DFD70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4E0-4FC1-8FC5-7E68E1DFD70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4E0-4FC1-8FC5-7E68E1DFD70D}"/>
              </c:ext>
            </c:extLst>
          </c:dPt>
          <c:dLbls>
            <c:dLbl>
              <c:idx val="6"/>
              <c:layout>
                <c:manualLayout>
                  <c:x val="8.7671261131651267E-3"/>
                  <c:y val="-0.2721617089530475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D0-4853-AE5D-AEED916A2C20}"/>
                </c:ext>
              </c:extLst>
            </c:dLbl>
            <c:numFmt formatCode="0.00%" sourceLinked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Sales!$B$65:$J$65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Sales!$B$64:$J$64</c:f>
              <c:numCache>
                <c:formatCode>0</c:formatCode>
                <c:ptCount val="9"/>
                <c:pt idx="0">
                  <c:v>10.475409836065573</c:v>
                </c:pt>
                <c:pt idx="1">
                  <c:v>30.278688524590162</c:v>
                </c:pt>
                <c:pt idx="2">
                  <c:v>11.131147540983607</c:v>
                </c:pt>
                <c:pt idx="3">
                  <c:v>11.245901639344263</c:v>
                </c:pt>
                <c:pt idx="4">
                  <c:v>8.1311475409836067</c:v>
                </c:pt>
                <c:pt idx="5">
                  <c:v>12.78688524590164</c:v>
                </c:pt>
                <c:pt idx="6">
                  <c:v>4.1639344262295079</c:v>
                </c:pt>
                <c:pt idx="7">
                  <c:v>16.098360655737704</c:v>
                </c:pt>
                <c:pt idx="8">
                  <c:v>5.4098360655737707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3D0-4853-AE5D-AEED916A2C2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3636588648423"/>
          <c:y val="0.142694298629338"/>
          <c:w val="0.2576814194885757"/>
          <c:h val="0.79109288422280544"/>
        </c:manualLayout>
      </c:layout>
      <c:overlay val="0"/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cap="none" spc="2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Sales Volume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cap="none" spc="2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877015307607197E-2"/>
          <c:y val="0.14582841865219801"/>
          <c:w val="0.87940476883378904"/>
          <c:h val="0.50237607418676355"/>
        </c:manualLayout>
      </c:layout>
      <c:lineChart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ATTA 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Sales!$B$3:$B$63</c:f>
              <c:numCache>
                <c:formatCode>General</c:formatCode>
                <c:ptCount val="61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11</c:v>
                </c:pt>
                <c:pt idx="38">
                  <c:v>13</c:v>
                </c:pt>
                <c:pt idx="39">
                  <c:v>11</c:v>
                </c:pt>
                <c:pt idx="40">
                  <c:v>12</c:v>
                </c:pt>
                <c:pt idx="41">
                  <c:v>8</c:v>
                </c:pt>
                <c:pt idx="42">
                  <c:v>12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12</c:v>
                </c:pt>
                <c:pt idx="47">
                  <c:v>11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12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A-4A75-8E16-80DFA76FAEB9}"/>
            </c:ext>
          </c:extLst>
        </c:ser>
        <c:ser>
          <c:idx val="3"/>
          <c:order val="1"/>
          <c:tx>
            <c:strRef>
              <c:f>Sales!$C$2</c:f>
              <c:strCache>
                <c:ptCount val="1"/>
                <c:pt idx="0">
                  <c:v>RICE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Sales!$C$3:$C$63</c:f>
              <c:numCache>
                <c:formatCode>General</c:formatCode>
                <c:ptCount val="61"/>
                <c:pt idx="0">
                  <c:v>31</c:v>
                </c:pt>
                <c:pt idx="1">
                  <c:v>31</c:v>
                </c:pt>
                <c:pt idx="2">
                  <c:v>29</c:v>
                </c:pt>
                <c:pt idx="3">
                  <c:v>30</c:v>
                </c:pt>
                <c:pt idx="4">
                  <c:v>29</c:v>
                </c:pt>
                <c:pt idx="5">
                  <c:v>32</c:v>
                </c:pt>
                <c:pt idx="6">
                  <c:v>30</c:v>
                </c:pt>
                <c:pt idx="7">
                  <c:v>30</c:v>
                </c:pt>
                <c:pt idx="8">
                  <c:v>29</c:v>
                </c:pt>
                <c:pt idx="9">
                  <c:v>28</c:v>
                </c:pt>
                <c:pt idx="10">
                  <c:v>33</c:v>
                </c:pt>
                <c:pt idx="11">
                  <c:v>32</c:v>
                </c:pt>
                <c:pt idx="12">
                  <c:v>32</c:v>
                </c:pt>
                <c:pt idx="13">
                  <c:v>31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29</c:v>
                </c:pt>
                <c:pt idx="18">
                  <c:v>30</c:v>
                </c:pt>
                <c:pt idx="19">
                  <c:v>29</c:v>
                </c:pt>
                <c:pt idx="20">
                  <c:v>32</c:v>
                </c:pt>
                <c:pt idx="21">
                  <c:v>30</c:v>
                </c:pt>
                <c:pt idx="22">
                  <c:v>30</c:v>
                </c:pt>
                <c:pt idx="23">
                  <c:v>29</c:v>
                </c:pt>
                <c:pt idx="24">
                  <c:v>28</c:v>
                </c:pt>
                <c:pt idx="25">
                  <c:v>33</c:v>
                </c:pt>
                <c:pt idx="26">
                  <c:v>32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32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33</c:v>
                </c:pt>
                <c:pt idx="35">
                  <c:v>32</c:v>
                </c:pt>
                <c:pt idx="36">
                  <c:v>32</c:v>
                </c:pt>
                <c:pt idx="37">
                  <c:v>31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29</c:v>
                </c:pt>
                <c:pt idx="42">
                  <c:v>30</c:v>
                </c:pt>
                <c:pt idx="43">
                  <c:v>30</c:v>
                </c:pt>
                <c:pt idx="44">
                  <c:v>29</c:v>
                </c:pt>
                <c:pt idx="45">
                  <c:v>28</c:v>
                </c:pt>
                <c:pt idx="46">
                  <c:v>33</c:v>
                </c:pt>
                <c:pt idx="47">
                  <c:v>32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28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29</c:v>
                </c:pt>
                <c:pt idx="58">
                  <c:v>28</c:v>
                </c:pt>
                <c:pt idx="59">
                  <c:v>28</c:v>
                </c:pt>
                <c:pt idx="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2A-4A75-8E16-80DFA76FAEB9}"/>
            </c:ext>
          </c:extLst>
        </c:ser>
        <c:ser>
          <c:idx val="4"/>
          <c:order val="2"/>
          <c:tx>
            <c:strRef>
              <c:f>Sales!$D$2</c:f>
              <c:strCache>
                <c:ptCount val="1"/>
                <c:pt idx="0">
                  <c:v>ARHAR DAL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Sales!$D$3:$D$63</c:f>
              <c:numCache>
                <c:formatCode>General</c:formatCode>
                <c:ptCount val="61"/>
                <c:pt idx="0">
                  <c:v>11</c:v>
                </c:pt>
                <c:pt idx="1">
                  <c:v>13</c:v>
                </c:pt>
                <c:pt idx="2">
                  <c:v>11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9</c:v>
                </c:pt>
                <c:pt idx="10">
                  <c:v>10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15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12</c:v>
                </c:pt>
                <c:pt idx="19">
                  <c:v>11</c:v>
                </c:pt>
                <c:pt idx="20">
                  <c:v>9</c:v>
                </c:pt>
                <c:pt idx="21">
                  <c:v>10</c:v>
                </c:pt>
                <c:pt idx="22">
                  <c:v>14</c:v>
                </c:pt>
                <c:pt idx="23">
                  <c:v>13</c:v>
                </c:pt>
                <c:pt idx="24">
                  <c:v>10</c:v>
                </c:pt>
                <c:pt idx="25">
                  <c:v>12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12</c:v>
                </c:pt>
                <c:pt idx="32">
                  <c:v>11</c:v>
                </c:pt>
                <c:pt idx="33">
                  <c:v>13</c:v>
                </c:pt>
                <c:pt idx="34">
                  <c:v>11</c:v>
                </c:pt>
                <c:pt idx="35">
                  <c:v>12</c:v>
                </c:pt>
                <c:pt idx="36">
                  <c:v>8</c:v>
                </c:pt>
                <c:pt idx="37">
                  <c:v>9</c:v>
                </c:pt>
                <c:pt idx="38">
                  <c:v>14</c:v>
                </c:pt>
                <c:pt idx="39">
                  <c:v>12</c:v>
                </c:pt>
                <c:pt idx="40">
                  <c:v>11</c:v>
                </c:pt>
                <c:pt idx="41">
                  <c:v>9</c:v>
                </c:pt>
                <c:pt idx="42">
                  <c:v>10</c:v>
                </c:pt>
                <c:pt idx="43">
                  <c:v>14</c:v>
                </c:pt>
                <c:pt idx="44">
                  <c:v>13</c:v>
                </c:pt>
                <c:pt idx="45">
                  <c:v>10</c:v>
                </c:pt>
                <c:pt idx="46">
                  <c:v>12</c:v>
                </c:pt>
                <c:pt idx="47">
                  <c:v>8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8</c:v>
                </c:pt>
                <c:pt idx="58">
                  <c:v>10</c:v>
                </c:pt>
                <c:pt idx="59">
                  <c:v>9</c:v>
                </c:pt>
                <c:pt idx="6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A-4A75-8E16-80DFA76FAEB9}"/>
            </c:ext>
          </c:extLst>
        </c:ser>
        <c:ser>
          <c:idx val="5"/>
          <c:order val="3"/>
          <c:tx>
            <c:strRef>
              <c:f>Sales!$E$2</c:f>
              <c:strCache>
                <c:ptCount val="1"/>
                <c:pt idx="0">
                  <c:v>URAD DAL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Sales!$E$3:$E$63</c:f>
              <c:numCache>
                <c:formatCode>General</c:formatCode>
                <c:ptCount val="61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13</c:v>
                </c:pt>
                <c:pt idx="17">
                  <c:v>14</c:v>
                </c:pt>
                <c:pt idx="18">
                  <c:v>12</c:v>
                </c:pt>
                <c:pt idx="19">
                  <c:v>11</c:v>
                </c:pt>
                <c:pt idx="20">
                  <c:v>9</c:v>
                </c:pt>
                <c:pt idx="21">
                  <c:v>10</c:v>
                </c:pt>
                <c:pt idx="22">
                  <c:v>14</c:v>
                </c:pt>
                <c:pt idx="23">
                  <c:v>13</c:v>
                </c:pt>
                <c:pt idx="24">
                  <c:v>10</c:v>
                </c:pt>
                <c:pt idx="25">
                  <c:v>12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12</c:v>
                </c:pt>
                <c:pt idx="32">
                  <c:v>11</c:v>
                </c:pt>
                <c:pt idx="33">
                  <c:v>13</c:v>
                </c:pt>
                <c:pt idx="34">
                  <c:v>11</c:v>
                </c:pt>
                <c:pt idx="35">
                  <c:v>14</c:v>
                </c:pt>
                <c:pt idx="36">
                  <c:v>15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8</c:v>
                </c:pt>
                <c:pt idx="45">
                  <c:v>10</c:v>
                </c:pt>
                <c:pt idx="46">
                  <c:v>9</c:v>
                </c:pt>
                <c:pt idx="47">
                  <c:v>9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10</c:v>
                </c:pt>
                <c:pt idx="6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2A-4A75-8E16-80DFA76FAEB9}"/>
            </c:ext>
          </c:extLst>
        </c:ser>
        <c:ser>
          <c:idx val="6"/>
          <c:order val="4"/>
          <c:tx>
            <c:strRef>
              <c:f>Sales!$F$2</c:f>
              <c:strCache>
                <c:ptCount val="1"/>
                <c:pt idx="0">
                  <c:v>MOONG DAL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Sales!$F$3:$F$63</c:f>
              <c:numCache>
                <c:formatCode>General</c:formatCode>
                <c:ptCount val="61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8</c:v>
                </c:pt>
                <c:pt idx="23">
                  <c:v>10</c:v>
                </c:pt>
                <c:pt idx="24">
                  <c:v>9</c:v>
                </c:pt>
                <c:pt idx="25">
                  <c:v>6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10</c:v>
                </c:pt>
                <c:pt idx="30">
                  <c:v>9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10</c:v>
                </c:pt>
                <c:pt idx="38">
                  <c:v>7</c:v>
                </c:pt>
                <c:pt idx="39">
                  <c:v>6</c:v>
                </c:pt>
                <c:pt idx="40">
                  <c:v>9</c:v>
                </c:pt>
                <c:pt idx="41">
                  <c:v>6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10</c:v>
                </c:pt>
                <c:pt idx="49">
                  <c:v>9</c:v>
                </c:pt>
                <c:pt idx="50">
                  <c:v>10</c:v>
                </c:pt>
                <c:pt idx="51">
                  <c:v>9</c:v>
                </c:pt>
                <c:pt idx="52">
                  <c:v>6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10</c:v>
                </c:pt>
                <c:pt idx="57">
                  <c:v>9</c:v>
                </c:pt>
                <c:pt idx="58">
                  <c:v>7</c:v>
                </c:pt>
                <c:pt idx="59">
                  <c:v>9</c:v>
                </c:pt>
                <c:pt idx="6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2A-4A75-8E16-80DFA76FAEB9}"/>
            </c:ext>
          </c:extLst>
        </c:ser>
        <c:ser>
          <c:idx val="7"/>
          <c:order val="5"/>
          <c:tx>
            <c:strRef>
              <c:f>Sales!$G$2</c:f>
              <c:strCache>
                <c:ptCount val="1"/>
                <c:pt idx="0">
                  <c:v>CHOLE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Sales!$G$3:$G$63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12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13</c:v>
                </c:pt>
                <c:pt idx="15">
                  <c:v>15</c:v>
                </c:pt>
                <c:pt idx="16">
                  <c:v>12</c:v>
                </c:pt>
                <c:pt idx="17">
                  <c:v>10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10</c:v>
                </c:pt>
                <c:pt idx="22">
                  <c:v>10</c:v>
                </c:pt>
                <c:pt idx="23">
                  <c:v>12</c:v>
                </c:pt>
                <c:pt idx="24">
                  <c:v>14</c:v>
                </c:pt>
                <c:pt idx="25">
                  <c:v>15</c:v>
                </c:pt>
                <c:pt idx="26">
                  <c:v>13</c:v>
                </c:pt>
                <c:pt idx="27">
                  <c:v>12</c:v>
                </c:pt>
                <c:pt idx="28">
                  <c:v>11</c:v>
                </c:pt>
                <c:pt idx="29">
                  <c:v>10</c:v>
                </c:pt>
                <c:pt idx="30">
                  <c:v>14</c:v>
                </c:pt>
                <c:pt idx="31">
                  <c:v>15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12</c:v>
                </c:pt>
                <c:pt idx="38">
                  <c:v>10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13</c:v>
                </c:pt>
                <c:pt idx="44">
                  <c:v>13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14</c:v>
                </c:pt>
                <c:pt idx="49">
                  <c:v>15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14</c:v>
                </c:pt>
                <c:pt idx="55">
                  <c:v>15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15</c:v>
                </c:pt>
                <c:pt idx="6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2A-4A75-8E16-80DFA76FAEB9}"/>
            </c:ext>
          </c:extLst>
        </c:ser>
        <c:ser>
          <c:idx val="8"/>
          <c:order val="6"/>
          <c:tx>
            <c:strRef>
              <c:f>Sales!$H$2</c:f>
              <c:strCache>
                <c:ptCount val="1"/>
                <c:pt idx="0">
                  <c:v>RAJMA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Sales!$H$3:$H$63</c:f>
              <c:numCache>
                <c:formatCode>General</c:formatCode>
                <c:ptCount val="61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3</c:v>
                </c:pt>
                <c:pt idx="45">
                  <c:v>3</c:v>
                </c:pt>
                <c:pt idx="46">
                  <c:v>6</c:v>
                </c:pt>
                <c:pt idx="47">
                  <c:v>4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6</c:v>
                </c:pt>
                <c:pt idx="57">
                  <c:v>4</c:v>
                </c:pt>
                <c:pt idx="58">
                  <c:v>3</c:v>
                </c:pt>
                <c:pt idx="59">
                  <c:v>6</c:v>
                </c:pt>
                <c:pt idx="6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2A-4A75-8E16-80DFA76FAEB9}"/>
            </c:ext>
          </c:extLst>
        </c:ser>
        <c:ser>
          <c:idx val="10"/>
          <c:order val="7"/>
          <c:tx>
            <c:strRef>
              <c:f>Sales!$I$2</c:f>
              <c:strCache>
                <c:ptCount val="1"/>
                <c:pt idx="0">
                  <c:v>REFINED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Sales!$I$3:$I$63</c:f>
              <c:numCache>
                <c:formatCode>General</c:formatCode>
                <c:ptCount val="61"/>
                <c:pt idx="0">
                  <c:v>14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16</c:v>
                </c:pt>
                <c:pt idx="6">
                  <c:v>17</c:v>
                </c:pt>
                <c:pt idx="7">
                  <c:v>16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18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16</c:v>
                </c:pt>
                <c:pt idx="33">
                  <c:v>17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16</c:v>
                </c:pt>
                <c:pt idx="40">
                  <c:v>17</c:v>
                </c:pt>
                <c:pt idx="41">
                  <c:v>16</c:v>
                </c:pt>
                <c:pt idx="42">
                  <c:v>15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16</c:v>
                </c:pt>
                <c:pt idx="49">
                  <c:v>17</c:v>
                </c:pt>
                <c:pt idx="50">
                  <c:v>16</c:v>
                </c:pt>
                <c:pt idx="51">
                  <c:v>17</c:v>
                </c:pt>
                <c:pt idx="52">
                  <c:v>16</c:v>
                </c:pt>
                <c:pt idx="53">
                  <c:v>15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9-4354-8FF8-BABE082D69C5}"/>
            </c:ext>
          </c:extLst>
        </c:ser>
        <c:ser>
          <c:idx val="11"/>
          <c:order val="8"/>
          <c:tx>
            <c:strRef>
              <c:f>Sales!$J$2</c:f>
              <c:strCache>
                <c:ptCount val="1"/>
                <c:pt idx="0">
                  <c:v>GHEE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Sales!$J$3:$J$63</c:f>
              <c:numCache>
                <c:formatCode>General</c:formatCode>
                <c:ptCount val="61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9-4354-8FF8-BABE082D6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 cap="flat" cmpd="sng" algn="ctr">
              <a:solidFill>
                <a:schemeClr val="dk1">
                  <a:lumMod val="35000"/>
                  <a:lumOff val="65000"/>
                  <a:alpha val="82000"/>
                </a:schemeClr>
              </a:solidFill>
              <a:round/>
            </a:ln>
            <a:effectLst/>
          </c:spPr>
        </c:dropLines>
        <c:smooth val="0"/>
        <c:axId val="1847844783"/>
        <c:axId val="1847841903"/>
      </c:lineChart>
      <c:dateAx>
        <c:axId val="1847844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186308430072368"/>
              <c:y val="0.74328677775858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41903"/>
        <c:crosses val="autoZero"/>
        <c:auto val="1"/>
        <c:lblOffset val="100"/>
        <c:baseTimeUnit val="days"/>
      </c:dateAx>
      <c:valAx>
        <c:axId val="1847841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1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VOLUME</a:t>
                </a:r>
              </a:p>
            </c:rich>
          </c:tx>
          <c:layout>
            <c:manualLayout>
              <c:xMode val="edge"/>
              <c:yMode val="edge"/>
              <c:x val="1.1679180490076199E-2"/>
              <c:y val="0.332003660547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1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44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 w="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9.4530415044417351E-2"/>
          <c:y val="0.80803983012385305"/>
          <c:w val="0.83215294852248445"/>
          <c:h val="0.1644379555174145"/>
        </c:manualLayout>
      </c:layout>
      <c:overlay val="0"/>
      <c:spPr>
        <a:solidFill>
          <a:srgbClr val="FFFF99"/>
        </a:solidFill>
        <a:ln>
          <a:solidFill>
            <a:schemeClr val="dk1">
              <a:lumMod val="35000"/>
              <a:lumOff val="65000"/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1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Average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SALES</a:t>
            </a:r>
            <a:endParaRPr lang="en-US" sz="1100" b="1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Sales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Inventory!$B$65:$J$65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Sales!$B$64:$J$64</c:f>
              <c:numCache>
                <c:formatCode>0</c:formatCode>
                <c:ptCount val="9"/>
                <c:pt idx="0">
                  <c:v>10.475409836065573</c:v>
                </c:pt>
                <c:pt idx="1">
                  <c:v>30.278688524590162</c:v>
                </c:pt>
                <c:pt idx="2">
                  <c:v>11.131147540983607</c:v>
                </c:pt>
                <c:pt idx="3">
                  <c:v>11.245901639344263</c:v>
                </c:pt>
                <c:pt idx="4">
                  <c:v>8.1311475409836067</c:v>
                </c:pt>
                <c:pt idx="5">
                  <c:v>12.78688524590164</c:v>
                </c:pt>
                <c:pt idx="6">
                  <c:v>4.1639344262295079</c:v>
                </c:pt>
                <c:pt idx="7">
                  <c:v>16.098360655737704</c:v>
                </c:pt>
                <c:pt idx="8">
                  <c:v>5.4098360655737707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A-4DCC-A07B-7C8C7FB1F9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0187743"/>
        <c:axId val="360202143"/>
      </c:barChart>
      <c:catAx>
        <c:axId val="36018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02143"/>
        <c:crosses val="autoZero"/>
        <c:auto val="0"/>
        <c:lblAlgn val="ctr"/>
        <c:lblOffset val="100"/>
        <c:noMultiLvlLbl val="0"/>
      </c:catAx>
      <c:valAx>
        <c:axId val="360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2.0238090088867754E-2"/>
              <c:y val="0.33866287592224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Purchase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Price Trend (SKU)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987557391061"/>
          <c:y val="0.14856481481481484"/>
          <c:w val="0.63836824071342657"/>
          <c:h val="0.62155315263011468"/>
        </c:manualLayout>
      </c:layout>
      <c:lineChart>
        <c:grouping val="standard"/>
        <c:varyColors val="0"/>
        <c:ser>
          <c:idx val="0"/>
          <c:order val="0"/>
          <c:tx>
            <c:strRef>
              <c:f>Purchase!$K$2</c:f>
              <c:strCache>
                <c:ptCount val="1"/>
                <c:pt idx="0">
                  <c:v>ATTA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Purchase!$K$3:$K$63</c:f>
              <c:numCache>
                <c:formatCode>"₹"\ #,##0</c:formatCode>
                <c:ptCount val="61"/>
                <c:pt idx="0">
                  <c:v>318</c:v>
                </c:pt>
                <c:pt idx="1">
                  <c:v>318</c:v>
                </c:pt>
                <c:pt idx="2">
                  <c:v>318</c:v>
                </c:pt>
                <c:pt idx="3">
                  <c:v>318</c:v>
                </c:pt>
                <c:pt idx="4">
                  <c:v>318</c:v>
                </c:pt>
                <c:pt idx="5">
                  <c:v>318</c:v>
                </c:pt>
                <c:pt idx="6">
                  <c:v>318</c:v>
                </c:pt>
                <c:pt idx="7">
                  <c:v>318</c:v>
                </c:pt>
                <c:pt idx="8">
                  <c:v>318</c:v>
                </c:pt>
                <c:pt idx="9">
                  <c:v>318</c:v>
                </c:pt>
                <c:pt idx="10">
                  <c:v>318</c:v>
                </c:pt>
                <c:pt idx="11">
                  <c:v>318</c:v>
                </c:pt>
                <c:pt idx="12">
                  <c:v>316</c:v>
                </c:pt>
                <c:pt idx="13">
                  <c:v>316</c:v>
                </c:pt>
                <c:pt idx="14">
                  <c:v>316</c:v>
                </c:pt>
                <c:pt idx="15">
                  <c:v>316</c:v>
                </c:pt>
                <c:pt idx="16">
                  <c:v>316</c:v>
                </c:pt>
                <c:pt idx="17">
                  <c:v>316</c:v>
                </c:pt>
                <c:pt idx="18">
                  <c:v>316</c:v>
                </c:pt>
                <c:pt idx="19">
                  <c:v>316</c:v>
                </c:pt>
                <c:pt idx="20">
                  <c:v>316</c:v>
                </c:pt>
                <c:pt idx="21">
                  <c:v>316</c:v>
                </c:pt>
                <c:pt idx="22">
                  <c:v>316</c:v>
                </c:pt>
                <c:pt idx="23">
                  <c:v>316</c:v>
                </c:pt>
                <c:pt idx="24">
                  <c:v>316</c:v>
                </c:pt>
                <c:pt idx="25">
                  <c:v>314</c:v>
                </c:pt>
                <c:pt idx="26">
                  <c:v>314</c:v>
                </c:pt>
                <c:pt idx="27">
                  <c:v>314</c:v>
                </c:pt>
                <c:pt idx="28">
                  <c:v>314</c:v>
                </c:pt>
                <c:pt idx="29">
                  <c:v>314</c:v>
                </c:pt>
                <c:pt idx="30">
                  <c:v>314</c:v>
                </c:pt>
                <c:pt idx="31">
                  <c:v>314</c:v>
                </c:pt>
                <c:pt idx="32">
                  <c:v>314</c:v>
                </c:pt>
                <c:pt idx="33">
                  <c:v>314</c:v>
                </c:pt>
                <c:pt idx="34">
                  <c:v>314</c:v>
                </c:pt>
                <c:pt idx="35">
                  <c:v>314</c:v>
                </c:pt>
                <c:pt idx="36">
                  <c:v>314</c:v>
                </c:pt>
                <c:pt idx="37">
                  <c:v>314</c:v>
                </c:pt>
                <c:pt idx="38">
                  <c:v>312</c:v>
                </c:pt>
                <c:pt idx="39">
                  <c:v>312</c:v>
                </c:pt>
                <c:pt idx="40">
                  <c:v>312</c:v>
                </c:pt>
                <c:pt idx="41">
                  <c:v>312</c:v>
                </c:pt>
                <c:pt idx="42">
                  <c:v>312</c:v>
                </c:pt>
                <c:pt idx="43">
                  <c:v>312</c:v>
                </c:pt>
                <c:pt idx="44">
                  <c:v>312</c:v>
                </c:pt>
                <c:pt idx="45">
                  <c:v>312</c:v>
                </c:pt>
                <c:pt idx="46">
                  <c:v>312</c:v>
                </c:pt>
                <c:pt idx="47">
                  <c:v>312</c:v>
                </c:pt>
                <c:pt idx="48">
                  <c:v>312</c:v>
                </c:pt>
                <c:pt idx="49">
                  <c:v>312</c:v>
                </c:pt>
                <c:pt idx="50">
                  <c:v>311</c:v>
                </c:pt>
                <c:pt idx="51">
                  <c:v>311</c:v>
                </c:pt>
                <c:pt idx="52">
                  <c:v>311</c:v>
                </c:pt>
                <c:pt idx="53">
                  <c:v>311</c:v>
                </c:pt>
                <c:pt idx="54">
                  <c:v>311</c:v>
                </c:pt>
                <c:pt idx="55">
                  <c:v>311</c:v>
                </c:pt>
                <c:pt idx="56">
                  <c:v>311</c:v>
                </c:pt>
                <c:pt idx="57">
                  <c:v>311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F-430E-9CD9-AEB64C938329}"/>
            </c:ext>
          </c:extLst>
        </c:ser>
        <c:ser>
          <c:idx val="3"/>
          <c:order val="1"/>
          <c:tx>
            <c:strRef>
              <c:f>Purchase!$L$2</c:f>
              <c:strCache>
                <c:ptCount val="1"/>
                <c:pt idx="0">
                  <c:v>RICE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Purchase!$L$3:$L$63</c:f>
              <c:numCache>
                <c:formatCode>"₹"\ #,##0</c:formatCode>
                <c:ptCount val="61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38</c:v>
                </c:pt>
                <c:pt idx="39">
                  <c:v>38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F-430E-9CD9-AEB64C938329}"/>
            </c:ext>
          </c:extLst>
        </c:ser>
        <c:ser>
          <c:idx val="4"/>
          <c:order val="2"/>
          <c:tx>
            <c:strRef>
              <c:f>Purchase!$M$2</c:f>
              <c:strCache>
                <c:ptCount val="1"/>
                <c:pt idx="0">
                  <c:v>ARHAR DAL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Purchase!$M$3:$M$63</c:f>
              <c:numCache>
                <c:formatCode>"₹"\ #,##0</c:formatCode>
                <c:ptCount val="61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168</c:v>
                </c:pt>
                <c:pt idx="26">
                  <c:v>168</c:v>
                </c:pt>
                <c:pt idx="27">
                  <c:v>168</c:v>
                </c:pt>
                <c:pt idx="28">
                  <c:v>168</c:v>
                </c:pt>
                <c:pt idx="29">
                  <c:v>168</c:v>
                </c:pt>
                <c:pt idx="30">
                  <c:v>168</c:v>
                </c:pt>
                <c:pt idx="31">
                  <c:v>168</c:v>
                </c:pt>
                <c:pt idx="32">
                  <c:v>168</c:v>
                </c:pt>
                <c:pt idx="33">
                  <c:v>168</c:v>
                </c:pt>
                <c:pt idx="34">
                  <c:v>168</c:v>
                </c:pt>
                <c:pt idx="35">
                  <c:v>168</c:v>
                </c:pt>
                <c:pt idx="36">
                  <c:v>168</c:v>
                </c:pt>
                <c:pt idx="37">
                  <c:v>168</c:v>
                </c:pt>
                <c:pt idx="38">
                  <c:v>168</c:v>
                </c:pt>
                <c:pt idx="39">
                  <c:v>168</c:v>
                </c:pt>
                <c:pt idx="40">
                  <c:v>168</c:v>
                </c:pt>
                <c:pt idx="41">
                  <c:v>168</c:v>
                </c:pt>
                <c:pt idx="42">
                  <c:v>168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175</c:v>
                </c:pt>
                <c:pt idx="6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8F-430E-9CD9-AEB64C938329}"/>
            </c:ext>
          </c:extLst>
        </c:ser>
        <c:ser>
          <c:idx val="5"/>
          <c:order val="3"/>
          <c:tx>
            <c:strRef>
              <c:f>Purchase!$N$2</c:f>
              <c:strCache>
                <c:ptCount val="1"/>
                <c:pt idx="0">
                  <c:v>URAD DAL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Purchase!$N$3:$N$63</c:f>
              <c:numCache>
                <c:formatCode>"₹"\ #,##0</c:formatCode>
                <c:ptCount val="6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8F-430E-9CD9-AEB64C938329}"/>
            </c:ext>
          </c:extLst>
        </c:ser>
        <c:ser>
          <c:idx val="6"/>
          <c:order val="4"/>
          <c:tx>
            <c:strRef>
              <c:f>Purchase!$O$2</c:f>
              <c:strCache>
                <c:ptCount val="1"/>
                <c:pt idx="0">
                  <c:v>MOONG DAL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Purchase!$O$3:$O$63</c:f>
              <c:numCache>
                <c:formatCode>"₹"\ #,##0</c:formatCode>
                <c:ptCount val="6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  <c:pt idx="30">
                  <c:v>110</c:v>
                </c:pt>
                <c:pt idx="31">
                  <c:v>110</c:v>
                </c:pt>
                <c:pt idx="32">
                  <c:v>110</c:v>
                </c:pt>
                <c:pt idx="33">
                  <c:v>110</c:v>
                </c:pt>
                <c:pt idx="34">
                  <c:v>110</c:v>
                </c:pt>
                <c:pt idx="35">
                  <c:v>110</c:v>
                </c:pt>
                <c:pt idx="36">
                  <c:v>110</c:v>
                </c:pt>
                <c:pt idx="37">
                  <c:v>110</c:v>
                </c:pt>
                <c:pt idx="38">
                  <c:v>110</c:v>
                </c:pt>
                <c:pt idx="39">
                  <c:v>110</c:v>
                </c:pt>
                <c:pt idx="40">
                  <c:v>110</c:v>
                </c:pt>
                <c:pt idx="41">
                  <c:v>110</c:v>
                </c:pt>
                <c:pt idx="42">
                  <c:v>110</c:v>
                </c:pt>
                <c:pt idx="43">
                  <c:v>110</c:v>
                </c:pt>
                <c:pt idx="44">
                  <c:v>110</c:v>
                </c:pt>
                <c:pt idx="45">
                  <c:v>110</c:v>
                </c:pt>
                <c:pt idx="46">
                  <c:v>110</c:v>
                </c:pt>
                <c:pt idx="47">
                  <c:v>110</c:v>
                </c:pt>
                <c:pt idx="48">
                  <c:v>110</c:v>
                </c:pt>
                <c:pt idx="49">
                  <c:v>110</c:v>
                </c:pt>
                <c:pt idx="50">
                  <c:v>110</c:v>
                </c:pt>
                <c:pt idx="51">
                  <c:v>110</c:v>
                </c:pt>
                <c:pt idx="52">
                  <c:v>110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110</c:v>
                </c:pt>
                <c:pt idx="58">
                  <c:v>110</c:v>
                </c:pt>
                <c:pt idx="59">
                  <c:v>110</c:v>
                </c:pt>
                <c:pt idx="6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8F-430E-9CD9-AEB64C938329}"/>
            </c:ext>
          </c:extLst>
        </c:ser>
        <c:ser>
          <c:idx val="7"/>
          <c:order val="5"/>
          <c:tx>
            <c:strRef>
              <c:f>Purchase!$P$2</c:f>
              <c:strCache>
                <c:ptCount val="1"/>
                <c:pt idx="0">
                  <c:v>CHOLE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Purchase!$P$3:$P$63</c:f>
              <c:numCache>
                <c:formatCode>"₹"\ #,##0</c:formatCode>
                <c:ptCount val="61"/>
                <c:pt idx="0">
                  <c:v>138</c:v>
                </c:pt>
                <c:pt idx="1">
                  <c:v>138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138</c:v>
                </c:pt>
                <c:pt idx="15">
                  <c:v>138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8F-430E-9CD9-AEB64C938329}"/>
            </c:ext>
          </c:extLst>
        </c:ser>
        <c:ser>
          <c:idx val="8"/>
          <c:order val="6"/>
          <c:tx>
            <c:strRef>
              <c:f>Purchase!$Q$2</c:f>
              <c:strCache>
                <c:ptCount val="1"/>
                <c:pt idx="0">
                  <c:v>RAJMA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Purchase!$Q$3:$Q$63</c:f>
              <c:numCache>
                <c:formatCode>"₹"\ #,##0</c:formatCode>
                <c:ptCount val="61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140</c:v>
                </c:pt>
                <c:pt idx="13">
                  <c:v>140</c:v>
                </c:pt>
                <c:pt idx="14">
                  <c:v>140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140</c:v>
                </c:pt>
                <c:pt idx="52">
                  <c:v>140</c:v>
                </c:pt>
                <c:pt idx="53">
                  <c:v>140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8F-430E-9CD9-AEB64C938329}"/>
            </c:ext>
          </c:extLst>
        </c:ser>
        <c:ser>
          <c:idx val="10"/>
          <c:order val="7"/>
          <c:tx>
            <c:strRef>
              <c:f>Purchase!$R$2</c:f>
              <c:strCache>
                <c:ptCount val="1"/>
                <c:pt idx="0">
                  <c:v>REFINED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Purchase!$R$3:$R$63</c:f>
              <c:numCache>
                <c:formatCode>"₹"\ #,##0</c:formatCode>
                <c:ptCount val="61"/>
                <c:pt idx="0">
                  <c:v>109</c:v>
                </c:pt>
                <c:pt idx="1">
                  <c:v>109</c:v>
                </c:pt>
                <c:pt idx="2">
                  <c:v>109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109</c:v>
                </c:pt>
                <c:pt idx="11">
                  <c:v>109</c:v>
                </c:pt>
                <c:pt idx="12">
                  <c:v>109</c:v>
                </c:pt>
                <c:pt idx="13">
                  <c:v>109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109</c:v>
                </c:pt>
                <c:pt idx="18">
                  <c:v>109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119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119</c:v>
                </c:pt>
                <c:pt idx="54">
                  <c:v>119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8F-430E-9CD9-AEB64C938329}"/>
            </c:ext>
          </c:extLst>
        </c:ser>
        <c:ser>
          <c:idx val="11"/>
          <c:order val="8"/>
          <c:tx>
            <c:strRef>
              <c:f>Purchase!$S$2</c:f>
              <c:strCache>
                <c:ptCount val="1"/>
                <c:pt idx="0">
                  <c:v>GHEE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Purchase!$S$3:$S$63</c:f>
              <c:numCache>
                <c:formatCode>"₹"\ #,##0</c:formatCode>
                <c:ptCount val="61"/>
                <c:pt idx="0">
                  <c:v>430</c:v>
                </c:pt>
                <c:pt idx="1">
                  <c:v>430</c:v>
                </c:pt>
                <c:pt idx="2">
                  <c:v>430</c:v>
                </c:pt>
                <c:pt idx="3">
                  <c:v>430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440</c:v>
                </c:pt>
                <c:pt idx="20">
                  <c:v>450</c:v>
                </c:pt>
                <c:pt idx="21">
                  <c:v>450</c:v>
                </c:pt>
                <c:pt idx="22">
                  <c:v>450</c:v>
                </c:pt>
                <c:pt idx="23">
                  <c:v>450</c:v>
                </c:pt>
                <c:pt idx="24">
                  <c:v>450</c:v>
                </c:pt>
                <c:pt idx="25">
                  <c:v>450</c:v>
                </c:pt>
                <c:pt idx="26">
                  <c:v>450</c:v>
                </c:pt>
                <c:pt idx="27">
                  <c:v>450</c:v>
                </c:pt>
                <c:pt idx="28">
                  <c:v>450</c:v>
                </c:pt>
                <c:pt idx="29">
                  <c:v>450</c:v>
                </c:pt>
                <c:pt idx="30">
                  <c:v>450</c:v>
                </c:pt>
                <c:pt idx="31">
                  <c:v>450</c:v>
                </c:pt>
                <c:pt idx="32">
                  <c:v>450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  <c:pt idx="36">
                  <c:v>460</c:v>
                </c:pt>
                <c:pt idx="37">
                  <c:v>460</c:v>
                </c:pt>
                <c:pt idx="38">
                  <c:v>460</c:v>
                </c:pt>
                <c:pt idx="39">
                  <c:v>460</c:v>
                </c:pt>
                <c:pt idx="40">
                  <c:v>470</c:v>
                </c:pt>
                <c:pt idx="41">
                  <c:v>470</c:v>
                </c:pt>
                <c:pt idx="42">
                  <c:v>470</c:v>
                </c:pt>
                <c:pt idx="43">
                  <c:v>470</c:v>
                </c:pt>
                <c:pt idx="44">
                  <c:v>470</c:v>
                </c:pt>
                <c:pt idx="45">
                  <c:v>470</c:v>
                </c:pt>
                <c:pt idx="46">
                  <c:v>470</c:v>
                </c:pt>
                <c:pt idx="47">
                  <c:v>470</c:v>
                </c:pt>
                <c:pt idx="48">
                  <c:v>470</c:v>
                </c:pt>
                <c:pt idx="49">
                  <c:v>470</c:v>
                </c:pt>
                <c:pt idx="50">
                  <c:v>470</c:v>
                </c:pt>
                <c:pt idx="51">
                  <c:v>470</c:v>
                </c:pt>
                <c:pt idx="52">
                  <c:v>470</c:v>
                </c:pt>
                <c:pt idx="53">
                  <c:v>470</c:v>
                </c:pt>
                <c:pt idx="54">
                  <c:v>470</c:v>
                </c:pt>
                <c:pt idx="55">
                  <c:v>470</c:v>
                </c:pt>
                <c:pt idx="56">
                  <c:v>470</c:v>
                </c:pt>
                <c:pt idx="57">
                  <c:v>470</c:v>
                </c:pt>
                <c:pt idx="58">
                  <c:v>470</c:v>
                </c:pt>
                <c:pt idx="59">
                  <c:v>470</c:v>
                </c:pt>
                <c:pt idx="60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8F-430E-9CD9-AEB64C938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486143"/>
        <c:axId val="1629490463"/>
      </c:lineChart>
      <c:dateAx>
        <c:axId val="1629486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90463"/>
        <c:crosses val="autoZero"/>
        <c:auto val="1"/>
        <c:lblOffset val="100"/>
        <c:baseTimeUnit val="days"/>
      </c:dateAx>
      <c:valAx>
        <c:axId val="16294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PURCHASE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PRICE </a:t>
                </a:r>
                <a:endParaRPr lang="en-IN" sz="900" b="1" i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8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824865551748389"/>
          <c:y val="0.10415593212138806"/>
          <c:w val="0.21877661545909066"/>
          <c:h val="0.83055988969120809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Average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Inventory Trend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28214385670305064"/>
          <c:y val="2.680965147453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77994186494949"/>
          <c:y val="0.16014298480786415"/>
          <c:w val="0.83343360417479306"/>
          <c:h val="0.53206532829508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Inventory!$L$1:$L$2</c:f>
              <c:strCache>
                <c:ptCount val="2"/>
                <c:pt idx="0">
                  <c:v>AVERAGE DAILY INVENTORY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Inventory!$M$3:$M$63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Inventory!$L$3:$L$63</c:f>
              <c:numCache>
                <c:formatCode>0</c:formatCode>
                <c:ptCount val="61"/>
                <c:pt idx="0">
                  <c:v>49.777777777777779</c:v>
                </c:pt>
                <c:pt idx="1">
                  <c:v>44</c:v>
                </c:pt>
                <c:pt idx="2">
                  <c:v>54.222222222222221</c:v>
                </c:pt>
                <c:pt idx="3">
                  <c:v>56.666666666666664</c:v>
                </c:pt>
                <c:pt idx="4">
                  <c:v>72.111111111111114</c:v>
                </c:pt>
                <c:pt idx="5">
                  <c:v>67.222222222222229</c:v>
                </c:pt>
                <c:pt idx="6">
                  <c:v>70.333333333333329</c:v>
                </c:pt>
                <c:pt idx="7">
                  <c:v>57.555555555555557</c:v>
                </c:pt>
                <c:pt idx="8">
                  <c:v>51.444444444444443</c:v>
                </c:pt>
                <c:pt idx="9">
                  <c:v>61.444444444444443</c:v>
                </c:pt>
                <c:pt idx="10">
                  <c:v>64.777777777777771</c:v>
                </c:pt>
                <c:pt idx="11">
                  <c:v>77.666666666666671</c:v>
                </c:pt>
                <c:pt idx="12">
                  <c:v>73.666666666666671</c:v>
                </c:pt>
                <c:pt idx="13">
                  <c:v>74.777777777777771</c:v>
                </c:pt>
                <c:pt idx="14">
                  <c:v>83.444444444444443</c:v>
                </c:pt>
                <c:pt idx="15">
                  <c:v>77.333333333333329</c:v>
                </c:pt>
                <c:pt idx="16">
                  <c:v>64.333333333333329</c:v>
                </c:pt>
                <c:pt idx="17">
                  <c:v>67</c:v>
                </c:pt>
                <c:pt idx="18">
                  <c:v>79.444444444444443</c:v>
                </c:pt>
                <c:pt idx="19">
                  <c:v>76.222222222222229</c:v>
                </c:pt>
                <c:pt idx="20">
                  <c:v>77.222222222222229</c:v>
                </c:pt>
                <c:pt idx="21">
                  <c:v>87.444444444444443</c:v>
                </c:pt>
                <c:pt idx="22">
                  <c:v>82.555555555555557</c:v>
                </c:pt>
                <c:pt idx="23">
                  <c:v>69.777777777777771</c:v>
                </c:pt>
                <c:pt idx="24">
                  <c:v>72.222222222222229</c:v>
                </c:pt>
                <c:pt idx="25">
                  <c:v>84.333333333333329</c:v>
                </c:pt>
                <c:pt idx="26">
                  <c:v>79.111111111111114</c:v>
                </c:pt>
                <c:pt idx="27">
                  <c:v>80.333333333333329</c:v>
                </c:pt>
                <c:pt idx="28">
                  <c:v>94.222222222222229</c:v>
                </c:pt>
                <c:pt idx="29">
                  <c:v>90</c:v>
                </c:pt>
                <c:pt idx="30">
                  <c:v>78.444444444444443</c:v>
                </c:pt>
                <c:pt idx="31">
                  <c:v>80.888888888888886</c:v>
                </c:pt>
                <c:pt idx="32">
                  <c:v>91.777777777777771</c:v>
                </c:pt>
                <c:pt idx="33">
                  <c:v>88.555555555555557</c:v>
                </c:pt>
                <c:pt idx="34">
                  <c:v>89.666666666666671</c:v>
                </c:pt>
                <c:pt idx="35">
                  <c:v>99.666666666666671</c:v>
                </c:pt>
                <c:pt idx="36">
                  <c:v>93.555555555555557</c:v>
                </c:pt>
                <c:pt idx="37">
                  <c:v>80.666666666666671</c:v>
                </c:pt>
                <c:pt idx="38">
                  <c:v>83.222222222222229</c:v>
                </c:pt>
                <c:pt idx="39">
                  <c:v>95.333333333333329</c:v>
                </c:pt>
                <c:pt idx="40">
                  <c:v>90.777777777777771</c:v>
                </c:pt>
                <c:pt idx="41">
                  <c:v>90.777777777777771</c:v>
                </c:pt>
                <c:pt idx="42">
                  <c:v>79.666666666666671</c:v>
                </c:pt>
                <c:pt idx="43">
                  <c:v>98.888888888888886</c:v>
                </c:pt>
                <c:pt idx="44">
                  <c:v>86.777777777777771</c:v>
                </c:pt>
                <c:pt idx="45">
                  <c:v>90.555555555555557</c:v>
                </c:pt>
                <c:pt idx="46">
                  <c:v>104.44444444444444</c:v>
                </c:pt>
                <c:pt idx="47">
                  <c:v>100.44444444444444</c:v>
                </c:pt>
                <c:pt idx="48">
                  <c:v>101.11111111111111</c:v>
                </c:pt>
                <c:pt idx="49">
                  <c:v>114.22222222222223</c:v>
                </c:pt>
                <c:pt idx="50">
                  <c:v>108.44444444444444</c:v>
                </c:pt>
                <c:pt idx="51">
                  <c:v>96.444444444444443</c:v>
                </c:pt>
                <c:pt idx="52">
                  <c:v>99.888888888888886</c:v>
                </c:pt>
                <c:pt idx="53">
                  <c:v>113.44444444444444</c:v>
                </c:pt>
                <c:pt idx="54">
                  <c:v>112.77777777777777</c:v>
                </c:pt>
                <c:pt idx="55">
                  <c:v>113.88888888888889</c:v>
                </c:pt>
                <c:pt idx="56">
                  <c:v>102.11111111111111</c:v>
                </c:pt>
                <c:pt idx="57">
                  <c:v>118.33333333333333</c:v>
                </c:pt>
                <c:pt idx="58">
                  <c:v>105.77777777777777</c:v>
                </c:pt>
                <c:pt idx="59">
                  <c:v>109</c:v>
                </c:pt>
                <c:pt idx="6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F-4EEE-B63E-F56AE7E58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193983"/>
        <c:axId val="360197823"/>
        <c:extLst/>
      </c:barChart>
      <c:dateAx>
        <c:axId val="36019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614757223357155"/>
              <c:y val="0.81367081125583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97823"/>
        <c:crosses val="autoZero"/>
        <c:auto val="1"/>
        <c:lblOffset val="100"/>
        <c:baseTimeUnit val="days"/>
      </c:dateAx>
      <c:valAx>
        <c:axId val="36019782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9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968292376551168"/>
          <c:y val="0.89121860772765349"/>
          <c:w val="0.50034885437808896"/>
          <c:h val="8.197174079781580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1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Average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Stock in Store</a:t>
            </a:r>
            <a:endParaRPr lang="en-US" sz="1100" b="1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1714785651793"/>
          <c:y val="0.15981481481481483"/>
          <c:w val="0.85412729658792663"/>
          <c:h val="0.51827391367745701"/>
        </c:manualLayout>
      </c:layout>
      <c:barChart>
        <c:barDir val="col"/>
        <c:grouping val="clustered"/>
        <c:varyColors val="0"/>
        <c:ser>
          <c:idx val="0"/>
          <c:order val="0"/>
          <c:tx>
            <c:v>Inventory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Inventory!$B$65:$J$65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Inventory!$B$64:$J$64</c:f>
              <c:numCache>
                <c:formatCode>0</c:formatCode>
                <c:ptCount val="9"/>
                <c:pt idx="0">
                  <c:v>68.327868852459019</c:v>
                </c:pt>
                <c:pt idx="1">
                  <c:v>102.1639344262295</c:v>
                </c:pt>
                <c:pt idx="2">
                  <c:v>80.377049180327873</c:v>
                </c:pt>
                <c:pt idx="3">
                  <c:v>50.278688524590166</c:v>
                </c:pt>
                <c:pt idx="4">
                  <c:v>71.655737704918039</c:v>
                </c:pt>
                <c:pt idx="5">
                  <c:v>131.0655737704918</c:v>
                </c:pt>
                <c:pt idx="6">
                  <c:v>56.770491803278688</c:v>
                </c:pt>
                <c:pt idx="7">
                  <c:v>94.622950819672127</c:v>
                </c:pt>
                <c:pt idx="8">
                  <c:v>109.0327868852459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F-41C8-8909-A80A293264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0187743"/>
        <c:axId val="360202143"/>
      </c:barChart>
      <c:catAx>
        <c:axId val="36018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4970013123359581"/>
              <c:y val="0.90284703995333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02143"/>
        <c:crosses val="autoZero"/>
        <c:auto val="0"/>
        <c:lblAlgn val="ctr"/>
        <c:lblOffset val="100"/>
        <c:noMultiLvlLbl val="0"/>
      </c:catAx>
      <c:valAx>
        <c:axId val="360202143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5282881306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100">
                <a:solidFill>
                  <a:schemeClr val="bg2">
                    <a:lumMod val="90000"/>
                  </a:schemeClr>
                </a:solidFill>
                <a:latin typeface="Aptos" panose="020B0004020202020204" pitchFamily="34" charset="0"/>
              </a:rPr>
              <a:t>Inventory</a:t>
            </a:r>
            <a:r>
              <a:rPr lang="en-IN" sz="1100" baseline="0">
                <a:solidFill>
                  <a:schemeClr val="bg2">
                    <a:lumMod val="90000"/>
                  </a:schemeClr>
                </a:solidFill>
                <a:latin typeface="Aptos" panose="020B0004020202020204" pitchFamily="34" charset="0"/>
              </a:rPr>
              <a:t> Fluctuation</a:t>
            </a:r>
            <a:endParaRPr lang="en-IN" sz="1100">
              <a:solidFill>
                <a:schemeClr val="bg2">
                  <a:lumMod val="90000"/>
                </a:schemeClr>
              </a:solidFill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98381452318461"/>
          <c:y val="0.15981481481481483"/>
          <c:w val="0.8111863517060367"/>
          <c:h val="0.41673170278493948"/>
        </c:manualLayout>
      </c:layout>
      <c:lineChart>
        <c:grouping val="standard"/>
        <c:varyColors val="0"/>
        <c:ser>
          <c:idx val="0"/>
          <c:order val="0"/>
          <c:tx>
            <c:strRef>
              <c:f>Inventory!$B$2</c:f>
              <c:strCache>
                <c:ptCount val="1"/>
                <c:pt idx="0">
                  <c:v>ATTA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Inventory!$B$3:$B$63</c:f>
              <c:numCache>
                <c:formatCode>General</c:formatCode>
                <c:ptCount val="61"/>
                <c:pt idx="0">
                  <c:v>69</c:v>
                </c:pt>
                <c:pt idx="1">
                  <c:v>58</c:v>
                </c:pt>
                <c:pt idx="2">
                  <c:v>48</c:v>
                </c:pt>
                <c:pt idx="3">
                  <c:v>38</c:v>
                </c:pt>
                <c:pt idx="4">
                  <c:v>28</c:v>
                </c:pt>
                <c:pt idx="5">
                  <c:v>92</c:v>
                </c:pt>
                <c:pt idx="6">
                  <c:v>81</c:v>
                </c:pt>
                <c:pt idx="7">
                  <c:v>71</c:v>
                </c:pt>
                <c:pt idx="8">
                  <c:v>61</c:v>
                </c:pt>
                <c:pt idx="9">
                  <c:v>51</c:v>
                </c:pt>
                <c:pt idx="10">
                  <c:v>41</c:v>
                </c:pt>
                <c:pt idx="11">
                  <c:v>31</c:v>
                </c:pt>
                <c:pt idx="12">
                  <c:v>101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58</c:v>
                </c:pt>
                <c:pt idx="17">
                  <c:v>48</c:v>
                </c:pt>
                <c:pt idx="18">
                  <c:v>39</c:v>
                </c:pt>
                <c:pt idx="19">
                  <c:v>108</c:v>
                </c:pt>
                <c:pt idx="20">
                  <c:v>97</c:v>
                </c:pt>
                <c:pt idx="21">
                  <c:v>86</c:v>
                </c:pt>
                <c:pt idx="22">
                  <c:v>75</c:v>
                </c:pt>
                <c:pt idx="23">
                  <c:v>65</c:v>
                </c:pt>
                <c:pt idx="24">
                  <c:v>55</c:v>
                </c:pt>
                <c:pt idx="25">
                  <c:v>44</c:v>
                </c:pt>
                <c:pt idx="26">
                  <c:v>98</c:v>
                </c:pt>
                <c:pt idx="27">
                  <c:v>87</c:v>
                </c:pt>
                <c:pt idx="28">
                  <c:v>76</c:v>
                </c:pt>
                <c:pt idx="29">
                  <c:v>66</c:v>
                </c:pt>
                <c:pt idx="30">
                  <c:v>56</c:v>
                </c:pt>
                <c:pt idx="31">
                  <c:v>46</c:v>
                </c:pt>
                <c:pt idx="32">
                  <c:v>36</c:v>
                </c:pt>
                <c:pt idx="33">
                  <c:v>103</c:v>
                </c:pt>
                <c:pt idx="34">
                  <c:v>94</c:v>
                </c:pt>
                <c:pt idx="35">
                  <c:v>84</c:v>
                </c:pt>
                <c:pt idx="36">
                  <c:v>73</c:v>
                </c:pt>
                <c:pt idx="37">
                  <c:v>61</c:v>
                </c:pt>
                <c:pt idx="38">
                  <c:v>50</c:v>
                </c:pt>
                <c:pt idx="39">
                  <c:v>37</c:v>
                </c:pt>
                <c:pt idx="40">
                  <c:v>96</c:v>
                </c:pt>
                <c:pt idx="41">
                  <c:v>84</c:v>
                </c:pt>
                <c:pt idx="42">
                  <c:v>76</c:v>
                </c:pt>
                <c:pt idx="43">
                  <c:v>64</c:v>
                </c:pt>
                <c:pt idx="44">
                  <c:v>54</c:v>
                </c:pt>
                <c:pt idx="45">
                  <c:v>44</c:v>
                </c:pt>
                <c:pt idx="46">
                  <c:v>34</c:v>
                </c:pt>
                <c:pt idx="47">
                  <c:v>97</c:v>
                </c:pt>
                <c:pt idx="48">
                  <c:v>86</c:v>
                </c:pt>
                <c:pt idx="49">
                  <c:v>76</c:v>
                </c:pt>
                <c:pt idx="50">
                  <c:v>66</c:v>
                </c:pt>
                <c:pt idx="51">
                  <c:v>56</c:v>
                </c:pt>
                <c:pt idx="52">
                  <c:v>45</c:v>
                </c:pt>
                <c:pt idx="53">
                  <c:v>34</c:v>
                </c:pt>
                <c:pt idx="54">
                  <c:v>119</c:v>
                </c:pt>
                <c:pt idx="55">
                  <c:v>109</c:v>
                </c:pt>
                <c:pt idx="56">
                  <c:v>99</c:v>
                </c:pt>
                <c:pt idx="57">
                  <c:v>87</c:v>
                </c:pt>
                <c:pt idx="58">
                  <c:v>75</c:v>
                </c:pt>
                <c:pt idx="59">
                  <c:v>65</c:v>
                </c:pt>
                <c:pt idx="6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E-44AF-9EFA-610EDD28A5F9}"/>
            </c:ext>
          </c:extLst>
        </c:ser>
        <c:ser>
          <c:idx val="3"/>
          <c:order val="1"/>
          <c:tx>
            <c:strRef>
              <c:f>Inventory!$C$2</c:f>
              <c:strCache>
                <c:ptCount val="1"/>
                <c:pt idx="0">
                  <c:v>RICE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Inventory!$C$3:$C$63</c:f>
              <c:numCache>
                <c:formatCode>General</c:formatCode>
                <c:ptCount val="61"/>
                <c:pt idx="0">
                  <c:v>34</c:v>
                </c:pt>
                <c:pt idx="1">
                  <c:v>3</c:v>
                </c:pt>
                <c:pt idx="2">
                  <c:v>182</c:v>
                </c:pt>
                <c:pt idx="3">
                  <c:v>153</c:v>
                </c:pt>
                <c:pt idx="4">
                  <c:v>123</c:v>
                </c:pt>
                <c:pt idx="5">
                  <c:v>94</c:v>
                </c:pt>
                <c:pt idx="6">
                  <c:v>62</c:v>
                </c:pt>
                <c:pt idx="7">
                  <c:v>32</c:v>
                </c:pt>
                <c:pt idx="8">
                  <c:v>2</c:v>
                </c:pt>
                <c:pt idx="9">
                  <c:v>173</c:v>
                </c:pt>
                <c:pt idx="10">
                  <c:v>145</c:v>
                </c:pt>
                <c:pt idx="11">
                  <c:v>112</c:v>
                </c:pt>
                <c:pt idx="12">
                  <c:v>80</c:v>
                </c:pt>
                <c:pt idx="13">
                  <c:v>48</c:v>
                </c:pt>
                <c:pt idx="14">
                  <c:v>207</c:v>
                </c:pt>
                <c:pt idx="15">
                  <c:v>177</c:v>
                </c:pt>
                <c:pt idx="16">
                  <c:v>146</c:v>
                </c:pt>
                <c:pt idx="17">
                  <c:v>115</c:v>
                </c:pt>
                <c:pt idx="18">
                  <c:v>86</c:v>
                </c:pt>
                <c:pt idx="19">
                  <c:v>56</c:v>
                </c:pt>
                <c:pt idx="20">
                  <c:v>27</c:v>
                </c:pt>
                <c:pt idx="21">
                  <c:v>195</c:v>
                </c:pt>
                <c:pt idx="22">
                  <c:v>165</c:v>
                </c:pt>
                <c:pt idx="23">
                  <c:v>135</c:v>
                </c:pt>
                <c:pt idx="24">
                  <c:v>106</c:v>
                </c:pt>
                <c:pt idx="25">
                  <c:v>78</c:v>
                </c:pt>
                <c:pt idx="26">
                  <c:v>45</c:v>
                </c:pt>
                <c:pt idx="27">
                  <c:v>13</c:v>
                </c:pt>
                <c:pt idx="28">
                  <c:v>206</c:v>
                </c:pt>
                <c:pt idx="29">
                  <c:v>175</c:v>
                </c:pt>
                <c:pt idx="30">
                  <c:v>145</c:v>
                </c:pt>
                <c:pt idx="31">
                  <c:v>113</c:v>
                </c:pt>
                <c:pt idx="32">
                  <c:v>83</c:v>
                </c:pt>
                <c:pt idx="33">
                  <c:v>54</c:v>
                </c:pt>
                <c:pt idx="34">
                  <c:v>26</c:v>
                </c:pt>
                <c:pt idx="35">
                  <c:v>193</c:v>
                </c:pt>
                <c:pt idx="36">
                  <c:v>161</c:v>
                </c:pt>
                <c:pt idx="37">
                  <c:v>129</c:v>
                </c:pt>
                <c:pt idx="38">
                  <c:v>98</c:v>
                </c:pt>
                <c:pt idx="39">
                  <c:v>68</c:v>
                </c:pt>
                <c:pt idx="40">
                  <c:v>37</c:v>
                </c:pt>
                <c:pt idx="41">
                  <c:v>6</c:v>
                </c:pt>
                <c:pt idx="42">
                  <c:v>-23</c:v>
                </c:pt>
                <c:pt idx="43">
                  <c:v>167</c:v>
                </c:pt>
                <c:pt idx="44">
                  <c:v>137</c:v>
                </c:pt>
                <c:pt idx="45">
                  <c:v>108</c:v>
                </c:pt>
                <c:pt idx="46">
                  <c:v>80</c:v>
                </c:pt>
                <c:pt idx="47">
                  <c:v>47</c:v>
                </c:pt>
                <c:pt idx="48">
                  <c:v>15</c:v>
                </c:pt>
                <c:pt idx="49">
                  <c:v>213</c:v>
                </c:pt>
                <c:pt idx="50">
                  <c:v>182</c:v>
                </c:pt>
                <c:pt idx="51">
                  <c:v>152</c:v>
                </c:pt>
                <c:pt idx="52">
                  <c:v>123</c:v>
                </c:pt>
                <c:pt idx="53">
                  <c:v>95</c:v>
                </c:pt>
                <c:pt idx="54">
                  <c:v>67</c:v>
                </c:pt>
                <c:pt idx="55">
                  <c:v>37</c:v>
                </c:pt>
                <c:pt idx="56">
                  <c:v>7</c:v>
                </c:pt>
                <c:pt idx="57">
                  <c:v>177</c:v>
                </c:pt>
                <c:pt idx="58">
                  <c:v>148</c:v>
                </c:pt>
                <c:pt idx="59">
                  <c:v>120</c:v>
                </c:pt>
                <c:pt idx="6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BE-44AF-9EFA-610EDD28A5F9}"/>
            </c:ext>
          </c:extLst>
        </c:ser>
        <c:ser>
          <c:idx val="4"/>
          <c:order val="2"/>
          <c:tx>
            <c:strRef>
              <c:f>Inventory!$D$2</c:f>
              <c:strCache>
                <c:ptCount val="1"/>
                <c:pt idx="0">
                  <c:v>ARHAR DAL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Inventory!$D$3:$D$63</c:f>
              <c:numCache>
                <c:formatCode>General</c:formatCode>
                <c:ptCount val="61"/>
                <c:pt idx="0">
                  <c:v>60</c:v>
                </c:pt>
                <c:pt idx="1">
                  <c:v>49</c:v>
                </c:pt>
                <c:pt idx="2">
                  <c:v>36</c:v>
                </c:pt>
                <c:pt idx="3">
                  <c:v>25</c:v>
                </c:pt>
                <c:pt idx="4">
                  <c:v>111</c:v>
                </c:pt>
                <c:pt idx="5">
                  <c:v>96</c:v>
                </c:pt>
                <c:pt idx="6">
                  <c:v>81</c:v>
                </c:pt>
                <c:pt idx="7">
                  <c:v>68</c:v>
                </c:pt>
                <c:pt idx="8">
                  <c:v>56</c:v>
                </c:pt>
                <c:pt idx="9">
                  <c:v>45</c:v>
                </c:pt>
                <c:pt idx="10">
                  <c:v>36</c:v>
                </c:pt>
                <c:pt idx="11">
                  <c:v>116</c:v>
                </c:pt>
                <c:pt idx="12">
                  <c:v>102</c:v>
                </c:pt>
                <c:pt idx="13">
                  <c:v>89</c:v>
                </c:pt>
                <c:pt idx="14">
                  <c:v>79</c:v>
                </c:pt>
                <c:pt idx="15">
                  <c:v>64</c:v>
                </c:pt>
                <c:pt idx="16">
                  <c:v>49</c:v>
                </c:pt>
                <c:pt idx="17">
                  <c:v>36</c:v>
                </c:pt>
                <c:pt idx="18">
                  <c:v>107</c:v>
                </c:pt>
                <c:pt idx="19">
                  <c:v>95</c:v>
                </c:pt>
                <c:pt idx="20">
                  <c:v>84</c:v>
                </c:pt>
                <c:pt idx="21">
                  <c:v>75</c:v>
                </c:pt>
                <c:pt idx="22">
                  <c:v>65</c:v>
                </c:pt>
                <c:pt idx="23">
                  <c:v>51</c:v>
                </c:pt>
                <c:pt idx="24">
                  <c:v>38</c:v>
                </c:pt>
                <c:pt idx="25">
                  <c:v>108</c:v>
                </c:pt>
                <c:pt idx="26">
                  <c:v>96</c:v>
                </c:pt>
                <c:pt idx="27">
                  <c:v>88</c:v>
                </c:pt>
                <c:pt idx="28">
                  <c:v>80</c:v>
                </c:pt>
                <c:pt idx="29">
                  <c:v>71</c:v>
                </c:pt>
                <c:pt idx="30">
                  <c:v>61</c:v>
                </c:pt>
                <c:pt idx="31">
                  <c:v>50</c:v>
                </c:pt>
                <c:pt idx="32">
                  <c:v>113</c:v>
                </c:pt>
                <c:pt idx="33">
                  <c:v>102</c:v>
                </c:pt>
                <c:pt idx="34">
                  <c:v>89</c:v>
                </c:pt>
                <c:pt idx="35">
                  <c:v>78</c:v>
                </c:pt>
                <c:pt idx="36">
                  <c:v>66</c:v>
                </c:pt>
                <c:pt idx="37">
                  <c:v>58</c:v>
                </c:pt>
                <c:pt idx="38">
                  <c:v>49</c:v>
                </c:pt>
                <c:pt idx="39">
                  <c:v>115</c:v>
                </c:pt>
                <c:pt idx="40">
                  <c:v>103</c:v>
                </c:pt>
                <c:pt idx="41">
                  <c:v>92</c:v>
                </c:pt>
                <c:pt idx="42">
                  <c:v>83</c:v>
                </c:pt>
                <c:pt idx="43">
                  <c:v>73</c:v>
                </c:pt>
                <c:pt idx="44">
                  <c:v>59</c:v>
                </c:pt>
                <c:pt idx="45">
                  <c:v>46</c:v>
                </c:pt>
                <c:pt idx="46">
                  <c:v>116</c:v>
                </c:pt>
                <c:pt idx="47">
                  <c:v>104</c:v>
                </c:pt>
                <c:pt idx="48">
                  <c:v>96</c:v>
                </c:pt>
                <c:pt idx="49">
                  <c:v>85</c:v>
                </c:pt>
                <c:pt idx="50">
                  <c:v>75</c:v>
                </c:pt>
                <c:pt idx="51">
                  <c:v>66</c:v>
                </c:pt>
                <c:pt idx="52">
                  <c:v>58</c:v>
                </c:pt>
                <c:pt idx="53">
                  <c:v>139</c:v>
                </c:pt>
                <c:pt idx="54">
                  <c:v>129</c:v>
                </c:pt>
                <c:pt idx="55">
                  <c:v>119</c:v>
                </c:pt>
                <c:pt idx="56">
                  <c:v>108</c:v>
                </c:pt>
                <c:pt idx="57">
                  <c:v>97</c:v>
                </c:pt>
                <c:pt idx="58">
                  <c:v>89</c:v>
                </c:pt>
                <c:pt idx="59">
                  <c:v>79</c:v>
                </c:pt>
                <c:pt idx="6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BE-44AF-9EFA-610EDD28A5F9}"/>
            </c:ext>
          </c:extLst>
        </c:ser>
        <c:ser>
          <c:idx val="5"/>
          <c:order val="3"/>
          <c:tx>
            <c:strRef>
              <c:f>Inventory!$E$2</c:f>
              <c:strCache>
                <c:ptCount val="1"/>
                <c:pt idx="0">
                  <c:v>URAD DAL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Inventory!$E$3:$E$63</c:f>
              <c:numCache>
                <c:formatCode>General</c:formatCode>
                <c:ptCount val="61"/>
                <c:pt idx="0">
                  <c:v>60</c:v>
                </c:pt>
                <c:pt idx="1">
                  <c:v>47</c:v>
                </c:pt>
                <c:pt idx="2">
                  <c:v>33</c:v>
                </c:pt>
                <c:pt idx="3">
                  <c:v>18</c:v>
                </c:pt>
                <c:pt idx="4">
                  <c:v>83</c:v>
                </c:pt>
                <c:pt idx="5">
                  <c:v>72</c:v>
                </c:pt>
                <c:pt idx="6">
                  <c:v>62</c:v>
                </c:pt>
                <c:pt idx="7">
                  <c:v>52</c:v>
                </c:pt>
                <c:pt idx="8">
                  <c:v>38</c:v>
                </c:pt>
                <c:pt idx="9">
                  <c:v>26</c:v>
                </c:pt>
                <c:pt idx="10">
                  <c:v>15</c:v>
                </c:pt>
                <c:pt idx="11">
                  <c:v>81</c:v>
                </c:pt>
                <c:pt idx="12">
                  <c:v>71</c:v>
                </c:pt>
                <c:pt idx="13">
                  <c:v>60</c:v>
                </c:pt>
                <c:pt idx="14">
                  <c:v>50</c:v>
                </c:pt>
                <c:pt idx="15">
                  <c:v>38</c:v>
                </c:pt>
                <c:pt idx="16">
                  <c:v>24</c:v>
                </c:pt>
                <c:pt idx="17">
                  <c:v>11</c:v>
                </c:pt>
                <c:pt idx="18">
                  <c:v>72</c:v>
                </c:pt>
                <c:pt idx="19">
                  <c:v>60</c:v>
                </c:pt>
                <c:pt idx="20">
                  <c:v>49</c:v>
                </c:pt>
                <c:pt idx="21">
                  <c:v>40</c:v>
                </c:pt>
                <c:pt idx="22">
                  <c:v>30</c:v>
                </c:pt>
                <c:pt idx="23">
                  <c:v>16</c:v>
                </c:pt>
                <c:pt idx="24">
                  <c:v>3</c:v>
                </c:pt>
                <c:pt idx="25">
                  <c:v>68</c:v>
                </c:pt>
                <c:pt idx="26">
                  <c:v>56</c:v>
                </c:pt>
                <c:pt idx="27">
                  <c:v>48</c:v>
                </c:pt>
                <c:pt idx="28">
                  <c:v>40</c:v>
                </c:pt>
                <c:pt idx="29">
                  <c:v>31</c:v>
                </c:pt>
                <c:pt idx="30">
                  <c:v>21</c:v>
                </c:pt>
                <c:pt idx="31">
                  <c:v>10</c:v>
                </c:pt>
                <c:pt idx="32">
                  <c:v>78</c:v>
                </c:pt>
                <c:pt idx="33">
                  <c:v>67</c:v>
                </c:pt>
                <c:pt idx="34">
                  <c:v>54</c:v>
                </c:pt>
                <c:pt idx="35">
                  <c:v>43</c:v>
                </c:pt>
                <c:pt idx="36">
                  <c:v>29</c:v>
                </c:pt>
                <c:pt idx="37">
                  <c:v>14</c:v>
                </c:pt>
                <c:pt idx="38">
                  <c:v>2</c:v>
                </c:pt>
                <c:pt idx="39">
                  <c:v>74</c:v>
                </c:pt>
                <c:pt idx="40">
                  <c:v>60</c:v>
                </c:pt>
                <c:pt idx="41">
                  <c:v>50</c:v>
                </c:pt>
                <c:pt idx="42">
                  <c:v>40</c:v>
                </c:pt>
                <c:pt idx="43">
                  <c:v>29</c:v>
                </c:pt>
                <c:pt idx="44">
                  <c:v>18</c:v>
                </c:pt>
                <c:pt idx="45">
                  <c:v>10</c:v>
                </c:pt>
                <c:pt idx="46">
                  <c:v>95</c:v>
                </c:pt>
                <c:pt idx="47">
                  <c:v>86</c:v>
                </c:pt>
                <c:pt idx="48">
                  <c:v>77</c:v>
                </c:pt>
                <c:pt idx="49">
                  <c:v>66</c:v>
                </c:pt>
                <c:pt idx="50">
                  <c:v>56</c:v>
                </c:pt>
                <c:pt idx="51">
                  <c:v>47</c:v>
                </c:pt>
                <c:pt idx="52">
                  <c:v>39</c:v>
                </c:pt>
                <c:pt idx="53">
                  <c:v>110</c:v>
                </c:pt>
                <c:pt idx="54">
                  <c:v>100</c:v>
                </c:pt>
                <c:pt idx="55">
                  <c:v>90</c:v>
                </c:pt>
                <c:pt idx="56">
                  <c:v>79</c:v>
                </c:pt>
                <c:pt idx="57">
                  <c:v>68</c:v>
                </c:pt>
                <c:pt idx="58">
                  <c:v>54</c:v>
                </c:pt>
                <c:pt idx="59">
                  <c:v>41</c:v>
                </c:pt>
                <c:pt idx="60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BE-44AF-9EFA-610EDD28A5F9}"/>
            </c:ext>
          </c:extLst>
        </c:ser>
        <c:ser>
          <c:idx val="6"/>
          <c:order val="4"/>
          <c:tx>
            <c:strRef>
              <c:f>Inventory!$F$2</c:f>
              <c:strCache>
                <c:ptCount val="1"/>
                <c:pt idx="0">
                  <c:v>MOONG DAL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Inventory!$F$3:$F$63</c:f>
              <c:numCache>
                <c:formatCode>General</c:formatCode>
                <c:ptCount val="61"/>
                <c:pt idx="0">
                  <c:v>38</c:v>
                </c:pt>
                <c:pt idx="1">
                  <c:v>31</c:v>
                </c:pt>
                <c:pt idx="2">
                  <c:v>24</c:v>
                </c:pt>
                <c:pt idx="3">
                  <c:v>16</c:v>
                </c:pt>
                <c:pt idx="4">
                  <c:v>87</c:v>
                </c:pt>
                <c:pt idx="5">
                  <c:v>79</c:v>
                </c:pt>
                <c:pt idx="6">
                  <c:v>72</c:v>
                </c:pt>
                <c:pt idx="7">
                  <c:v>62</c:v>
                </c:pt>
                <c:pt idx="8">
                  <c:v>52</c:v>
                </c:pt>
                <c:pt idx="9">
                  <c:v>43</c:v>
                </c:pt>
                <c:pt idx="10">
                  <c:v>37</c:v>
                </c:pt>
                <c:pt idx="11">
                  <c:v>98</c:v>
                </c:pt>
                <c:pt idx="12">
                  <c:v>90</c:v>
                </c:pt>
                <c:pt idx="13">
                  <c:v>83</c:v>
                </c:pt>
                <c:pt idx="14">
                  <c:v>73</c:v>
                </c:pt>
                <c:pt idx="15">
                  <c:v>64</c:v>
                </c:pt>
                <c:pt idx="16">
                  <c:v>57</c:v>
                </c:pt>
                <c:pt idx="17">
                  <c:v>50</c:v>
                </c:pt>
                <c:pt idx="18">
                  <c:v>103</c:v>
                </c:pt>
                <c:pt idx="19">
                  <c:v>95</c:v>
                </c:pt>
                <c:pt idx="20">
                  <c:v>86</c:v>
                </c:pt>
                <c:pt idx="21">
                  <c:v>79</c:v>
                </c:pt>
                <c:pt idx="22">
                  <c:v>73</c:v>
                </c:pt>
                <c:pt idx="23">
                  <c:v>65</c:v>
                </c:pt>
                <c:pt idx="24">
                  <c:v>55</c:v>
                </c:pt>
                <c:pt idx="25">
                  <c:v>106</c:v>
                </c:pt>
                <c:pt idx="26">
                  <c:v>100</c:v>
                </c:pt>
                <c:pt idx="27">
                  <c:v>91</c:v>
                </c:pt>
                <c:pt idx="28">
                  <c:v>83</c:v>
                </c:pt>
                <c:pt idx="29">
                  <c:v>76</c:v>
                </c:pt>
                <c:pt idx="30">
                  <c:v>66</c:v>
                </c:pt>
                <c:pt idx="31">
                  <c:v>57</c:v>
                </c:pt>
                <c:pt idx="32">
                  <c:v>105</c:v>
                </c:pt>
                <c:pt idx="33">
                  <c:v>98</c:v>
                </c:pt>
                <c:pt idx="34">
                  <c:v>91</c:v>
                </c:pt>
                <c:pt idx="35">
                  <c:v>83</c:v>
                </c:pt>
                <c:pt idx="36">
                  <c:v>74</c:v>
                </c:pt>
                <c:pt idx="37">
                  <c:v>66</c:v>
                </c:pt>
                <c:pt idx="38">
                  <c:v>56</c:v>
                </c:pt>
                <c:pt idx="39">
                  <c:v>104</c:v>
                </c:pt>
                <c:pt idx="40">
                  <c:v>98</c:v>
                </c:pt>
                <c:pt idx="41">
                  <c:v>89</c:v>
                </c:pt>
                <c:pt idx="42">
                  <c:v>83</c:v>
                </c:pt>
                <c:pt idx="43">
                  <c:v>74</c:v>
                </c:pt>
                <c:pt idx="44">
                  <c:v>66</c:v>
                </c:pt>
                <c:pt idx="45">
                  <c:v>59</c:v>
                </c:pt>
                <c:pt idx="46">
                  <c:v>99</c:v>
                </c:pt>
                <c:pt idx="47">
                  <c:v>90</c:v>
                </c:pt>
                <c:pt idx="48">
                  <c:v>83</c:v>
                </c:pt>
                <c:pt idx="49">
                  <c:v>73</c:v>
                </c:pt>
                <c:pt idx="50">
                  <c:v>64</c:v>
                </c:pt>
                <c:pt idx="51">
                  <c:v>54</c:v>
                </c:pt>
                <c:pt idx="52">
                  <c:v>45</c:v>
                </c:pt>
                <c:pt idx="53">
                  <c:v>89</c:v>
                </c:pt>
                <c:pt idx="54">
                  <c:v>80</c:v>
                </c:pt>
                <c:pt idx="55">
                  <c:v>72</c:v>
                </c:pt>
                <c:pt idx="56">
                  <c:v>65</c:v>
                </c:pt>
                <c:pt idx="57">
                  <c:v>55</c:v>
                </c:pt>
                <c:pt idx="58">
                  <c:v>46</c:v>
                </c:pt>
                <c:pt idx="59">
                  <c:v>39</c:v>
                </c:pt>
                <c:pt idx="6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BE-44AF-9EFA-610EDD28A5F9}"/>
            </c:ext>
          </c:extLst>
        </c:ser>
        <c:ser>
          <c:idx val="7"/>
          <c:order val="5"/>
          <c:tx>
            <c:strRef>
              <c:f>Inventory!$G$2</c:f>
              <c:strCache>
                <c:ptCount val="1"/>
                <c:pt idx="0">
                  <c:v>CHOLE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Inventory!$G$3:$G$63</c:f>
              <c:numCache>
                <c:formatCode>General</c:formatCode>
                <c:ptCount val="61"/>
                <c:pt idx="0">
                  <c:v>72</c:v>
                </c:pt>
                <c:pt idx="1">
                  <c:v>58</c:v>
                </c:pt>
                <c:pt idx="2">
                  <c:v>43</c:v>
                </c:pt>
                <c:pt idx="3">
                  <c:v>129</c:v>
                </c:pt>
                <c:pt idx="4">
                  <c:v>115</c:v>
                </c:pt>
                <c:pt idx="5">
                  <c:v>102</c:v>
                </c:pt>
                <c:pt idx="6">
                  <c:v>89</c:v>
                </c:pt>
                <c:pt idx="7">
                  <c:v>74</c:v>
                </c:pt>
                <c:pt idx="8">
                  <c:v>62</c:v>
                </c:pt>
                <c:pt idx="9">
                  <c:v>52</c:v>
                </c:pt>
                <c:pt idx="10">
                  <c:v>141</c:v>
                </c:pt>
                <c:pt idx="11">
                  <c:v>128</c:v>
                </c:pt>
                <c:pt idx="12">
                  <c:v>114</c:v>
                </c:pt>
                <c:pt idx="13">
                  <c:v>100</c:v>
                </c:pt>
                <c:pt idx="14">
                  <c:v>87</c:v>
                </c:pt>
                <c:pt idx="15">
                  <c:v>74</c:v>
                </c:pt>
                <c:pt idx="16">
                  <c:v>59</c:v>
                </c:pt>
                <c:pt idx="17">
                  <c:v>147</c:v>
                </c:pt>
                <c:pt idx="18">
                  <c:v>137</c:v>
                </c:pt>
                <c:pt idx="19">
                  <c:v>126</c:v>
                </c:pt>
                <c:pt idx="20">
                  <c:v>113</c:v>
                </c:pt>
                <c:pt idx="21">
                  <c:v>100</c:v>
                </c:pt>
                <c:pt idx="22">
                  <c:v>90</c:v>
                </c:pt>
                <c:pt idx="23">
                  <c:v>80</c:v>
                </c:pt>
                <c:pt idx="24">
                  <c:v>168</c:v>
                </c:pt>
                <c:pt idx="25">
                  <c:v>154</c:v>
                </c:pt>
                <c:pt idx="26">
                  <c:v>139</c:v>
                </c:pt>
                <c:pt idx="27">
                  <c:v>126</c:v>
                </c:pt>
                <c:pt idx="28">
                  <c:v>114</c:v>
                </c:pt>
                <c:pt idx="29">
                  <c:v>103</c:v>
                </c:pt>
                <c:pt idx="30">
                  <c:v>93</c:v>
                </c:pt>
                <c:pt idx="31">
                  <c:v>179</c:v>
                </c:pt>
                <c:pt idx="32">
                  <c:v>164</c:v>
                </c:pt>
                <c:pt idx="33">
                  <c:v>150</c:v>
                </c:pt>
                <c:pt idx="34">
                  <c:v>136</c:v>
                </c:pt>
                <c:pt idx="35">
                  <c:v>123</c:v>
                </c:pt>
                <c:pt idx="36">
                  <c:v>110</c:v>
                </c:pt>
                <c:pt idx="37">
                  <c:v>95</c:v>
                </c:pt>
                <c:pt idx="38">
                  <c:v>183</c:v>
                </c:pt>
                <c:pt idx="39">
                  <c:v>173</c:v>
                </c:pt>
                <c:pt idx="40">
                  <c:v>162</c:v>
                </c:pt>
                <c:pt idx="41">
                  <c:v>149</c:v>
                </c:pt>
                <c:pt idx="42">
                  <c:v>136</c:v>
                </c:pt>
                <c:pt idx="43">
                  <c:v>125</c:v>
                </c:pt>
                <c:pt idx="44">
                  <c:v>112</c:v>
                </c:pt>
                <c:pt idx="45">
                  <c:v>199</c:v>
                </c:pt>
                <c:pt idx="46">
                  <c:v>189</c:v>
                </c:pt>
                <c:pt idx="47">
                  <c:v>179</c:v>
                </c:pt>
                <c:pt idx="48">
                  <c:v>167</c:v>
                </c:pt>
                <c:pt idx="49">
                  <c:v>153</c:v>
                </c:pt>
                <c:pt idx="50">
                  <c:v>138</c:v>
                </c:pt>
                <c:pt idx="51">
                  <c:v>125</c:v>
                </c:pt>
                <c:pt idx="52">
                  <c:v>213</c:v>
                </c:pt>
                <c:pt idx="53">
                  <c:v>202</c:v>
                </c:pt>
                <c:pt idx="54">
                  <c:v>192</c:v>
                </c:pt>
                <c:pt idx="55">
                  <c:v>178</c:v>
                </c:pt>
                <c:pt idx="56">
                  <c:v>163</c:v>
                </c:pt>
                <c:pt idx="57">
                  <c:v>149</c:v>
                </c:pt>
                <c:pt idx="58">
                  <c:v>135</c:v>
                </c:pt>
                <c:pt idx="59">
                  <c:v>221</c:v>
                </c:pt>
                <c:pt idx="60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BE-44AF-9EFA-610EDD28A5F9}"/>
            </c:ext>
          </c:extLst>
        </c:ser>
        <c:ser>
          <c:idx val="8"/>
          <c:order val="6"/>
          <c:tx>
            <c:strRef>
              <c:f>Inventory!$H$2</c:f>
              <c:strCache>
                <c:ptCount val="1"/>
                <c:pt idx="0">
                  <c:v>RAJMA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Inventory!$H$3:$H$63</c:f>
              <c:numCache>
                <c:formatCode>General</c:formatCode>
                <c:ptCount val="61"/>
                <c:pt idx="0">
                  <c:v>25</c:v>
                </c:pt>
                <c:pt idx="1">
                  <c:v>21</c:v>
                </c:pt>
                <c:pt idx="2">
                  <c:v>16</c:v>
                </c:pt>
                <c:pt idx="3">
                  <c:v>48</c:v>
                </c:pt>
                <c:pt idx="4">
                  <c:v>43</c:v>
                </c:pt>
                <c:pt idx="5">
                  <c:v>37</c:v>
                </c:pt>
                <c:pt idx="6">
                  <c:v>32</c:v>
                </c:pt>
                <c:pt idx="7">
                  <c:v>28</c:v>
                </c:pt>
                <c:pt idx="8">
                  <c:v>23</c:v>
                </c:pt>
                <c:pt idx="9">
                  <c:v>20</c:v>
                </c:pt>
                <c:pt idx="10">
                  <c:v>52</c:v>
                </c:pt>
                <c:pt idx="11">
                  <c:v>46</c:v>
                </c:pt>
                <c:pt idx="12">
                  <c:v>42</c:v>
                </c:pt>
                <c:pt idx="13">
                  <c:v>39</c:v>
                </c:pt>
                <c:pt idx="14">
                  <c:v>36</c:v>
                </c:pt>
                <c:pt idx="15">
                  <c:v>32</c:v>
                </c:pt>
                <c:pt idx="16">
                  <c:v>29</c:v>
                </c:pt>
                <c:pt idx="17">
                  <c:v>61</c:v>
                </c:pt>
                <c:pt idx="18">
                  <c:v>56</c:v>
                </c:pt>
                <c:pt idx="19">
                  <c:v>52</c:v>
                </c:pt>
                <c:pt idx="20">
                  <c:v>47</c:v>
                </c:pt>
                <c:pt idx="21">
                  <c:v>44</c:v>
                </c:pt>
                <c:pt idx="22">
                  <c:v>41</c:v>
                </c:pt>
                <c:pt idx="23">
                  <c:v>35</c:v>
                </c:pt>
                <c:pt idx="24">
                  <c:v>66</c:v>
                </c:pt>
                <c:pt idx="25">
                  <c:v>63</c:v>
                </c:pt>
                <c:pt idx="26">
                  <c:v>60</c:v>
                </c:pt>
                <c:pt idx="27">
                  <c:v>56</c:v>
                </c:pt>
                <c:pt idx="28">
                  <c:v>53</c:v>
                </c:pt>
                <c:pt idx="29">
                  <c:v>50</c:v>
                </c:pt>
                <c:pt idx="30">
                  <c:v>46</c:v>
                </c:pt>
                <c:pt idx="31">
                  <c:v>76</c:v>
                </c:pt>
                <c:pt idx="32">
                  <c:v>72</c:v>
                </c:pt>
                <c:pt idx="33">
                  <c:v>69</c:v>
                </c:pt>
                <c:pt idx="34">
                  <c:v>64</c:v>
                </c:pt>
                <c:pt idx="35">
                  <c:v>60</c:v>
                </c:pt>
                <c:pt idx="36">
                  <c:v>56</c:v>
                </c:pt>
                <c:pt idx="37">
                  <c:v>52</c:v>
                </c:pt>
                <c:pt idx="38">
                  <c:v>82</c:v>
                </c:pt>
                <c:pt idx="39">
                  <c:v>79</c:v>
                </c:pt>
                <c:pt idx="40">
                  <c:v>74</c:v>
                </c:pt>
                <c:pt idx="41">
                  <c:v>68</c:v>
                </c:pt>
                <c:pt idx="42">
                  <c:v>63</c:v>
                </c:pt>
                <c:pt idx="43">
                  <c:v>59</c:v>
                </c:pt>
                <c:pt idx="44">
                  <c:v>54</c:v>
                </c:pt>
                <c:pt idx="45">
                  <c:v>86</c:v>
                </c:pt>
                <c:pt idx="46">
                  <c:v>83</c:v>
                </c:pt>
                <c:pt idx="47">
                  <c:v>77</c:v>
                </c:pt>
                <c:pt idx="48">
                  <c:v>73</c:v>
                </c:pt>
                <c:pt idx="49">
                  <c:v>70</c:v>
                </c:pt>
                <c:pt idx="50">
                  <c:v>65</c:v>
                </c:pt>
                <c:pt idx="51">
                  <c:v>59</c:v>
                </c:pt>
                <c:pt idx="52">
                  <c:v>89</c:v>
                </c:pt>
                <c:pt idx="53">
                  <c:v>85</c:v>
                </c:pt>
                <c:pt idx="54">
                  <c:v>80</c:v>
                </c:pt>
                <c:pt idx="55">
                  <c:v>77</c:v>
                </c:pt>
                <c:pt idx="56">
                  <c:v>74</c:v>
                </c:pt>
                <c:pt idx="57">
                  <c:v>68</c:v>
                </c:pt>
                <c:pt idx="58">
                  <c:v>64</c:v>
                </c:pt>
                <c:pt idx="59">
                  <c:v>96</c:v>
                </c:pt>
                <c:pt idx="6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BE-44AF-9EFA-610EDD28A5F9}"/>
            </c:ext>
          </c:extLst>
        </c:ser>
        <c:ser>
          <c:idx val="10"/>
          <c:order val="7"/>
          <c:tx>
            <c:strRef>
              <c:f>Inventory!$I$2</c:f>
              <c:strCache>
                <c:ptCount val="1"/>
                <c:pt idx="0">
                  <c:v>REFINED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Inventory!$I$3:$I$63</c:f>
              <c:numCache>
                <c:formatCode>General</c:formatCode>
                <c:ptCount val="61"/>
                <c:pt idx="0">
                  <c:v>87</c:v>
                </c:pt>
                <c:pt idx="1">
                  <c:v>73</c:v>
                </c:pt>
                <c:pt idx="2">
                  <c:v>56</c:v>
                </c:pt>
                <c:pt idx="3">
                  <c:v>39</c:v>
                </c:pt>
                <c:pt idx="4">
                  <c:v>21</c:v>
                </c:pt>
                <c:pt idx="5">
                  <c:v>2</c:v>
                </c:pt>
                <c:pt idx="6">
                  <c:v>131</c:v>
                </c:pt>
                <c:pt idx="7">
                  <c:v>114</c:v>
                </c:pt>
                <c:pt idx="8">
                  <c:v>98</c:v>
                </c:pt>
                <c:pt idx="9">
                  <c:v>79</c:v>
                </c:pt>
                <c:pt idx="10">
                  <c:v>60</c:v>
                </c:pt>
                <c:pt idx="11">
                  <c:v>40</c:v>
                </c:pt>
                <c:pt idx="12">
                  <c:v>23</c:v>
                </c:pt>
                <c:pt idx="13">
                  <c:v>131</c:v>
                </c:pt>
                <c:pt idx="14">
                  <c:v>113</c:v>
                </c:pt>
                <c:pt idx="15">
                  <c:v>97</c:v>
                </c:pt>
                <c:pt idx="16">
                  <c:v>82</c:v>
                </c:pt>
                <c:pt idx="17">
                  <c:v>68</c:v>
                </c:pt>
                <c:pt idx="18">
                  <c:v>54</c:v>
                </c:pt>
                <c:pt idx="19">
                  <c:v>39</c:v>
                </c:pt>
                <c:pt idx="20">
                  <c:v>143</c:v>
                </c:pt>
                <c:pt idx="21">
                  <c:v>126</c:v>
                </c:pt>
                <c:pt idx="22">
                  <c:v>110</c:v>
                </c:pt>
                <c:pt idx="23">
                  <c:v>93</c:v>
                </c:pt>
                <c:pt idx="24">
                  <c:v>77</c:v>
                </c:pt>
                <c:pt idx="25">
                  <c:v>60</c:v>
                </c:pt>
                <c:pt idx="26">
                  <c:v>44</c:v>
                </c:pt>
                <c:pt idx="27">
                  <c:v>144</c:v>
                </c:pt>
                <c:pt idx="28">
                  <c:v>130</c:v>
                </c:pt>
                <c:pt idx="29">
                  <c:v>116</c:v>
                </c:pt>
                <c:pt idx="30">
                  <c:v>101</c:v>
                </c:pt>
                <c:pt idx="31">
                  <c:v>85</c:v>
                </c:pt>
                <c:pt idx="32">
                  <c:v>68</c:v>
                </c:pt>
                <c:pt idx="33">
                  <c:v>52</c:v>
                </c:pt>
                <c:pt idx="34">
                  <c:v>155</c:v>
                </c:pt>
                <c:pt idx="35">
                  <c:v>139</c:v>
                </c:pt>
                <c:pt idx="36">
                  <c:v>123</c:v>
                </c:pt>
                <c:pt idx="37">
                  <c:v>106</c:v>
                </c:pt>
                <c:pt idx="38">
                  <c:v>90</c:v>
                </c:pt>
                <c:pt idx="39">
                  <c:v>73</c:v>
                </c:pt>
                <c:pt idx="40">
                  <c:v>57</c:v>
                </c:pt>
                <c:pt idx="41">
                  <c:v>155</c:v>
                </c:pt>
                <c:pt idx="42">
                  <c:v>139</c:v>
                </c:pt>
                <c:pt idx="43">
                  <c:v>124</c:v>
                </c:pt>
                <c:pt idx="44">
                  <c:v>110</c:v>
                </c:pt>
                <c:pt idx="45">
                  <c:v>96</c:v>
                </c:pt>
                <c:pt idx="46">
                  <c:v>81</c:v>
                </c:pt>
                <c:pt idx="47">
                  <c:v>65</c:v>
                </c:pt>
                <c:pt idx="48">
                  <c:v>158</c:v>
                </c:pt>
                <c:pt idx="49">
                  <c:v>142</c:v>
                </c:pt>
                <c:pt idx="50">
                  <c:v>125</c:v>
                </c:pt>
                <c:pt idx="51">
                  <c:v>109</c:v>
                </c:pt>
                <c:pt idx="52">
                  <c:v>92</c:v>
                </c:pt>
                <c:pt idx="53">
                  <c:v>76</c:v>
                </c:pt>
                <c:pt idx="54">
                  <c:v>61</c:v>
                </c:pt>
                <c:pt idx="55">
                  <c:v>162</c:v>
                </c:pt>
                <c:pt idx="56">
                  <c:v>148</c:v>
                </c:pt>
                <c:pt idx="57">
                  <c:v>132</c:v>
                </c:pt>
                <c:pt idx="58">
                  <c:v>115</c:v>
                </c:pt>
                <c:pt idx="59">
                  <c:v>99</c:v>
                </c:pt>
                <c:pt idx="6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C-47EE-8666-2F064F914A65}"/>
            </c:ext>
          </c:extLst>
        </c:ser>
        <c:ser>
          <c:idx val="11"/>
          <c:order val="8"/>
          <c:tx>
            <c:strRef>
              <c:f>Inventory!$J$2</c:f>
              <c:strCache>
                <c:ptCount val="1"/>
                <c:pt idx="0">
                  <c:v>GHEE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Inventory!$J$3:$J$63</c:f>
              <c:numCache>
                <c:formatCode>General</c:formatCode>
                <c:ptCount val="61"/>
                <c:pt idx="0">
                  <c:v>3</c:v>
                </c:pt>
                <c:pt idx="1">
                  <c:v>56</c:v>
                </c:pt>
                <c:pt idx="2">
                  <c:v>50</c:v>
                </c:pt>
                <c:pt idx="3">
                  <c:v>44</c:v>
                </c:pt>
                <c:pt idx="4">
                  <c:v>38</c:v>
                </c:pt>
                <c:pt idx="5">
                  <c:v>31</c:v>
                </c:pt>
                <c:pt idx="6">
                  <c:v>23</c:v>
                </c:pt>
                <c:pt idx="7">
                  <c:v>17</c:v>
                </c:pt>
                <c:pt idx="8">
                  <c:v>71</c:v>
                </c:pt>
                <c:pt idx="9">
                  <c:v>64</c:v>
                </c:pt>
                <c:pt idx="10">
                  <c:v>56</c:v>
                </c:pt>
                <c:pt idx="11">
                  <c:v>47</c:v>
                </c:pt>
                <c:pt idx="12">
                  <c:v>40</c:v>
                </c:pt>
                <c:pt idx="13">
                  <c:v>34</c:v>
                </c:pt>
                <c:pt idx="14">
                  <c:v>28</c:v>
                </c:pt>
                <c:pt idx="15">
                  <c:v>82</c:v>
                </c:pt>
                <c:pt idx="16">
                  <c:v>75</c:v>
                </c:pt>
                <c:pt idx="17">
                  <c:v>67</c:v>
                </c:pt>
                <c:pt idx="18">
                  <c:v>61</c:v>
                </c:pt>
                <c:pt idx="19">
                  <c:v>55</c:v>
                </c:pt>
                <c:pt idx="20">
                  <c:v>49</c:v>
                </c:pt>
                <c:pt idx="21">
                  <c:v>42</c:v>
                </c:pt>
                <c:pt idx="22">
                  <c:v>94</c:v>
                </c:pt>
                <c:pt idx="23">
                  <c:v>88</c:v>
                </c:pt>
                <c:pt idx="24">
                  <c:v>82</c:v>
                </c:pt>
                <c:pt idx="25">
                  <c:v>78</c:v>
                </c:pt>
                <c:pt idx="26">
                  <c:v>74</c:v>
                </c:pt>
                <c:pt idx="27">
                  <c:v>70</c:v>
                </c:pt>
                <c:pt idx="28">
                  <c:v>66</c:v>
                </c:pt>
                <c:pt idx="29">
                  <c:v>122</c:v>
                </c:pt>
                <c:pt idx="30">
                  <c:v>117</c:v>
                </c:pt>
                <c:pt idx="31">
                  <c:v>112</c:v>
                </c:pt>
                <c:pt idx="32">
                  <c:v>107</c:v>
                </c:pt>
                <c:pt idx="33">
                  <c:v>102</c:v>
                </c:pt>
                <c:pt idx="34">
                  <c:v>98</c:v>
                </c:pt>
                <c:pt idx="35">
                  <c:v>94</c:v>
                </c:pt>
                <c:pt idx="36">
                  <c:v>150</c:v>
                </c:pt>
                <c:pt idx="37">
                  <c:v>145</c:v>
                </c:pt>
                <c:pt idx="38">
                  <c:v>139</c:v>
                </c:pt>
                <c:pt idx="39">
                  <c:v>135</c:v>
                </c:pt>
                <c:pt idx="40">
                  <c:v>130</c:v>
                </c:pt>
                <c:pt idx="41">
                  <c:v>124</c:v>
                </c:pt>
                <c:pt idx="42">
                  <c:v>120</c:v>
                </c:pt>
                <c:pt idx="43">
                  <c:v>175</c:v>
                </c:pt>
                <c:pt idx="44">
                  <c:v>171</c:v>
                </c:pt>
                <c:pt idx="45">
                  <c:v>167</c:v>
                </c:pt>
                <c:pt idx="46">
                  <c:v>163</c:v>
                </c:pt>
                <c:pt idx="47">
                  <c:v>159</c:v>
                </c:pt>
                <c:pt idx="48">
                  <c:v>155</c:v>
                </c:pt>
                <c:pt idx="49">
                  <c:v>150</c:v>
                </c:pt>
                <c:pt idx="50">
                  <c:v>205</c:v>
                </c:pt>
                <c:pt idx="51">
                  <c:v>200</c:v>
                </c:pt>
                <c:pt idx="52">
                  <c:v>195</c:v>
                </c:pt>
                <c:pt idx="53">
                  <c:v>191</c:v>
                </c:pt>
                <c:pt idx="54">
                  <c:v>187</c:v>
                </c:pt>
                <c:pt idx="55">
                  <c:v>181</c:v>
                </c:pt>
                <c:pt idx="56">
                  <c:v>176</c:v>
                </c:pt>
                <c:pt idx="57">
                  <c:v>232</c:v>
                </c:pt>
                <c:pt idx="58">
                  <c:v>226</c:v>
                </c:pt>
                <c:pt idx="59">
                  <c:v>221</c:v>
                </c:pt>
                <c:pt idx="60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AC-47EE-8666-2F064F914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41711"/>
        <c:axId val="143832111"/>
      </c:lineChart>
      <c:dateAx>
        <c:axId val="14384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i="1">
                    <a:solidFill>
                      <a:schemeClr val="bg2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574868766404199"/>
              <c:y val="0.740282616774673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2111"/>
        <c:crosses val="autoZero"/>
        <c:auto val="1"/>
        <c:lblOffset val="100"/>
        <c:baseTimeUnit val="days"/>
      </c:dateAx>
      <c:valAx>
        <c:axId val="14383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i="1">
                    <a:solidFill>
                      <a:schemeClr val="bg2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1176253687315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727909011373577E-2"/>
          <c:y val="0.80612849278795906"/>
          <c:w val="0.93749431321084864"/>
          <c:h val="0.16609382621420113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Profit Contribution of each</a:t>
            </a:r>
            <a:r>
              <a:rPr lang="en-IN" sz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</a:t>
            </a: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SKU’s</a:t>
            </a:r>
          </a:p>
        </c:rich>
      </c:tx>
      <c:layout>
        <c:manualLayout>
          <c:xMode val="edge"/>
          <c:yMode val="edge"/>
          <c:x val="0.14021798869101093"/>
          <c:y val="1.386321626617375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298155683559691E-2"/>
          <c:y val="0.11992446184522683"/>
          <c:w val="0.62528087512550867"/>
          <c:h val="0.86106146389741944"/>
        </c:manualLayout>
      </c:layout>
      <c:pieChart>
        <c:varyColors val="1"/>
        <c:ser>
          <c:idx val="0"/>
          <c:order val="0"/>
          <c:tx>
            <c:strRef>
              <c:f>'Profit-Loss'!$B$7</c:f>
              <c:strCache>
                <c:ptCount val="1"/>
                <c:pt idx="0">
                  <c:v>Profit/Loss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AE-4FBA-92F1-88D2D00648C2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AE-4FBA-92F1-88D2D00648C2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E-4FBA-92F1-88D2D00648C2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AE-4FBA-92F1-88D2D00648C2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AE-4FBA-92F1-88D2D00648C2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CAE-4FBA-92F1-88D2D00648C2}"/>
              </c:ext>
            </c:extLst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AE-4FBA-92F1-88D2D00648C2}"/>
              </c:ext>
            </c:extLst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CAE-4FBA-92F1-88D2D00648C2}"/>
              </c:ext>
            </c:extLst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CAE-4FBA-92F1-88D2D00648C2}"/>
              </c:ext>
            </c:extLst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6-46A4-A649-CADF72F6DC83}"/>
              </c:ext>
            </c:extLst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6-46A4-A649-CADF72F6DC83}"/>
              </c:ext>
            </c:extLst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6-46A4-A649-CADF72F6DC83}"/>
              </c:ext>
            </c:extLst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6-46A4-A649-CADF72F6DC83}"/>
              </c:ext>
            </c:extLst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6-46A4-A649-CADF72F6DC83}"/>
              </c:ext>
            </c:extLst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6-46A4-A649-CADF72F6DC83}"/>
              </c:ext>
            </c:extLst>
          </c:dPt>
          <c:dLbls>
            <c:numFmt formatCode="0%" sourceLinked="0"/>
            <c:spPr>
              <a:solidFill>
                <a:srgbClr val="CCFFFF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'Profit-Loss'!$A$8:$A$16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'Profit-Loss'!$B$8:$B$16</c:f>
              <c:numCache>
                <c:formatCode>"₹"\ #,##0</c:formatCode>
                <c:ptCount val="9"/>
                <c:pt idx="0">
                  <c:v>344</c:v>
                </c:pt>
                <c:pt idx="1">
                  <c:v>5083</c:v>
                </c:pt>
                <c:pt idx="2">
                  <c:v>9200</c:v>
                </c:pt>
                <c:pt idx="3">
                  <c:v>10230</c:v>
                </c:pt>
                <c:pt idx="4">
                  <c:v>8320</c:v>
                </c:pt>
                <c:pt idx="5">
                  <c:v>11434</c:v>
                </c:pt>
                <c:pt idx="6">
                  <c:v>5640</c:v>
                </c:pt>
                <c:pt idx="7">
                  <c:v>7948</c:v>
                </c:pt>
                <c:pt idx="8">
                  <c:v>15060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AE-4FBA-92F1-88D2D00648C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977197061776677"/>
          <c:y val="0.13131449488407296"/>
          <c:w val="0.25453337208687843"/>
          <c:h val="0.82496797997292848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Profitability Analysis (in %)</a:t>
            </a:r>
          </a:p>
        </c:rich>
      </c:tx>
      <c:layout>
        <c:manualLayout>
          <c:xMode val="edge"/>
          <c:yMode val="edge"/>
          <c:x val="0.31078632882061402"/>
          <c:y val="1.5381921599422714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5486105633379"/>
          <c:y val="5.3153851051637412E-2"/>
          <c:w val="0.8006955303244726"/>
          <c:h val="0.674116914630954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'Profit-Loss'!$D$7</c:f>
              <c:strCache>
                <c:ptCount val="1"/>
                <c:pt idx="0">
                  <c:v>% of Total Profit/Loss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1.949317738791414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89-42BF-B35A-276FD0BC8227}"/>
                </c:ext>
              </c:extLst>
            </c:dLbl>
            <c:dLbl>
              <c:idx val="5"/>
              <c:layout>
                <c:manualLayout>
                  <c:x val="-9.5480585614259594E-3"/>
                  <c:y val="-9.74658869395715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48E-4214-B4C3-C8CDB3DDA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1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'Profit-Loss'!$A$8:$A$16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'Profit-Loss'!$D$8:$D$16</c:f>
              <c:numCache>
                <c:formatCode>0%</c:formatCode>
                <c:ptCount val="9"/>
                <c:pt idx="0" formatCode="0.0%">
                  <c:v>4.6956687915477961E-3</c:v>
                </c:pt>
                <c:pt idx="1">
                  <c:v>6.938396647510886E-2</c:v>
                </c:pt>
                <c:pt idx="2">
                  <c:v>0.12558183977395268</c:v>
                </c:pt>
                <c:pt idx="3">
                  <c:v>0.13964154574864521</c:v>
                </c:pt>
                <c:pt idx="4">
                  <c:v>0.11356966379557461</c:v>
                </c:pt>
                <c:pt idx="5">
                  <c:v>0.1560763865190625</c:v>
                </c:pt>
                <c:pt idx="6">
                  <c:v>7.6987127861423171E-2</c:v>
                </c:pt>
                <c:pt idx="7">
                  <c:v>0.10849178940471478</c:v>
                </c:pt>
                <c:pt idx="8">
                  <c:v>0.20557201162997038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A-41AB-BFA3-56E00BB8792A}"/>
            </c:ext>
          </c:extLst>
        </c:ser>
        <c:ser>
          <c:idx val="1"/>
          <c:order val="1"/>
          <c:tx>
            <c:strRef>
              <c:f>'Profit-Loss'!$E$7</c:f>
              <c:strCache>
                <c:ptCount val="1"/>
                <c:pt idx="0">
                  <c:v>% of Total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3.8986354775828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645-4B4A-97DD-9FA5D876834D}"/>
                </c:ext>
              </c:extLst>
            </c:dLbl>
            <c:dLbl>
              <c:idx val="2"/>
              <c:layout>
                <c:manualLayout>
                  <c:x val="0"/>
                  <c:y val="-0.121832358674463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645-4B4A-97DD-9FA5D876834D}"/>
                </c:ext>
              </c:extLst>
            </c:dLbl>
            <c:dLbl>
              <c:idx val="3"/>
              <c:layout>
                <c:manualLayout>
                  <c:x val="-1.2530260585133864E-7"/>
                  <c:y val="-0.2729044834307992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988542329726285E-2"/>
                      <c:h val="8.384522110174824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645-4B4A-97DD-9FA5D876834D}"/>
                </c:ext>
              </c:extLst>
            </c:dLbl>
            <c:dLbl>
              <c:idx val="4"/>
              <c:layout>
                <c:manualLayout>
                  <c:x val="-3.1826861871420645E-3"/>
                  <c:y val="-0.233918128654970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489-42BF-B35A-276FD0BC8227}"/>
                </c:ext>
              </c:extLst>
            </c:dLbl>
            <c:dLbl>
              <c:idx val="5"/>
              <c:layout>
                <c:manualLayout>
                  <c:x val="-3.1825608845361549E-3"/>
                  <c:y val="-0.209551656920077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267345639719906E-2"/>
                      <c:h val="7.897192675476968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489-42BF-B35A-276FD0BC8227}"/>
                </c:ext>
              </c:extLst>
            </c:dLbl>
            <c:dLbl>
              <c:idx val="6"/>
              <c:layout>
                <c:manualLayout>
                  <c:x val="-6.3653723742838958E-3"/>
                  <c:y val="-0.1949317738791422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89-42BF-B35A-276FD0BC8227}"/>
                </c:ext>
              </c:extLst>
            </c:dLbl>
            <c:dLbl>
              <c:idx val="7"/>
              <c:layout>
                <c:manualLayout>
                  <c:x val="-3.1826861871420645E-3"/>
                  <c:y val="-7.30994152046783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89-42BF-B35A-276FD0BC8227}"/>
                </c:ext>
              </c:extLst>
            </c:dLbl>
            <c:dLbl>
              <c:idx val="8"/>
              <c:layout>
                <c:manualLayout>
                  <c:x val="0"/>
                  <c:y val="-0.1998050682261208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45-4B4A-97DD-9FA5D876834D}"/>
                </c:ext>
              </c:extLst>
            </c:dLbl>
            <c:dLbl>
              <c:idx val="9"/>
              <c:layout>
                <c:manualLayout>
                  <c:x val="-4.7740292807129214E-2"/>
                  <c:y val="-0.1120857699805068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45-4B4A-97DD-9FA5D876834D}"/>
                </c:ext>
              </c:extLst>
            </c:dLbl>
            <c:dLbl>
              <c:idx val="10"/>
              <c:layout>
                <c:manualLayout>
                  <c:x val="-2.5461489497135583E-2"/>
                  <c:y val="-0.13645224171539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45-4B4A-97DD-9FA5D876834D}"/>
                </c:ext>
              </c:extLst>
            </c:dLbl>
            <c:dLbl>
              <c:idx val="11"/>
              <c:layout>
                <c:manualLayout>
                  <c:x val="-1.9096117122851686E-2"/>
                  <c:y val="-0.146198830409356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45-4B4A-97DD-9FA5D876834D}"/>
                </c:ext>
              </c:extLst>
            </c:dLbl>
            <c:dLbl>
              <c:idx val="12"/>
              <c:layout>
                <c:manualLayout>
                  <c:x val="-9.5480585614258432E-3"/>
                  <c:y val="-0.1461988304093567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645-4B4A-97DD-9FA5D876834D}"/>
                </c:ext>
              </c:extLst>
            </c:dLbl>
            <c:dLbl>
              <c:idx val="13"/>
              <c:layout>
                <c:manualLayout>
                  <c:x val="1.2730744748567792E-2"/>
                  <c:y val="-0.1072124756335283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645-4B4A-97DD-9FA5D87683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1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'Profit-Loss'!$A$8:$A$16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'Profit-Loss'!$E$8:$E$16</c:f>
              <c:numCache>
                <c:formatCode>0%</c:formatCode>
                <c:ptCount val="9"/>
                <c:pt idx="0">
                  <c:v>0.21176382439719815</c:v>
                </c:pt>
                <c:pt idx="1">
                  <c:v>7.5244168409882975E-2</c:v>
                </c:pt>
                <c:pt idx="2">
                  <c:v>0.11453386767216328</c:v>
                </c:pt>
                <c:pt idx="3">
                  <c:v>9.2235211686873125E-2</c:v>
                </c:pt>
                <c:pt idx="4">
                  <c:v>6.2776037374017601E-2</c:v>
                </c:pt>
                <c:pt idx="5">
                  <c:v>0.11277411359222711</c:v>
                </c:pt>
                <c:pt idx="6">
                  <c:v>4.0986677304842463E-2</c:v>
                </c:pt>
                <c:pt idx="7">
                  <c:v>0.12555713733169441</c:v>
                </c:pt>
                <c:pt idx="8">
                  <c:v>0.16412896223110088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A-41AB-BFA3-56E00BB87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22291628"/>
        <c:axId val="765375414"/>
      </c:barChart>
      <c:catAx>
        <c:axId val="9222916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2973932073204746"/>
              <c:y val="0.85039971418667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765375414"/>
        <c:crosses val="autoZero"/>
        <c:auto val="1"/>
        <c:lblAlgn val="ctr"/>
        <c:lblOffset val="100"/>
        <c:noMultiLvlLbl val="0"/>
      </c:catAx>
      <c:valAx>
        <c:axId val="76537541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916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793438165544571"/>
          <c:y val="0.90898083494280191"/>
          <c:w val="0.6145631700556845"/>
          <c:h val="8.65965219259873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Average Purchasing v/s Selling Price</a:t>
            </a:r>
          </a:p>
        </c:rich>
      </c:tx>
      <c:layout>
        <c:manualLayout>
          <c:xMode val="edge"/>
          <c:yMode val="edge"/>
          <c:x val="0.18768772168607697"/>
          <c:y val="2.02230129887610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46811763871592"/>
          <c:y val="0.140848670756646"/>
          <c:w val="0.82886724401984124"/>
          <c:h val="0.48169734151329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'Profit-Loss'!$A$2</c:f>
              <c:strCache>
                <c:ptCount val="1"/>
                <c:pt idx="0">
                  <c:v>Avg. Purchase Price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3200291620997212E-3"/>
                  <c:y val="1.92390013748281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36-40AE-A5C4-E1FCE09C5F25}"/>
                </c:ext>
              </c:extLst>
            </c:dLbl>
            <c:dLbl>
              <c:idx val="1"/>
              <c:layout>
                <c:manualLayout>
                  <c:x val="-6.9598840019333003E-3"/>
                  <c:y val="2.72959909013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36-40AE-A5C4-E1FCE09C5F25}"/>
                </c:ext>
              </c:extLst>
            </c:dLbl>
            <c:dLbl>
              <c:idx val="2"/>
              <c:layout>
                <c:manualLayout>
                  <c:x val="-6.9598840019333003E-3"/>
                  <c:y val="2.72959909013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36-40AE-A5C4-E1FCE09C5F25}"/>
                </c:ext>
              </c:extLst>
            </c:dLbl>
            <c:dLbl>
              <c:idx val="3"/>
              <c:layout>
                <c:manualLayout>
                  <c:x val="-2.8043935498948398E-3"/>
                  <c:y val="2.302631578947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36-40AE-A5C4-E1FCE09C5F25}"/>
                </c:ext>
              </c:extLst>
            </c:dLbl>
            <c:dLbl>
              <c:idx val="5"/>
              <c:layout>
                <c:manualLayout>
                  <c:x val="-1.29130869552891E-2"/>
                  <c:y val="1.92467413914370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36-40AE-A5C4-E1FCE09C5F25}"/>
                </c:ext>
              </c:extLst>
            </c:dLbl>
            <c:dLbl>
              <c:idx val="6"/>
              <c:layout>
                <c:manualLayout>
                  <c:x val="-4.6398095008229837E-3"/>
                  <c:y val="2.57475628046494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36-40AE-A5C4-E1FCE09C5F25}"/>
                </c:ext>
              </c:extLst>
            </c:dLbl>
            <c:dLbl>
              <c:idx val="7"/>
              <c:layout>
                <c:manualLayout>
                  <c:x val="-3.4800437431495813E-3"/>
                  <c:y val="1.27304399450068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A36-40AE-A5C4-E1FCE09C5F25}"/>
                </c:ext>
              </c:extLst>
            </c:dLbl>
            <c:dLbl>
              <c:idx val="8"/>
              <c:layout>
                <c:manualLayout>
                  <c:x val="-4.6398095008229837E-3"/>
                  <c:y val="1.76907574053243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A36-40AE-A5C4-E1FCE09C5F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1" u="none" strike="noStrike" kern="1200" cap="none" spc="0" normalizeH="0" baseline="0">
                    <a:solidFill>
                      <a:schemeClr val="accent1">
                        <a:lumMod val="75000"/>
                      </a:schemeClr>
                    </a:solidFill>
                    <a:uFill>
                      <a:solidFill>
                        <a:schemeClr val="tx1"/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'Profit-Loss'!$B$1:$J$1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'Profit-Loss'!$B$2:$J$2</c:f>
              <c:numCache>
                <c:formatCode>"₹"\ #,##0</c:formatCode>
                <c:ptCount val="9"/>
                <c:pt idx="0">
                  <c:v>314.27868852459017</c:v>
                </c:pt>
                <c:pt idx="1">
                  <c:v>38.409836065573771</c:v>
                </c:pt>
                <c:pt idx="2">
                  <c:v>164.21311475409837</c:v>
                </c:pt>
                <c:pt idx="3">
                  <c:v>115.08196721311475</c:v>
                </c:pt>
                <c:pt idx="4">
                  <c:v>110</c:v>
                </c:pt>
                <c:pt idx="5">
                  <c:v>129.68852459016392</c:v>
                </c:pt>
                <c:pt idx="6">
                  <c:v>140</c:v>
                </c:pt>
                <c:pt idx="7">
                  <c:v>115.88524590163935</c:v>
                </c:pt>
                <c:pt idx="8">
                  <c:v>452.95081967213116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36-40AE-A5C4-E1FCE09C5F25}"/>
            </c:ext>
          </c:extLst>
        </c:ser>
        <c:ser>
          <c:idx val="1"/>
          <c:order val="1"/>
          <c:tx>
            <c:strRef>
              <c:f>'Profit-Loss'!$A$3</c:f>
              <c:strCache>
                <c:ptCount val="1"/>
                <c:pt idx="0">
                  <c:v>Avg. Selling Price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8966853448489158E-17"/>
                  <c:y val="-2.97619047619048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D4-48DC-A8E9-1535AA326DCD}"/>
                </c:ext>
              </c:extLst>
            </c:dLbl>
            <c:dLbl>
              <c:idx val="1"/>
              <c:layout>
                <c:manualLayout>
                  <c:x val="-2.8966853448489158E-17"/>
                  <c:y val="-1.9841269841269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D4-48DC-A8E9-1535AA326DCD}"/>
                </c:ext>
              </c:extLst>
            </c:dLbl>
            <c:dLbl>
              <c:idx val="2"/>
              <c:layout>
                <c:manualLayout>
                  <c:x val="-3.1600568810238585E-3"/>
                  <c:y val="-5.95238095238096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D4-48DC-A8E9-1535AA326DCD}"/>
                </c:ext>
              </c:extLst>
            </c:dLbl>
            <c:dLbl>
              <c:idx val="3"/>
              <c:layout>
                <c:manualLayout>
                  <c:x val="-1.2640227524095434E-2"/>
                  <c:y val="-0.124007936507936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D4-48DC-A8E9-1535AA326DCD}"/>
                </c:ext>
              </c:extLst>
            </c:dLbl>
            <c:dLbl>
              <c:idx val="4"/>
              <c:layout>
                <c:manualLayout>
                  <c:x val="0"/>
                  <c:y val="-8.92857142857142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D4-48DC-A8E9-1535AA326DCD}"/>
                </c:ext>
              </c:extLst>
            </c:dLbl>
            <c:dLbl>
              <c:idx val="5"/>
              <c:layout>
                <c:manualLayout>
                  <c:x val="3.1600568810239162E-3"/>
                  <c:y val="-5.95238095238095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D4-48DC-A8E9-1535AA326DCD}"/>
                </c:ext>
              </c:extLst>
            </c:dLbl>
            <c:dLbl>
              <c:idx val="6"/>
              <c:layout>
                <c:manualLayout>
                  <c:x val="-5.7933706896978315E-17"/>
                  <c:y val="-0.1240079365079365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D4-48DC-A8E9-1535AA326DCD}"/>
                </c:ext>
              </c:extLst>
            </c:dLbl>
            <c:dLbl>
              <c:idx val="7"/>
              <c:layout>
                <c:manualLayout>
                  <c:x val="3.1600568810238585E-3"/>
                  <c:y val="-6.94444444444444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D4-48DC-A8E9-1535AA326DCD}"/>
                </c:ext>
              </c:extLst>
            </c:dLbl>
            <c:dLbl>
              <c:idx val="8"/>
              <c:layout>
                <c:manualLayout>
                  <c:x val="-3.1600568810238585E-3"/>
                  <c:y val="-0.1140873015873016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4D4-48DC-A8E9-1535AA326DCD}"/>
                </c:ext>
              </c:extLst>
            </c:dLbl>
            <c:dLbl>
              <c:idx val="9"/>
              <c:layout>
                <c:manualLayout>
                  <c:x val="0"/>
                  <c:y val="-6.44841269841269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D4-48DC-A8E9-1535AA326DCD}"/>
                </c:ext>
              </c:extLst>
            </c:dLbl>
            <c:dLbl>
              <c:idx val="10"/>
              <c:layout>
                <c:manualLayout>
                  <c:x val="-9.4801706430715747E-3"/>
                  <c:y val="-0.114087301587301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4D4-48DC-A8E9-1535AA326DCD}"/>
                </c:ext>
              </c:extLst>
            </c:dLbl>
            <c:dLbl>
              <c:idx val="11"/>
              <c:layout>
                <c:manualLayout>
                  <c:x val="3.1600568810238585E-3"/>
                  <c:y val="-2.97619047619047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D4-48DC-A8E9-1535AA326DCD}"/>
                </c:ext>
              </c:extLst>
            </c:dLbl>
            <c:dLbl>
              <c:idx val="12"/>
              <c:layout>
                <c:manualLayout>
                  <c:x val="0"/>
                  <c:y val="-0.104166666666666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4D4-48DC-A8E9-1535AA326DCD}"/>
                </c:ext>
              </c:extLst>
            </c:dLbl>
            <c:dLbl>
              <c:idx val="13"/>
              <c:layout>
                <c:manualLayout>
                  <c:x val="0"/>
                  <c:y val="-8.43253968253968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4D4-48DC-A8E9-1535AA326DCD}"/>
                </c:ext>
              </c:extLst>
            </c:dLbl>
            <c:dLbl>
              <c:idx val="14"/>
              <c:layout>
                <c:manualLayout>
                  <c:x val="-3.1600568810240901E-3"/>
                  <c:y val="-8.43253968253968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4D4-48DC-A8E9-1535AA326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1" u="none" strike="noStrike" kern="1200" cap="none" spc="0" normalizeH="0" baseline="0">
                    <a:solidFill>
                      <a:schemeClr val="accent2">
                        <a:lumMod val="75000"/>
                      </a:schemeClr>
                    </a:solidFill>
                    <a:uFill>
                      <a:solidFill>
                        <a:schemeClr val="tx1"/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'Profit-Loss'!$B$1:$J$1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'Profit-Loss'!$B$3:$J$3</c:f>
              <c:numCache>
                <c:formatCode>"₹"\ #,##0</c:formatCode>
                <c:ptCount val="9"/>
                <c:pt idx="0">
                  <c:v>335</c:v>
                </c:pt>
                <c:pt idx="1">
                  <c:v>40.409836065573771</c:v>
                </c:pt>
                <c:pt idx="2">
                  <c:v>172.34426229508196</c:v>
                </c:pt>
                <c:pt idx="3">
                  <c:v>127.54098360655738</c:v>
                </c:pt>
                <c:pt idx="4">
                  <c:v>125</c:v>
                </c:pt>
                <c:pt idx="5">
                  <c:v>143.60655737704917</c:v>
                </c:pt>
                <c:pt idx="6">
                  <c:v>160</c:v>
                </c:pt>
                <c:pt idx="7">
                  <c:v>121.88524590163935</c:v>
                </c:pt>
                <c:pt idx="8">
                  <c:v>482.95081967213116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36-40AE-A5C4-E1FCE09C5F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47586293"/>
        <c:axId val="623919526"/>
      </c:barChart>
      <c:catAx>
        <c:axId val="2475862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/>
                  <a:t>Products</a:t>
                </a:r>
              </a:p>
            </c:rich>
          </c:tx>
          <c:layout>
            <c:manualLayout>
              <c:xMode val="edge"/>
              <c:yMode val="edge"/>
              <c:x val="0.44064903089515456"/>
              <c:y val="0.83092780469748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9526"/>
        <c:crosses val="autoZero"/>
        <c:auto val="1"/>
        <c:lblAlgn val="ctr"/>
        <c:lblOffset val="100"/>
        <c:noMultiLvlLbl val="0"/>
      </c:catAx>
      <c:valAx>
        <c:axId val="623919526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 sz="900" b="1" i="1">
                    <a:latin typeface="Arial" panose="020B0604020202020204" pitchFamily="34" charset="0"/>
                    <a:cs typeface="Arial" panose="020B0604020202020204" pitchFamily="34" charset="0"/>
                  </a:rPr>
                  <a:t>Average Price</a:t>
                </a:r>
              </a:p>
            </c:rich>
          </c:tx>
          <c:layout>
            <c:manualLayout>
              <c:xMode val="edge"/>
              <c:yMode val="edge"/>
              <c:x val="0"/>
              <c:y val="0.24057617797775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862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8954966701211645"/>
          <c:y val="0.90861262534490883"/>
          <c:w val="0.62090041715239064"/>
          <c:h val="9.1387374655091197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PROFIT Margin (%)</a:t>
            </a:r>
          </a:p>
        </c:rich>
      </c:tx>
      <c:layout>
        <c:manualLayout>
          <c:xMode val="edge"/>
          <c:yMode val="edge"/>
          <c:x val="0.3115022618867353"/>
          <c:y val="2.340823970037453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23620422898399"/>
          <c:y val="0.190251181298185"/>
          <c:w val="0.85990201134605504"/>
          <c:h val="0.50848004954436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'Profit-Loss'!$F$7</c:f>
              <c:strCache>
                <c:ptCount val="1"/>
                <c:pt idx="0">
                  <c:v>Profit Margin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'Profit-Loss'!$A$8:$A$16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'Profit-Loss'!$F$8:$F$16</c:f>
              <c:numCache>
                <c:formatCode>0%</c:formatCode>
                <c:ptCount val="9"/>
                <c:pt idx="0">
                  <c:v>6.1854661120626368E-2</c:v>
                </c:pt>
                <c:pt idx="1">
                  <c:v>4.9492900608519269E-2</c:v>
                </c:pt>
                <c:pt idx="2">
                  <c:v>4.7179682298107012E-2</c:v>
                </c:pt>
                <c:pt idx="3">
                  <c:v>9.7686375321336769E-2</c:v>
                </c:pt>
                <c:pt idx="4">
                  <c:v>0.12</c:v>
                </c:pt>
                <c:pt idx="5">
                  <c:v>9.6917808219178114E-2</c:v>
                </c:pt>
                <c:pt idx="6">
                  <c:v>0.125</c:v>
                </c:pt>
                <c:pt idx="7">
                  <c:v>4.9226630800268997E-2</c:v>
                </c:pt>
                <c:pt idx="8">
                  <c:v>6.2118126272912425E-2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B-43B1-AF3F-0AC5F3803A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43351074"/>
        <c:axId val="914210801"/>
      </c:barChart>
      <c:catAx>
        <c:axId val="24335107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>
                    <a:solidFill>
                      <a:schemeClr val="tx1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478048341913991"/>
              <c:y val="0.91487989914182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10801"/>
        <c:crosses val="autoZero"/>
        <c:auto val="1"/>
        <c:lblAlgn val="ctr"/>
        <c:lblOffset val="100"/>
        <c:noMultiLvlLbl val="0"/>
      </c:catAx>
      <c:valAx>
        <c:axId val="9142108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510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235893965778316"/>
          <c:y val="0.10080325282373412"/>
          <c:w val="0.25116039195461598"/>
          <c:h val="7.5860507246376802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Average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Profit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69732618084094"/>
          <c:y val="0.20453156897054534"/>
          <c:w val="0.79112866120818559"/>
          <c:h val="0.467302420530766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'Profit-Loss'!$A$4</c:f>
              <c:strCache>
                <c:ptCount val="1"/>
                <c:pt idx="0">
                  <c:v>Avg.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'Profit-Loss'!$B$5:$J$5</c:f>
              <c:strCache>
                <c:ptCount val="9"/>
                <c:pt idx="0">
                  <c:v>ATTA</c:v>
                </c:pt>
                <c:pt idx="1">
                  <c:v>RICE</c:v>
                </c:pt>
                <c:pt idx="2">
                  <c:v>ARHAR DAL</c:v>
                </c:pt>
                <c:pt idx="3">
                  <c:v>URAD DAL</c:v>
                </c:pt>
                <c:pt idx="4">
                  <c:v>MOONG DAL</c:v>
                </c:pt>
                <c:pt idx="5">
                  <c:v>CHOLE</c:v>
                </c:pt>
                <c:pt idx="6">
                  <c:v>RAJMA</c:v>
                </c:pt>
                <c:pt idx="7">
                  <c:v>REFINED</c:v>
                </c:pt>
                <c:pt idx="8">
                  <c:v>GHEE</c:v>
                </c:pt>
              </c:strCache>
            </c:strRef>
          </c:cat>
          <c:val>
            <c:numRef>
              <c:f>'Profit-Loss'!$B$4:$J$4</c:f>
              <c:numCache>
                <c:formatCode>"₹"\ #,##0</c:formatCode>
                <c:ptCount val="9"/>
                <c:pt idx="0">
                  <c:v>20.721311475409834</c:v>
                </c:pt>
                <c:pt idx="1">
                  <c:v>2</c:v>
                </c:pt>
                <c:pt idx="2">
                  <c:v>8.1311475409835907</c:v>
                </c:pt>
                <c:pt idx="3">
                  <c:v>12.459016393442624</c:v>
                </c:pt>
                <c:pt idx="4">
                  <c:v>15</c:v>
                </c:pt>
                <c:pt idx="5">
                  <c:v>13.918032786885249</c:v>
                </c:pt>
                <c:pt idx="6">
                  <c:v>20</c:v>
                </c:pt>
                <c:pt idx="7">
                  <c:v>6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C-4C1D-876E-109C07310F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26944"/>
        <c:axId val="20229824"/>
        <c:extLst/>
      </c:barChart>
      <c:catAx>
        <c:axId val="2022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4219945263252353"/>
              <c:y val="0.91476086820205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824"/>
        <c:crosses val="autoZero"/>
        <c:auto val="1"/>
        <c:lblAlgn val="ctr"/>
        <c:lblOffset val="100"/>
        <c:noMultiLvlLbl val="0"/>
      </c:catAx>
      <c:valAx>
        <c:axId val="202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Average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Profit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4928774928774929E-2"/>
              <c:y val="0.27212741751990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186032771799935"/>
          <c:y val="8.6619276757072039E-2"/>
          <c:w val="0.22180777082351885"/>
          <c:h val="9.731351840405615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Pareto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 Chart of Total Profit</a:t>
            </a:r>
          </a:p>
        </c:rich>
      </c:tx>
      <c:layout>
        <c:manualLayout>
          <c:xMode val="edge"/>
          <c:yMode val="edge"/>
          <c:x val="0.2110997332926276"/>
          <c:y val="9.950382914464419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7919385682606"/>
          <c:y val="0.1783084577114428"/>
          <c:w val="0.81330314324602804"/>
          <c:h val="0.499993707978283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Chart'!$B$2</c:f>
              <c:strCache>
                <c:ptCount val="1"/>
                <c:pt idx="0">
                  <c:v>% of 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10C-4A89-A602-64F8B27D8561}"/>
                </c:ext>
              </c:extLst>
            </c:dLbl>
            <c:dLbl>
              <c:idx val="1"/>
              <c:layout>
                <c:manualLayout>
                  <c:x val="0"/>
                  <c:y val="1.9900497512437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10C-4A89-A602-64F8B27D8561}"/>
                </c:ext>
              </c:extLst>
            </c:dLbl>
            <c:dLbl>
              <c:idx val="2"/>
              <c:layout>
                <c:manualLayout>
                  <c:x val="2.6925148088314487E-2"/>
                  <c:y val="-9.95024875621899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10C-4A89-A602-64F8B27D8561}"/>
                </c:ext>
              </c:extLst>
            </c:dLbl>
            <c:dLbl>
              <c:idx val="3"/>
              <c:layout>
                <c:manualLayout>
                  <c:x val="0.15347334410339256"/>
                  <c:y val="-0.13432835820895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10C-4A89-A602-64F8B27D8561}"/>
                </c:ext>
              </c:extLst>
            </c:dLbl>
            <c:dLbl>
              <c:idx val="4"/>
              <c:layout>
                <c:manualLayout>
                  <c:x val="0.10231556273559504"/>
                  <c:y val="-7.4626865671641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10C-4A89-A602-64F8B27D8561}"/>
                </c:ext>
              </c:extLst>
            </c:dLbl>
            <c:dLbl>
              <c:idx val="5"/>
              <c:layout>
                <c:manualLayout>
                  <c:x val="5.1157781367797521E-2"/>
                  <c:y val="-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10C-4A89-A602-64F8B27D8561}"/>
                </c:ext>
              </c:extLst>
            </c:dLbl>
            <c:dLbl>
              <c:idx val="6"/>
              <c:layout>
                <c:manualLayout>
                  <c:x val="0.21001615508885299"/>
                  <c:y val="-0.208955223880597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0C-4A89-A602-64F8B27D8561}"/>
                </c:ext>
              </c:extLst>
            </c:dLbl>
            <c:dLbl>
              <c:idx val="7"/>
              <c:layout>
                <c:manualLayout>
                  <c:x val="0.16155088852988692"/>
                  <c:y val="-0.149253731343283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0C-4A89-A602-64F8B27D8561}"/>
                </c:ext>
              </c:extLst>
            </c:dLbl>
            <c:dLbl>
              <c:idx val="8"/>
              <c:layout>
                <c:manualLayout>
                  <c:x val="0.12116316639741519"/>
                  <c:y val="-7.960199004975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0C-4A89-A602-64F8B27D8561}"/>
                </c:ext>
              </c:extLst>
            </c:dLbl>
            <c:dLbl>
              <c:idx val="9"/>
              <c:layout>
                <c:manualLayout>
                  <c:x val="5.923532579429177E-2"/>
                  <c:y val="-1.9900497512437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0C-4A89-A602-64F8B27D8561}"/>
                </c:ext>
              </c:extLst>
            </c:dLbl>
            <c:dLbl>
              <c:idx val="10"/>
              <c:layout>
                <c:manualLayout>
                  <c:x val="0.18578352180936986"/>
                  <c:y val="-0.119402985074626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0C-4A89-A602-64F8B27D8561}"/>
                </c:ext>
              </c:extLst>
            </c:dLbl>
            <c:dLbl>
              <c:idx val="11"/>
              <c:layout>
                <c:manualLayout>
                  <c:x val="0.13731825525040378"/>
                  <c:y val="-6.46766169154228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0C-4A89-A602-64F8B27D8561}"/>
                </c:ext>
              </c:extLst>
            </c:dLbl>
            <c:dLbl>
              <c:idx val="12"/>
              <c:layout>
                <c:manualLayout>
                  <c:x val="8.8852988691437804E-2"/>
                  <c:y val="-4.97512437810945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0C-4A89-A602-64F8B27D8561}"/>
                </c:ext>
              </c:extLst>
            </c:dLbl>
            <c:dLbl>
              <c:idx val="13"/>
              <c:layout>
                <c:manualLayout>
                  <c:x val="0"/>
                  <c:y val="-0.2139299565166294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21-46E8-8A76-236BDDBB22B1}"/>
                </c:ext>
              </c:extLst>
            </c:dLbl>
            <c:dLbl>
              <c:idx val="14"/>
              <c:layout>
                <c:manualLayout>
                  <c:x val="2.6925148088314485E-3"/>
                  <c:y val="-0.203979707760410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21-46E8-8A76-236BDDBB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Chart'!$A$3:$A$11</c:f>
              <c:strCache>
                <c:ptCount val="9"/>
                <c:pt idx="0">
                  <c:v>GHEE</c:v>
                </c:pt>
                <c:pt idx="1">
                  <c:v>CHOLE</c:v>
                </c:pt>
                <c:pt idx="2">
                  <c:v>URAD DAL</c:v>
                </c:pt>
                <c:pt idx="3">
                  <c:v>ARHAR DAL</c:v>
                </c:pt>
                <c:pt idx="4">
                  <c:v>MOONG DAL</c:v>
                </c:pt>
                <c:pt idx="5">
                  <c:v>REFINED</c:v>
                </c:pt>
                <c:pt idx="6">
                  <c:v>RAJMA</c:v>
                </c:pt>
                <c:pt idx="7">
                  <c:v>RICE</c:v>
                </c:pt>
                <c:pt idx="8">
                  <c:v>ATTA</c:v>
                </c:pt>
              </c:strCache>
            </c:strRef>
          </c:cat>
          <c:val>
            <c:numRef>
              <c:f>'Pareto Chart'!$B$3:$B$11</c:f>
              <c:numCache>
                <c:formatCode>0.00%</c:formatCode>
                <c:ptCount val="9"/>
                <c:pt idx="0">
                  <c:v>0.20557201162997038</c:v>
                </c:pt>
                <c:pt idx="1">
                  <c:v>0.1560763865190625</c:v>
                </c:pt>
                <c:pt idx="2">
                  <c:v>0.13964154574864521</c:v>
                </c:pt>
                <c:pt idx="3">
                  <c:v>0.12558183977395268</c:v>
                </c:pt>
                <c:pt idx="4">
                  <c:v>0.11356966379557461</c:v>
                </c:pt>
                <c:pt idx="5">
                  <c:v>0.10849178940471478</c:v>
                </c:pt>
                <c:pt idx="6">
                  <c:v>7.6987127861423171E-2</c:v>
                </c:pt>
                <c:pt idx="7">
                  <c:v>6.938396647510886E-2</c:v>
                </c:pt>
                <c:pt idx="8">
                  <c:v>4.6956687915477961E-3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E-4924-A7B7-5B0D005E96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002527"/>
        <c:axId val="382987647"/>
      </c:barChart>
      <c:lineChart>
        <c:grouping val="standard"/>
        <c:varyColors val="0"/>
        <c:ser>
          <c:idx val="1"/>
          <c:order val="1"/>
          <c:tx>
            <c:strRef>
              <c:f>'Pareto Chart'!$C$2</c:f>
              <c:strCache>
                <c:ptCount val="1"/>
                <c:pt idx="0">
                  <c:v>Cumulative Profit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6542810985460469E-2"/>
                  <c:y val="-0.154228855721393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21-46E8-8A76-236BDDBB22B1}"/>
                </c:ext>
              </c:extLst>
            </c:dLbl>
            <c:dLbl>
              <c:idx val="1"/>
              <c:layout>
                <c:manualLayout>
                  <c:x val="-6.7312870220786233E-2"/>
                  <c:y val="-0.203980099502487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21-46E8-8A76-236BDDBB22B1}"/>
                </c:ext>
              </c:extLst>
            </c:dLbl>
            <c:dLbl>
              <c:idx val="2"/>
              <c:layout>
                <c:manualLayout>
                  <c:x val="-6.192784060312332E-2"/>
                  <c:y val="-0.223880597014925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21-46E8-8A76-236BDDBB22B1}"/>
                </c:ext>
              </c:extLst>
            </c:dLbl>
            <c:dLbl>
              <c:idx val="3"/>
              <c:layout>
                <c:manualLayout>
                  <c:x val="-6.4620355411954766E-2"/>
                  <c:y val="-9.4527363184079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4E-4924-A7B7-5B0D005E96E9}"/>
                </c:ext>
              </c:extLst>
            </c:dLbl>
            <c:dLbl>
              <c:idx val="4"/>
              <c:layout>
                <c:manualLayout>
                  <c:x val="-5.6542810985460421E-2"/>
                  <c:y val="-0.129353233830845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221-46E8-8A76-236BDDBB22B1}"/>
                </c:ext>
              </c:extLst>
            </c:dLbl>
            <c:dLbl>
              <c:idx val="5"/>
              <c:layout>
                <c:manualLayout>
                  <c:x val="-6.731287022078622E-2"/>
                  <c:y val="-0.122759590838816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221-46E8-8A76-236BDDBB22B1}"/>
                </c:ext>
              </c:extLst>
            </c:dLbl>
            <c:dLbl>
              <c:idx val="6"/>
              <c:layout>
                <c:manualLayout>
                  <c:x val="-5.9235325794291964E-2"/>
                  <c:y val="-7.4626865671641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221-46E8-8A76-236BDDBB22B1}"/>
                </c:ext>
              </c:extLst>
            </c:dLbl>
            <c:dLbl>
              <c:idx val="7"/>
              <c:layout>
                <c:manualLayout>
                  <c:x val="-6.4620355411954863E-2"/>
                  <c:y val="-8.73543846402761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221-46E8-8A76-236BDDBB22B1}"/>
                </c:ext>
              </c:extLst>
            </c:dLbl>
            <c:dLbl>
              <c:idx val="8"/>
              <c:layout>
                <c:manualLayout>
                  <c:x val="-4.5772751750134628E-2"/>
                  <c:y val="-0.12862060906770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221-46E8-8A76-236BDDBB22B1}"/>
                </c:ext>
              </c:extLst>
            </c:dLbl>
            <c:dLbl>
              <c:idx val="9"/>
              <c:layout>
                <c:manualLayout>
                  <c:x val="-4.8465266558966075E-2"/>
                  <c:y val="-7.46268656716417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221-46E8-8A76-236BDDBB22B1}"/>
                </c:ext>
              </c:extLst>
            </c:dLbl>
            <c:dLbl>
              <c:idx val="10"/>
              <c:layout>
                <c:manualLayout>
                  <c:x val="-5.3850296176628969E-3"/>
                  <c:y val="-0.11940298507462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221-46E8-8A76-236BDDBB22B1}"/>
                </c:ext>
              </c:extLst>
            </c:dLbl>
            <c:dLbl>
              <c:idx val="11"/>
              <c:layout>
                <c:manualLayout>
                  <c:x val="-2.6925148088315473E-3"/>
                  <c:y val="-0.159203980099502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221-46E8-8A76-236BDDBB22B1}"/>
                </c:ext>
              </c:extLst>
            </c:dLbl>
            <c:dLbl>
              <c:idx val="12"/>
              <c:layout>
                <c:manualLayout>
                  <c:x val="2.69251480883135E-3"/>
                  <c:y val="-7.96019900497512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221-46E8-8A76-236BDDBB22B1}"/>
                </c:ext>
              </c:extLst>
            </c:dLbl>
            <c:dLbl>
              <c:idx val="13"/>
              <c:layout>
                <c:manualLayout>
                  <c:x val="-8.6160473882606253E-2"/>
                  <c:y val="8.9552238805970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221-46E8-8A76-236BDDBB22B1}"/>
                </c:ext>
              </c:extLst>
            </c:dLbl>
            <c:dLbl>
              <c:idx val="14"/>
              <c:layout>
                <c:manualLayout>
                  <c:x val="-5.3850296176628969E-3"/>
                  <c:y val="7.96019900497512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221-46E8-8A76-236BDDBB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Chart'!$A$3:$A$11</c:f>
              <c:strCache>
                <c:ptCount val="9"/>
                <c:pt idx="0">
                  <c:v>GHEE</c:v>
                </c:pt>
                <c:pt idx="1">
                  <c:v>CHOLE</c:v>
                </c:pt>
                <c:pt idx="2">
                  <c:v>URAD DAL</c:v>
                </c:pt>
                <c:pt idx="3">
                  <c:v>ARHAR DAL</c:v>
                </c:pt>
                <c:pt idx="4">
                  <c:v>MOONG DAL</c:v>
                </c:pt>
                <c:pt idx="5">
                  <c:v>REFINED</c:v>
                </c:pt>
                <c:pt idx="6">
                  <c:v>RAJMA</c:v>
                </c:pt>
                <c:pt idx="7">
                  <c:v>RICE</c:v>
                </c:pt>
                <c:pt idx="8">
                  <c:v>ATTA</c:v>
                </c:pt>
              </c:strCache>
            </c:strRef>
          </c:cat>
          <c:val>
            <c:numRef>
              <c:f>'Pareto Chart'!$C$3:$C$11</c:f>
              <c:numCache>
                <c:formatCode>0.00%</c:formatCode>
                <c:ptCount val="9"/>
                <c:pt idx="0">
                  <c:v>0.20557201162997038</c:v>
                </c:pt>
                <c:pt idx="1">
                  <c:v>0.36164839814903288</c:v>
                </c:pt>
                <c:pt idx="2">
                  <c:v>0.50128994389767811</c:v>
                </c:pt>
                <c:pt idx="3">
                  <c:v>0.62687178367163077</c:v>
                </c:pt>
                <c:pt idx="4">
                  <c:v>0.74044144746720542</c:v>
                </c:pt>
                <c:pt idx="5">
                  <c:v>0.84893323687192024</c:v>
                </c:pt>
                <c:pt idx="6">
                  <c:v>0.92592036473334338</c:v>
                </c:pt>
                <c:pt idx="7">
                  <c:v>0.99530433120845219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E-4924-A7B7-5B0D005E96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3002527"/>
        <c:axId val="382987647"/>
      </c:lineChart>
      <c:catAx>
        <c:axId val="38300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5667468060838112"/>
              <c:y val="0.826755923489016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87647"/>
        <c:crosses val="autoZero"/>
        <c:auto val="1"/>
        <c:lblAlgn val="ctr"/>
        <c:lblOffset val="100"/>
        <c:noMultiLvlLbl val="0"/>
      </c:catAx>
      <c:valAx>
        <c:axId val="3829876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Cumulative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%</a:t>
                </a:r>
                <a:endParaRPr lang="en-IN" sz="900" b="1" i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1251955783394602E-2"/>
              <c:y val="0.29454068241469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025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96256768388605"/>
          <c:y val="0.89268732247510152"/>
          <c:w val="0.70767790738597081"/>
          <c:h val="0.10090910665869736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ptos" panose="020B0004020202020204" pitchFamily="34" charset="0"/>
              </a:rPr>
              <a:t>Pareto Chart of Total REVENUE</a:t>
            </a:r>
          </a:p>
        </c:rich>
      </c:tx>
      <c:layout>
        <c:manualLayout>
          <c:xMode val="edge"/>
          <c:yMode val="edge"/>
          <c:x val="0.22789389067524116"/>
          <c:y val="9.861932938856015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34918263834385"/>
          <c:y val="0.19268817204301075"/>
          <c:w val="0.81208256323265071"/>
          <c:h val="0.457753718285214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Chart'!$B$15</c:f>
              <c:strCache>
                <c:ptCount val="1"/>
                <c:pt idx="0">
                  <c:v>% of 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0385852090032149E-3"/>
                  <c:y val="-2.9585798816568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012-42FB-B4A0-F23BC636B187}"/>
                </c:ext>
              </c:extLst>
            </c:dLbl>
            <c:dLbl>
              <c:idx val="1"/>
              <c:layout>
                <c:manualLayout>
                  <c:x val="-8.0385852090032392E-3"/>
                  <c:y val="1.9723865877712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012-42FB-B4A0-F23BC636B187}"/>
                </c:ext>
              </c:extLst>
            </c:dLbl>
            <c:dLbl>
              <c:idx val="2"/>
              <c:layout>
                <c:manualLayout>
                  <c:x val="2.1436227224008574E-2"/>
                  <c:y val="1.4792899408283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012-42FB-B4A0-F23BC636B187}"/>
                </c:ext>
              </c:extLst>
            </c:dLbl>
            <c:dLbl>
              <c:idx val="3"/>
              <c:layout>
                <c:manualLayout>
                  <c:x val="0.10182207931404068"/>
                  <c:y val="-7.88954635108481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012-42FB-B4A0-F23BC636B187}"/>
                </c:ext>
              </c:extLst>
            </c:dLbl>
            <c:dLbl>
              <c:idx val="4"/>
              <c:layout>
                <c:manualLayout>
                  <c:x val="4.0192926045016029E-2"/>
                  <c:y val="-2.9585798816568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012-42FB-B4A0-F23BC636B187}"/>
                </c:ext>
              </c:extLst>
            </c:dLbl>
            <c:dLbl>
              <c:idx val="5"/>
              <c:layout>
                <c:manualLayout>
                  <c:x val="0.1232583065380493"/>
                  <c:y val="-0.1331360946745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012-42FB-B4A0-F23BC636B187}"/>
                </c:ext>
              </c:extLst>
            </c:dLbl>
            <c:dLbl>
              <c:idx val="6"/>
              <c:layout>
                <c:manualLayout>
                  <c:x val="7.7706323687030981E-2"/>
                  <c:y val="-7.889546351084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012-42FB-B4A0-F23BC636B187}"/>
                </c:ext>
              </c:extLst>
            </c:dLbl>
            <c:dLbl>
              <c:idx val="7"/>
              <c:layout>
                <c:manualLayout>
                  <c:x val="2.1436227224008574E-2"/>
                  <c:y val="-1.9723865877712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012-42FB-B4A0-F23BC636B187}"/>
                </c:ext>
              </c:extLst>
            </c:dLbl>
            <c:dLbl>
              <c:idx val="8"/>
              <c:layout>
                <c:manualLayout>
                  <c:x val="0.18756698821007503"/>
                  <c:y val="-0.192307692307692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012-42FB-B4A0-F23BC636B187}"/>
                </c:ext>
              </c:extLst>
            </c:dLbl>
            <c:dLbl>
              <c:idx val="9"/>
              <c:layout>
                <c:manualLayout>
                  <c:x val="0.12593783494105026"/>
                  <c:y val="-0.1331360946745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012-42FB-B4A0-F23BC636B187}"/>
                </c:ext>
              </c:extLst>
            </c:dLbl>
            <c:dLbl>
              <c:idx val="10"/>
              <c:layout>
                <c:manualLayout>
                  <c:x val="8.0385852090032156E-2"/>
                  <c:y val="-6.90335305719921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012-42FB-B4A0-F23BC636B187}"/>
                </c:ext>
              </c:extLst>
            </c:dLbl>
            <c:dLbl>
              <c:idx val="11"/>
              <c:layout>
                <c:manualLayout>
                  <c:x val="2.9474812433011692E-2"/>
                  <c:y val="-9.86193293885601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012-42FB-B4A0-F23BC636B187}"/>
                </c:ext>
              </c:extLst>
            </c:dLbl>
            <c:dLbl>
              <c:idx val="12"/>
              <c:layout>
                <c:manualLayout>
                  <c:x val="0.1232583065380491"/>
                  <c:y val="-0.18244575936883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012-42FB-B4A0-F23BC636B187}"/>
                </c:ext>
              </c:extLst>
            </c:dLbl>
            <c:dLbl>
              <c:idx val="13"/>
              <c:layout>
                <c:manualLayout>
                  <c:x val="6.1629153269024649E-2"/>
                  <c:y val="-0.108481262327416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012-42FB-B4A0-F23BC636B187}"/>
                </c:ext>
              </c:extLst>
            </c:dLbl>
            <c:dLbl>
              <c:idx val="14"/>
              <c:layout>
                <c:manualLayout>
                  <c:x val="5.3590568060019475E-3"/>
                  <c:y val="-4.93096646942801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012-42FB-B4A0-F23BC636B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Chart'!$A$16:$A$24</c:f>
              <c:strCache>
                <c:ptCount val="9"/>
                <c:pt idx="0">
                  <c:v>ATTA</c:v>
                </c:pt>
                <c:pt idx="1">
                  <c:v>GHEE</c:v>
                </c:pt>
                <c:pt idx="2">
                  <c:v>REFINED</c:v>
                </c:pt>
                <c:pt idx="3">
                  <c:v>ARHAR DAL</c:v>
                </c:pt>
                <c:pt idx="4">
                  <c:v>CHOLE</c:v>
                </c:pt>
                <c:pt idx="5">
                  <c:v>URAD DAL</c:v>
                </c:pt>
                <c:pt idx="6">
                  <c:v>RICE</c:v>
                </c:pt>
                <c:pt idx="7">
                  <c:v>MOONG DAL</c:v>
                </c:pt>
                <c:pt idx="8">
                  <c:v>RAJMA</c:v>
                </c:pt>
              </c:strCache>
            </c:strRef>
          </c:cat>
          <c:val>
            <c:numRef>
              <c:f>'Pareto Chart'!$B$16:$B$24</c:f>
              <c:numCache>
                <c:formatCode>0.00%</c:formatCode>
                <c:ptCount val="9"/>
                <c:pt idx="0">
                  <c:v>0.21176382439719815</c:v>
                </c:pt>
                <c:pt idx="1">
                  <c:v>0.16412896223110088</c:v>
                </c:pt>
                <c:pt idx="2">
                  <c:v>0.12555713733169441</c:v>
                </c:pt>
                <c:pt idx="3">
                  <c:v>0.11453386767216328</c:v>
                </c:pt>
                <c:pt idx="4">
                  <c:v>0.11277411359222711</c:v>
                </c:pt>
                <c:pt idx="5">
                  <c:v>9.2235211686873125E-2</c:v>
                </c:pt>
                <c:pt idx="6">
                  <c:v>7.5244168409882975E-2</c:v>
                </c:pt>
                <c:pt idx="7">
                  <c:v>6.2776037374017601E-2</c:v>
                </c:pt>
                <c:pt idx="8">
                  <c:v>4.0986677304842463E-2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9-4851-9AB0-CF14553D9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2990527"/>
        <c:axId val="382996767"/>
      </c:barChart>
      <c:lineChart>
        <c:grouping val="standard"/>
        <c:varyColors val="0"/>
        <c:ser>
          <c:idx val="1"/>
          <c:order val="1"/>
          <c:tx>
            <c:strRef>
              <c:f>'Pareto Chart'!$C$15</c:f>
              <c:strCache>
                <c:ptCount val="1"/>
                <c:pt idx="0">
                  <c:v>Cumulative Revenue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4308681672025747E-2"/>
                  <c:y val="-0.399408284023668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12-42FB-B4A0-F23BC636B187}"/>
                </c:ext>
              </c:extLst>
            </c:dLbl>
            <c:dLbl>
              <c:idx val="1"/>
              <c:layout>
                <c:manualLayout>
                  <c:x val="-8.0385852090032156E-2"/>
                  <c:y val="-0.271203155818540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12-42FB-B4A0-F23BC636B187}"/>
                </c:ext>
              </c:extLst>
            </c:dLbl>
            <c:dLbl>
              <c:idx val="2"/>
              <c:layout>
                <c:manualLayout>
                  <c:x val="-7.2347266881028993E-2"/>
                  <c:y val="-0.162721893491124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12-42FB-B4A0-F23BC636B187}"/>
                </c:ext>
              </c:extLst>
            </c:dLbl>
            <c:dLbl>
              <c:idx val="3"/>
              <c:layout>
                <c:manualLayout>
                  <c:x val="-5.8949624866023578E-2"/>
                  <c:y val="-8.3826429980276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12-42FB-B4A0-F23BC636B187}"/>
                </c:ext>
              </c:extLst>
            </c:dLbl>
            <c:dLbl>
              <c:idx val="4"/>
              <c:layout>
                <c:manualLayout>
                  <c:x val="-6.4308681672025775E-2"/>
                  <c:y val="-0.1331360946745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12-42FB-B4A0-F23BC636B187}"/>
                </c:ext>
              </c:extLst>
            </c:dLbl>
            <c:dLbl>
              <c:idx val="5"/>
              <c:layout>
                <c:manualLayout>
                  <c:x val="-7.5026795284030015E-2"/>
                  <c:y val="-0.142998027613412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12-42FB-B4A0-F23BC636B187}"/>
                </c:ext>
              </c:extLst>
            </c:dLbl>
            <c:dLbl>
              <c:idx val="6"/>
              <c:layout>
                <c:manualLayout>
                  <c:x val="-6.9667738478027971E-2"/>
                  <c:y val="-8.3826429980276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12-42FB-B4A0-F23BC636B187}"/>
                </c:ext>
              </c:extLst>
            </c:dLbl>
            <c:dLbl>
              <c:idx val="7"/>
              <c:layout>
                <c:manualLayout>
                  <c:x val="-7.5026795284030112E-2"/>
                  <c:y val="-0.118343195266272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12-42FB-B4A0-F23BC636B187}"/>
                </c:ext>
              </c:extLst>
            </c:dLbl>
            <c:dLbl>
              <c:idx val="8"/>
              <c:layout>
                <c:manualLayout>
                  <c:x val="-6.1629153269024649E-2"/>
                  <c:y val="-0.153277345509326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12-42FB-B4A0-F23BC636B187}"/>
                </c:ext>
              </c:extLst>
            </c:dLbl>
            <c:dLbl>
              <c:idx val="9"/>
              <c:layout>
                <c:manualLayout>
                  <c:x val="-7.2347266881028938E-2"/>
                  <c:y val="-6.41025641025641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12-42FB-B4A0-F23BC636B187}"/>
                </c:ext>
              </c:extLst>
            </c:dLbl>
            <c:dLbl>
              <c:idx val="10"/>
              <c:layout>
                <c:manualLayout>
                  <c:x val="-7.7706323687031079E-2"/>
                  <c:y val="-0.103550295857988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012-42FB-B4A0-F23BC636B187}"/>
                </c:ext>
              </c:extLst>
            </c:dLbl>
            <c:dLbl>
              <c:idx val="11"/>
              <c:layout>
                <c:manualLayout>
                  <c:x val="-7.5026795284030112E-2"/>
                  <c:y val="-0.15285996055226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12-42FB-B4A0-F23BC636B187}"/>
                </c:ext>
              </c:extLst>
            </c:dLbl>
            <c:dLbl>
              <c:idx val="12"/>
              <c:layout>
                <c:manualLayout>
                  <c:x val="-7.2347266881029035E-2"/>
                  <c:y val="-7.8895463510848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12-42FB-B4A0-F23BC636B187}"/>
                </c:ext>
              </c:extLst>
            </c:dLbl>
            <c:dLbl>
              <c:idx val="13"/>
              <c:layout>
                <c:manualLayout>
                  <c:x val="-4.8231511254019289E-2"/>
                  <c:y val="-0.108481262327416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12-42FB-B4A0-F23BC636B187}"/>
                </c:ext>
              </c:extLst>
            </c:dLbl>
            <c:dLbl>
              <c:idx val="14"/>
              <c:layout>
                <c:manualLayout>
                  <c:x val="-2.6795284030010718E-3"/>
                  <c:y val="-0.18244575936883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12-42FB-B4A0-F23BC636B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Chart'!$A$16:$A$24</c:f>
              <c:strCache>
                <c:ptCount val="9"/>
                <c:pt idx="0">
                  <c:v>ATTA</c:v>
                </c:pt>
                <c:pt idx="1">
                  <c:v>GHEE</c:v>
                </c:pt>
                <c:pt idx="2">
                  <c:v>REFINED</c:v>
                </c:pt>
                <c:pt idx="3">
                  <c:v>ARHAR DAL</c:v>
                </c:pt>
                <c:pt idx="4">
                  <c:v>CHOLE</c:v>
                </c:pt>
                <c:pt idx="5">
                  <c:v>URAD DAL</c:v>
                </c:pt>
                <c:pt idx="6">
                  <c:v>RICE</c:v>
                </c:pt>
                <c:pt idx="7">
                  <c:v>MOONG DAL</c:v>
                </c:pt>
                <c:pt idx="8">
                  <c:v>RAJMA</c:v>
                </c:pt>
              </c:strCache>
            </c:strRef>
          </c:cat>
          <c:val>
            <c:numRef>
              <c:f>'Pareto Chart'!$C$16:$C$24</c:f>
              <c:numCache>
                <c:formatCode>0.00%</c:formatCode>
                <c:ptCount val="9"/>
                <c:pt idx="0">
                  <c:v>0.21176382439719815</c:v>
                </c:pt>
                <c:pt idx="1">
                  <c:v>0.37589278662829906</c:v>
                </c:pt>
                <c:pt idx="2">
                  <c:v>0.50144992395999344</c:v>
                </c:pt>
                <c:pt idx="3">
                  <c:v>0.61598379163215666</c:v>
                </c:pt>
                <c:pt idx="4">
                  <c:v>0.72875790522438377</c:v>
                </c:pt>
                <c:pt idx="5">
                  <c:v>0.82099311691125687</c:v>
                </c:pt>
                <c:pt idx="6">
                  <c:v>0.89623728532113989</c:v>
                </c:pt>
                <c:pt idx="7">
                  <c:v>0.95901332269515749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9-4851-9AB0-CF14553D9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2990527"/>
        <c:axId val="382996767"/>
      </c:lineChart>
      <c:catAx>
        <c:axId val="38299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8174692592686363"/>
              <c:y val="0.79767935258092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6767"/>
        <c:crosses val="autoZero"/>
        <c:auto val="1"/>
        <c:lblAlgn val="ctr"/>
        <c:lblOffset val="100"/>
        <c:noMultiLvlLbl val="0"/>
      </c:catAx>
      <c:valAx>
        <c:axId val="382996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 i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Cumulative</a:t>
                </a:r>
                <a:r>
                  <a:rPr lang="en-US" sz="900" b="1" i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%</a:t>
                </a:r>
                <a:endParaRPr lang="en-US" sz="900" b="1" i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0104775890151995E-2"/>
              <c:y val="0.25223563030952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05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60759888936712"/>
          <c:y val="0.8852195975503061"/>
          <c:w val="0.66420150053590565"/>
          <c:h val="9.863051392769452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Fixed</a:t>
            </a:r>
            <a:r>
              <a:rPr lang="en-US" sz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Costs proportion</a:t>
            </a:r>
            <a:endParaRPr lang="en-US" sz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449878861296192E-2"/>
          <c:y val="0.11735807640413234"/>
          <c:w val="0.64139659581178965"/>
          <c:h val="0.83489054091702219"/>
        </c:manualLayout>
      </c:layout>
      <c:pieChart>
        <c:varyColors val="1"/>
        <c:ser>
          <c:idx val="0"/>
          <c:order val="0"/>
          <c:tx>
            <c:strRef>
              <c:f>'PL &amp; Insights'!$C$8</c:f>
              <c:strCache>
                <c:ptCount val="1"/>
                <c:pt idx="0">
                  <c:v>Total Normalized Fixed 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C5-40FE-AACA-C8332D5A442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C5-40FE-AACA-C8332D5A442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C5-40FE-AACA-C8332D5A442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C5-40FE-AACA-C8332D5A442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C5-40FE-AACA-C8332D5A442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6C5-40FE-AACA-C8332D5A442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6C5-40FE-AACA-C8332D5A442E}"/>
              </c:ext>
            </c:extLst>
          </c:dPt>
          <c:dLbls>
            <c:spPr>
              <a:solidFill>
                <a:srgbClr val="CC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 &amp; Insights'!$A$3:$A$7</c:f>
              <c:strCache>
                <c:ptCount val="5"/>
                <c:pt idx="0">
                  <c:v>Furniture</c:v>
                </c:pt>
                <c:pt idx="1">
                  <c:v>Storage Containers</c:v>
                </c:pt>
                <c:pt idx="2">
                  <c:v>Salary Paid</c:v>
                </c:pt>
                <c:pt idx="3">
                  <c:v>Electricity Paid</c:v>
                </c:pt>
                <c:pt idx="4">
                  <c:v>Carry Bags</c:v>
                </c:pt>
              </c:strCache>
            </c:strRef>
          </c:cat>
          <c:val>
            <c:numRef>
              <c:f>'PL &amp; Insights'!$D$3:$D$7</c:f>
              <c:numCache>
                <c:formatCode>"₹"\ #,##0</c:formatCode>
                <c:ptCount val="5"/>
                <c:pt idx="0">
                  <c:v>22500</c:v>
                </c:pt>
                <c:pt idx="1">
                  <c:v>8000</c:v>
                </c:pt>
                <c:pt idx="2">
                  <c:v>20000</c:v>
                </c:pt>
                <c:pt idx="3">
                  <c:v>1500</c:v>
                </c:pt>
                <c:pt idx="4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C5-40FE-AACA-C8332D5A442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090753078942057"/>
          <c:y val="0.22828103119763091"/>
          <c:w val="0.2767184279003751"/>
          <c:h val="0.57877741305354735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2">
                    <a:lumMod val="75000"/>
                  </a:schemeClr>
                </a:solidFill>
                <a:latin typeface="Algerian" panose="04020705040A02060702" pitchFamily="82" charset="0"/>
              </a:rPr>
              <a:t>Insights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674677200584828"/>
          <c:y val="0.15981481481481483"/>
          <c:w val="0.58520803607602745"/>
          <c:h val="0.649081364829396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'PL &amp; Insights'!$A$10:$F$10</c:f>
              <c:strCache>
                <c:ptCount val="1"/>
                <c:pt idx="0">
                  <c:v>BALANCE SHEET &amp; KEY INSIGHTS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 &amp; Insights'!$A$12:$A$16</c:f>
              <c:strCache>
                <c:ptCount val="5"/>
                <c:pt idx="0">
                  <c:v>Total Revenue</c:v>
                </c:pt>
                <c:pt idx="1">
                  <c:v>Variable Costs</c:v>
                </c:pt>
                <c:pt idx="2">
                  <c:v>Gross Profit</c:v>
                </c:pt>
                <c:pt idx="3">
                  <c:v>Normalized Fixed Cost</c:v>
                </c:pt>
                <c:pt idx="4">
                  <c:v>Net Profit</c:v>
                </c:pt>
              </c:strCache>
            </c:strRef>
          </c:cat>
          <c:val>
            <c:numRef>
              <c:f>'PL &amp; Insights'!$B$12:$B$16</c:f>
              <c:numCache>
                <c:formatCode>[$₹]#,##0</c:formatCode>
                <c:ptCount val="5"/>
                <c:pt idx="0">
                  <c:v>985597</c:v>
                </c:pt>
                <c:pt idx="1">
                  <c:v>912338</c:v>
                </c:pt>
                <c:pt idx="2">
                  <c:v>73259</c:v>
                </c:pt>
                <c:pt idx="3">
                  <c:v>54500</c:v>
                </c:pt>
                <c:pt idx="4">
                  <c:v>18759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7-4680-AEA7-B769D6CCB7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09959424"/>
        <c:axId val="1009951264"/>
      </c:barChart>
      <c:catAx>
        <c:axId val="100995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Variables</a:t>
                </a:r>
              </a:p>
            </c:rich>
          </c:tx>
          <c:layout>
            <c:manualLayout>
              <c:xMode val="edge"/>
              <c:yMode val="edge"/>
              <c:x val="2.2371364653243849E-2"/>
              <c:y val="0.38354895903498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51264"/>
        <c:crosses val="autoZero"/>
        <c:auto val="1"/>
        <c:lblAlgn val="ctr"/>
        <c:lblOffset val="100"/>
        <c:noMultiLvlLbl val="0"/>
      </c:catAx>
      <c:valAx>
        <c:axId val="100995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0.60559922669062338"/>
              <c:y val="0.897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478192323275023"/>
          <c:y val="0.11197593663623906"/>
          <c:w val="0.23945639345417394"/>
          <c:h val="0.14803227030249538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REVENUE,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EXPENDITURE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Analysis'!$AC$1:$AC$2</c:f>
              <c:strCache>
                <c:ptCount val="2"/>
                <c:pt idx="0">
                  <c:v>Total Daily Expenditure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Analysis'!$AF$3:$AF$63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Analysis'!$AC$3:$AC$63</c:f>
              <c:numCache>
                <c:formatCode>"₹"\ #,##0</c:formatCode>
                <c:ptCount val="61"/>
                <c:pt idx="0">
                  <c:v>25800</c:v>
                </c:pt>
                <c:pt idx="1">
                  <c:v>7770</c:v>
                </c:pt>
                <c:pt idx="2">
                  <c:v>18700</c:v>
                </c:pt>
                <c:pt idx="3">
                  <c:v>33100</c:v>
                </c:pt>
                <c:pt idx="4">
                  <c:v>23850</c:v>
                </c:pt>
                <c:pt idx="5">
                  <c:v>15805</c:v>
                </c:pt>
                <c:pt idx="6">
                  <c:v>0</c:v>
                </c:pt>
                <c:pt idx="7">
                  <c:v>25800</c:v>
                </c:pt>
                <c:pt idx="8">
                  <c:v>7400</c:v>
                </c:pt>
                <c:pt idx="9">
                  <c:v>18700</c:v>
                </c:pt>
                <c:pt idx="10">
                  <c:v>29900</c:v>
                </c:pt>
                <c:pt idx="11">
                  <c:v>25440</c:v>
                </c:pt>
                <c:pt idx="12">
                  <c:v>13625</c:v>
                </c:pt>
                <c:pt idx="13">
                  <c:v>7030</c:v>
                </c:pt>
                <c:pt idx="14">
                  <c:v>26400</c:v>
                </c:pt>
                <c:pt idx="15">
                  <c:v>0</c:v>
                </c:pt>
                <c:pt idx="16">
                  <c:v>18700</c:v>
                </c:pt>
                <c:pt idx="17">
                  <c:v>28450</c:v>
                </c:pt>
                <c:pt idx="18">
                  <c:v>25280</c:v>
                </c:pt>
                <c:pt idx="19">
                  <c:v>14280</c:v>
                </c:pt>
                <c:pt idx="20">
                  <c:v>7600</c:v>
                </c:pt>
                <c:pt idx="21">
                  <c:v>27000</c:v>
                </c:pt>
                <c:pt idx="22">
                  <c:v>0</c:v>
                </c:pt>
                <c:pt idx="23">
                  <c:v>17400</c:v>
                </c:pt>
                <c:pt idx="24">
                  <c:v>27650</c:v>
                </c:pt>
                <c:pt idx="25">
                  <c:v>20410</c:v>
                </c:pt>
                <c:pt idx="26">
                  <c:v>13685</c:v>
                </c:pt>
                <c:pt idx="27">
                  <c:v>8550</c:v>
                </c:pt>
                <c:pt idx="28">
                  <c:v>27000</c:v>
                </c:pt>
                <c:pt idx="29">
                  <c:v>0</c:v>
                </c:pt>
                <c:pt idx="30">
                  <c:v>17400</c:v>
                </c:pt>
                <c:pt idx="31">
                  <c:v>28250</c:v>
                </c:pt>
                <c:pt idx="32">
                  <c:v>23550</c:v>
                </c:pt>
                <c:pt idx="33">
                  <c:v>14280</c:v>
                </c:pt>
                <c:pt idx="34">
                  <c:v>7600</c:v>
                </c:pt>
                <c:pt idx="35">
                  <c:v>27600</c:v>
                </c:pt>
                <c:pt idx="36">
                  <c:v>0</c:v>
                </c:pt>
                <c:pt idx="37">
                  <c:v>17400</c:v>
                </c:pt>
                <c:pt idx="38">
                  <c:v>29690</c:v>
                </c:pt>
                <c:pt idx="39">
                  <c:v>21840</c:v>
                </c:pt>
                <c:pt idx="40">
                  <c:v>13685</c:v>
                </c:pt>
                <c:pt idx="41">
                  <c:v>0</c:v>
                </c:pt>
                <c:pt idx="42">
                  <c:v>37000</c:v>
                </c:pt>
                <c:pt idx="43">
                  <c:v>0</c:v>
                </c:pt>
                <c:pt idx="44">
                  <c:v>17400</c:v>
                </c:pt>
                <c:pt idx="45">
                  <c:v>29700</c:v>
                </c:pt>
                <c:pt idx="46">
                  <c:v>23400</c:v>
                </c:pt>
                <c:pt idx="47">
                  <c:v>13090</c:v>
                </c:pt>
                <c:pt idx="48">
                  <c:v>9200</c:v>
                </c:pt>
                <c:pt idx="49">
                  <c:v>28200</c:v>
                </c:pt>
                <c:pt idx="50">
                  <c:v>0</c:v>
                </c:pt>
                <c:pt idx="51">
                  <c:v>17400</c:v>
                </c:pt>
                <c:pt idx="52">
                  <c:v>30850</c:v>
                </c:pt>
                <c:pt idx="53">
                  <c:v>29545</c:v>
                </c:pt>
                <c:pt idx="54">
                  <c:v>13685</c:v>
                </c:pt>
                <c:pt idx="55">
                  <c:v>0</c:v>
                </c:pt>
                <c:pt idx="56">
                  <c:v>36200</c:v>
                </c:pt>
                <c:pt idx="57">
                  <c:v>0</c:v>
                </c:pt>
                <c:pt idx="58">
                  <c:v>17400</c:v>
                </c:pt>
                <c:pt idx="59">
                  <c:v>28500</c:v>
                </c:pt>
                <c:pt idx="60">
                  <c:v>15550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9-44F2-A701-FD587BBF11D8}"/>
            </c:ext>
          </c:extLst>
        </c:ser>
        <c:ser>
          <c:idx val="1"/>
          <c:order val="1"/>
          <c:tx>
            <c:strRef>
              <c:f>'Profitability Analysis'!$AD$1:$AD$2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Analysis'!$AF$3:$AF$63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Analysis'!$AD$3:$AD$63</c:f>
              <c:numCache>
                <c:formatCode>"₹"\ #,##0</c:formatCode>
                <c:ptCount val="61"/>
                <c:pt idx="0">
                  <c:v>16702</c:v>
                </c:pt>
                <c:pt idx="1">
                  <c:v>17024</c:v>
                </c:pt>
                <c:pt idx="2">
                  <c:v>16396</c:v>
                </c:pt>
                <c:pt idx="3">
                  <c:v>17490</c:v>
                </c:pt>
                <c:pt idx="4">
                  <c:v>17904</c:v>
                </c:pt>
                <c:pt idx="5">
                  <c:v>17726</c:v>
                </c:pt>
                <c:pt idx="6">
                  <c:v>16710</c:v>
                </c:pt>
                <c:pt idx="7">
                  <c:v>16640</c:v>
                </c:pt>
                <c:pt idx="8">
                  <c:v>16246</c:v>
                </c:pt>
                <c:pt idx="9">
                  <c:v>15987</c:v>
                </c:pt>
                <c:pt idx="10">
                  <c:v>17827</c:v>
                </c:pt>
                <c:pt idx="11">
                  <c:v>17125</c:v>
                </c:pt>
                <c:pt idx="12">
                  <c:v>16997</c:v>
                </c:pt>
                <c:pt idx="13">
                  <c:v>16339</c:v>
                </c:pt>
                <c:pt idx="14">
                  <c:v>16865</c:v>
                </c:pt>
                <c:pt idx="15">
                  <c:v>17399</c:v>
                </c:pt>
                <c:pt idx="16">
                  <c:v>16843</c:v>
                </c:pt>
                <c:pt idx="17">
                  <c:v>15865</c:v>
                </c:pt>
                <c:pt idx="18">
                  <c:v>16205</c:v>
                </c:pt>
                <c:pt idx="19">
                  <c:v>16741</c:v>
                </c:pt>
                <c:pt idx="20">
                  <c:v>16366</c:v>
                </c:pt>
                <c:pt idx="21">
                  <c:v>16361</c:v>
                </c:pt>
                <c:pt idx="22">
                  <c:v>17005</c:v>
                </c:pt>
                <c:pt idx="23">
                  <c:v>16755</c:v>
                </c:pt>
                <c:pt idx="24">
                  <c:v>15321</c:v>
                </c:pt>
                <c:pt idx="25">
                  <c:v>15822</c:v>
                </c:pt>
                <c:pt idx="26">
                  <c:v>14712</c:v>
                </c:pt>
                <c:pt idx="27">
                  <c:v>14162</c:v>
                </c:pt>
                <c:pt idx="28">
                  <c:v>13825</c:v>
                </c:pt>
                <c:pt idx="29">
                  <c:v>15085</c:v>
                </c:pt>
                <c:pt idx="30">
                  <c:v>16240</c:v>
                </c:pt>
                <c:pt idx="31">
                  <c:v>16320</c:v>
                </c:pt>
                <c:pt idx="32">
                  <c:v>14886</c:v>
                </c:pt>
                <c:pt idx="33">
                  <c:v>15793</c:v>
                </c:pt>
                <c:pt idx="34">
                  <c:v>15415</c:v>
                </c:pt>
                <c:pt idx="35">
                  <c:v>16397</c:v>
                </c:pt>
                <c:pt idx="36">
                  <c:v>16929</c:v>
                </c:pt>
                <c:pt idx="37">
                  <c:v>16697</c:v>
                </c:pt>
                <c:pt idx="38">
                  <c:v>16600</c:v>
                </c:pt>
                <c:pt idx="39">
                  <c:v>16440</c:v>
                </c:pt>
                <c:pt idx="40">
                  <c:v>17637</c:v>
                </c:pt>
                <c:pt idx="41">
                  <c:v>14183</c:v>
                </c:pt>
                <c:pt idx="42">
                  <c:v>16200</c:v>
                </c:pt>
                <c:pt idx="43">
                  <c:v>15840</c:v>
                </c:pt>
                <c:pt idx="44">
                  <c:v>14793</c:v>
                </c:pt>
                <c:pt idx="45">
                  <c:v>14581</c:v>
                </c:pt>
                <c:pt idx="46">
                  <c:v>16161</c:v>
                </c:pt>
                <c:pt idx="47">
                  <c:v>14934</c:v>
                </c:pt>
                <c:pt idx="48">
                  <c:v>16234</c:v>
                </c:pt>
                <c:pt idx="49">
                  <c:v>16452</c:v>
                </c:pt>
                <c:pt idx="50">
                  <c:v>16030</c:v>
                </c:pt>
                <c:pt idx="51">
                  <c:v>15723</c:v>
                </c:pt>
                <c:pt idx="52">
                  <c:v>14691</c:v>
                </c:pt>
                <c:pt idx="53">
                  <c:v>14926</c:v>
                </c:pt>
                <c:pt idx="54">
                  <c:v>16000</c:v>
                </c:pt>
                <c:pt idx="55">
                  <c:v>15825</c:v>
                </c:pt>
                <c:pt idx="56">
                  <c:v>16980</c:v>
                </c:pt>
                <c:pt idx="57">
                  <c:v>17468</c:v>
                </c:pt>
                <c:pt idx="58">
                  <c:v>15931</c:v>
                </c:pt>
                <c:pt idx="59">
                  <c:v>15606</c:v>
                </c:pt>
                <c:pt idx="60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9-44F2-A701-FD587BBF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'Profitability Analysis'!$AF$1:$AF$2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A19-44F2-A701-FD587BBF11D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Analysis'!$AE$1:$AE$2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Analysis'!$AE$3:$AE$63</c:f>
              <c:numCache>
                <c:formatCode>"₹"#,##0_);[Red]\("₹"#,##0\)</c:formatCode>
                <c:ptCount val="61"/>
                <c:pt idx="0">
                  <c:v>-9098</c:v>
                </c:pt>
                <c:pt idx="1">
                  <c:v>9254</c:v>
                </c:pt>
                <c:pt idx="2">
                  <c:v>-2304</c:v>
                </c:pt>
                <c:pt idx="3">
                  <c:v>-15610</c:v>
                </c:pt>
                <c:pt idx="4">
                  <c:v>-5946</c:v>
                </c:pt>
                <c:pt idx="5">
                  <c:v>1921</c:v>
                </c:pt>
                <c:pt idx="6">
                  <c:v>16710</c:v>
                </c:pt>
                <c:pt idx="7">
                  <c:v>-9160</c:v>
                </c:pt>
                <c:pt idx="8">
                  <c:v>8846</c:v>
                </c:pt>
                <c:pt idx="9">
                  <c:v>-2713</c:v>
                </c:pt>
                <c:pt idx="10">
                  <c:v>-12073</c:v>
                </c:pt>
                <c:pt idx="11">
                  <c:v>-8315</c:v>
                </c:pt>
                <c:pt idx="12">
                  <c:v>3372</c:v>
                </c:pt>
                <c:pt idx="13">
                  <c:v>9309</c:v>
                </c:pt>
                <c:pt idx="14">
                  <c:v>-9535</c:v>
                </c:pt>
                <c:pt idx="15">
                  <c:v>17399</c:v>
                </c:pt>
                <c:pt idx="16">
                  <c:v>-1857</c:v>
                </c:pt>
                <c:pt idx="17">
                  <c:v>-12585</c:v>
                </c:pt>
                <c:pt idx="18">
                  <c:v>-9075</c:v>
                </c:pt>
                <c:pt idx="19">
                  <c:v>2461</c:v>
                </c:pt>
                <c:pt idx="20">
                  <c:v>8766</c:v>
                </c:pt>
                <c:pt idx="21">
                  <c:v>-10639</c:v>
                </c:pt>
                <c:pt idx="22">
                  <c:v>17005</c:v>
                </c:pt>
                <c:pt idx="23">
                  <c:v>-645</c:v>
                </c:pt>
                <c:pt idx="24">
                  <c:v>-12329</c:v>
                </c:pt>
                <c:pt idx="25">
                  <c:v>-4588</c:v>
                </c:pt>
                <c:pt idx="26">
                  <c:v>1027</c:v>
                </c:pt>
                <c:pt idx="27">
                  <c:v>5612</c:v>
                </c:pt>
                <c:pt idx="28">
                  <c:v>-13175</c:v>
                </c:pt>
                <c:pt idx="29">
                  <c:v>15085</c:v>
                </c:pt>
                <c:pt idx="30">
                  <c:v>-1160</c:v>
                </c:pt>
                <c:pt idx="31">
                  <c:v>-11930</c:v>
                </c:pt>
                <c:pt idx="32">
                  <c:v>-8664</c:v>
                </c:pt>
                <c:pt idx="33">
                  <c:v>1513</c:v>
                </c:pt>
                <c:pt idx="34">
                  <c:v>7815</c:v>
                </c:pt>
                <c:pt idx="35">
                  <c:v>-11203</c:v>
                </c:pt>
                <c:pt idx="36">
                  <c:v>16929</c:v>
                </c:pt>
                <c:pt idx="37">
                  <c:v>-703</c:v>
                </c:pt>
                <c:pt idx="38">
                  <c:v>-13090</c:v>
                </c:pt>
                <c:pt idx="39">
                  <c:v>-5400</c:v>
                </c:pt>
                <c:pt idx="40">
                  <c:v>3952</c:v>
                </c:pt>
                <c:pt idx="41">
                  <c:v>14183</c:v>
                </c:pt>
                <c:pt idx="42">
                  <c:v>-20800</c:v>
                </c:pt>
                <c:pt idx="43">
                  <c:v>15840</c:v>
                </c:pt>
                <c:pt idx="44">
                  <c:v>-2607</c:v>
                </c:pt>
                <c:pt idx="45">
                  <c:v>-15119</c:v>
                </c:pt>
                <c:pt idx="46">
                  <c:v>-7239</c:v>
                </c:pt>
                <c:pt idx="47">
                  <c:v>1844</c:v>
                </c:pt>
                <c:pt idx="48">
                  <c:v>7034</c:v>
                </c:pt>
                <c:pt idx="49">
                  <c:v>-11748</c:v>
                </c:pt>
                <c:pt idx="50">
                  <c:v>16030</c:v>
                </c:pt>
                <c:pt idx="51">
                  <c:v>-1677</c:v>
                </c:pt>
                <c:pt idx="52">
                  <c:v>-16159</c:v>
                </c:pt>
                <c:pt idx="53">
                  <c:v>-14619</c:v>
                </c:pt>
                <c:pt idx="54">
                  <c:v>2315</c:v>
                </c:pt>
                <c:pt idx="55">
                  <c:v>15825</c:v>
                </c:pt>
                <c:pt idx="56">
                  <c:v>-19220</c:v>
                </c:pt>
                <c:pt idx="57">
                  <c:v>17468</c:v>
                </c:pt>
                <c:pt idx="58">
                  <c:v>-1469</c:v>
                </c:pt>
                <c:pt idx="59">
                  <c:v>-12894</c:v>
                </c:pt>
                <c:pt idx="60">
                  <c:v>-310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9-44F2-A701-FD587BBF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15404636920385"/>
              <c:y val="0.79409694443274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6502624671916011E-3"/>
          <c:y val="0.86352162196303006"/>
          <c:w val="0.98192169728783907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'Profitability Analysis'!$AD$1:$AD$2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Analysis'!$AF$3:$AF$63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Analysis'!$AD$3:$AD$63</c:f>
              <c:numCache>
                <c:formatCode>"₹"\ #,##0</c:formatCode>
                <c:ptCount val="61"/>
                <c:pt idx="0">
                  <c:v>16702</c:v>
                </c:pt>
                <c:pt idx="1">
                  <c:v>17024</c:v>
                </c:pt>
                <c:pt idx="2">
                  <c:v>16396</c:v>
                </c:pt>
                <c:pt idx="3">
                  <c:v>17490</c:v>
                </c:pt>
                <c:pt idx="4">
                  <c:v>17904</c:v>
                </c:pt>
                <c:pt idx="5">
                  <c:v>17726</c:v>
                </c:pt>
                <c:pt idx="6">
                  <c:v>16710</c:v>
                </c:pt>
                <c:pt idx="7">
                  <c:v>16640</c:v>
                </c:pt>
                <c:pt idx="8">
                  <c:v>16246</c:v>
                </c:pt>
                <c:pt idx="9">
                  <c:v>15987</c:v>
                </c:pt>
                <c:pt idx="10">
                  <c:v>17827</c:v>
                </c:pt>
                <c:pt idx="11">
                  <c:v>17125</c:v>
                </c:pt>
                <c:pt idx="12">
                  <c:v>16997</c:v>
                </c:pt>
                <c:pt idx="13">
                  <c:v>16339</c:v>
                </c:pt>
                <c:pt idx="14">
                  <c:v>16865</c:v>
                </c:pt>
                <c:pt idx="15">
                  <c:v>17399</c:v>
                </c:pt>
                <c:pt idx="16">
                  <c:v>16843</c:v>
                </c:pt>
                <c:pt idx="17">
                  <c:v>15865</c:v>
                </c:pt>
                <c:pt idx="18">
                  <c:v>16205</c:v>
                </c:pt>
                <c:pt idx="19">
                  <c:v>16741</c:v>
                </c:pt>
                <c:pt idx="20">
                  <c:v>16366</c:v>
                </c:pt>
                <c:pt idx="21">
                  <c:v>16361</c:v>
                </c:pt>
                <c:pt idx="22">
                  <c:v>17005</c:v>
                </c:pt>
                <c:pt idx="23">
                  <c:v>16755</c:v>
                </c:pt>
                <c:pt idx="24">
                  <c:v>15321</c:v>
                </c:pt>
                <c:pt idx="25">
                  <c:v>15822</c:v>
                </c:pt>
                <c:pt idx="26">
                  <c:v>14712</c:v>
                </c:pt>
                <c:pt idx="27">
                  <c:v>14162</c:v>
                </c:pt>
                <c:pt idx="28">
                  <c:v>13825</c:v>
                </c:pt>
                <c:pt idx="29">
                  <c:v>15085</c:v>
                </c:pt>
                <c:pt idx="30">
                  <c:v>16240</c:v>
                </c:pt>
                <c:pt idx="31">
                  <c:v>16320</c:v>
                </c:pt>
                <c:pt idx="32">
                  <c:v>14886</c:v>
                </c:pt>
                <c:pt idx="33">
                  <c:v>15793</c:v>
                </c:pt>
                <c:pt idx="34">
                  <c:v>15415</c:v>
                </c:pt>
                <c:pt idx="35">
                  <c:v>16397</c:v>
                </c:pt>
                <c:pt idx="36">
                  <c:v>16929</c:v>
                </c:pt>
                <c:pt idx="37">
                  <c:v>16697</c:v>
                </c:pt>
                <c:pt idx="38">
                  <c:v>16600</c:v>
                </c:pt>
                <c:pt idx="39">
                  <c:v>16440</c:v>
                </c:pt>
                <c:pt idx="40">
                  <c:v>17637</c:v>
                </c:pt>
                <c:pt idx="41">
                  <c:v>14183</c:v>
                </c:pt>
                <c:pt idx="42">
                  <c:v>16200</c:v>
                </c:pt>
                <c:pt idx="43">
                  <c:v>15840</c:v>
                </c:pt>
                <c:pt idx="44">
                  <c:v>14793</c:v>
                </c:pt>
                <c:pt idx="45">
                  <c:v>14581</c:v>
                </c:pt>
                <c:pt idx="46">
                  <c:v>16161</c:v>
                </c:pt>
                <c:pt idx="47">
                  <c:v>14934</c:v>
                </c:pt>
                <c:pt idx="48">
                  <c:v>16234</c:v>
                </c:pt>
                <c:pt idx="49">
                  <c:v>16452</c:v>
                </c:pt>
                <c:pt idx="50">
                  <c:v>16030</c:v>
                </c:pt>
                <c:pt idx="51">
                  <c:v>15723</c:v>
                </c:pt>
                <c:pt idx="52">
                  <c:v>14691</c:v>
                </c:pt>
                <c:pt idx="53">
                  <c:v>14926</c:v>
                </c:pt>
                <c:pt idx="54">
                  <c:v>16000</c:v>
                </c:pt>
                <c:pt idx="55">
                  <c:v>15825</c:v>
                </c:pt>
                <c:pt idx="56">
                  <c:v>16980</c:v>
                </c:pt>
                <c:pt idx="57">
                  <c:v>17468</c:v>
                </c:pt>
                <c:pt idx="58">
                  <c:v>15931</c:v>
                </c:pt>
                <c:pt idx="59">
                  <c:v>15606</c:v>
                </c:pt>
                <c:pt idx="60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05-4815-B565-264C0A6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'Profitability Analysis'!$AC$1:$AC$2</c15:sqref>
                        </c15:formulaRef>
                      </c:ext>
                    </c:extLst>
                    <c:strCache>
                      <c:ptCount val="2"/>
                      <c:pt idx="0">
                        <c:v>Total Daily Expenditure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Analysis'!$AC$3:$AC$63</c15:sqref>
                        </c15:formulaRef>
                      </c:ext>
                    </c:extLst>
                    <c:numCache>
                      <c:formatCode>"₹"\ #,##0</c:formatCode>
                      <c:ptCount val="61"/>
                      <c:pt idx="0">
                        <c:v>25800</c:v>
                      </c:pt>
                      <c:pt idx="1">
                        <c:v>7770</c:v>
                      </c:pt>
                      <c:pt idx="2">
                        <c:v>18700</c:v>
                      </c:pt>
                      <c:pt idx="3">
                        <c:v>33100</c:v>
                      </c:pt>
                      <c:pt idx="4">
                        <c:v>23850</c:v>
                      </c:pt>
                      <c:pt idx="5">
                        <c:v>15805</c:v>
                      </c:pt>
                      <c:pt idx="6">
                        <c:v>0</c:v>
                      </c:pt>
                      <c:pt idx="7">
                        <c:v>25800</c:v>
                      </c:pt>
                      <c:pt idx="8">
                        <c:v>7400</c:v>
                      </c:pt>
                      <c:pt idx="9">
                        <c:v>18700</c:v>
                      </c:pt>
                      <c:pt idx="10">
                        <c:v>29900</c:v>
                      </c:pt>
                      <c:pt idx="11">
                        <c:v>25440</c:v>
                      </c:pt>
                      <c:pt idx="12">
                        <c:v>13625</c:v>
                      </c:pt>
                      <c:pt idx="13">
                        <c:v>7030</c:v>
                      </c:pt>
                      <c:pt idx="14">
                        <c:v>26400</c:v>
                      </c:pt>
                      <c:pt idx="15">
                        <c:v>0</c:v>
                      </c:pt>
                      <c:pt idx="16">
                        <c:v>18700</c:v>
                      </c:pt>
                      <c:pt idx="17">
                        <c:v>28450</c:v>
                      </c:pt>
                      <c:pt idx="18">
                        <c:v>25280</c:v>
                      </c:pt>
                      <c:pt idx="19">
                        <c:v>14280</c:v>
                      </c:pt>
                      <c:pt idx="20">
                        <c:v>7600</c:v>
                      </c:pt>
                      <c:pt idx="21">
                        <c:v>27000</c:v>
                      </c:pt>
                      <c:pt idx="22">
                        <c:v>0</c:v>
                      </c:pt>
                      <c:pt idx="23">
                        <c:v>17400</c:v>
                      </c:pt>
                      <c:pt idx="24">
                        <c:v>27650</c:v>
                      </c:pt>
                      <c:pt idx="25">
                        <c:v>20410</c:v>
                      </c:pt>
                      <c:pt idx="26">
                        <c:v>13685</c:v>
                      </c:pt>
                      <c:pt idx="27">
                        <c:v>8550</c:v>
                      </c:pt>
                      <c:pt idx="28">
                        <c:v>27000</c:v>
                      </c:pt>
                      <c:pt idx="29">
                        <c:v>0</c:v>
                      </c:pt>
                      <c:pt idx="30">
                        <c:v>17400</c:v>
                      </c:pt>
                      <c:pt idx="31">
                        <c:v>28250</c:v>
                      </c:pt>
                      <c:pt idx="32">
                        <c:v>23550</c:v>
                      </c:pt>
                      <c:pt idx="33">
                        <c:v>14280</c:v>
                      </c:pt>
                      <c:pt idx="34">
                        <c:v>7600</c:v>
                      </c:pt>
                      <c:pt idx="35">
                        <c:v>27600</c:v>
                      </c:pt>
                      <c:pt idx="36">
                        <c:v>0</c:v>
                      </c:pt>
                      <c:pt idx="37">
                        <c:v>17400</c:v>
                      </c:pt>
                      <c:pt idx="38">
                        <c:v>29690</c:v>
                      </c:pt>
                      <c:pt idx="39">
                        <c:v>21840</c:v>
                      </c:pt>
                      <c:pt idx="40">
                        <c:v>13685</c:v>
                      </c:pt>
                      <c:pt idx="41">
                        <c:v>0</c:v>
                      </c:pt>
                      <c:pt idx="42">
                        <c:v>37000</c:v>
                      </c:pt>
                      <c:pt idx="43">
                        <c:v>0</c:v>
                      </c:pt>
                      <c:pt idx="44">
                        <c:v>17400</c:v>
                      </c:pt>
                      <c:pt idx="45">
                        <c:v>29700</c:v>
                      </c:pt>
                      <c:pt idx="46">
                        <c:v>23400</c:v>
                      </c:pt>
                      <c:pt idx="47">
                        <c:v>13090</c:v>
                      </c:pt>
                      <c:pt idx="48">
                        <c:v>9200</c:v>
                      </c:pt>
                      <c:pt idx="49">
                        <c:v>28200</c:v>
                      </c:pt>
                      <c:pt idx="50">
                        <c:v>0</c:v>
                      </c:pt>
                      <c:pt idx="51">
                        <c:v>17400</c:v>
                      </c:pt>
                      <c:pt idx="52">
                        <c:v>30850</c:v>
                      </c:pt>
                      <c:pt idx="53">
                        <c:v>29545</c:v>
                      </c:pt>
                      <c:pt idx="54">
                        <c:v>13685</c:v>
                      </c:pt>
                      <c:pt idx="55">
                        <c:v>0</c:v>
                      </c:pt>
                      <c:pt idx="56">
                        <c:v>36200</c:v>
                      </c:pt>
                      <c:pt idx="57">
                        <c:v>0</c:v>
                      </c:pt>
                      <c:pt idx="58">
                        <c:v>17400</c:v>
                      </c:pt>
                      <c:pt idx="59">
                        <c:v>28500</c:v>
                      </c:pt>
                      <c:pt idx="60">
                        <c:v>15550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F05-4815-B565-264C0A67F69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Analysis'!$AF$1:$AF$2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05-4815-B565-264C0A67F69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Analysis'!$AE$1:$AE$2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Analysis'!$AE$3:$AE$63</c:f>
              <c:numCache>
                <c:formatCode>"₹"#,##0_);[Red]\("₹"#,##0\)</c:formatCode>
                <c:ptCount val="61"/>
                <c:pt idx="0">
                  <c:v>-9098</c:v>
                </c:pt>
                <c:pt idx="1">
                  <c:v>9254</c:v>
                </c:pt>
                <c:pt idx="2">
                  <c:v>-2304</c:v>
                </c:pt>
                <c:pt idx="3">
                  <c:v>-15610</c:v>
                </c:pt>
                <c:pt idx="4">
                  <c:v>-5946</c:v>
                </c:pt>
                <c:pt idx="5">
                  <c:v>1921</c:v>
                </c:pt>
                <c:pt idx="6">
                  <c:v>16710</c:v>
                </c:pt>
                <c:pt idx="7">
                  <c:v>-9160</c:v>
                </c:pt>
                <c:pt idx="8">
                  <c:v>8846</c:v>
                </c:pt>
                <c:pt idx="9">
                  <c:v>-2713</c:v>
                </c:pt>
                <c:pt idx="10">
                  <c:v>-12073</c:v>
                </c:pt>
                <c:pt idx="11">
                  <c:v>-8315</c:v>
                </c:pt>
                <c:pt idx="12">
                  <c:v>3372</c:v>
                </c:pt>
                <c:pt idx="13">
                  <c:v>9309</c:v>
                </c:pt>
                <c:pt idx="14">
                  <c:v>-9535</c:v>
                </c:pt>
                <c:pt idx="15">
                  <c:v>17399</c:v>
                </c:pt>
                <c:pt idx="16">
                  <c:v>-1857</c:v>
                </c:pt>
                <c:pt idx="17">
                  <c:v>-12585</c:v>
                </c:pt>
                <c:pt idx="18">
                  <c:v>-9075</c:v>
                </c:pt>
                <c:pt idx="19">
                  <c:v>2461</c:v>
                </c:pt>
                <c:pt idx="20">
                  <c:v>8766</c:v>
                </c:pt>
                <c:pt idx="21">
                  <c:v>-10639</c:v>
                </c:pt>
                <c:pt idx="22">
                  <c:v>17005</c:v>
                </c:pt>
                <c:pt idx="23">
                  <c:v>-645</c:v>
                </c:pt>
                <c:pt idx="24">
                  <c:v>-12329</c:v>
                </c:pt>
                <c:pt idx="25">
                  <c:v>-4588</c:v>
                </c:pt>
                <c:pt idx="26">
                  <c:v>1027</c:v>
                </c:pt>
                <c:pt idx="27">
                  <c:v>5612</c:v>
                </c:pt>
                <c:pt idx="28">
                  <c:v>-13175</c:v>
                </c:pt>
                <c:pt idx="29">
                  <c:v>15085</c:v>
                </c:pt>
                <c:pt idx="30">
                  <c:v>-1160</c:v>
                </c:pt>
                <c:pt idx="31">
                  <c:v>-11930</c:v>
                </c:pt>
                <c:pt idx="32">
                  <c:v>-8664</c:v>
                </c:pt>
                <c:pt idx="33">
                  <c:v>1513</c:v>
                </c:pt>
                <c:pt idx="34">
                  <c:v>7815</c:v>
                </c:pt>
                <c:pt idx="35">
                  <c:v>-11203</c:v>
                </c:pt>
                <c:pt idx="36">
                  <c:v>16929</c:v>
                </c:pt>
                <c:pt idx="37">
                  <c:v>-703</c:v>
                </c:pt>
                <c:pt idx="38">
                  <c:v>-13090</c:v>
                </c:pt>
                <c:pt idx="39">
                  <c:v>-5400</c:v>
                </c:pt>
                <c:pt idx="40">
                  <c:v>3952</c:v>
                </c:pt>
                <c:pt idx="41">
                  <c:v>14183</c:v>
                </c:pt>
                <c:pt idx="42">
                  <c:v>-20800</c:v>
                </c:pt>
                <c:pt idx="43">
                  <c:v>15840</c:v>
                </c:pt>
                <c:pt idx="44">
                  <c:v>-2607</c:v>
                </c:pt>
                <c:pt idx="45">
                  <c:v>-15119</c:v>
                </c:pt>
                <c:pt idx="46">
                  <c:v>-7239</c:v>
                </c:pt>
                <c:pt idx="47">
                  <c:v>1844</c:v>
                </c:pt>
                <c:pt idx="48">
                  <c:v>7034</c:v>
                </c:pt>
                <c:pt idx="49">
                  <c:v>-11748</c:v>
                </c:pt>
                <c:pt idx="50">
                  <c:v>16030</c:v>
                </c:pt>
                <c:pt idx="51">
                  <c:v>-1677</c:v>
                </c:pt>
                <c:pt idx="52">
                  <c:v>-16159</c:v>
                </c:pt>
                <c:pt idx="53">
                  <c:v>-14619</c:v>
                </c:pt>
                <c:pt idx="54">
                  <c:v>2315</c:v>
                </c:pt>
                <c:pt idx="55">
                  <c:v>15825</c:v>
                </c:pt>
                <c:pt idx="56">
                  <c:v>-19220</c:v>
                </c:pt>
                <c:pt idx="57">
                  <c:v>17468</c:v>
                </c:pt>
                <c:pt idx="58">
                  <c:v>-1469</c:v>
                </c:pt>
                <c:pt idx="59">
                  <c:v>-12894</c:v>
                </c:pt>
                <c:pt idx="60">
                  <c:v>-310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5-4815-B565-264C0A6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15404636920385"/>
              <c:y val="0.79855327241848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8724846894138"/>
          <c:y val="0.86352162196303006"/>
          <c:w val="0.58192169728783905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EXPENDITURE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Analysis'!$AC$1:$AC$2</c:f>
              <c:strCache>
                <c:ptCount val="2"/>
                <c:pt idx="0">
                  <c:v>Total Daily Expenditure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Analysis'!$AF$3:$AF$63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Analysis'!$AC$3:$AC$63</c:f>
              <c:numCache>
                <c:formatCode>"₹"\ #,##0</c:formatCode>
                <c:ptCount val="61"/>
                <c:pt idx="0">
                  <c:v>25800</c:v>
                </c:pt>
                <c:pt idx="1">
                  <c:v>7770</c:v>
                </c:pt>
                <c:pt idx="2">
                  <c:v>18700</c:v>
                </c:pt>
                <c:pt idx="3">
                  <c:v>33100</c:v>
                </c:pt>
                <c:pt idx="4">
                  <c:v>23850</c:v>
                </c:pt>
                <c:pt idx="5">
                  <c:v>15805</c:v>
                </c:pt>
                <c:pt idx="6">
                  <c:v>0</c:v>
                </c:pt>
                <c:pt idx="7">
                  <c:v>25800</c:v>
                </c:pt>
                <c:pt idx="8">
                  <c:v>7400</c:v>
                </c:pt>
                <c:pt idx="9">
                  <c:v>18700</c:v>
                </c:pt>
                <c:pt idx="10">
                  <c:v>29900</c:v>
                </c:pt>
                <c:pt idx="11">
                  <c:v>25440</c:v>
                </c:pt>
                <c:pt idx="12">
                  <c:v>13625</c:v>
                </c:pt>
                <c:pt idx="13">
                  <c:v>7030</c:v>
                </c:pt>
                <c:pt idx="14">
                  <c:v>26400</c:v>
                </c:pt>
                <c:pt idx="15">
                  <c:v>0</c:v>
                </c:pt>
                <c:pt idx="16">
                  <c:v>18700</c:v>
                </c:pt>
                <c:pt idx="17">
                  <c:v>28450</c:v>
                </c:pt>
                <c:pt idx="18">
                  <c:v>25280</c:v>
                </c:pt>
                <c:pt idx="19">
                  <c:v>14280</c:v>
                </c:pt>
                <c:pt idx="20">
                  <c:v>7600</c:v>
                </c:pt>
                <c:pt idx="21">
                  <c:v>27000</c:v>
                </c:pt>
                <c:pt idx="22">
                  <c:v>0</c:v>
                </c:pt>
                <c:pt idx="23">
                  <c:v>17400</c:v>
                </c:pt>
                <c:pt idx="24">
                  <c:v>27650</c:v>
                </c:pt>
                <c:pt idx="25">
                  <c:v>20410</c:v>
                </c:pt>
                <c:pt idx="26">
                  <c:v>13685</c:v>
                </c:pt>
                <c:pt idx="27">
                  <c:v>8550</c:v>
                </c:pt>
                <c:pt idx="28">
                  <c:v>27000</c:v>
                </c:pt>
                <c:pt idx="29">
                  <c:v>0</c:v>
                </c:pt>
                <c:pt idx="30">
                  <c:v>17400</c:v>
                </c:pt>
                <c:pt idx="31">
                  <c:v>28250</c:v>
                </c:pt>
                <c:pt idx="32">
                  <c:v>23550</c:v>
                </c:pt>
                <c:pt idx="33">
                  <c:v>14280</c:v>
                </c:pt>
                <c:pt idx="34">
                  <c:v>7600</c:v>
                </c:pt>
                <c:pt idx="35">
                  <c:v>27600</c:v>
                </c:pt>
                <c:pt idx="36">
                  <c:v>0</c:v>
                </c:pt>
                <c:pt idx="37">
                  <c:v>17400</c:v>
                </c:pt>
                <c:pt idx="38">
                  <c:v>29690</c:v>
                </c:pt>
                <c:pt idx="39">
                  <c:v>21840</c:v>
                </c:pt>
                <c:pt idx="40">
                  <c:v>13685</c:v>
                </c:pt>
                <c:pt idx="41">
                  <c:v>0</c:v>
                </c:pt>
                <c:pt idx="42">
                  <c:v>37000</c:v>
                </c:pt>
                <c:pt idx="43">
                  <c:v>0</c:v>
                </c:pt>
                <c:pt idx="44">
                  <c:v>17400</c:v>
                </c:pt>
                <c:pt idx="45">
                  <c:v>29700</c:v>
                </c:pt>
                <c:pt idx="46">
                  <c:v>23400</c:v>
                </c:pt>
                <c:pt idx="47">
                  <c:v>13090</c:v>
                </c:pt>
                <c:pt idx="48">
                  <c:v>9200</c:v>
                </c:pt>
                <c:pt idx="49">
                  <c:v>28200</c:v>
                </c:pt>
                <c:pt idx="50">
                  <c:v>0</c:v>
                </c:pt>
                <c:pt idx="51">
                  <c:v>17400</c:v>
                </c:pt>
                <c:pt idx="52">
                  <c:v>30850</c:v>
                </c:pt>
                <c:pt idx="53">
                  <c:v>29545</c:v>
                </c:pt>
                <c:pt idx="54">
                  <c:v>13685</c:v>
                </c:pt>
                <c:pt idx="55">
                  <c:v>0</c:v>
                </c:pt>
                <c:pt idx="56">
                  <c:v>36200</c:v>
                </c:pt>
                <c:pt idx="57">
                  <c:v>0</c:v>
                </c:pt>
                <c:pt idx="58">
                  <c:v>17400</c:v>
                </c:pt>
                <c:pt idx="59">
                  <c:v>28500</c:v>
                </c:pt>
                <c:pt idx="60">
                  <c:v>15550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072-BAFB-B407692E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'Profitability Analysis'!$AD$1:$AD$2</c15:sqref>
                        </c15:formulaRef>
                      </c:ext>
                    </c:extLst>
                    <c:strCache>
                      <c:ptCount val="2"/>
                      <c:pt idx="0">
                        <c:v>Total Daily Revenue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Analysis'!$AD$3:$AD$63</c15:sqref>
                        </c15:formulaRef>
                      </c:ext>
                    </c:extLst>
                    <c:numCache>
                      <c:formatCode>"₹"\ #,##0</c:formatCode>
                      <c:ptCount val="61"/>
                      <c:pt idx="0">
                        <c:v>16702</c:v>
                      </c:pt>
                      <c:pt idx="1">
                        <c:v>17024</c:v>
                      </c:pt>
                      <c:pt idx="2">
                        <c:v>16396</c:v>
                      </c:pt>
                      <c:pt idx="3">
                        <c:v>17490</c:v>
                      </c:pt>
                      <c:pt idx="4">
                        <c:v>17904</c:v>
                      </c:pt>
                      <c:pt idx="5">
                        <c:v>17726</c:v>
                      </c:pt>
                      <c:pt idx="6">
                        <c:v>16710</c:v>
                      </c:pt>
                      <c:pt idx="7">
                        <c:v>16640</c:v>
                      </c:pt>
                      <c:pt idx="8">
                        <c:v>16246</c:v>
                      </c:pt>
                      <c:pt idx="9">
                        <c:v>15987</c:v>
                      </c:pt>
                      <c:pt idx="10">
                        <c:v>17827</c:v>
                      </c:pt>
                      <c:pt idx="11">
                        <c:v>17125</c:v>
                      </c:pt>
                      <c:pt idx="12">
                        <c:v>16997</c:v>
                      </c:pt>
                      <c:pt idx="13">
                        <c:v>16339</c:v>
                      </c:pt>
                      <c:pt idx="14">
                        <c:v>16865</c:v>
                      </c:pt>
                      <c:pt idx="15">
                        <c:v>17399</c:v>
                      </c:pt>
                      <c:pt idx="16">
                        <c:v>16843</c:v>
                      </c:pt>
                      <c:pt idx="17">
                        <c:v>15865</c:v>
                      </c:pt>
                      <c:pt idx="18">
                        <c:v>16205</c:v>
                      </c:pt>
                      <c:pt idx="19">
                        <c:v>16741</c:v>
                      </c:pt>
                      <c:pt idx="20">
                        <c:v>16366</c:v>
                      </c:pt>
                      <c:pt idx="21">
                        <c:v>16361</c:v>
                      </c:pt>
                      <c:pt idx="22">
                        <c:v>17005</c:v>
                      </c:pt>
                      <c:pt idx="23">
                        <c:v>16755</c:v>
                      </c:pt>
                      <c:pt idx="24">
                        <c:v>15321</c:v>
                      </c:pt>
                      <c:pt idx="25">
                        <c:v>15822</c:v>
                      </c:pt>
                      <c:pt idx="26">
                        <c:v>14712</c:v>
                      </c:pt>
                      <c:pt idx="27">
                        <c:v>14162</c:v>
                      </c:pt>
                      <c:pt idx="28">
                        <c:v>13825</c:v>
                      </c:pt>
                      <c:pt idx="29">
                        <c:v>15085</c:v>
                      </c:pt>
                      <c:pt idx="30">
                        <c:v>16240</c:v>
                      </c:pt>
                      <c:pt idx="31">
                        <c:v>16320</c:v>
                      </c:pt>
                      <c:pt idx="32">
                        <c:v>14886</c:v>
                      </c:pt>
                      <c:pt idx="33">
                        <c:v>15793</c:v>
                      </c:pt>
                      <c:pt idx="34">
                        <c:v>15415</c:v>
                      </c:pt>
                      <c:pt idx="35">
                        <c:v>16397</c:v>
                      </c:pt>
                      <c:pt idx="36">
                        <c:v>16929</c:v>
                      </c:pt>
                      <c:pt idx="37">
                        <c:v>16697</c:v>
                      </c:pt>
                      <c:pt idx="38">
                        <c:v>16600</c:v>
                      </c:pt>
                      <c:pt idx="39">
                        <c:v>16440</c:v>
                      </c:pt>
                      <c:pt idx="40">
                        <c:v>17637</c:v>
                      </c:pt>
                      <c:pt idx="41">
                        <c:v>14183</c:v>
                      </c:pt>
                      <c:pt idx="42">
                        <c:v>16200</c:v>
                      </c:pt>
                      <c:pt idx="43">
                        <c:v>15840</c:v>
                      </c:pt>
                      <c:pt idx="44">
                        <c:v>14793</c:v>
                      </c:pt>
                      <c:pt idx="45">
                        <c:v>14581</c:v>
                      </c:pt>
                      <c:pt idx="46">
                        <c:v>16161</c:v>
                      </c:pt>
                      <c:pt idx="47">
                        <c:v>14934</c:v>
                      </c:pt>
                      <c:pt idx="48">
                        <c:v>16234</c:v>
                      </c:pt>
                      <c:pt idx="49">
                        <c:v>16452</c:v>
                      </c:pt>
                      <c:pt idx="50">
                        <c:v>16030</c:v>
                      </c:pt>
                      <c:pt idx="51">
                        <c:v>15723</c:v>
                      </c:pt>
                      <c:pt idx="52">
                        <c:v>14691</c:v>
                      </c:pt>
                      <c:pt idx="53">
                        <c:v>14926</c:v>
                      </c:pt>
                      <c:pt idx="54">
                        <c:v>16000</c:v>
                      </c:pt>
                      <c:pt idx="55">
                        <c:v>15825</c:v>
                      </c:pt>
                      <c:pt idx="56">
                        <c:v>16980</c:v>
                      </c:pt>
                      <c:pt idx="57">
                        <c:v>17468</c:v>
                      </c:pt>
                      <c:pt idx="58">
                        <c:v>15931</c:v>
                      </c:pt>
                      <c:pt idx="59">
                        <c:v>15606</c:v>
                      </c:pt>
                      <c:pt idx="60">
                        <c:v>15240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9C0-4072-BAFB-B407692E4F8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Analysis'!$AF$1:$AF$2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C0-4072-BAFB-B407692E4F8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Analysis'!$AE$1:$AE$2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Analysis'!$AE$3:$AE$63</c:f>
              <c:numCache>
                <c:formatCode>"₹"#,##0_);[Red]\("₹"#,##0\)</c:formatCode>
                <c:ptCount val="61"/>
                <c:pt idx="0">
                  <c:v>-9098</c:v>
                </c:pt>
                <c:pt idx="1">
                  <c:v>9254</c:v>
                </c:pt>
                <c:pt idx="2">
                  <c:v>-2304</c:v>
                </c:pt>
                <c:pt idx="3">
                  <c:v>-15610</c:v>
                </c:pt>
                <c:pt idx="4">
                  <c:v>-5946</c:v>
                </c:pt>
                <c:pt idx="5">
                  <c:v>1921</c:v>
                </c:pt>
                <c:pt idx="6">
                  <c:v>16710</c:v>
                </c:pt>
                <c:pt idx="7">
                  <c:v>-9160</c:v>
                </c:pt>
                <c:pt idx="8">
                  <c:v>8846</c:v>
                </c:pt>
                <c:pt idx="9">
                  <c:v>-2713</c:v>
                </c:pt>
                <c:pt idx="10">
                  <c:v>-12073</c:v>
                </c:pt>
                <c:pt idx="11">
                  <c:v>-8315</c:v>
                </c:pt>
                <c:pt idx="12">
                  <c:v>3372</c:v>
                </c:pt>
                <c:pt idx="13">
                  <c:v>9309</c:v>
                </c:pt>
                <c:pt idx="14">
                  <c:v>-9535</c:v>
                </c:pt>
                <c:pt idx="15">
                  <c:v>17399</c:v>
                </c:pt>
                <c:pt idx="16">
                  <c:v>-1857</c:v>
                </c:pt>
                <c:pt idx="17">
                  <c:v>-12585</c:v>
                </c:pt>
                <c:pt idx="18">
                  <c:v>-9075</c:v>
                </c:pt>
                <c:pt idx="19">
                  <c:v>2461</c:v>
                </c:pt>
                <c:pt idx="20">
                  <c:v>8766</c:v>
                </c:pt>
                <c:pt idx="21">
                  <c:v>-10639</c:v>
                </c:pt>
                <c:pt idx="22">
                  <c:v>17005</c:v>
                </c:pt>
                <c:pt idx="23">
                  <c:v>-645</c:v>
                </c:pt>
                <c:pt idx="24">
                  <c:v>-12329</c:v>
                </c:pt>
                <c:pt idx="25">
                  <c:v>-4588</c:v>
                </c:pt>
                <c:pt idx="26">
                  <c:v>1027</c:v>
                </c:pt>
                <c:pt idx="27">
                  <c:v>5612</c:v>
                </c:pt>
                <c:pt idx="28">
                  <c:v>-13175</c:v>
                </c:pt>
                <c:pt idx="29">
                  <c:v>15085</c:v>
                </c:pt>
                <c:pt idx="30">
                  <c:v>-1160</c:v>
                </c:pt>
                <c:pt idx="31">
                  <c:v>-11930</c:v>
                </c:pt>
                <c:pt idx="32">
                  <c:v>-8664</c:v>
                </c:pt>
                <c:pt idx="33">
                  <c:v>1513</c:v>
                </c:pt>
                <c:pt idx="34">
                  <c:v>7815</c:v>
                </c:pt>
                <c:pt idx="35">
                  <c:v>-11203</c:v>
                </c:pt>
                <c:pt idx="36">
                  <c:v>16929</c:v>
                </c:pt>
                <c:pt idx="37">
                  <c:v>-703</c:v>
                </c:pt>
                <c:pt idx="38">
                  <c:v>-13090</c:v>
                </c:pt>
                <c:pt idx="39">
                  <c:v>-5400</c:v>
                </c:pt>
                <c:pt idx="40">
                  <c:v>3952</c:v>
                </c:pt>
                <c:pt idx="41">
                  <c:v>14183</c:v>
                </c:pt>
                <c:pt idx="42">
                  <c:v>-20800</c:v>
                </c:pt>
                <c:pt idx="43">
                  <c:v>15840</c:v>
                </c:pt>
                <c:pt idx="44">
                  <c:v>-2607</c:v>
                </c:pt>
                <c:pt idx="45">
                  <c:v>-15119</c:v>
                </c:pt>
                <c:pt idx="46">
                  <c:v>-7239</c:v>
                </c:pt>
                <c:pt idx="47">
                  <c:v>1844</c:v>
                </c:pt>
                <c:pt idx="48">
                  <c:v>7034</c:v>
                </c:pt>
                <c:pt idx="49">
                  <c:v>-11748</c:v>
                </c:pt>
                <c:pt idx="50">
                  <c:v>16030</c:v>
                </c:pt>
                <c:pt idx="51">
                  <c:v>-1677</c:v>
                </c:pt>
                <c:pt idx="52">
                  <c:v>-16159</c:v>
                </c:pt>
                <c:pt idx="53">
                  <c:v>-14619</c:v>
                </c:pt>
                <c:pt idx="54">
                  <c:v>2315</c:v>
                </c:pt>
                <c:pt idx="55">
                  <c:v>15825</c:v>
                </c:pt>
                <c:pt idx="56">
                  <c:v>-19220</c:v>
                </c:pt>
                <c:pt idx="57">
                  <c:v>17468</c:v>
                </c:pt>
                <c:pt idx="58">
                  <c:v>-1469</c:v>
                </c:pt>
                <c:pt idx="59">
                  <c:v>-12894</c:v>
                </c:pt>
                <c:pt idx="60">
                  <c:v>-310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0-4072-BAFB-B407692E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709601924759404"/>
              <c:y val="0.80300960040422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42804024496937"/>
          <c:y val="0.86797794994876964"/>
          <c:w val="0.59858836395450554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50" normalizeH="0" baseline="0">
                <a:solidFill>
                  <a:schemeClr val="accent1">
                    <a:lumMod val="50000"/>
                  </a:schemeClr>
                </a:solidFill>
                <a:latin typeface="Algerian" panose="04020705040A02060702" pitchFamily="82" charset="0"/>
                <a:ea typeface="+mj-ea"/>
                <a:cs typeface="+mj-cs"/>
              </a:defRPr>
            </a:pPr>
            <a:r>
              <a:rPr lang="en-IN" sz="1200" b="1">
                <a:solidFill>
                  <a:schemeClr val="accent1">
                    <a:lumMod val="50000"/>
                  </a:schemeClr>
                </a:solidFill>
                <a:latin typeface="Algerian" panose="04020705040A02060702" pitchFamily="82" charset="0"/>
              </a:rPr>
              <a:t>Profit/ Loss Trend</a:t>
            </a:r>
          </a:p>
        </c:rich>
      </c:tx>
      <c:layout>
        <c:manualLayout>
          <c:xMode val="edge"/>
          <c:yMode val="edge"/>
          <c:x val="0.330340113735783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50" normalizeH="0" baseline="0">
              <a:solidFill>
                <a:schemeClr val="accent1">
                  <a:lumMod val="50000"/>
                </a:schemeClr>
              </a:solidFill>
              <a:latin typeface="Algerian" panose="04020705040A02060702" pitchFamily="82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37007874015748"/>
          <c:y val="0.16592592592592592"/>
          <c:w val="0.76162948381452322"/>
          <c:h val="0.648459463400408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Analysis'!$AE$1:$AE$2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name>Trendline for P/L</c:name>
            <c:spPr>
              <a:ln w="15875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'Profitability Analysis'!$AF$3:$AF$63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Analysis'!$AE$3:$AE$63</c:f>
              <c:numCache>
                <c:formatCode>"₹"#,##0_);[Red]\("₹"#,##0\)</c:formatCode>
                <c:ptCount val="61"/>
                <c:pt idx="0">
                  <c:v>-9098</c:v>
                </c:pt>
                <c:pt idx="1">
                  <c:v>9254</c:v>
                </c:pt>
                <c:pt idx="2">
                  <c:v>-2304</c:v>
                </c:pt>
                <c:pt idx="3">
                  <c:v>-15610</c:v>
                </c:pt>
                <c:pt idx="4">
                  <c:v>-5946</c:v>
                </c:pt>
                <c:pt idx="5">
                  <c:v>1921</c:v>
                </c:pt>
                <c:pt idx="6">
                  <c:v>16710</c:v>
                </c:pt>
                <c:pt idx="7">
                  <c:v>-9160</c:v>
                </c:pt>
                <c:pt idx="8">
                  <c:v>8846</c:v>
                </c:pt>
                <c:pt idx="9">
                  <c:v>-2713</c:v>
                </c:pt>
                <c:pt idx="10">
                  <c:v>-12073</c:v>
                </c:pt>
                <c:pt idx="11">
                  <c:v>-8315</c:v>
                </c:pt>
                <c:pt idx="12">
                  <c:v>3372</c:v>
                </c:pt>
                <c:pt idx="13">
                  <c:v>9309</c:v>
                </c:pt>
                <c:pt idx="14">
                  <c:v>-9535</c:v>
                </c:pt>
                <c:pt idx="15">
                  <c:v>17399</c:v>
                </c:pt>
                <c:pt idx="16">
                  <c:v>-1857</c:v>
                </c:pt>
                <c:pt idx="17">
                  <c:v>-12585</c:v>
                </c:pt>
                <c:pt idx="18">
                  <c:v>-9075</c:v>
                </c:pt>
                <c:pt idx="19">
                  <c:v>2461</c:v>
                </c:pt>
                <c:pt idx="20">
                  <c:v>8766</c:v>
                </c:pt>
                <c:pt idx="21">
                  <c:v>-10639</c:v>
                </c:pt>
                <c:pt idx="22">
                  <c:v>17005</c:v>
                </c:pt>
                <c:pt idx="23">
                  <c:v>-645</c:v>
                </c:pt>
                <c:pt idx="24">
                  <c:v>-12329</c:v>
                </c:pt>
                <c:pt idx="25">
                  <c:v>-4588</c:v>
                </c:pt>
                <c:pt idx="26">
                  <c:v>1027</c:v>
                </c:pt>
                <c:pt idx="27">
                  <c:v>5612</c:v>
                </c:pt>
                <c:pt idx="28">
                  <c:v>-13175</c:v>
                </c:pt>
                <c:pt idx="29">
                  <c:v>15085</c:v>
                </c:pt>
                <c:pt idx="30">
                  <c:v>-1160</c:v>
                </c:pt>
                <c:pt idx="31">
                  <c:v>-11930</c:v>
                </c:pt>
                <c:pt idx="32">
                  <c:v>-8664</c:v>
                </c:pt>
                <c:pt idx="33">
                  <c:v>1513</c:v>
                </c:pt>
                <c:pt idx="34">
                  <c:v>7815</c:v>
                </c:pt>
                <c:pt idx="35">
                  <c:v>-11203</c:v>
                </c:pt>
                <c:pt idx="36">
                  <c:v>16929</c:v>
                </c:pt>
                <c:pt idx="37">
                  <c:v>-703</c:v>
                </c:pt>
                <c:pt idx="38">
                  <c:v>-13090</c:v>
                </c:pt>
                <c:pt idx="39">
                  <c:v>-5400</c:v>
                </c:pt>
                <c:pt idx="40">
                  <c:v>3952</c:v>
                </c:pt>
                <c:pt idx="41">
                  <c:v>14183</c:v>
                </c:pt>
                <c:pt idx="42">
                  <c:v>-20800</c:v>
                </c:pt>
                <c:pt idx="43">
                  <c:v>15840</c:v>
                </c:pt>
                <c:pt idx="44">
                  <c:v>-2607</c:v>
                </c:pt>
                <c:pt idx="45">
                  <c:v>-15119</c:v>
                </c:pt>
                <c:pt idx="46">
                  <c:v>-7239</c:v>
                </c:pt>
                <c:pt idx="47">
                  <c:v>1844</c:v>
                </c:pt>
                <c:pt idx="48">
                  <c:v>7034</c:v>
                </c:pt>
                <c:pt idx="49">
                  <c:v>-11748</c:v>
                </c:pt>
                <c:pt idx="50">
                  <c:v>16030</c:v>
                </c:pt>
                <c:pt idx="51">
                  <c:v>-1677</c:v>
                </c:pt>
                <c:pt idx="52">
                  <c:v>-16159</c:v>
                </c:pt>
                <c:pt idx="53">
                  <c:v>-14619</c:v>
                </c:pt>
                <c:pt idx="54">
                  <c:v>2315</c:v>
                </c:pt>
                <c:pt idx="55">
                  <c:v>15825</c:v>
                </c:pt>
                <c:pt idx="56">
                  <c:v>-19220</c:v>
                </c:pt>
                <c:pt idx="57">
                  <c:v>17468</c:v>
                </c:pt>
                <c:pt idx="58">
                  <c:v>-1469</c:v>
                </c:pt>
                <c:pt idx="59">
                  <c:v>-12894</c:v>
                </c:pt>
                <c:pt idx="60">
                  <c:v>-310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E-4A8A-8E56-3DE584F9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85721952"/>
        <c:axId val="13857229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'[1]Profitability Analysis'!$AF$1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Analysis'!$AF$3:$AF$63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'[1]Profitability Analysis'!$AF$2:$AF$91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1">
                        <c:v>45170</c:v>
                      </c:pt>
                      <c:pt idx="2">
                        <c:v>45171</c:v>
                      </c:pt>
                      <c:pt idx="3">
                        <c:v>45173</c:v>
                      </c:pt>
                      <c:pt idx="4">
                        <c:v>45174</c:v>
                      </c:pt>
                      <c:pt idx="5">
                        <c:v>45176</c:v>
                      </c:pt>
                      <c:pt idx="6">
                        <c:v>45177</c:v>
                      </c:pt>
                      <c:pt idx="7">
                        <c:v>45178</c:v>
                      </c:pt>
                      <c:pt idx="8">
                        <c:v>45187</c:v>
                      </c:pt>
                      <c:pt idx="9">
                        <c:v>45188</c:v>
                      </c:pt>
                      <c:pt idx="10">
                        <c:v>45190</c:v>
                      </c:pt>
                      <c:pt idx="11">
                        <c:v>45191</c:v>
                      </c:pt>
                      <c:pt idx="12">
                        <c:v>45196</c:v>
                      </c:pt>
                      <c:pt idx="13">
                        <c:v>45197</c:v>
                      </c:pt>
                      <c:pt idx="14">
                        <c:v>45199</c:v>
                      </c:pt>
                      <c:pt idx="15">
                        <c:v>45201</c:v>
                      </c:pt>
                      <c:pt idx="16">
                        <c:v>45202</c:v>
                      </c:pt>
                      <c:pt idx="17">
                        <c:v>45204</c:v>
                      </c:pt>
                      <c:pt idx="18">
                        <c:v>45205</c:v>
                      </c:pt>
                      <c:pt idx="19">
                        <c:v>45206</c:v>
                      </c:pt>
                      <c:pt idx="20">
                        <c:v>45208</c:v>
                      </c:pt>
                      <c:pt idx="21">
                        <c:v>45209</c:v>
                      </c:pt>
                      <c:pt idx="22">
                        <c:v>45210</c:v>
                      </c:pt>
                      <c:pt idx="23">
                        <c:v>45211</c:v>
                      </c:pt>
                      <c:pt idx="24">
                        <c:v>45212</c:v>
                      </c:pt>
                      <c:pt idx="25">
                        <c:v>45213</c:v>
                      </c:pt>
                      <c:pt idx="26">
                        <c:v>45215</c:v>
                      </c:pt>
                      <c:pt idx="27">
                        <c:v>45216</c:v>
                      </c:pt>
                      <c:pt idx="28">
                        <c:v>45217</c:v>
                      </c:pt>
                      <c:pt idx="29">
                        <c:v>45218</c:v>
                      </c:pt>
                      <c:pt idx="30">
                        <c:v>45219</c:v>
                      </c:pt>
                      <c:pt idx="31">
                        <c:v>45220</c:v>
                      </c:pt>
                      <c:pt idx="32">
                        <c:v>45221</c:v>
                      </c:pt>
                      <c:pt idx="33">
                        <c:v>45222</c:v>
                      </c:pt>
                      <c:pt idx="34">
                        <c:v>45223</c:v>
                      </c:pt>
                      <c:pt idx="35">
                        <c:v>45224</c:v>
                      </c:pt>
                      <c:pt idx="36">
                        <c:v>45225</c:v>
                      </c:pt>
                      <c:pt idx="37">
                        <c:v>45226</c:v>
                      </c:pt>
                      <c:pt idx="38">
                        <c:v>45227</c:v>
                      </c:pt>
                      <c:pt idx="39">
                        <c:v>45229</c:v>
                      </c:pt>
                      <c:pt idx="40">
                        <c:v>45230</c:v>
                      </c:pt>
                      <c:pt idx="41">
                        <c:v>45231</c:v>
                      </c:pt>
                      <c:pt idx="42">
                        <c:v>45232</c:v>
                      </c:pt>
                      <c:pt idx="43">
                        <c:v>45233</c:v>
                      </c:pt>
                      <c:pt idx="44">
                        <c:v>45234</c:v>
                      </c:pt>
                      <c:pt idx="45">
                        <c:v>45235</c:v>
                      </c:pt>
                      <c:pt idx="46">
                        <c:v>45236</c:v>
                      </c:pt>
                      <c:pt idx="47">
                        <c:v>45237</c:v>
                      </c:pt>
                      <c:pt idx="48">
                        <c:v>45238</c:v>
                      </c:pt>
                      <c:pt idx="49">
                        <c:v>45240</c:v>
                      </c:pt>
                      <c:pt idx="50">
                        <c:v>45244</c:v>
                      </c:pt>
                      <c:pt idx="51">
                        <c:v>45245</c:v>
                      </c:pt>
                      <c:pt idx="52">
                        <c:v>45246</c:v>
                      </c:pt>
                      <c:pt idx="53">
                        <c:v>45247</c:v>
                      </c:pt>
                      <c:pt idx="54">
                        <c:v>45248</c:v>
                      </c:pt>
                      <c:pt idx="55">
                        <c:v>45250</c:v>
                      </c:pt>
                      <c:pt idx="56">
                        <c:v>45251</c:v>
                      </c:pt>
                      <c:pt idx="57">
                        <c:v>45252</c:v>
                      </c:pt>
                      <c:pt idx="58">
                        <c:v>45253</c:v>
                      </c:pt>
                      <c:pt idx="59">
                        <c:v>45254</c:v>
                      </c:pt>
                      <c:pt idx="60">
                        <c:v>45255</c:v>
                      </c:pt>
                      <c:pt idx="61">
                        <c:v>45256</c:v>
                      </c:pt>
                      <c:pt idx="62">
                        <c:v>45257</c:v>
                      </c:pt>
                      <c:pt idx="63">
                        <c:v>45258</c:v>
                      </c:pt>
                      <c:pt idx="64">
                        <c:v>45259</c:v>
                      </c:pt>
                      <c:pt idx="65">
                        <c:v>45260</c:v>
                      </c:pt>
                      <c:pt idx="66">
                        <c:v>45261</c:v>
                      </c:pt>
                      <c:pt idx="67">
                        <c:v>45262</c:v>
                      </c:pt>
                      <c:pt idx="68">
                        <c:v>45264</c:v>
                      </c:pt>
                      <c:pt idx="69">
                        <c:v>45265</c:v>
                      </c:pt>
                      <c:pt idx="70">
                        <c:v>45266</c:v>
                      </c:pt>
                      <c:pt idx="71">
                        <c:v>45267</c:v>
                      </c:pt>
                      <c:pt idx="72">
                        <c:v>45268</c:v>
                      </c:pt>
                      <c:pt idx="73">
                        <c:v>45269</c:v>
                      </c:pt>
                      <c:pt idx="74">
                        <c:v>45271</c:v>
                      </c:pt>
                      <c:pt idx="75">
                        <c:v>45272</c:v>
                      </c:pt>
                      <c:pt idx="76">
                        <c:v>45273</c:v>
                      </c:pt>
                      <c:pt idx="77">
                        <c:v>45274</c:v>
                      </c:pt>
                      <c:pt idx="78">
                        <c:v>45275</c:v>
                      </c:pt>
                      <c:pt idx="79">
                        <c:v>45276</c:v>
                      </c:pt>
                      <c:pt idx="80">
                        <c:v>45278</c:v>
                      </c:pt>
                      <c:pt idx="81">
                        <c:v>45279</c:v>
                      </c:pt>
                      <c:pt idx="82">
                        <c:v>45280</c:v>
                      </c:pt>
                      <c:pt idx="83">
                        <c:v>45281</c:v>
                      </c:pt>
                      <c:pt idx="84">
                        <c:v>45282</c:v>
                      </c:pt>
                      <c:pt idx="85">
                        <c:v>45283</c:v>
                      </c:pt>
                      <c:pt idx="86">
                        <c:v>45285</c:v>
                      </c:pt>
                      <c:pt idx="87">
                        <c:v>45286</c:v>
                      </c:pt>
                      <c:pt idx="88">
                        <c:v>45287</c:v>
                      </c:pt>
                      <c:pt idx="89">
                        <c:v>45290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D0E-4A8A-8E56-3DE584F94C1C}"/>
                  </c:ext>
                </c:extLst>
              </c15:ser>
            </c15:filteredBarSeries>
          </c:ext>
        </c:extLst>
      </c:barChart>
      <c:dateAx>
        <c:axId val="138572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301968503937012"/>
              <c:y val="0.79123724117818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cap="none" spc="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2912"/>
        <c:crosses val="autoZero"/>
        <c:auto val="1"/>
        <c:lblOffset val="100"/>
        <c:baseTimeUnit val="days"/>
      </c:dateAx>
      <c:valAx>
        <c:axId val="13857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AMOUNT</a:t>
                </a:r>
                <a:r>
                  <a:rPr lang="en-IN" b="1" i="1" baseline="0">
                    <a:solidFill>
                      <a:sysClr val="windowText" lastClr="000000"/>
                    </a:solidFill>
                  </a:rPr>
                  <a:t>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341741144897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93569553805775"/>
          <c:y val="0.88839020122484691"/>
          <c:w val="0.60101727909011371"/>
          <c:h val="7.9202391367745692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Profit/ Loss Trend</a:t>
            </a:r>
          </a:p>
        </c:rich>
      </c:tx>
      <c:layout>
        <c:manualLayout>
          <c:xMode val="edge"/>
          <c:yMode val="edge"/>
          <c:x val="0.28540517234651919"/>
          <c:y val="5.758948934801953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08384383072037E-2"/>
          <c:y val="0.2799036872527686"/>
          <c:w val="0.93561684992547389"/>
          <c:h val="0.42858761244588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Analysis'!$AE$1:$AE$2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6.4530006453000647E-3"/>
                  <c:y val="0.17739273927392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72-4D78-9572-3F31C449BF3D}"/>
                </c:ext>
              </c:extLst>
            </c:dLbl>
            <c:dLbl>
              <c:idx val="39"/>
              <c:layout>
                <c:manualLayout>
                  <c:x val="6.4530006452999068E-3"/>
                  <c:y val="0.1650171513214313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72-4D78-9572-3F31C449BF3D}"/>
                </c:ext>
              </c:extLst>
            </c:dLbl>
            <c:numFmt formatCode="&quot;₹&quot;\ #,##0;[Red]&quot;₹&quot;\ 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1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'Profitability Analysis'!$AF$3:$AF$63</c15:sqref>
                  </c15:fullRef>
                </c:ext>
              </c:extLst>
              <c:f>('Profitability Analysis'!$AF$3,'Profitability Analysis'!$AF$5:$AF$63)</c:f>
              <c:numCache>
                <c:formatCode>[$-409]d/mmm/yy;@</c:formatCode>
                <c:ptCount val="60"/>
                <c:pt idx="0">
                  <c:v>45383</c:v>
                </c:pt>
                <c:pt idx="1">
                  <c:v>45385</c:v>
                </c:pt>
                <c:pt idx="2">
                  <c:v>45386</c:v>
                </c:pt>
                <c:pt idx="3">
                  <c:v>45387</c:v>
                </c:pt>
                <c:pt idx="4">
                  <c:v>45388</c:v>
                </c:pt>
                <c:pt idx="5">
                  <c:v>45389</c:v>
                </c:pt>
                <c:pt idx="6">
                  <c:v>45390</c:v>
                </c:pt>
                <c:pt idx="7">
                  <c:v>45391</c:v>
                </c:pt>
                <c:pt idx="8">
                  <c:v>45392</c:v>
                </c:pt>
                <c:pt idx="9">
                  <c:v>45393</c:v>
                </c:pt>
                <c:pt idx="10">
                  <c:v>45394</c:v>
                </c:pt>
                <c:pt idx="11">
                  <c:v>45395</c:v>
                </c:pt>
                <c:pt idx="12">
                  <c:v>45396</c:v>
                </c:pt>
                <c:pt idx="13">
                  <c:v>45397</c:v>
                </c:pt>
                <c:pt idx="14">
                  <c:v>45398</c:v>
                </c:pt>
                <c:pt idx="15">
                  <c:v>45399</c:v>
                </c:pt>
                <c:pt idx="16">
                  <c:v>45400</c:v>
                </c:pt>
                <c:pt idx="17">
                  <c:v>45401</c:v>
                </c:pt>
                <c:pt idx="18">
                  <c:v>45402</c:v>
                </c:pt>
                <c:pt idx="19">
                  <c:v>45403</c:v>
                </c:pt>
                <c:pt idx="20">
                  <c:v>45404</c:v>
                </c:pt>
                <c:pt idx="21">
                  <c:v>45405</c:v>
                </c:pt>
                <c:pt idx="22">
                  <c:v>45406</c:v>
                </c:pt>
                <c:pt idx="23">
                  <c:v>45407</c:v>
                </c:pt>
                <c:pt idx="24">
                  <c:v>45408</c:v>
                </c:pt>
                <c:pt idx="25">
                  <c:v>45409</c:v>
                </c:pt>
                <c:pt idx="26">
                  <c:v>45410</c:v>
                </c:pt>
                <c:pt idx="27">
                  <c:v>45411</c:v>
                </c:pt>
                <c:pt idx="28">
                  <c:v>45412</c:v>
                </c:pt>
                <c:pt idx="29">
                  <c:v>45413</c:v>
                </c:pt>
                <c:pt idx="30">
                  <c:v>45414</c:v>
                </c:pt>
                <c:pt idx="31">
                  <c:v>45415</c:v>
                </c:pt>
                <c:pt idx="32">
                  <c:v>45416</c:v>
                </c:pt>
                <c:pt idx="33">
                  <c:v>45417</c:v>
                </c:pt>
                <c:pt idx="34">
                  <c:v>45418</c:v>
                </c:pt>
                <c:pt idx="35">
                  <c:v>45419</c:v>
                </c:pt>
                <c:pt idx="36">
                  <c:v>45420</c:v>
                </c:pt>
                <c:pt idx="37">
                  <c:v>45421</c:v>
                </c:pt>
                <c:pt idx="38">
                  <c:v>45422</c:v>
                </c:pt>
                <c:pt idx="39">
                  <c:v>45423</c:v>
                </c:pt>
                <c:pt idx="40">
                  <c:v>45424</c:v>
                </c:pt>
                <c:pt idx="41">
                  <c:v>45425</c:v>
                </c:pt>
                <c:pt idx="42">
                  <c:v>45426</c:v>
                </c:pt>
                <c:pt idx="43">
                  <c:v>45427</c:v>
                </c:pt>
                <c:pt idx="44">
                  <c:v>45428</c:v>
                </c:pt>
                <c:pt idx="45">
                  <c:v>45429</c:v>
                </c:pt>
                <c:pt idx="46">
                  <c:v>45430</c:v>
                </c:pt>
                <c:pt idx="47">
                  <c:v>45431</c:v>
                </c:pt>
                <c:pt idx="48">
                  <c:v>45432</c:v>
                </c:pt>
                <c:pt idx="49">
                  <c:v>45433</c:v>
                </c:pt>
                <c:pt idx="50">
                  <c:v>45434</c:v>
                </c:pt>
                <c:pt idx="51">
                  <c:v>45435</c:v>
                </c:pt>
                <c:pt idx="52">
                  <c:v>45436</c:v>
                </c:pt>
                <c:pt idx="53">
                  <c:v>45437</c:v>
                </c:pt>
                <c:pt idx="54">
                  <c:v>45438</c:v>
                </c:pt>
                <c:pt idx="55">
                  <c:v>45439</c:v>
                </c:pt>
                <c:pt idx="56">
                  <c:v>45440</c:v>
                </c:pt>
                <c:pt idx="57">
                  <c:v>45441</c:v>
                </c:pt>
                <c:pt idx="58">
                  <c:v>45442</c:v>
                </c:pt>
                <c:pt idx="59">
                  <c:v>45443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'Profitability Analysis'!$AE$3:$AE$63</c15:sqref>
                  </c15:fullRef>
                </c:ext>
              </c:extLst>
              <c:f>('Profitability Analysis'!$AE$3,'Profitability Analysis'!$AE$5:$AE$63)</c:f>
              <c:numCache>
                <c:formatCode>"₹"#,##0_);[Red]\("₹"#,##0\)</c:formatCode>
                <c:ptCount val="60"/>
                <c:pt idx="0">
                  <c:v>-9098</c:v>
                </c:pt>
                <c:pt idx="1">
                  <c:v>-2304</c:v>
                </c:pt>
                <c:pt idx="2">
                  <c:v>-15610</c:v>
                </c:pt>
                <c:pt idx="3">
                  <c:v>-5946</c:v>
                </c:pt>
                <c:pt idx="4">
                  <c:v>1921</c:v>
                </c:pt>
                <c:pt idx="5">
                  <c:v>16710</c:v>
                </c:pt>
                <c:pt idx="6">
                  <c:v>-9160</c:v>
                </c:pt>
                <c:pt idx="7">
                  <c:v>8846</c:v>
                </c:pt>
                <c:pt idx="8">
                  <c:v>-2713</c:v>
                </c:pt>
                <c:pt idx="9">
                  <c:v>-12073</c:v>
                </c:pt>
                <c:pt idx="10">
                  <c:v>-8315</c:v>
                </c:pt>
                <c:pt idx="11">
                  <c:v>3372</c:v>
                </c:pt>
                <c:pt idx="12">
                  <c:v>9309</c:v>
                </c:pt>
                <c:pt idx="13">
                  <c:v>-9535</c:v>
                </c:pt>
                <c:pt idx="14">
                  <c:v>17399</c:v>
                </c:pt>
                <c:pt idx="15">
                  <c:v>-1857</c:v>
                </c:pt>
                <c:pt idx="16">
                  <c:v>-12585</c:v>
                </c:pt>
                <c:pt idx="17">
                  <c:v>-9075</c:v>
                </c:pt>
                <c:pt idx="18">
                  <c:v>2461</c:v>
                </c:pt>
                <c:pt idx="19">
                  <c:v>8766</c:v>
                </c:pt>
                <c:pt idx="20">
                  <c:v>-10639</c:v>
                </c:pt>
                <c:pt idx="21">
                  <c:v>17005</c:v>
                </c:pt>
                <c:pt idx="22">
                  <c:v>-645</c:v>
                </c:pt>
                <c:pt idx="23">
                  <c:v>-12329</c:v>
                </c:pt>
                <c:pt idx="24">
                  <c:v>-4588</c:v>
                </c:pt>
                <c:pt idx="25">
                  <c:v>1027</c:v>
                </c:pt>
                <c:pt idx="26">
                  <c:v>5612</c:v>
                </c:pt>
                <c:pt idx="27">
                  <c:v>-13175</c:v>
                </c:pt>
                <c:pt idx="28">
                  <c:v>15085</c:v>
                </c:pt>
                <c:pt idx="29">
                  <c:v>-1160</c:v>
                </c:pt>
                <c:pt idx="30">
                  <c:v>-11930</c:v>
                </c:pt>
                <c:pt idx="31">
                  <c:v>-8664</c:v>
                </c:pt>
                <c:pt idx="32">
                  <c:v>1513</c:v>
                </c:pt>
                <c:pt idx="33">
                  <c:v>7815</c:v>
                </c:pt>
                <c:pt idx="34">
                  <c:v>-11203</c:v>
                </c:pt>
                <c:pt idx="35">
                  <c:v>16929</c:v>
                </c:pt>
                <c:pt idx="36">
                  <c:v>-703</c:v>
                </c:pt>
                <c:pt idx="37">
                  <c:v>-13090</c:v>
                </c:pt>
                <c:pt idx="38">
                  <c:v>-5400</c:v>
                </c:pt>
                <c:pt idx="39">
                  <c:v>3952</c:v>
                </c:pt>
                <c:pt idx="40">
                  <c:v>14183</c:v>
                </c:pt>
                <c:pt idx="41">
                  <c:v>-20800</c:v>
                </c:pt>
                <c:pt idx="42">
                  <c:v>15840</c:v>
                </c:pt>
                <c:pt idx="43">
                  <c:v>-2607</c:v>
                </c:pt>
                <c:pt idx="44">
                  <c:v>-15119</c:v>
                </c:pt>
                <c:pt idx="45">
                  <c:v>-7239</c:v>
                </c:pt>
                <c:pt idx="46">
                  <c:v>1844</c:v>
                </c:pt>
                <c:pt idx="47">
                  <c:v>7034</c:v>
                </c:pt>
                <c:pt idx="48">
                  <c:v>-11748</c:v>
                </c:pt>
                <c:pt idx="49">
                  <c:v>16030</c:v>
                </c:pt>
                <c:pt idx="50">
                  <c:v>-1677</c:v>
                </c:pt>
                <c:pt idx="51">
                  <c:v>-16159</c:v>
                </c:pt>
                <c:pt idx="52">
                  <c:v>-14619</c:v>
                </c:pt>
                <c:pt idx="53">
                  <c:v>2315</c:v>
                </c:pt>
                <c:pt idx="54">
                  <c:v>15825</c:v>
                </c:pt>
                <c:pt idx="55">
                  <c:v>-19220</c:v>
                </c:pt>
                <c:pt idx="56">
                  <c:v>17468</c:v>
                </c:pt>
                <c:pt idx="57">
                  <c:v>-1469</c:v>
                </c:pt>
                <c:pt idx="58">
                  <c:v>-12894</c:v>
                </c:pt>
                <c:pt idx="59">
                  <c:v>-310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2-4D78-9572-3F31C449BF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355377"/>
        <c:axId val="59722215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'[1]Profitability Analysis'!$AF$1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'Profitability Analysis'!$AF$3:$AF$63</c15:sqref>
                        </c15:fullRef>
                        <c15:formulaRef>
                          <c15:sqref>('Profitability Analysis'!$AF$3,'Profitability Analysis'!$AF$5:$AF$63)</c15:sqref>
                        </c15:formulaRef>
                      </c:ext>
                    </c:extLst>
                    <c:numCache>
                      <c:formatCode>[$-409]d/mmm/yy;@</c:formatCode>
                      <c:ptCount val="60"/>
                      <c:pt idx="0">
                        <c:v>45383</c:v>
                      </c:pt>
                      <c:pt idx="1">
                        <c:v>45385</c:v>
                      </c:pt>
                      <c:pt idx="2">
                        <c:v>45386</c:v>
                      </c:pt>
                      <c:pt idx="3">
                        <c:v>45387</c:v>
                      </c:pt>
                      <c:pt idx="4">
                        <c:v>45388</c:v>
                      </c:pt>
                      <c:pt idx="5">
                        <c:v>45389</c:v>
                      </c:pt>
                      <c:pt idx="6">
                        <c:v>45390</c:v>
                      </c:pt>
                      <c:pt idx="7">
                        <c:v>45391</c:v>
                      </c:pt>
                      <c:pt idx="8">
                        <c:v>45392</c:v>
                      </c:pt>
                      <c:pt idx="9">
                        <c:v>45393</c:v>
                      </c:pt>
                      <c:pt idx="10">
                        <c:v>45394</c:v>
                      </c:pt>
                      <c:pt idx="11">
                        <c:v>45395</c:v>
                      </c:pt>
                      <c:pt idx="12">
                        <c:v>45396</c:v>
                      </c:pt>
                      <c:pt idx="13">
                        <c:v>45397</c:v>
                      </c:pt>
                      <c:pt idx="14">
                        <c:v>45398</c:v>
                      </c:pt>
                      <c:pt idx="15">
                        <c:v>45399</c:v>
                      </c:pt>
                      <c:pt idx="16">
                        <c:v>45400</c:v>
                      </c:pt>
                      <c:pt idx="17">
                        <c:v>45401</c:v>
                      </c:pt>
                      <c:pt idx="18">
                        <c:v>45402</c:v>
                      </c:pt>
                      <c:pt idx="19">
                        <c:v>45403</c:v>
                      </c:pt>
                      <c:pt idx="20">
                        <c:v>45404</c:v>
                      </c:pt>
                      <c:pt idx="21">
                        <c:v>45405</c:v>
                      </c:pt>
                      <c:pt idx="22">
                        <c:v>45406</c:v>
                      </c:pt>
                      <c:pt idx="23">
                        <c:v>45407</c:v>
                      </c:pt>
                      <c:pt idx="24">
                        <c:v>45408</c:v>
                      </c:pt>
                      <c:pt idx="25">
                        <c:v>45409</c:v>
                      </c:pt>
                      <c:pt idx="26">
                        <c:v>45410</c:v>
                      </c:pt>
                      <c:pt idx="27">
                        <c:v>45411</c:v>
                      </c:pt>
                      <c:pt idx="28">
                        <c:v>45412</c:v>
                      </c:pt>
                      <c:pt idx="29">
                        <c:v>45413</c:v>
                      </c:pt>
                      <c:pt idx="30">
                        <c:v>45414</c:v>
                      </c:pt>
                      <c:pt idx="31">
                        <c:v>45415</c:v>
                      </c:pt>
                      <c:pt idx="32">
                        <c:v>45416</c:v>
                      </c:pt>
                      <c:pt idx="33">
                        <c:v>45417</c:v>
                      </c:pt>
                      <c:pt idx="34">
                        <c:v>45418</c:v>
                      </c:pt>
                      <c:pt idx="35">
                        <c:v>45419</c:v>
                      </c:pt>
                      <c:pt idx="36">
                        <c:v>45420</c:v>
                      </c:pt>
                      <c:pt idx="37">
                        <c:v>45421</c:v>
                      </c:pt>
                      <c:pt idx="38">
                        <c:v>45422</c:v>
                      </c:pt>
                      <c:pt idx="39">
                        <c:v>45423</c:v>
                      </c:pt>
                      <c:pt idx="40">
                        <c:v>45424</c:v>
                      </c:pt>
                      <c:pt idx="41">
                        <c:v>45425</c:v>
                      </c:pt>
                      <c:pt idx="42">
                        <c:v>45426</c:v>
                      </c:pt>
                      <c:pt idx="43">
                        <c:v>45427</c:v>
                      </c:pt>
                      <c:pt idx="44">
                        <c:v>45428</c:v>
                      </c:pt>
                      <c:pt idx="45">
                        <c:v>45429</c:v>
                      </c:pt>
                      <c:pt idx="46">
                        <c:v>45430</c:v>
                      </c:pt>
                      <c:pt idx="47">
                        <c:v>45431</c:v>
                      </c:pt>
                      <c:pt idx="48">
                        <c:v>45432</c:v>
                      </c:pt>
                      <c:pt idx="49">
                        <c:v>45433</c:v>
                      </c:pt>
                      <c:pt idx="50">
                        <c:v>45434</c:v>
                      </c:pt>
                      <c:pt idx="51">
                        <c:v>45435</c:v>
                      </c:pt>
                      <c:pt idx="52">
                        <c:v>45436</c:v>
                      </c:pt>
                      <c:pt idx="53">
                        <c:v>45437</c:v>
                      </c:pt>
                      <c:pt idx="54">
                        <c:v>45438</c:v>
                      </c:pt>
                      <c:pt idx="55">
                        <c:v>45439</c:v>
                      </c:pt>
                      <c:pt idx="56">
                        <c:v>45440</c:v>
                      </c:pt>
                      <c:pt idx="57">
                        <c:v>45441</c:v>
                      </c:pt>
                      <c:pt idx="58">
                        <c:v>45442</c:v>
                      </c:pt>
                      <c:pt idx="59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'[1]Profitability Analysis'!$AF$2:$AF$91</c15:sqref>
                        </c15:fullRef>
                        <c15:formulaRef>
                          <c15:sqref>('[1]Profitability Analysis'!$AF$2,'[1]Profitability Analysis'!$AF$4:$AF$91)</c15:sqref>
                        </c15:formulaRef>
                      </c:ext>
                    </c:extLst>
                    <c:numCache>
                      <c:formatCode>General</c:formatCode>
                      <c:ptCount val="89"/>
                      <c:pt idx="1">
                        <c:v>45171</c:v>
                      </c:pt>
                      <c:pt idx="2">
                        <c:v>45173</c:v>
                      </c:pt>
                      <c:pt idx="3">
                        <c:v>45174</c:v>
                      </c:pt>
                      <c:pt idx="4">
                        <c:v>45176</c:v>
                      </c:pt>
                      <c:pt idx="5">
                        <c:v>45177</c:v>
                      </c:pt>
                      <c:pt idx="6">
                        <c:v>45178</c:v>
                      </c:pt>
                      <c:pt idx="7">
                        <c:v>45187</c:v>
                      </c:pt>
                      <c:pt idx="8">
                        <c:v>45188</c:v>
                      </c:pt>
                      <c:pt idx="9">
                        <c:v>45190</c:v>
                      </c:pt>
                      <c:pt idx="10">
                        <c:v>45191</c:v>
                      </c:pt>
                      <c:pt idx="11">
                        <c:v>45196</c:v>
                      </c:pt>
                      <c:pt idx="12">
                        <c:v>45197</c:v>
                      </c:pt>
                      <c:pt idx="13">
                        <c:v>45199</c:v>
                      </c:pt>
                      <c:pt idx="14">
                        <c:v>45201</c:v>
                      </c:pt>
                      <c:pt idx="15">
                        <c:v>45202</c:v>
                      </c:pt>
                      <c:pt idx="16">
                        <c:v>45204</c:v>
                      </c:pt>
                      <c:pt idx="17">
                        <c:v>45205</c:v>
                      </c:pt>
                      <c:pt idx="18">
                        <c:v>45206</c:v>
                      </c:pt>
                      <c:pt idx="19">
                        <c:v>45208</c:v>
                      </c:pt>
                      <c:pt idx="20">
                        <c:v>45209</c:v>
                      </c:pt>
                      <c:pt idx="21">
                        <c:v>45210</c:v>
                      </c:pt>
                      <c:pt idx="22">
                        <c:v>45211</c:v>
                      </c:pt>
                      <c:pt idx="23">
                        <c:v>45212</c:v>
                      </c:pt>
                      <c:pt idx="24">
                        <c:v>45213</c:v>
                      </c:pt>
                      <c:pt idx="25">
                        <c:v>45215</c:v>
                      </c:pt>
                      <c:pt idx="26">
                        <c:v>45216</c:v>
                      </c:pt>
                      <c:pt idx="27">
                        <c:v>45217</c:v>
                      </c:pt>
                      <c:pt idx="28">
                        <c:v>45218</c:v>
                      </c:pt>
                      <c:pt idx="29">
                        <c:v>45219</c:v>
                      </c:pt>
                      <c:pt idx="30">
                        <c:v>45220</c:v>
                      </c:pt>
                      <c:pt idx="31">
                        <c:v>45221</c:v>
                      </c:pt>
                      <c:pt idx="32">
                        <c:v>45222</c:v>
                      </c:pt>
                      <c:pt idx="33">
                        <c:v>45223</c:v>
                      </c:pt>
                      <c:pt idx="34">
                        <c:v>45224</c:v>
                      </c:pt>
                      <c:pt idx="35">
                        <c:v>45225</c:v>
                      </c:pt>
                      <c:pt idx="36">
                        <c:v>45226</c:v>
                      </c:pt>
                      <c:pt idx="37">
                        <c:v>45227</c:v>
                      </c:pt>
                      <c:pt idx="38">
                        <c:v>45229</c:v>
                      </c:pt>
                      <c:pt idx="39">
                        <c:v>45230</c:v>
                      </c:pt>
                      <c:pt idx="40">
                        <c:v>45231</c:v>
                      </c:pt>
                      <c:pt idx="41">
                        <c:v>45232</c:v>
                      </c:pt>
                      <c:pt idx="42">
                        <c:v>45233</c:v>
                      </c:pt>
                      <c:pt idx="43">
                        <c:v>45234</c:v>
                      </c:pt>
                      <c:pt idx="44">
                        <c:v>45235</c:v>
                      </c:pt>
                      <c:pt idx="45">
                        <c:v>45236</c:v>
                      </c:pt>
                      <c:pt idx="46">
                        <c:v>45237</c:v>
                      </c:pt>
                      <c:pt idx="47">
                        <c:v>45238</c:v>
                      </c:pt>
                      <c:pt idx="48">
                        <c:v>45240</c:v>
                      </c:pt>
                      <c:pt idx="49">
                        <c:v>45244</c:v>
                      </c:pt>
                      <c:pt idx="50">
                        <c:v>45245</c:v>
                      </c:pt>
                      <c:pt idx="51">
                        <c:v>45246</c:v>
                      </c:pt>
                      <c:pt idx="52">
                        <c:v>45247</c:v>
                      </c:pt>
                      <c:pt idx="53">
                        <c:v>45248</c:v>
                      </c:pt>
                      <c:pt idx="54">
                        <c:v>45250</c:v>
                      </c:pt>
                      <c:pt idx="55">
                        <c:v>45251</c:v>
                      </c:pt>
                      <c:pt idx="56">
                        <c:v>45252</c:v>
                      </c:pt>
                      <c:pt idx="57">
                        <c:v>45253</c:v>
                      </c:pt>
                      <c:pt idx="58">
                        <c:v>45254</c:v>
                      </c:pt>
                      <c:pt idx="59">
                        <c:v>45255</c:v>
                      </c:pt>
                      <c:pt idx="60">
                        <c:v>45256</c:v>
                      </c:pt>
                      <c:pt idx="61">
                        <c:v>45257</c:v>
                      </c:pt>
                      <c:pt idx="62">
                        <c:v>45258</c:v>
                      </c:pt>
                      <c:pt idx="63">
                        <c:v>45259</c:v>
                      </c:pt>
                      <c:pt idx="64">
                        <c:v>45260</c:v>
                      </c:pt>
                      <c:pt idx="65">
                        <c:v>45261</c:v>
                      </c:pt>
                      <c:pt idx="66">
                        <c:v>45262</c:v>
                      </c:pt>
                      <c:pt idx="67">
                        <c:v>45264</c:v>
                      </c:pt>
                      <c:pt idx="68">
                        <c:v>45265</c:v>
                      </c:pt>
                      <c:pt idx="69">
                        <c:v>45266</c:v>
                      </c:pt>
                      <c:pt idx="70">
                        <c:v>45267</c:v>
                      </c:pt>
                      <c:pt idx="71">
                        <c:v>45268</c:v>
                      </c:pt>
                      <c:pt idx="72">
                        <c:v>45269</c:v>
                      </c:pt>
                      <c:pt idx="73">
                        <c:v>45271</c:v>
                      </c:pt>
                      <c:pt idx="74">
                        <c:v>45272</c:v>
                      </c:pt>
                      <c:pt idx="75">
                        <c:v>45273</c:v>
                      </c:pt>
                      <c:pt idx="76">
                        <c:v>45274</c:v>
                      </c:pt>
                      <c:pt idx="77">
                        <c:v>45275</c:v>
                      </c:pt>
                      <c:pt idx="78">
                        <c:v>45276</c:v>
                      </c:pt>
                      <c:pt idx="79">
                        <c:v>45278</c:v>
                      </c:pt>
                      <c:pt idx="80">
                        <c:v>45279</c:v>
                      </c:pt>
                      <c:pt idx="81">
                        <c:v>45280</c:v>
                      </c:pt>
                      <c:pt idx="82">
                        <c:v>45281</c:v>
                      </c:pt>
                      <c:pt idx="83">
                        <c:v>45282</c:v>
                      </c:pt>
                      <c:pt idx="84">
                        <c:v>45283</c:v>
                      </c:pt>
                      <c:pt idx="85">
                        <c:v>45285</c:v>
                      </c:pt>
                      <c:pt idx="86">
                        <c:v>45286</c:v>
                      </c:pt>
                      <c:pt idx="87">
                        <c:v>45287</c:v>
                      </c:pt>
                      <c:pt idx="88">
                        <c:v>45290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572-4D78-9572-3F31C449BF3D}"/>
                  </c:ext>
                </c:extLst>
              </c15:ser>
            </c15:filteredBarSeries>
          </c:ext>
        </c:extLst>
      </c:barChart>
      <c:dateAx>
        <c:axId val="5553553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545102914767238"/>
              <c:y val="0.92350950789271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4009]dd/m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1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22158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59722215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Profit/</a:t>
                </a:r>
                <a:r>
                  <a:rPr lang="en-IN" b="1" i="1" baseline="0">
                    <a:solidFill>
                      <a:sysClr val="windowText" lastClr="000000"/>
                    </a:solidFill>
                  </a:rPr>
                  <a:t> LO</a:t>
                </a:r>
                <a:r>
                  <a:rPr lang="en-IN" b="1" i="1">
                    <a:solidFill>
                      <a:sysClr val="windowText" lastClr="000000"/>
                    </a:solidFill>
                  </a:rPr>
                  <a:t>ss</a:t>
                </a:r>
              </a:p>
            </c:rich>
          </c:tx>
          <c:layout>
            <c:manualLayout>
              <c:xMode val="edge"/>
              <c:yMode val="edge"/>
              <c:x val="4.0724034867296692E-3"/>
              <c:y val="0.2640965819443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#,##0_);[Red]\(&quot;₹&quot;#,##0\)" sourceLinked="1"/>
        <c:majorTickMark val="none"/>
        <c:minorTickMark val="none"/>
        <c:tickLblPos val="nextTo"/>
        <c:crossAx val="5553553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4072832694723867"/>
          <c:y val="4.3033402875922562E-2"/>
          <c:w val="0.2355019392397556"/>
          <c:h val="7.057638834749616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2</xdr:row>
      <xdr:rowOff>0</xdr:rowOff>
    </xdr:from>
    <xdr:to>
      <xdr:col>37</xdr:col>
      <xdr:colOff>586740</xdr:colOff>
      <xdr:row>18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17929</xdr:colOff>
      <xdr:row>19</xdr:row>
      <xdr:rowOff>116541</xdr:rowOff>
    </xdr:from>
    <xdr:to>
      <xdr:col>37</xdr:col>
      <xdr:colOff>601980</xdr:colOff>
      <xdr:row>32</xdr:row>
      <xdr:rowOff>124161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34</xdr:row>
      <xdr:rowOff>0</xdr:rowOff>
    </xdr:from>
    <xdr:to>
      <xdr:col>37</xdr:col>
      <xdr:colOff>220980</xdr:colOff>
      <xdr:row>49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15240</xdr:colOff>
      <xdr:row>50</xdr:row>
      <xdr:rowOff>30480</xdr:rowOff>
    </xdr:from>
    <xdr:to>
      <xdr:col>37</xdr:col>
      <xdr:colOff>236220</xdr:colOff>
      <xdr:row>65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609599</xdr:colOff>
      <xdr:row>66</xdr:row>
      <xdr:rowOff>0</xdr:rowOff>
    </xdr:from>
    <xdr:to>
      <xdr:col>39</xdr:col>
      <xdr:colOff>493058</xdr:colOff>
      <xdr:row>83</xdr:row>
      <xdr:rowOff>121158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609599</xdr:colOff>
      <xdr:row>85</xdr:row>
      <xdr:rowOff>8965</xdr:rowOff>
    </xdr:from>
    <xdr:to>
      <xdr:col>38</xdr:col>
      <xdr:colOff>125506</xdr:colOff>
      <xdr:row>100</xdr:row>
      <xdr:rowOff>62753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EF0466-E6BC-495B-98DE-E1632384F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59267</xdr:colOff>
      <xdr:row>2</xdr:row>
      <xdr:rowOff>59267</xdr:rowOff>
    </xdr:from>
    <xdr:to>
      <xdr:col>38</xdr:col>
      <xdr:colOff>470747</xdr:colOff>
      <xdr:row>20</xdr:row>
      <xdr:rowOff>74507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37A445-F944-4EEE-929E-CBF6A4DF8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0</xdr:rowOff>
    </xdr:from>
    <xdr:to>
      <xdr:col>21</xdr:col>
      <xdr:colOff>281940</xdr:colOff>
      <xdr:row>16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18</xdr:row>
      <xdr:rowOff>0</xdr:rowOff>
    </xdr:from>
    <xdr:to>
      <xdr:col>21</xdr:col>
      <xdr:colOff>304800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601980</xdr:colOff>
      <xdr:row>33</xdr:row>
      <xdr:rowOff>175260</xdr:rowOff>
    </xdr:from>
    <xdr:to>
      <xdr:col>21</xdr:col>
      <xdr:colOff>297180</xdr:colOff>
      <xdr:row>52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18</xdr:row>
      <xdr:rowOff>2540</xdr:rowOff>
    </xdr:from>
    <xdr:to>
      <xdr:col>10</xdr:col>
      <xdr:colOff>0</xdr:colOff>
      <xdr:row>33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78740</xdr:colOff>
      <xdr:row>16</xdr:row>
      <xdr:rowOff>144780</xdr:rowOff>
    </xdr:from>
    <xdr:to>
      <xdr:col>17</xdr:col>
      <xdr:colOff>15240</xdr:colOff>
      <xdr:row>32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141605</xdr:colOff>
      <xdr:row>2</xdr:row>
      <xdr:rowOff>175261</xdr:rowOff>
    </xdr:from>
    <xdr:to>
      <xdr:col>16</xdr:col>
      <xdr:colOff>45720</xdr:colOff>
      <xdr:row>15</xdr:row>
      <xdr:rowOff>175261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200660</xdr:colOff>
      <xdr:row>18</xdr:row>
      <xdr:rowOff>0</xdr:rowOff>
    </xdr:from>
    <xdr:to>
      <xdr:col>4</xdr:col>
      <xdr:colOff>1005840</xdr:colOff>
      <xdr:row>32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175260</xdr:colOff>
      <xdr:row>5</xdr:row>
      <xdr:rowOff>83820</xdr:rowOff>
    </xdr:from>
    <xdr:to>
      <xdr:col>10</xdr:col>
      <xdr:colOff>777240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4CA-D7E9-3538-1B92-6700A80B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0</xdr:row>
      <xdr:rowOff>106680</xdr:rowOff>
    </xdr:from>
    <xdr:to>
      <xdr:col>11</xdr:col>
      <xdr:colOff>0</xdr:colOff>
      <xdr:row>12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E5AF1-9288-E93E-1513-146F2D125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144780</xdr:colOff>
      <xdr:row>13</xdr:row>
      <xdr:rowOff>121920</xdr:rowOff>
    </xdr:from>
    <xdr:to>
      <xdr:col>11</xdr:col>
      <xdr:colOff>7620</xdr:colOff>
      <xdr:row>26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C17D2-E12C-15F4-275C-55C8518E4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304800</xdr:colOff>
      <xdr:row>15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59D28-1078-4DA9-A8C7-3118F9BB2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14</xdr:col>
      <xdr:colOff>274320</xdr:colOff>
      <xdr:row>31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E973A8-771F-16F8-0B63-74A447890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213360</xdr:colOff>
      <xdr:row>0</xdr:row>
      <xdr:rowOff>167640</xdr:rowOff>
    </xdr:from>
    <xdr:to>
      <xdr:col>39</xdr:col>
      <xdr:colOff>464820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C52C9-5A4B-4476-8CA3-61DB5A88D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213360</xdr:colOff>
      <xdr:row>17</xdr:row>
      <xdr:rowOff>0</xdr:rowOff>
    </xdr:from>
    <xdr:to>
      <xdr:col>39</xdr:col>
      <xdr:colOff>464820</xdr:colOff>
      <xdr:row>32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E3CC0D-FA13-4EEB-8C04-64524F6B6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228600</xdr:colOff>
      <xdr:row>33</xdr:row>
      <xdr:rowOff>22860</xdr:rowOff>
    </xdr:from>
    <xdr:to>
      <xdr:col>39</xdr:col>
      <xdr:colOff>480060</xdr:colOff>
      <xdr:row>48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BB319C-E3FF-4671-AC81-C035058F4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251460</xdr:colOff>
      <xdr:row>16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CEF454-365F-4995-B221-0CDFBC952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17</xdr:row>
      <xdr:rowOff>0</xdr:rowOff>
    </xdr:from>
    <xdr:to>
      <xdr:col>48</xdr:col>
      <xdr:colOff>594360</xdr:colOff>
      <xdr:row>31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616D057-6CDC-4E75-9B22-84F2D826D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RP\Desktop\BDM%20Project%20(Muskan)\BDM%20Project%20(else).xlsx" TargetMode="External"/><Relationship Id="rId1" Type="http://schemas.openxmlformats.org/officeDocument/2006/relationships/externalLinkPath" Target="/Users/RRP/Desktop/BDM%20Project%20(Muskan)/BDM%20Project%20(el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d-Term Charts"/>
      <sheetName val="Sales"/>
      <sheetName val="Purchase"/>
      <sheetName val="Inventory"/>
      <sheetName val="Profit-Loss"/>
      <sheetName val="Pareto Chart"/>
      <sheetName val="Financial Metrics"/>
      <sheetName val="PL &amp; Insights"/>
      <sheetName val="Ratios"/>
      <sheetName val="Trend"/>
      <sheetName val="Pur-Sales Qty"/>
      <sheetName val="Profitability Analysis"/>
      <sheetName val="Contribution Margin Analysis"/>
      <sheetName val="Cost-Volume Profit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F1" t="str">
            <v>Date</v>
          </cell>
        </row>
        <row r="2">
          <cell r="AF2"/>
        </row>
        <row r="3">
          <cell r="AF3">
            <v>45170</v>
          </cell>
        </row>
        <row r="4">
          <cell r="AF4">
            <v>45171</v>
          </cell>
        </row>
        <row r="5">
          <cell r="AF5">
            <v>45173</v>
          </cell>
        </row>
        <row r="6">
          <cell r="AF6">
            <v>45174</v>
          </cell>
        </row>
        <row r="7">
          <cell r="AF7">
            <v>45176</v>
          </cell>
        </row>
        <row r="8">
          <cell r="AF8">
            <v>45177</v>
          </cell>
        </row>
        <row r="9">
          <cell r="AF9">
            <v>45178</v>
          </cell>
        </row>
        <row r="10">
          <cell r="AF10">
            <v>45187</v>
          </cell>
        </row>
        <row r="11">
          <cell r="AF11">
            <v>45188</v>
          </cell>
        </row>
        <row r="12">
          <cell r="AF12">
            <v>45190</v>
          </cell>
        </row>
        <row r="13">
          <cell r="AF13">
            <v>45191</v>
          </cell>
        </row>
        <row r="14">
          <cell r="AF14">
            <v>45196</v>
          </cell>
        </row>
        <row r="15">
          <cell r="AF15">
            <v>45197</v>
          </cell>
        </row>
        <row r="16">
          <cell r="AF16">
            <v>45199</v>
          </cell>
        </row>
        <row r="17">
          <cell r="AF17">
            <v>45201</v>
          </cell>
        </row>
        <row r="18">
          <cell r="AF18">
            <v>45202</v>
          </cell>
        </row>
        <row r="19">
          <cell r="AF19">
            <v>45204</v>
          </cell>
        </row>
        <row r="20">
          <cell r="AF20">
            <v>45205</v>
          </cell>
        </row>
        <row r="21">
          <cell r="AF21">
            <v>45206</v>
          </cell>
        </row>
        <row r="22">
          <cell r="AF22">
            <v>45208</v>
          </cell>
        </row>
        <row r="23">
          <cell r="AF23">
            <v>45209</v>
          </cell>
        </row>
        <row r="24">
          <cell r="AF24">
            <v>45210</v>
          </cell>
        </row>
        <row r="25">
          <cell r="AF25">
            <v>45211</v>
          </cell>
        </row>
        <row r="26">
          <cell r="AF26">
            <v>45212</v>
          </cell>
        </row>
        <row r="27">
          <cell r="AF27">
            <v>45213</v>
          </cell>
        </row>
        <row r="28">
          <cell r="AF28">
            <v>45215</v>
          </cell>
        </row>
        <row r="29">
          <cell r="AF29">
            <v>45216</v>
          </cell>
        </row>
        <row r="30">
          <cell r="AF30">
            <v>45217</v>
          </cell>
        </row>
        <row r="31">
          <cell r="AF31">
            <v>45218</v>
          </cell>
        </row>
        <row r="32">
          <cell r="AF32">
            <v>45219</v>
          </cell>
        </row>
        <row r="33">
          <cell r="AF33">
            <v>45220</v>
          </cell>
        </row>
        <row r="34">
          <cell r="AF34">
            <v>45221</v>
          </cell>
        </row>
        <row r="35">
          <cell r="AF35">
            <v>45222</v>
          </cell>
        </row>
        <row r="36">
          <cell r="AF36">
            <v>45223</v>
          </cell>
        </row>
        <row r="37">
          <cell r="AF37">
            <v>45224</v>
          </cell>
        </row>
        <row r="38">
          <cell r="AF38">
            <v>45225</v>
          </cell>
        </row>
        <row r="39">
          <cell r="AF39">
            <v>45226</v>
          </cell>
        </row>
        <row r="40">
          <cell r="AF40">
            <v>45227</v>
          </cell>
        </row>
        <row r="41">
          <cell r="AF41">
            <v>45229</v>
          </cell>
        </row>
        <row r="42">
          <cell r="AF42">
            <v>45230</v>
          </cell>
        </row>
        <row r="43">
          <cell r="AF43">
            <v>45231</v>
          </cell>
        </row>
        <row r="44">
          <cell r="AF44">
            <v>45232</v>
          </cell>
        </row>
        <row r="45">
          <cell r="AF45">
            <v>45233</v>
          </cell>
        </row>
        <row r="46">
          <cell r="AF46">
            <v>45234</v>
          </cell>
        </row>
        <row r="47">
          <cell r="AF47">
            <v>45235</v>
          </cell>
        </row>
        <row r="48">
          <cell r="AF48">
            <v>45236</v>
          </cell>
        </row>
        <row r="49">
          <cell r="AF49">
            <v>45237</v>
          </cell>
        </row>
        <row r="50">
          <cell r="AF50">
            <v>45238</v>
          </cell>
        </row>
        <row r="51">
          <cell r="AF51">
            <v>45240</v>
          </cell>
        </row>
        <row r="52">
          <cell r="AF52">
            <v>45244</v>
          </cell>
        </row>
        <row r="53">
          <cell r="AF53">
            <v>45245</v>
          </cell>
        </row>
        <row r="54">
          <cell r="AF54">
            <v>45246</v>
          </cell>
        </row>
        <row r="55">
          <cell r="AF55">
            <v>45247</v>
          </cell>
        </row>
        <row r="56">
          <cell r="AF56">
            <v>45248</v>
          </cell>
        </row>
        <row r="57">
          <cell r="AF57">
            <v>45250</v>
          </cell>
        </row>
        <row r="58">
          <cell r="AF58">
            <v>45251</v>
          </cell>
        </row>
        <row r="59">
          <cell r="AF59">
            <v>45252</v>
          </cell>
        </row>
        <row r="60">
          <cell r="AF60">
            <v>45253</v>
          </cell>
        </row>
        <row r="61">
          <cell r="AF61">
            <v>45254</v>
          </cell>
        </row>
        <row r="62">
          <cell r="AF62">
            <v>45255</v>
          </cell>
        </row>
        <row r="63">
          <cell r="AF63">
            <v>45256</v>
          </cell>
        </row>
        <row r="64">
          <cell r="AF64">
            <v>45257</v>
          </cell>
        </row>
        <row r="65">
          <cell r="AF65">
            <v>45258</v>
          </cell>
        </row>
        <row r="66">
          <cell r="AF66">
            <v>45259</v>
          </cell>
        </row>
        <row r="67">
          <cell r="AF67">
            <v>45260</v>
          </cell>
        </row>
        <row r="68">
          <cell r="AF68">
            <v>45261</v>
          </cell>
        </row>
        <row r="69">
          <cell r="AF69">
            <v>45262</v>
          </cell>
        </row>
        <row r="70">
          <cell r="AF70">
            <v>45264</v>
          </cell>
        </row>
        <row r="71">
          <cell r="AF71">
            <v>45265</v>
          </cell>
        </row>
        <row r="72">
          <cell r="AF72">
            <v>45266</v>
          </cell>
        </row>
        <row r="73">
          <cell r="AF73">
            <v>45267</v>
          </cell>
        </row>
        <row r="74">
          <cell r="AF74">
            <v>45268</v>
          </cell>
        </row>
        <row r="75">
          <cell r="AF75">
            <v>45269</v>
          </cell>
        </row>
        <row r="76">
          <cell r="AF76">
            <v>45271</v>
          </cell>
        </row>
        <row r="77">
          <cell r="AF77">
            <v>45272</v>
          </cell>
        </row>
        <row r="78">
          <cell r="AF78">
            <v>45273</v>
          </cell>
        </row>
        <row r="79">
          <cell r="AF79">
            <v>45274</v>
          </cell>
        </row>
        <row r="80">
          <cell r="AF80">
            <v>45275</v>
          </cell>
        </row>
        <row r="81">
          <cell r="AF81">
            <v>45276</v>
          </cell>
        </row>
        <row r="82">
          <cell r="AF82">
            <v>45278</v>
          </cell>
        </row>
        <row r="83">
          <cell r="AF83">
            <v>45279</v>
          </cell>
        </row>
        <row r="84">
          <cell r="AF84">
            <v>45280</v>
          </cell>
        </row>
        <row r="85">
          <cell r="AF85">
            <v>45281</v>
          </cell>
        </row>
        <row r="86">
          <cell r="AF86">
            <v>45282</v>
          </cell>
        </row>
        <row r="87">
          <cell r="AF87">
            <v>45283</v>
          </cell>
        </row>
        <row r="88">
          <cell r="AF88">
            <v>45285</v>
          </cell>
        </row>
        <row r="89">
          <cell r="AF89">
            <v>45286</v>
          </cell>
        </row>
        <row r="90">
          <cell r="AF90">
            <v>45287</v>
          </cell>
        </row>
        <row r="91">
          <cell r="AF91">
            <v>45290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3" sqref="T3"/>
    </sheetView>
  </sheetViews>
  <sheetFormatPr defaultColWidth="8.88671875" defaultRowHeight="14.4"/>
  <cols>
    <col min="1" max="1" width="9.6640625" style="2" customWidth="1"/>
    <col min="2" max="2" width="5.88671875" style="2" bestFit="1" customWidth="1"/>
    <col min="3" max="3" width="5" style="2" bestFit="1" customWidth="1"/>
    <col min="4" max="4" width="10.6640625" style="2" bestFit="1" customWidth="1"/>
    <col min="5" max="5" width="9.6640625" style="2" bestFit="1" customWidth="1"/>
    <col min="6" max="6" width="11.77734375" style="2" bestFit="1" customWidth="1"/>
    <col min="7" max="7" width="6.5546875" style="2" bestFit="1" customWidth="1"/>
    <col min="8" max="8" width="7" style="2" bestFit="1" customWidth="1"/>
    <col min="9" max="9" width="8.109375" style="2" bestFit="1" customWidth="1"/>
    <col min="10" max="11" width="5.44140625" style="2" bestFit="1" customWidth="1"/>
    <col min="12" max="12" width="4.77734375" style="2" bestFit="1" customWidth="1"/>
    <col min="13" max="13" width="10.6640625" style="2" bestFit="1" customWidth="1"/>
    <col min="14" max="14" width="9.6640625" style="2" bestFit="1" customWidth="1"/>
    <col min="15" max="15" width="11.77734375" style="2" bestFit="1" customWidth="1"/>
    <col min="16" max="16" width="6.5546875" style="2" bestFit="1" customWidth="1"/>
    <col min="17" max="17" width="7" style="2" bestFit="1" customWidth="1"/>
    <col min="18" max="18" width="8.109375" style="2" bestFit="1" customWidth="1"/>
    <col min="19" max="19" width="5.44140625" style="2" bestFit="1" customWidth="1"/>
    <col min="20" max="20" width="9.33203125" style="2" bestFit="1" customWidth="1"/>
    <col min="21" max="21" width="7.88671875" style="2" bestFit="1" customWidth="1"/>
    <col min="22" max="22" width="10.6640625" style="2" bestFit="1" customWidth="1"/>
    <col min="23" max="23" width="9.6640625" style="2" bestFit="1" customWidth="1"/>
    <col min="24" max="24" width="11.77734375" style="2" bestFit="1" customWidth="1"/>
    <col min="25" max="25" width="9.33203125" style="2" bestFit="1" customWidth="1"/>
    <col min="26" max="26" width="7.88671875" style="2" bestFit="1" customWidth="1"/>
    <col min="27" max="28" width="9.33203125" style="2" bestFit="1" customWidth="1"/>
    <col min="29" max="29" width="20.44140625" style="2" bestFit="1" customWidth="1"/>
    <col min="30" max="30" width="9.6640625" style="2" customWidth="1"/>
    <col min="31" max="39" width="8.88671875" style="2"/>
    <col min="40" max="40" width="16.5546875" style="2" bestFit="1" customWidth="1"/>
    <col min="41" max="42" width="8.88671875" style="2"/>
    <col min="43" max="43" width="11.109375" style="2" bestFit="1" customWidth="1"/>
    <col min="44" max="44" width="8.88671875" style="2"/>
    <col min="45" max="45" width="21.44140625" style="2" bestFit="1" customWidth="1"/>
    <col min="46" max="46" width="8.88671875" style="2"/>
    <col min="47" max="47" width="26.6640625" style="2" bestFit="1" customWidth="1"/>
    <col min="48" max="16384" width="8.88671875" style="2"/>
  </cols>
  <sheetData>
    <row r="1" spans="1:38" s="1" customFormat="1">
      <c r="A1" s="181" t="s">
        <v>0</v>
      </c>
      <c r="B1" s="185" t="s">
        <v>1</v>
      </c>
      <c r="C1" s="185"/>
      <c r="D1" s="185"/>
      <c r="E1" s="185"/>
      <c r="F1" s="185"/>
      <c r="G1" s="185"/>
      <c r="H1" s="185"/>
      <c r="I1" s="185"/>
      <c r="J1" s="185"/>
      <c r="K1" s="183" t="s">
        <v>2</v>
      </c>
      <c r="L1" s="183"/>
      <c r="M1" s="183"/>
      <c r="N1" s="183"/>
      <c r="O1" s="183"/>
      <c r="P1" s="183"/>
      <c r="Q1" s="183"/>
      <c r="R1" s="183"/>
      <c r="S1" s="183"/>
      <c r="T1" s="184" t="s">
        <v>3</v>
      </c>
      <c r="U1" s="184"/>
      <c r="V1" s="184"/>
      <c r="W1" s="184"/>
      <c r="X1" s="184"/>
      <c r="Y1" s="184"/>
      <c r="Z1" s="184"/>
      <c r="AA1" s="184"/>
      <c r="AB1" s="184"/>
      <c r="AC1" s="182" t="s">
        <v>4</v>
      </c>
      <c r="AD1" s="181" t="s">
        <v>0</v>
      </c>
      <c r="AF1" s="36"/>
      <c r="AG1" s="36"/>
      <c r="AH1" s="36"/>
      <c r="AI1" s="36"/>
      <c r="AJ1" s="36"/>
      <c r="AK1" s="36"/>
      <c r="AL1" s="36"/>
    </row>
    <row r="2" spans="1:38" s="1" customFormat="1">
      <c r="A2" s="181"/>
      <c r="B2" s="122" t="s">
        <v>86</v>
      </c>
      <c r="C2" s="122" t="s">
        <v>87</v>
      </c>
      <c r="D2" s="122" t="s">
        <v>65</v>
      </c>
      <c r="E2" s="122" t="s">
        <v>62</v>
      </c>
      <c r="F2" s="122" t="s">
        <v>61</v>
      </c>
      <c r="G2" s="122" t="s">
        <v>66</v>
      </c>
      <c r="H2" s="122" t="s">
        <v>67</v>
      </c>
      <c r="I2" s="122" t="s">
        <v>63</v>
      </c>
      <c r="J2" s="122" t="s">
        <v>64</v>
      </c>
      <c r="K2" s="125" t="s">
        <v>88</v>
      </c>
      <c r="L2" s="125" t="s">
        <v>87</v>
      </c>
      <c r="M2" s="125" t="s">
        <v>65</v>
      </c>
      <c r="N2" s="125" t="s">
        <v>62</v>
      </c>
      <c r="O2" s="125" t="s">
        <v>61</v>
      </c>
      <c r="P2" s="125" t="s">
        <v>66</v>
      </c>
      <c r="Q2" s="125" t="s">
        <v>67</v>
      </c>
      <c r="R2" s="125" t="s">
        <v>63</v>
      </c>
      <c r="S2" s="125" t="s">
        <v>64</v>
      </c>
      <c r="T2" s="126" t="s">
        <v>88</v>
      </c>
      <c r="U2" s="126" t="s">
        <v>87</v>
      </c>
      <c r="V2" s="126" t="s">
        <v>65</v>
      </c>
      <c r="W2" s="126" t="s">
        <v>62</v>
      </c>
      <c r="X2" s="126" t="s">
        <v>61</v>
      </c>
      <c r="Y2" s="126" t="s">
        <v>66</v>
      </c>
      <c r="Z2" s="126" t="s">
        <v>67</v>
      </c>
      <c r="AA2" s="126" t="s">
        <v>63</v>
      </c>
      <c r="AB2" s="126" t="s">
        <v>64</v>
      </c>
      <c r="AC2" s="182"/>
      <c r="AD2" s="181"/>
    </row>
    <row r="3" spans="1:38">
      <c r="A3" s="5">
        <v>45383</v>
      </c>
      <c r="B3" s="127">
        <v>11</v>
      </c>
      <c r="C3" s="127">
        <v>31</v>
      </c>
      <c r="D3" s="69">
        <v>11</v>
      </c>
      <c r="E3" s="69">
        <v>13</v>
      </c>
      <c r="F3" s="127">
        <v>7</v>
      </c>
      <c r="G3" s="69">
        <v>14</v>
      </c>
      <c r="H3" s="69">
        <v>4</v>
      </c>
      <c r="I3" s="69">
        <v>14</v>
      </c>
      <c r="J3" s="69">
        <v>7</v>
      </c>
      <c r="K3" s="70">
        <v>328</v>
      </c>
      <c r="L3" s="70">
        <v>39</v>
      </c>
      <c r="M3" s="70">
        <v>165</v>
      </c>
      <c r="N3" s="70">
        <v>125</v>
      </c>
      <c r="O3" s="70">
        <v>125</v>
      </c>
      <c r="P3" s="70">
        <v>150</v>
      </c>
      <c r="Q3" s="70">
        <v>160</v>
      </c>
      <c r="R3" s="70">
        <v>115</v>
      </c>
      <c r="S3" s="70">
        <v>460</v>
      </c>
      <c r="T3" s="71">
        <f t="shared" ref="T3:T34" si="0">B3*K3</f>
        <v>3608</v>
      </c>
      <c r="U3" s="71">
        <f t="shared" ref="U3:U34" si="1">C3*L3</f>
        <v>1209</v>
      </c>
      <c r="V3" s="71">
        <f t="shared" ref="V3:V34" si="2">D3*M3</f>
        <v>1815</v>
      </c>
      <c r="W3" s="71">
        <f t="shared" ref="W3:W34" si="3">E3*N3</f>
        <v>1625</v>
      </c>
      <c r="X3" s="71">
        <f t="shared" ref="X3:X34" si="4">F3*O3</f>
        <v>875</v>
      </c>
      <c r="Y3" s="71">
        <f t="shared" ref="Y3:Y34" si="5">G3*P3</f>
        <v>2100</v>
      </c>
      <c r="Z3" s="71">
        <f t="shared" ref="Z3:Z34" si="6">H3*Q3</f>
        <v>640</v>
      </c>
      <c r="AA3" s="71">
        <f t="shared" ref="AA3:AA34" si="7">I3*R3</f>
        <v>1610</v>
      </c>
      <c r="AB3" s="71">
        <f t="shared" ref="AB3:AB34" si="8">J3*S3</f>
        <v>3220</v>
      </c>
      <c r="AC3" s="72">
        <f t="shared" ref="AC3:AC34" si="9">SUM(T3:AB3)</f>
        <v>16702</v>
      </c>
      <c r="AD3" s="5">
        <v>45383</v>
      </c>
    </row>
    <row r="4" spans="1:38">
      <c r="A4" s="5">
        <v>45384</v>
      </c>
      <c r="B4" s="127">
        <v>10</v>
      </c>
      <c r="C4" s="69">
        <v>31</v>
      </c>
      <c r="D4" s="69">
        <v>13</v>
      </c>
      <c r="E4" s="69">
        <v>14</v>
      </c>
      <c r="F4" s="69">
        <v>7</v>
      </c>
      <c r="G4" s="69">
        <v>15</v>
      </c>
      <c r="H4" s="69">
        <v>5</v>
      </c>
      <c r="I4" s="127">
        <v>17</v>
      </c>
      <c r="J4" s="69">
        <v>6</v>
      </c>
      <c r="K4" s="70">
        <v>328</v>
      </c>
      <c r="L4" s="70">
        <v>39</v>
      </c>
      <c r="M4" s="70">
        <v>165</v>
      </c>
      <c r="N4" s="70">
        <v>125</v>
      </c>
      <c r="O4" s="70">
        <v>125</v>
      </c>
      <c r="P4" s="70">
        <v>150</v>
      </c>
      <c r="Q4" s="70">
        <v>160</v>
      </c>
      <c r="R4" s="70">
        <v>115</v>
      </c>
      <c r="S4" s="70">
        <v>460</v>
      </c>
      <c r="T4" s="71">
        <f t="shared" si="0"/>
        <v>3280</v>
      </c>
      <c r="U4" s="71">
        <f t="shared" si="1"/>
        <v>1209</v>
      </c>
      <c r="V4" s="71">
        <f t="shared" si="2"/>
        <v>2145</v>
      </c>
      <c r="W4" s="71">
        <f t="shared" si="3"/>
        <v>1750</v>
      </c>
      <c r="X4" s="71">
        <f t="shared" si="4"/>
        <v>875</v>
      </c>
      <c r="Y4" s="71">
        <f t="shared" si="5"/>
        <v>2250</v>
      </c>
      <c r="Z4" s="71">
        <f t="shared" si="6"/>
        <v>800</v>
      </c>
      <c r="AA4" s="71">
        <f t="shared" si="7"/>
        <v>1955</v>
      </c>
      <c r="AB4" s="71">
        <f t="shared" si="8"/>
        <v>2760</v>
      </c>
      <c r="AC4" s="72">
        <f t="shared" si="9"/>
        <v>17024</v>
      </c>
      <c r="AD4" s="5">
        <v>45384</v>
      </c>
    </row>
    <row r="5" spans="1:38">
      <c r="A5" s="5">
        <v>45385</v>
      </c>
      <c r="B5" s="127">
        <v>10</v>
      </c>
      <c r="C5" s="69">
        <v>29</v>
      </c>
      <c r="D5" s="69">
        <v>11</v>
      </c>
      <c r="E5" s="69">
        <v>15</v>
      </c>
      <c r="F5" s="69">
        <v>8</v>
      </c>
      <c r="G5" s="69">
        <v>14</v>
      </c>
      <c r="H5" s="69">
        <v>3</v>
      </c>
      <c r="I5" s="69">
        <v>17</v>
      </c>
      <c r="J5" s="69">
        <v>6</v>
      </c>
      <c r="K5" s="70">
        <v>328</v>
      </c>
      <c r="L5" s="70">
        <v>39</v>
      </c>
      <c r="M5" s="70">
        <v>165</v>
      </c>
      <c r="N5" s="70">
        <v>125</v>
      </c>
      <c r="O5" s="70">
        <v>125</v>
      </c>
      <c r="P5" s="70">
        <v>150</v>
      </c>
      <c r="Q5" s="70">
        <v>160</v>
      </c>
      <c r="R5" s="70">
        <v>115</v>
      </c>
      <c r="S5" s="70">
        <v>460</v>
      </c>
      <c r="T5" s="71">
        <f t="shared" si="0"/>
        <v>3280</v>
      </c>
      <c r="U5" s="71">
        <f t="shared" si="1"/>
        <v>1131</v>
      </c>
      <c r="V5" s="71">
        <f t="shared" si="2"/>
        <v>1815</v>
      </c>
      <c r="W5" s="71">
        <f t="shared" si="3"/>
        <v>1875</v>
      </c>
      <c r="X5" s="71">
        <f t="shared" si="4"/>
        <v>1000</v>
      </c>
      <c r="Y5" s="71">
        <f t="shared" si="5"/>
        <v>2100</v>
      </c>
      <c r="Z5" s="71">
        <f t="shared" si="6"/>
        <v>480</v>
      </c>
      <c r="AA5" s="71">
        <f t="shared" si="7"/>
        <v>1955</v>
      </c>
      <c r="AB5" s="71">
        <f t="shared" si="8"/>
        <v>2760</v>
      </c>
      <c r="AC5" s="72">
        <f t="shared" si="9"/>
        <v>16396</v>
      </c>
      <c r="AD5" s="5">
        <v>45385</v>
      </c>
    </row>
    <row r="6" spans="1:38">
      <c r="A6" s="5">
        <v>45386</v>
      </c>
      <c r="B6" s="127">
        <v>10</v>
      </c>
      <c r="C6" s="69">
        <v>30</v>
      </c>
      <c r="D6" s="69">
        <v>14</v>
      </c>
      <c r="E6" s="69">
        <v>15</v>
      </c>
      <c r="F6" s="69">
        <v>9</v>
      </c>
      <c r="G6" s="69">
        <v>14</v>
      </c>
      <c r="H6" s="69">
        <v>5</v>
      </c>
      <c r="I6" s="69">
        <v>18</v>
      </c>
      <c r="J6" s="69">
        <v>6</v>
      </c>
      <c r="K6" s="70">
        <v>328</v>
      </c>
      <c r="L6" s="70">
        <v>39</v>
      </c>
      <c r="M6" s="70">
        <v>165</v>
      </c>
      <c r="N6" s="70">
        <v>125</v>
      </c>
      <c r="O6" s="70">
        <v>125</v>
      </c>
      <c r="P6" s="70">
        <v>150</v>
      </c>
      <c r="Q6" s="70">
        <v>160</v>
      </c>
      <c r="R6" s="70">
        <v>115</v>
      </c>
      <c r="S6" s="70">
        <v>460</v>
      </c>
      <c r="T6" s="71">
        <f t="shared" si="0"/>
        <v>3280</v>
      </c>
      <c r="U6" s="71">
        <f t="shared" si="1"/>
        <v>1170</v>
      </c>
      <c r="V6" s="71">
        <f t="shared" si="2"/>
        <v>2310</v>
      </c>
      <c r="W6" s="71">
        <f t="shared" si="3"/>
        <v>1875</v>
      </c>
      <c r="X6" s="71">
        <f t="shared" si="4"/>
        <v>1125</v>
      </c>
      <c r="Y6" s="71">
        <f t="shared" si="5"/>
        <v>2100</v>
      </c>
      <c r="Z6" s="71">
        <f t="shared" si="6"/>
        <v>800</v>
      </c>
      <c r="AA6" s="71">
        <f t="shared" si="7"/>
        <v>2070</v>
      </c>
      <c r="AB6" s="71">
        <f t="shared" si="8"/>
        <v>2760</v>
      </c>
      <c r="AC6" s="72">
        <f t="shared" si="9"/>
        <v>17490</v>
      </c>
      <c r="AD6" s="5">
        <v>45386</v>
      </c>
    </row>
    <row r="7" spans="1:38">
      <c r="A7" s="5">
        <v>45387</v>
      </c>
      <c r="B7" s="127">
        <v>11</v>
      </c>
      <c r="C7" s="69">
        <v>29</v>
      </c>
      <c r="D7" s="69">
        <v>15</v>
      </c>
      <c r="E7" s="127">
        <v>11</v>
      </c>
      <c r="F7" s="69">
        <v>8</v>
      </c>
      <c r="G7" s="69">
        <v>13</v>
      </c>
      <c r="H7" s="69">
        <v>6</v>
      </c>
      <c r="I7" s="69">
        <v>19</v>
      </c>
      <c r="J7" s="69">
        <v>7</v>
      </c>
      <c r="K7" s="70">
        <v>328</v>
      </c>
      <c r="L7" s="70">
        <v>39</v>
      </c>
      <c r="M7" s="70">
        <v>165</v>
      </c>
      <c r="N7" s="70">
        <v>125</v>
      </c>
      <c r="O7" s="70">
        <v>125</v>
      </c>
      <c r="P7" s="70">
        <v>150</v>
      </c>
      <c r="Q7" s="70">
        <v>160</v>
      </c>
      <c r="R7" s="70">
        <v>115</v>
      </c>
      <c r="S7" s="70">
        <v>460</v>
      </c>
      <c r="T7" s="71">
        <f t="shared" si="0"/>
        <v>3608</v>
      </c>
      <c r="U7" s="71">
        <f t="shared" si="1"/>
        <v>1131</v>
      </c>
      <c r="V7" s="71">
        <f t="shared" si="2"/>
        <v>2475</v>
      </c>
      <c r="W7" s="71">
        <f t="shared" si="3"/>
        <v>1375</v>
      </c>
      <c r="X7" s="71">
        <f t="shared" si="4"/>
        <v>1000</v>
      </c>
      <c r="Y7" s="71">
        <f t="shared" si="5"/>
        <v>1950</v>
      </c>
      <c r="Z7" s="71">
        <f t="shared" si="6"/>
        <v>960</v>
      </c>
      <c r="AA7" s="71">
        <f t="shared" si="7"/>
        <v>2185</v>
      </c>
      <c r="AB7" s="71">
        <f t="shared" si="8"/>
        <v>3220</v>
      </c>
      <c r="AC7" s="72">
        <f t="shared" si="9"/>
        <v>17904</v>
      </c>
      <c r="AD7" s="5">
        <v>45387</v>
      </c>
    </row>
    <row r="8" spans="1:38">
      <c r="A8" s="5">
        <v>45388</v>
      </c>
      <c r="B8" s="127">
        <v>11</v>
      </c>
      <c r="C8" s="69">
        <v>32</v>
      </c>
      <c r="D8" s="69">
        <v>15</v>
      </c>
      <c r="E8" s="127">
        <v>10</v>
      </c>
      <c r="F8" s="69">
        <v>7</v>
      </c>
      <c r="G8" s="69">
        <v>13</v>
      </c>
      <c r="H8" s="69">
        <v>5</v>
      </c>
      <c r="I8" s="69">
        <v>16</v>
      </c>
      <c r="J8" s="69">
        <v>8</v>
      </c>
      <c r="K8" s="70">
        <v>328</v>
      </c>
      <c r="L8" s="70">
        <v>39</v>
      </c>
      <c r="M8" s="70">
        <v>165</v>
      </c>
      <c r="N8" s="70">
        <v>125</v>
      </c>
      <c r="O8" s="70">
        <v>125</v>
      </c>
      <c r="P8" s="70">
        <v>150</v>
      </c>
      <c r="Q8" s="70">
        <v>160</v>
      </c>
      <c r="R8" s="70">
        <v>115</v>
      </c>
      <c r="S8" s="70">
        <v>460</v>
      </c>
      <c r="T8" s="71">
        <f t="shared" si="0"/>
        <v>3608</v>
      </c>
      <c r="U8" s="71">
        <f t="shared" si="1"/>
        <v>1248</v>
      </c>
      <c r="V8" s="71">
        <f t="shared" si="2"/>
        <v>2475</v>
      </c>
      <c r="W8" s="71">
        <f t="shared" si="3"/>
        <v>1250</v>
      </c>
      <c r="X8" s="71">
        <f t="shared" si="4"/>
        <v>875</v>
      </c>
      <c r="Y8" s="71">
        <f t="shared" si="5"/>
        <v>1950</v>
      </c>
      <c r="Z8" s="71">
        <f t="shared" si="6"/>
        <v>800</v>
      </c>
      <c r="AA8" s="71">
        <f t="shared" si="7"/>
        <v>1840</v>
      </c>
      <c r="AB8" s="71">
        <f t="shared" si="8"/>
        <v>3680</v>
      </c>
      <c r="AC8" s="72">
        <f t="shared" si="9"/>
        <v>17726</v>
      </c>
      <c r="AD8" s="5">
        <v>45388</v>
      </c>
    </row>
    <row r="9" spans="1:38">
      <c r="A9" s="5">
        <v>45389</v>
      </c>
      <c r="B9" s="127">
        <v>10</v>
      </c>
      <c r="C9" s="69">
        <v>30</v>
      </c>
      <c r="D9" s="69">
        <v>13</v>
      </c>
      <c r="E9" s="127">
        <v>10</v>
      </c>
      <c r="F9" s="69">
        <v>10</v>
      </c>
      <c r="G9" s="69">
        <v>15</v>
      </c>
      <c r="H9" s="69">
        <v>4</v>
      </c>
      <c r="I9" s="69">
        <v>17</v>
      </c>
      <c r="J9" s="69">
        <v>6</v>
      </c>
      <c r="K9" s="70">
        <v>329</v>
      </c>
      <c r="L9" s="70">
        <v>39</v>
      </c>
      <c r="M9" s="70">
        <v>165</v>
      </c>
      <c r="N9" s="70">
        <v>125</v>
      </c>
      <c r="O9" s="70">
        <v>125</v>
      </c>
      <c r="P9" s="70">
        <v>150</v>
      </c>
      <c r="Q9" s="70">
        <v>160</v>
      </c>
      <c r="R9" s="70">
        <v>115</v>
      </c>
      <c r="S9" s="70">
        <v>460</v>
      </c>
      <c r="T9" s="71">
        <f t="shared" si="0"/>
        <v>3290</v>
      </c>
      <c r="U9" s="71">
        <f t="shared" si="1"/>
        <v>1170</v>
      </c>
      <c r="V9" s="71">
        <f t="shared" si="2"/>
        <v>2145</v>
      </c>
      <c r="W9" s="71">
        <f t="shared" si="3"/>
        <v>1250</v>
      </c>
      <c r="X9" s="71">
        <f t="shared" si="4"/>
        <v>1250</v>
      </c>
      <c r="Y9" s="71">
        <f t="shared" si="5"/>
        <v>2250</v>
      </c>
      <c r="Z9" s="71">
        <f t="shared" si="6"/>
        <v>640</v>
      </c>
      <c r="AA9" s="71">
        <f t="shared" si="7"/>
        <v>1955</v>
      </c>
      <c r="AB9" s="71">
        <f t="shared" si="8"/>
        <v>2760</v>
      </c>
      <c r="AC9" s="72">
        <f t="shared" si="9"/>
        <v>16710</v>
      </c>
      <c r="AD9" s="5">
        <v>45389</v>
      </c>
    </row>
    <row r="10" spans="1:38">
      <c r="A10" s="5">
        <v>45390</v>
      </c>
      <c r="B10" s="127">
        <v>10</v>
      </c>
      <c r="C10" s="69">
        <v>30</v>
      </c>
      <c r="D10" s="69">
        <v>12</v>
      </c>
      <c r="E10" s="69">
        <v>14</v>
      </c>
      <c r="F10" s="69">
        <v>10</v>
      </c>
      <c r="G10" s="69">
        <v>12</v>
      </c>
      <c r="H10" s="69">
        <v>5</v>
      </c>
      <c r="I10" s="69">
        <v>16</v>
      </c>
      <c r="J10" s="69">
        <v>6</v>
      </c>
      <c r="K10" s="70">
        <v>329</v>
      </c>
      <c r="L10" s="70">
        <v>39</v>
      </c>
      <c r="M10" s="70">
        <v>165</v>
      </c>
      <c r="N10" s="70">
        <v>125</v>
      </c>
      <c r="O10" s="70">
        <v>125</v>
      </c>
      <c r="P10" s="70">
        <v>150</v>
      </c>
      <c r="Q10" s="70">
        <v>160</v>
      </c>
      <c r="R10" s="70">
        <v>115</v>
      </c>
      <c r="S10" s="70">
        <v>460</v>
      </c>
      <c r="T10" s="71">
        <f t="shared" si="0"/>
        <v>3290</v>
      </c>
      <c r="U10" s="71">
        <f t="shared" si="1"/>
        <v>1170</v>
      </c>
      <c r="V10" s="71">
        <f t="shared" si="2"/>
        <v>1980</v>
      </c>
      <c r="W10" s="71">
        <f t="shared" si="3"/>
        <v>1750</v>
      </c>
      <c r="X10" s="71">
        <f t="shared" si="4"/>
        <v>1250</v>
      </c>
      <c r="Y10" s="71">
        <f t="shared" si="5"/>
        <v>1800</v>
      </c>
      <c r="Z10" s="71">
        <f t="shared" si="6"/>
        <v>800</v>
      </c>
      <c r="AA10" s="71">
        <f t="shared" si="7"/>
        <v>1840</v>
      </c>
      <c r="AB10" s="71">
        <f t="shared" si="8"/>
        <v>2760</v>
      </c>
      <c r="AC10" s="72">
        <f t="shared" si="9"/>
        <v>16640</v>
      </c>
      <c r="AD10" s="5">
        <v>45390</v>
      </c>
    </row>
    <row r="11" spans="1:38">
      <c r="A11" s="5">
        <v>45391</v>
      </c>
      <c r="B11" s="127">
        <v>10</v>
      </c>
      <c r="C11" s="69">
        <v>29</v>
      </c>
      <c r="D11" s="69">
        <v>11</v>
      </c>
      <c r="E11" s="69">
        <v>12</v>
      </c>
      <c r="F11" s="69">
        <v>9</v>
      </c>
      <c r="G11" s="69">
        <v>10</v>
      </c>
      <c r="H11" s="69">
        <v>3</v>
      </c>
      <c r="I11" s="69">
        <v>19</v>
      </c>
      <c r="J11" s="69">
        <v>7</v>
      </c>
      <c r="K11" s="70">
        <v>329</v>
      </c>
      <c r="L11" s="70">
        <v>39</v>
      </c>
      <c r="M11" s="70">
        <v>165</v>
      </c>
      <c r="N11" s="70">
        <v>125</v>
      </c>
      <c r="O11" s="70">
        <v>125</v>
      </c>
      <c r="P11" s="70">
        <v>150</v>
      </c>
      <c r="Q11" s="70">
        <v>160</v>
      </c>
      <c r="R11" s="70">
        <v>115</v>
      </c>
      <c r="S11" s="70">
        <v>460</v>
      </c>
      <c r="T11" s="71">
        <f t="shared" si="0"/>
        <v>3290</v>
      </c>
      <c r="U11" s="71">
        <f t="shared" si="1"/>
        <v>1131</v>
      </c>
      <c r="V11" s="71">
        <f t="shared" si="2"/>
        <v>1815</v>
      </c>
      <c r="W11" s="71">
        <f t="shared" si="3"/>
        <v>1500</v>
      </c>
      <c r="X11" s="71">
        <f t="shared" si="4"/>
        <v>1125</v>
      </c>
      <c r="Y11" s="71">
        <f t="shared" si="5"/>
        <v>1500</v>
      </c>
      <c r="Z11" s="71">
        <f t="shared" si="6"/>
        <v>480</v>
      </c>
      <c r="AA11" s="71">
        <f t="shared" si="7"/>
        <v>2185</v>
      </c>
      <c r="AB11" s="71">
        <f t="shared" si="8"/>
        <v>3220</v>
      </c>
      <c r="AC11" s="72">
        <f t="shared" si="9"/>
        <v>16246</v>
      </c>
      <c r="AD11" s="5">
        <v>45391</v>
      </c>
    </row>
    <row r="12" spans="1:38">
      <c r="A12" s="5">
        <v>45392</v>
      </c>
      <c r="B12" s="127">
        <v>10</v>
      </c>
      <c r="C12" s="69">
        <v>28</v>
      </c>
      <c r="D12" s="69">
        <v>9</v>
      </c>
      <c r="E12" s="69">
        <v>11</v>
      </c>
      <c r="F12" s="69">
        <v>6</v>
      </c>
      <c r="G12" s="69">
        <v>11</v>
      </c>
      <c r="H12" s="69">
        <v>3</v>
      </c>
      <c r="I12" s="69">
        <v>19</v>
      </c>
      <c r="J12" s="69">
        <v>8</v>
      </c>
      <c r="K12" s="70">
        <v>329</v>
      </c>
      <c r="L12" s="70">
        <v>39</v>
      </c>
      <c r="M12" s="70">
        <v>165</v>
      </c>
      <c r="N12" s="70">
        <v>125</v>
      </c>
      <c r="O12" s="70">
        <v>125</v>
      </c>
      <c r="P12" s="70">
        <v>150</v>
      </c>
      <c r="Q12" s="70">
        <v>160</v>
      </c>
      <c r="R12" s="70">
        <v>115</v>
      </c>
      <c r="S12" s="70">
        <v>460</v>
      </c>
      <c r="T12" s="71">
        <f t="shared" si="0"/>
        <v>3290</v>
      </c>
      <c r="U12" s="71">
        <f t="shared" si="1"/>
        <v>1092</v>
      </c>
      <c r="V12" s="71">
        <f t="shared" si="2"/>
        <v>1485</v>
      </c>
      <c r="W12" s="71">
        <f t="shared" si="3"/>
        <v>1375</v>
      </c>
      <c r="X12" s="71">
        <f t="shared" si="4"/>
        <v>750</v>
      </c>
      <c r="Y12" s="71">
        <f t="shared" si="5"/>
        <v>1650</v>
      </c>
      <c r="Z12" s="71">
        <f t="shared" si="6"/>
        <v>480</v>
      </c>
      <c r="AA12" s="71">
        <f t="shared" si="7"/>
        <v>2185</v>
      </c>
      <c r="AB12" s="71">
        <f t="shared" si="8"/>
        <v>3680</v>
      </c>
      <c r="AC12" s="72">
        <f t="shared" si="9"/>
        <v>15987</v>
      </c>
      <c r="AD12" s="5">
        <v>45392</v>
      </c>
    </row>
    <row r="13" spans="1:38">
      <c r="A13" s="5">
        <v>45393</v>
      </c>
      <c r="B13" s="127">
        <v>10</v>
      </c>
      <c r="C13" s="69">
        <v>33</v>
      </c>
      <c r="D13" s="69">
        <v>10</v>
      </c>
      <c r="E13" s="69">
        <v>9</v>
      </c>
      <c r="F13" s="69">
        <v>9</v>
      </c>
      <c r="G13" s="69">
        <v>13</v>
      </c>
      <c r="H13" s="69">
        <v>6</v>
      </c>
      <c r="I13" s="69">
        <v>20</v>
      </c>
      <c r="J13" s="69">
        <v>9</v>
      </c>
      <c r="K13" s="70">
        <v>329</v>
      </c>
      <c r="L13" s="70">
        <v>39</v>
      </c>
      <c r="M13" s="70">
        <v>165</v>
      </c>
      <c r="N13" s="70">
        <v>125</v>
      </c>
      <c r="O13" s="70">
        <v>125</v>
      </c>
      <c r="P13" s="70">
        <v>150</v>
      </c>
      <c r="Q13" s="70">
        <v>160</v>
      </c>
      <c r="R13" s="70">
        <v>115</v>
      </c>
      <c r="S13" s="70">
        <v>460</v>
      </c>
      <c r="T13" s="71">
        <f t="shared" si="0"/>
        <v>3290</v>
      </c>
      <c r="U13" s="71">
        <f t="shared" si="1"/>
        <v>1287</v>
      </c>
      <c r="V13" s="71">
        <f t="shared" si="2"/>
        <v>1650</v>
      </c>
      <c r="W13" s="71">
        <f t="shared" si="3"/>
        <v>1125</v>
      </c>
      <c r="X13" s="71">
        <f t="shared" si="4"/>
        <v>1125</v>
      </c>
      <c r="Y13" s="71">
        <f t="shared" si="5"/>
        <v>1950</v>
      </c>
      <c r="Z13" s="71">
        <f t="shared" si="6"/>
        <v>960</v>
      </c>
      <c r="AA13" s="71">
        <f t="shared" si="7"/>
        <v>2300</v>
      </c>
      <c r="AB13" s="71">
        <f t="shared" si="8"/>
        <v>4140</v>
      </c>
      <c r="AC13" s="72">
        <f t="shared" si="9"/>
        <v>17827</v>
      </c>
      <c r="AD13" s="5">
        <v>45393</v>
      </c>
    </row>
    <row r="14" spans="1:38">
      <c r="A14" s="5">
        <v>45394</v>
      </c>
      <c r="B14" s="127">
        <v>10</v>
      </c>
      <c r="C14" s="69">
        <v>32</v>
      </c>
      <c r="D14" s="127">
        <v>14</v>
      </c>
      <c r="E14" s="69">
        <v>10</v>
      </c>
      <c r="F14" s="69">
        <v>8</v>
      </c>
      <c r="G14" s="69">
        <v>14</v>
      </c>
      <c r="H14" s="69">
        <v>4</v>
      </c>
      <c r="I14" s="127">
        <v>17</v>
      </c>
      <c r="J14" s="69">
        <v>7</v>
      </c>
      <c r="K14" s="70">
        <v>329</v>
      </c>
      <c r="L14" s="70">
        <v>39</v>
      </c>
      <c r="M14" s="70">
        <v>168</v>
      </c>
      <c r="N14" s="70">
        <v>125</v>
      </c>
      <c r="O14" s="70">
        <v>125</v>
      </c>
      <c r="P14" s="70">
        <v>150</v>
      </c>
      <c r="Q14" s="70">
        <v>160</v>
      </c>
      <c r="R14" s="70">
        <v>115</v>
      </c>
      <c r="S14" s="70">
        <v>470</v>
      </c>
      <c r="T14" s="71">
        <f t="shared" si="0"/>
        <v>3290</v>
      </c>
      <c r="U14" s="71">
        <f t="shared" si="1"/>
        <v>1248</v>
      </c>
      <c r="V14" s="71">
        <f t="shared" si="2"/>
        <v>2352</v>
      </c>
      <c r="W14" s="71">
        <f t="shared" si="3"/>
        <v>1250</v>
      </c>
      <c r="X14" s="71">
        <f t="shared" si="4"/>
        <v>1000</v>
      </c>
      <c r="Y14" s="71">
        <f t="shared" si="5"/>
        <v>2100</v>
      </c>
      <c r="Z14" s="71">
        <f t="shared" si="6"/>
        <v>640</v>
      </c>
      <c r="AA14" s="71">
        <f t="shared" si="7"/>
        <v>1955</v>
      </c>
      <c r="AB14" s="71">
        <f t="shared" si="8"/>
        <v>3290</v>
      </c>
      <c r="AC14" s="72">
        <f t="shared" si="9"/>
        <v>17125</v>
      </c>
      <c r="AD14" s="5">
        <v>45394</v>
      </c>
    </row>
    <row r="15" spans="1:38">
      <c r="A15" s="5">
        <v>45395</v>
      </c>
      <c r="B15" s="127">
        <v>12</v>
      </c>
      <c r="C15" s="69">
        <v>32</v>
      </c>
      <c r="D15" s="69">
        <v>13</v>
      </c>
      <c r="E15" s="127">
        <v>11</v>
      </c>
      <c r="F15" s="69">
        <v>7</v>
      </c>
      <c r="G15" s="69">
        <v>14</v>
      </c>
      <c r="H15" s="127">
        <v>3</v>
      </c>
      <c r="I15" s="69">
        <v>17</v>
      </c>
      <c r="J15" s="69">
        <v>6</v>
      </c>
      <c r="K15" s="70">
        <v>330</v>
      </c>
      <c r="L15" s="70">
        <v>39</v>
      </c>
      <c r="M15" s="70">
        <v>168</v>
      </c>
      <c r="N15" s="70">
        <v>125</v>
      </c>
      <c r="O15" s="70">
        <v>125</v>
      </c>
      <c r="P15" s="70">
        <v>150</v>
      </c>
      <c r="Q15" s="70">
        <v>160</v>
      </c>
      <c r="R15" s="70">
        <v>115</v>
      </c>
      <c r="S15" s="70">
        <v>470</v>
      </c>
      <c r="T15" s="71">
        <f t="shared" si="0"/>
        <v>3960</v>
      </c>
      <c r="U15" s="71">
        <f t="shared" si="1"/>
        <v>1248</v>
      </c>
      <c r="V15" s="71">
        <f t="shared" si="2"/>
        <v>2184</v>
      </c>
      <c r="W15" s="71">
        <f t="shared" si="3"/>
        <v>1375</v>
      </c>
      <c r="X15" s="71">
        <f t="shared" si="4"/>
        <v>875</v>
      </c>
      <c r="Y15" s="71">
        <f t="shared" si="5"/>
        <v>2100</v>
      </c>
      <c r="Z15" s="71">
        <f t="shared" si="6"/>
        <v>480</v>
      </c>
      <c r="AA15" s="71">
        <f t="shared" si="7"/>
        <v>1955</v>
      </c>
      <c r="AB15" s="71">
        <f t="shared" si="8"/>
        <v>2820</v>
      </c>
      <c r="AC15" s="72">
        <f t="shared" si="9"/>
        <v>16997</v>
      </c>
      <c r="AD15" s="5">
        <v>45395</v>
      </c>
    </row>
    <row r="16" spans="1:38">
      <c r="A16" s="5">
        <v>45396</v>
      </c>
      <c r="B16" s="127">
        <v>11</v>
      </c>
      <c r="C16" s="69">
        <v>31</v>
      </c>
      <c r="D16" s="69">
        <v>10</v>
      </c>
      <c r="E16" s="69">
        <v>10</v>
      </c>
      <c r="F16" s="69">
        <v>10</v>
      </c>
      <c r="G16" s="69">
        <v>13</v>
      </c>
      <c r="H16" s="69">
        <v>3</v>
      </c>
      <c r="I16" s="69">
        <v>18</v>
      </c>
      <c r="J16" s="69">
        <v>6</v>
      </c>
      <c r="K16" s="70">
        <v>330</v>
      </c>
      <c r="L16" s="70">
        <v>39</v>
      </c>
      <c r="M16" s="70">
        <v>168</v>
      </c>
      <c r="N16" s="70">
        <v>125</v>
      </c>
      <c r="O16" s="70">
        <v>125</v>
      </c>
      <c r="P16" s="70">
        <v>150</v>
      </c>
      <c r="Q16" s="70">
        <v>160</v>
      </c>
      <c r="R16" s="70">
        <v>115</v>
      </c>
      <c r="S16" s="70">
        <v>470</v>
      </c>
      <c r="T16" s="71">
        <f t="shared" si="0"/>
        <v>3630</v>
      </c>
      <c r="U16" s="71">
        <f t="shared" si="1"/>
        <v>1209</v>
      </c>
      <c r="V16" s="71">
        <f t="shared" si="2"/>
        <v>1680</v>
      </c>
      <c r="W16" s="71">
        <f t="shared" si="3"/>
        <v>1250</v>
      </c>
      <c r="X16" s="71">
        <f t="shared" si="4"/>
        <v>1250</v>
      </c>
      <c r="Y16" s="71">
        <f t="shared" si="5"/>
        <v>1950</v>
      </c>
      <c r="Z16" s="71">
        <f t="shared" si="6"/>
        <v>480</v>
      </c>
      <c r="AA16" s="71">
        <f t="shared" si="7"/>
        <v>2070</v>
      </c>
      <c r="AB16" s="71">
        <f t="shared" si="8"/>
        <v>2820</v>
      </c>
      <c r="AC16" s="72">
        <f t="shared" si="9"/>
        <v>16339</v>
      </c>
      <c r="AD16" s="5">
        <v>45396</v>
      </c>
    </row>
    <row r="17" spans="1:30">
      <c r="A17" s="5">
        <v>45397</v>
      </c>
      <c r="B17" s="127">
        <v>10</v>
      </c>
      <c r="C17" s="69">
        <v>30</v>
      </c>
      <c r="D17" s="69">
        <v>15</v>
      </c>
      <c r="E17" s="69">
        <v>12</v>
      </c>
      <c r="F17" s="69">
        <v>9</v>
      </c>
      <c r="G17" s="69">
        <v>13</v>
      </c>
      <c r="H17" s="69">
        <v>4</v>
      </c>
      <c r="I17" s="69">
        <v>16</v>
      </c>
      <c r="J17" s="69">
        <v>6</v>
      </c>
      <c r="K17" s="70">
        <v>330</v>
      </c>
      <c r="L17" s="70">
        <v>39</v>
      </c>
      <c r="M17" s="70">
        <v>168</v>
      </c>
      <c r="N17" s="70">
        <v>125</v>
      </c>
      <c r="O17" s="70">
        <v>125</v>
      </c>
      <c r="P17" s="70">
        <v>150</v>
      </c>
      <c r="Q17" s="70">
        <v>160</v>
      </c>
      <c r="R17" s="70">
        <v>115</v>
      </c>
      <c r="S17" s="70">
        <v>470</v>
      </c>
      <c r="T17" s="71">
        <f t="shared" si="0"/>
        <v>3300</v>
      </c>
      <c r="U17" s="71">
        <f t="shared" si="1"/>
        <v>1170</v>
      </c>
      <c r="V17" s="71">
        <f t="shared" si="2"/>
        <v>2520</v>
      </c>
      <c r="W17" s="71">
        <f t="shared" si="3"/>
        <v>1500</v>
      </c>
      <c r="X17" s="71">
        <f t="shared" si="4"/>
        <v>1125</v>
      </c>
      <c r="Y17" s="71">
        <f t="shared" si="5"/>
        <v>1950</v>
      </c>
      <c r="Z17" s="71">
        <f t="shared" si="6"/>
        <v>640</v>
      </c>
      <c r="AA17" s="71">
        <f t="shared" si="7"/>
        <v>1840</v>
      </c>
      <c r="AB17" s="71">
        <f t="shared" si="8"/>
        <v>2820</v>
      </c>
      <c r="AC17" s="72">
        <f t="shared" si="9"/>
        <v>16865</v>
      </c>
      <c r="AD17" s="5">
        <v>45397</v>
      </c>
    </row>
    <row r="18" spans="1:30">
      <c r="A18" s="5">
        <v>45398</v>
      </c>
      <c r="B18" s="127">
        <v>10</v>
      </c>
      <c r="C18" s="127">
        <v>31</v>
      </c>
      <c r="D18" s="69">
        <v>15</v>
      </c>
      <c r="E18" s="69">
        <v>14</v>
      </c>
      <c r="F18" s="69">
        <v>7</v>
      </c>
      <c r="G18" s="69">
        <v>15</v>
      </c>
      <c r="H18" s="69">
        <v>3</v>
      </c>
      <c r="I18" s="69">
        <v>15</v>
      </c>
      <c r="J18" s="69">
        <v>7</v>
      </c>
      <c r="K18" s="70">
        <v>330</v>
      </c>
      <c r="L18" s="70">
        <v>39</v>
      </c>
      <c r="M18" s="70">
        <v>168</v>
      </c>
      <c r="N18" s="70">
        <v>125</v>
      </c>
      <c r="O18" s="70">
        <v>125</v>
      </c>
      <c r="P18" s="70">
        <v>150</v>
      </c>
      <c r="Q18" s="70">
        <v>160</v>
      </c>
      <c r="R18" s="70">
        <v>115</v>
      </c>
      <c r="S18" s="70">
        <v>470</v>
      </c>
      <c r="T18" s="71">
        <f t="shared" si="0"/>
        <v>3300</v>
      </c>
      <c r="U18" s="71">
        <f t="shared" si="1"/>
        <v>1209</v>
      </c>
      <c r="V18" s="71">
        <f t="shared" si="2"/>
        <v>2520</v>
      </c>
      <c r="W18" s="71">
        <f t="shared" si="3"/>
        <v>1750</v>
      </c>
      <c r="X18" s="71">
        <f t="shared" si="4"/>
        <v>875</v>
      </c>
      <c r="Y18" s="71">
        <f t="shared" si="5"/>
        <v>2250</v>
      </c>
      <c r="Z18" s="71">
        <f t="shared" si="6"/>
        <v>480</v>
      </c>
      <c r="AA18" s="71">
        <f t="shared" si="7"/>
        <v>1725</v>
      </c>
      <c r="AB18" s="71">
        <f t="shared" si="8"/>
        <v>3290</v>
      </c>
      <c r="AC18" s="72">
        <f t="shared" si="9"/>
        <v>17399</v>
      </c>
      <c r="AD18" s="5">
        <v>45398</v>
      </c>
    </row>
    <row r="19" spans="1:30">
      <c r="A19" s="5">
        <v>45399</v>
      </c>
      <c r="B19" s="127">
        <v>10</v>
      </c>
      <c r="C19" s="69">
        <v>31</v>
      </c>
      <c r="D19" s="69">
        <v>13</v>
      </c>
      <c r="E19" s="69">
        <v>13</v>
      </c>
      <c r="F19" s="127">
        <v>7</v>
      </c>
      <c r="G19" s="69">
        <v>12</v>
      </c>
      <c r="H19" s="69">
        <v>3</v>
      </c>
      <c r="I19" s="69">
        <v>14</v>
      </c>
      <c r="J19" s="69">
        <v>8</v>
      </c>
      <c r="K19" s="70">
        <v>330</v>
      </c>
      <c r="L19" s="70">
        <v>39</v>
      </c>
      <c r="M19" s="70">
        <v>168</v>
      </c>
      <c r="N19" s="70">
        <v>125</v>
      </c>
      <c r="O19" s="70">
        <v>125</v>
      </c>
      <c r="P19" s="70">
        <v>150</v>
      </c>
      <c r="Q19" s="70">
        <v>160</v>
      </c>
      <c r="R19" s="70">
        <v>115</v>
      </c>
      <c r="S19" s="70">
        <v>470</v>
      </c>
      <c r="T19" s="71">
        <f t="shared" si="0"/>
        <v>3300</v>
      </c>
      <c r="U19" s="71">
        <f t="shared" si="1"/>
        <v>1209</v>
      </c>
      <c r="V19" s="71">
        <f t="shared" si="2"/>
        <v>2184</v>
      </c>
      <c r="W19" s="71">
        <f t="shared" si="3"/>
        <v>1625</v>
      </c>
      <c r="X19" s="71">
        <f t="shared" si="4"/>
        <v>875</v>
      </c>
      <c r="Y19" s="71">
        <f t="shared" si="5"/>
        <v>1800</v>
      </c>
      <c r="Z19" s="71">
        <f t="shared" si="6"/>
        <v>480</v>
      </c>
      <c r="AA19" s="71">
        <f t="shared" si="7"/>
        <v>1610</v>
      </c>
      <c r="AB19" s="71">
        <f t="shared" si="8"/>
        <v>3760</v>
      </c>
      <c r="AC19" s="72">
        <f t="shared" si="9"/>
        <v>16843</v>
      </c>
      <c r="AD19" s="5">
        <v>45399</v>
      </c>
    </row>
    <row r="20" spans="1:30">
      <c r="A20" s="5">
        <v>45400</v>
      </c>
      <c r="B20" s="127">
        <v>9</v>
      </c>
      <c r="C20" s="69">
        <v>29</v>
      </c>
      <c r="D20" s="69">
        <v>14</v>
      </c>
      <c r="E20" s="69">
        <v>14</v>
      </c>
      <c r="F20" s="69">
        <v>7</v>
      </c>
      <c r="G20" s="69">
        <v>10</v>
      </c>
      <c r="H20" s="69">
        <v>5</v>
      </c>
      <c r="I20" s="69">
        <v>14</v>
      </c>
      <c r="J20" s="69">
        <v>6</v>
      </c>
      <c r="K20" s="70">
        <v>330</v>
      </c>
      <c r="L20" s="70">
        <v>40</v>
      </c>
      <c r="M20" s="70">
        <v>170</v>
      </c>
      <c r="N20" s="70">
        <v>125</v>
      </c>
      <c r="O20" s="70">
        <v>125</v>
      </c>
      <c r="P20" s="70">
        <v>150</v>
      </c>
      <c r="Q20" s="70">
        <v>160</v>
      </c>
      <c r="R20" s="70">
        <v>115</v>
      </c>
      <c r="S20" s="70">
        <v>470</v>
      </c>
      <c r="T20" s="71">
        <f t="shared" si="0"/>
        <v>2970</v>
      </c>
      <c r="U20" s="71">
        <f t="shared" si="1"/>
        <v>1160</v>
      </c>
      <c r="V20" s="71">
        <f t="shared" si="2"/>
        <v>2380</v>
      </c>
      <c r="W20" s="71">
        <f t="shared" si="3"/>
        <v>1750</v>
      </c>
      <c r="X20" s="71">
        <f t="shared" si="4"/>
        <v>875</v>
      </c>
      <c r="Y20" s="71">
        <f t="shared" si="5"/>
        <v>1500</v>
      </c>
      <c r="Z20" s="71">
        <f t="shared" si="6"/>
        <v>800</v>
      </c>
      <c r="AA20" s="71">
        <f t="shared" si="7"/>
        <v>1610</v>
      </c>
      <c r="AB20" s="71">
        <f t="shared" si="8"/>
        <v>2820</v>
      </c>
      <c r="AC20" s="72">
        <f t="shared" si="9"/>
        <v>15865</v>
      </c>
      <c r="AD20" s="5">
        <v>45400</v>
      </c>
    </row>
    <row r="21" spans="1:30">
      <c r="A21" s="5">
        <v>45401</v>
      </c>
      <c r="B21" s="127">
        <v>11</v>
      </c>
      <c r="C21" s="69">
        <v>30</v>
      </c>
      <c r="D21" s="69">
        <v>12</v>
      </c>
      <c r="E21" s="69">
        <v>12</v>
      </c>
      <c r="F21" s="69">
        <v>8</v>
      </c>
      <c r="G21" s="69">
        <v>11</v>
      </c>
      <c r="H21" s="69">
        <v>4</v>
      </c>
      <c r="I21" s="69">
        <v>15</v>
      </c>
      <c r="J21" s="69">
        <v>6</v>
      </c>
      <c r="K21" s="70">
        <v>330</v>
      </c>
      <c r="L21" s="70">
        <v>40</v>
      </c>
      <c r="M21" s="70">
        <v>170</v>
      </c>
      <c r="N21" s="70">
        <v>125</v>
      </c>
      <c r="O21" s="70">
        <v>125</v>
      </c>
      <c r="P21" s="70">
        <v>150</v>
      </c>
      <c r="Q21" s="70">
        <v>160</v>
      </c>
      <c r="R21" s="70">
        <v>115</v>
      </c>
      <c r="S21" s="70">
        <v>470</v>
      </c>
      <c r="T21" s="71">
        <f t="shared" si="0"/>
        <v>3630</v>
      </c>
      <c r="U21" s="71">
        <f t="shared" si="1"/>
        <v>1200</v>
      </c>
      <c r="V21" s="71">
        <f t="shared" si="2"/>
        <v>2040</v>
      </c>
      <c r="W21" s="71">
        <f t="shared" si="3"/>
        <v>1500</v>
      </c>
      <c r="X21" s="71">
        <f t="shared" si="4"/>
        <v>1000</v>
      </c>
      <c r="Y21" s="71">
        <f t="shared" si="5"/>
        <v>1650</v>
      </c>
      <c r="Z21" s="71">
        <f t="shared" si="6"/>
        <v>640</v>
      </c>
      <c r="AA21" s="71">
        <f t="shared" si="7"/>
        <v>1725</v>
      </c>
      <c r="AB21" s="71">
        <f t="shared" si="8"/>
        <v>2820</v>
      </c>
      <c r="AC21" s="72">
        <f t="shared" si="9"/>
        <v>16205</v>
      </c>
      <c r="AD21" s="5">
        <v>45401</v>
      </c>
    </row>
    <row r="22" spans="1:30">
      <c r="A22" s="5">
        <v>45402</v>
      </c>
      <c r="B22" s="127">
        <v>11</v>
      </c>
      <c r="C22" s="69">
        <v>29</v>
      </c>
      <c r="D22" s="69">
        <v>11</v>
      </c>
      <c r="E22" s="69">
        <v>11</v>
      </c>
      <c r="F22" s="69">
        <v>9</v>
      </c>
      <c r="G22" s="69">
        <v>13</v>
      </c>
      <c r="H22" s="69">
        <v>5</v>
      </c>
      <c r="I22" s="69">
        <v>16</v>
      </c>
      <c r="J22" s="69">
        <v>6</v>
      </c>
      <c r="K22" s="70">
        <v>331</v>
      </c>
      <c r="L22" s="70">
        <v>40</v>
      </c>
      <c r="M22" s="70">
        <v>170</v>
      </c>
      <c r="N22" s="70">
        <v>125</v>
      </c>
      <c r="O22" s="70">
        <v>125</v>
      </c>
      <c r="P22" s="70">
        <v>150</v>
      </c>
      <c r="Q22" s="70">
        <v>160</v>
      </c>
      <c r="R22" s="70">
        <v>125</v>
      </c>
      <c r="S22" s="70">
        <v>470</v>
      </c>
      <c r="T22" s="71">
        <f t="shared" si="0"/>
        <v>3641</v>
      </c>
      <c r="U22" s="71">
        <f t="shared" si="1"/>
        <v>1160</v>
      </c>
      <c r="V22" s="71">
        <f t="shared" si="2"/>
        <v>1870</v>
      </c>
      <c r="W22" s="71">
        <f t="shared" si="3"/>
        <v>1375</v>
      </c>
      <c r="X22" s="71">
        <f t="shared" si="4"/>
        <v>1125</v>
      </c>
      <c r="Y22" s="71">
        <f t="shared" si="5"/>
        <v>1950</v>
      </c>
      <c r="Z22" s="71">
        <f t="shared" si="6"/>
        <v>800</v>
      </c>
      <c r="AA22" s="71">
        <f t="shared" si="7"/>
        <v>2000</v>
      </c>
      <c r="AB22" s="71">
        <f t="shared" si="8"/>
        <v>2820</v>
      </c>
      <c r="AC22" s="72">
        <f t="shared" si="9"/>
        <v>16741</v>
      </c>
      <c r="AD22" s="5">
        <v>45402</v>
      </c>
    </row>
    <row r="23" spans="1:30">
      <c r="A23" s="5">
        <v>45403</v>
      </c>
      <c r="B23" s="127">
        <v>11</v>
      </c>
      <c r="C23" s="69">
        <v>32</v>
      </c>
      <c r="D23" s="69">
        <v>9</v>
      </c>
      <c r="E23" s="69">
        <v>9</v>
      </c>
      <c r="F23" s="69">
        <v>7</v>
      </c>
      <c r="G23" s="69">
        <v>13</v>
      </c>
      <c r="H23" s="69">
        <v>3</v>
      </c>
      <c r="I23" s="69">
        <v>17</v>
      </c>
      <c r="J23" s="69">
        <v>7</v>
      </c>
      <c r="K23" s="70">
        <v>331</v>
      </c>
      <c r="L23" s="70">
        <v>40</v>
      </c>
      <c r="M23" s="70">
        <v>170</v>
      </c>
      <c r="N23" s="70">
        <v>125</v>
      </c>
      <c r="O23" s="70">
        <v>125</v>
      </c>
      <c r="P23" s="70">
        <v>150</v>
      </c>
      <c r="Q23" s="70">
        <v>160</v>
      </c>
      <c r="R23" s="70">
        <v>125</v>
      </c>
      <c r="S23" s="70">
        <v>480</v>
      </c>
      <c r="T23" s="71">
        <f t="shared" si="0"/>
        <v>3641</v>
      </c>
      <c r="U23" s="71">
        <f t="shared" si="1"/>
        <v>1280</v>
      </c>
      <c r="V23" s="71">
        <f t="shared" si="2"/>
        <v>1530</v>
      </c>
      <c r="W23" s="71">
        <f t="shared" si="3"/>
        <v>1125</v>
      </c>
      <c r="X23" s="71">
        <f t="shared" si="4"/>
        <v>875</v>
      </c>
      <c r="Y23" s="71">
        <f t="shared" si="5"/>
        <v>1950</v>
      </c>
      <c r="Z23" s="71">
        <f t="shared" si="6"/>
        <v>480</v>
      </c>
      <c r="AA23" s="71">
        <f t="shared" si="7"/>
        <v>2125</v>
      </c>
      <c r="AB23" s="71">
        <f t="shared" si="8"/>
        <v>3360</v>
      </c>
      <c r="AC23" s="72">
        <f t="shared" si="9"/>
        <v>16366</v>
      </c>
      <c r="AD23" s="5">
        <v>45403</v>
      </c>
    </row>
    <row r="24" spans="1:30">
      <c r="A24" s="5">
        <v>45404</v>
      </c>
      <c r="B24" s="127">
        <v>11</v>
      </c>
      <c r="C24" s="69">
        <v>30</v>
      </c>
      <c r="D24" s="69">
        <v>10</v>
      </c>
      <c r="E24" s="69">
        <v>10</v>
      </c>
      <c r="F24" s="69">
        <v>6</v>
      </c>
      <c r="G24" s="127">
        <v>10</v>
      </c>
      <c r="H24" s="69">
        <v>3</v>
      </c>
      <c r="I24" s="69">
        <v>16</v>
      </c>
      <c r="J24" s="69">
        <v>8</v>
      </c>
      <c r="K24" s="70">
        <v>331</v>
      </c>
      <c r="L24" s="70">
        <v>40</v>
      </c>
      <c r="M24" s="70">
        <v>170</v>
      </c>
      <c r="N24" s="70">
        <v>125</v>
      </c>
      <c r="O24" s="70">
        <v>125</v>
      </c>
      <c r="P24" s="70">
        <v>150</v>
      </c>
      <c r="Q24" s="70">
        <v>160</v>
      </c>
      <c r="R24" s="70">
        <v>125</v>
      </c>
      <c r="S24" s="70">
        <v>480</v>
      </c>
      <c r="T24" s="71">
        <f t="shared" si="0"/>
        <v>3641</v>
      </c>
      <c r="U24" s="71">
        <f t="shared" si="1"/>
        <v>1200</v>
      </c>
      <c r="V24" s="71">
        <f t="shared" si="2"/>
        <v>1700</v>
      </c>
      <c r="W24" s="71">
        <f t="shared" si="3"/>
        <v>1250</v>
      </c>
      <c r="X24" s="71">
        <f t="shared" si="4"/>
        <v>750</v>
      </c>
      <c r="Y24" s="71">
        <f t="shared" si="5"/>
        <v>1500</v>
      </c>
      <c r="Z24" s="71">
        <f t="shared" si="6"/>
        <v>480</v>
      </c>
      <c r="AA24" s="71">
        <f t="shared" si="7"/>
        <v>2000</v>
      </c>
      <c r="AB24" s="71">
        <f t="shared" si="8"/>
        <v>3840</v>
      </c>
      <c r="AC24" s="72">
        <f t="shared" si="9"/>
        <v>16361</v>
      </c>
      <c r="AD24" s="5">
        <v>45404</v>
      </c>
    </row>
    <row r="25" spans="1:30">
      <c r="A25" s="5">
        <v>45405</v>
      </c>
      <c r="B25" s="127">
        <v>10</v>
      </c>
      <c r="C25" s="69">
        <v>30</v>
      </c>
      <c r="D25" s="127">
        <v>14</v>
      </c>
      <c r="E25" s="127">
        <v>14</v>
      </c>
      <c r="F25" s="69">
        <v>8</v>
      </c>
      <c r="G25" s="69">
        <v>10</v>
      </c>
      <c r="H25" s="69">
        <v>6</v>
      </c>
      <c r="I25" s="69">
        <v>17</v>
      </c>
      <c r="J25" s="69">
        <v>6</v>
      </c>
      <c r="K25" s="70">
        <v>331</v>
      </c>
      <c r="L25" s="70">
        <v>40</v>
      </c>
      <c r="M25" s="70">
        <v>170</v>
      </c>
      <c r="N25" s="70">
        <v>125</v>
      </c>
      <c r="O25" s="70">
        <v>125</v>
      </c>
      <c r="P25" s="70">
        <v>140</v>
      </c>
      <c r="Q25" s="70">
        <v>160</v>
      </c>
      <c r="R25" s="70">
        <v>125</v>
      </c>
      <c r="S25" s="70">
        <v>480</v>
      </c>
      <c r="T25" s="71">
        <f t="shared" si="0"/>
        <v>3310</v>
      </c>
      <c r="U25" s="71">
        <f t="shared" si="1"/>
        <v>1200</v>
      </c>
      <c r="V25" s="71">
        <f t="shared" si="2"/>
        <v>2380</v>
      </c>
      <c r="W25" s="71">
        <f t="shared" si="3"/>
        <v>1750</v>
      </c>
      <c r="X25" s="71">
        <f t="shared" si="4"/>
        <v>1000</v>
      </c>
      <c r="Y25" s="71">
        <f t="shared" si="5"/>
        <v>1400</v>
      </c>
      <c r="Z25" s="71">
        <f t="shared" si="6"/>
        <v>960</v>
      </c>
      <c r="AA25" s="71">
        <f t="shared" si="7"/>
        <v>2125</v>
      </c>
      <c r="AB25" s="71">
        <f t="shared" si="8"/>
        <v>2880</v>
      </c>
      <c r="AC25" s="72">
        <f t="shared" si="9"/>
        <v>17005</v>
      </c>
      <c r="AD25" s="5">
        <v>45405</v>
      </c>
    </row>
    <row r="26" spans="1:30">
      <c r="A26" s="5">
        <v>45406</v>
      </c>
      <c r="B26" s="127">
        <v>10</v>
      </c>
      <c r="C26" s="69">
        <v>29</v>
      </c>
      <c r="D26" s="69">
        <v>13</v>
      </c>
      <c r="E26" s="69">
        <v>13</v>
      </c>
      <c r="F26" s="69">
        <v>10</v>
      </c>
      <c r="G26" s="69">
        <v>12</v>
      </c>
      <c r="H26" s="69">
        <v>4</v>
      </c>
      <c r="I26" s="69">
        <v>16</v>
      </c>
      <c r="J26" s="69">
        <v>6</v>
      </c>
      <c r="K26" s="70">
        <v>331</v>
      </c>
      <c r="L26" s="70">
        <v>40</v>
      </c>
      <c r="M26" s="70">
        <v>170</v>
      </c>
      <c r="N26" s="70">
        <v>125</v>
      </c>
      <c r="O26" s="70">
        <v>125</v>
      </c>
      <c r="P26" s="70">
        <v>140</v>
      </c>
      <c r="Q26" s="70">
        <v>160</v>
      </c>
      <c r="R26" s="70">
        <v>125</v>
      </c>
      <c r="S26" s="70">
        <v>480</v>
      </c>
      <c r="T26" s="71">
        <f t="shared" si="0"/>
        <v>3310</v>
      </c>
      <c r="U26" s="71">
        <f t="shared" si="1"/>
        <v>1160</v>
      </c>
      <c r="V26" s="71">
        <f t="shared" si="2"/>
        <v>2210</v>
      </c>
      <c r="W26" s="71">
        <f t="shared" si="3"/>
        <v>1625</v>
      </c>
      <c r="X26" s="71">
        <f t="shared" si="4"/>
        <v>1250</v>
      </c>
      <c r="Y26" s="71">
        <f t="shared" si="5"/>
        <v>1680</v>
      </c>
      <c r="Z26" s="71">
        <f t="shared" si="6"/>
        <v>640</v>
      </c>
      <c r="AA26" s="71">
        <f t="shared" si="7"/>
        <v>2000</v>
      </c>
      <c r="AB26" s="71">
        <f t="shared" si="8"/>
        <v>2880</v>
      </c>
      <c r="AC26" s="72">
        <f t="shared" si="9"/>
        <v>16755</v>
      </c>
      <c r="AD26" s="5">
        <v>45406</v>
      </c>
    </row>
    <row r="27" spans="1:30">
      <c r="A27" s="5">
        <v>45407</v>
      </c>
      <c r="B27" s="127">
        <v>11</v>
      </c>
      <c r="C27" s="69">
        <v>28</v>
      </c>
      <c r="D27" s="69">
        <v>10</v>
      </c>
      <c r="E27" s="69">
        <v>10</v>
      </c>
      <c r="F27" s="69">
        <v>9</v>
      </c>
      <c r="G27" s="69">
        <v>14</v>
      </c>
      <c r="H27" s="127">
        <v>3</v>
      </c>
      <c r="I27" s="69">
        <v>17</v>
      </c>
      <c r="J27" s="69">
        <v>4</v>
      </c>
      <c r="K27" s="70">
        <v>331</v>
      </c>
      <c r="L27" s="70">
        <v>40</v>
      </c>
      <c r="M27" s="70">
        <v>170</v>
      </c>
      <c r="N27" s="70">
        <v>125</v>
      </c>
      <c r="O27" s="70">
        <v>125</v>
      </c>
      <c r="P27" s="70">
        <v>140</v>
      </c>
      <c r="Q27" s="70">
        <v>160</v>
      </c>
      <c r="R27" s="70">
        <v>125</v>
      </c>
      <c r="S27" s="70">
        <v>480</v>
      </c>
      <c r="T27" s="71">
        <f t="shared" si="0"/>
        <v>3641</v>
      </c>
      <c r="U27" s="71">
        <f t="shared" si="1"/>
        <v>1120</v>
      </c>
      <c r="V27" s="71">
        <f t="shared" si="2"/>
        <v>1700</v>
      </c>
      <c r="W27" s="71">
        <f t="shared" si="3"/>
        <v>1250</v>
      </c>
      <c r="X27" s="71">
        <f t="shared" si="4"/>
        <v>1125</v>
      </c>
      <c r="Y27" s="71">
        <f t="shared" si="5"/>
        <v>1960</v>
      </c>
      <c r="Z27" s="71">
        <f t="shared" si="6"/>
        <v>480</v>
      </c>
      <c r="AA27" s="71">
        <f t="shared" si="7"/>
        <v>2125</v>
      </c>
      <c r="AB27" s="71">
        <f t="shared" si="8"/>
        <v>1920</v>
      </c>
      <c r="AC27" s="72">
        <f t="shared" si="9"/>
        <v>15321</v>
      </c>
      <c r="AD27" s="5">
        <v>45407</v>
      </c>
    </row>
    <row r="28" spans="1:30">
      <c r="A28" s="5">
        <v>45408</v>
      </c>
      <c r="B28" s="127">
        <v>11</v>
      </c>
      <c r="C28" s="69">
        <v>33</v>
      </c>
      <c r="D28" s="69">
        <v>12</v>
      </c>
      <c r="E28" s="69">
        <v>12</v>
      </c>
      <c r="F28" s="69">
        <v>6</v>
      </c>
      <c r="G28" s="69">
        <v>15</v>
      </c>
      <c r="H28" s="69">
        <v>3</v>
      </c>
      <c r="I28" s="69">
        <v>16</v>
      </c>
      <c r="J28" s="69">
        <v>4</v>
      </c>
      <c r="K28" s="70">
        <v>332</v>
      </c>
      <c r="L28" s="70">
        <v>40</v>
      </c>
      <c r="M28" s="70">
        <v>175</v>
      </c>
      <c r="N28" s="70">
        <v>125</v>
      </c>
      <c r="O28" s="70">
        <v>125</v>
      </c>
      <c r="P28" s="70">
        <v>140</v>
      </c>
      <c r="Q28" s="70">
        <v>160</v>
      </c>
      <c r="R28" s="70">
        <v>125</v>
      </c>
      <c r="S28" s="70">
        <v>480</v>
      </c>
      <c r="T28" s="71">
        <f t="shared" si="0"/>
        <v>3652</v>
      </c>
      <c r="U28" s="71">
        <f t="shared" si="1"/>
        <v>1320</v>
      </c>
      <c r="V28" s="71">
        <f t="shared" si="2"/>
        <v>2100</v>
      </c>
      <c r="W28" s="71">
        <f t="shared" si="3"/>
        <v>1500</v>
      </c>
      <c r="X28" s="71">
        <f t="shared" si="4"/>
        <v>750</v>
      </c>
      <c r="Y28" s="71">
        <f t="shared" si="5"/>
        <v>2100</v>
      </c>
      <c r="Z28" s="71">
        <f t="shared" si="6"/>
        <v>480</v>
      </c>
      <c r="AA28" s="71">
        <f t="shared" si="7"/>
        <v>2000</v>
      </c>
      <c r="AB28" s="71">
        <f t="shared" si="8"/>
        <v>1920</v>
      </c>
      <c r="AC28" s="72">
        <f t="shared" si="9"/>
        <v>15822</v>
      </c>
      <c r="AD28" s="5">
        <v>45408</v>
      </c>
    </row>
    <row r="29" spans="1:30">
      <c r="A29" s="5">
        <v>45409</v>
      </c>
      <c r="B29" s="127">
        <v>11</v>
      </c>
      <c r="C29" s="69">
        <v>32</v>
      </c>
      <c r="D29" s="69">
        <v>8</v>
      </c>
      <c r="E29" s="69">
        <v>8</v>
      </c>
      <c r="F29" s="69">
        <v>9</v>
      </c>
      <c r="G29" s="69">
        <v>13</v>
      </c>
      <c r="H29" s="69">
        <v>4</v>
      </c>
      <c r="I29" s="69">
        <v>15</v>
      </c>
      <c r="J29" s="69">
        <v>4</v>
      </c>
      <c r="K29" s="70">
        <v>332</v>
      </c>
      <c r="L29" s="70">
        <v>40</v>
      </c>
      <c r="M29" s="70">
        <v>175</v>
      </c>
      <c r="N29" s="70">
        <v>125</v>
      </c>
      <c r="O29" s="70">
        <v>125</v>
      </c>
      <c r="P29" s="70">
        <v>140</v>
      </c>
      <c r="Q29" s="70">
        <v>160</v>
      </c>
      <c r="R29" s="70">
        <v>125</v>
      </c>
      <c r="S29" s="70">
        <v>480</v>
      </c>
      <c r="T29" s="71">
        <f t="shared" si="0"/>
        <v>3652</v>
      </c>
      <c r="U29" s="71">
        <f t="shared" si="1"/>
        <v>1280</v>
      </c>
      <c r="V29" s="71">
        <f t="shared" si="2"/>
        <v>1400</v>
      </c>
      <c r="W29" s="71">
        <f t="shared" si="3"/>
        <v>1000</v>
      </c>
      <c r="X29" s="71">
        <f t="shared" si="4"/>
        <v>1125</v>
      </c>
      <c r="Y29" s="71">
        <f t="shared" si="5"/>
        <v>1820</v>
      </c>
      <c r="Z29" s="71">
        <f t="shared" si="6"/>
        <v>640</v>
      </c>
      <c r="AA29" s="71">
        <f t="shared" si="7"/>
        <v>1875</v>
      </c>
      <c r="AB29" s="71">
        <f t="shared" si="8"/>
        <v>1920</v>
      </c>
      <c r="AC29" s="72">
        <f t="shared" si="9"/>
        <v>14712</v>
      </c>
      <c r="AD29" s="5">
        <v>45409</v>
      </c>
    </row>
    <row r="30" spans="1:30">
      <c r="A30" s="5">
        <v>45410</v>
      </c>
      <c r="B30" s="127">
        <v>11</v>
      </c>
      <c r="C30" s="69">
        <v>32</v>
      </c>
      <c r="D30" s="69">
        <v>8</v>
      </c>
      <c r="E30" s="69">
        <v>8</v>
      </c>
      <c r="F30" s="69">
        <v>8</v>
      </c>
      <c r="G30" s="69">
        <v>12</v>
      </c>
      <c r="H30" s="69">
        <v>3</v>
      </c>
      <c r="I30" s="69">
        <v>14</v>
      </c>
      <c r="J30" s="69">
        <v>4</v>
      </c>
      <c r="K30" s="70">
        <v>332</v>
      </c>
      <c r="L30" s="70">
        <v>40</v>
      </c>
      <c r="M30" s="70">
        <v>175</v>
      </c>
      <c r="N30" s="70">
        <v>125</v>
      </c>
      <c r="O30" s="70">
        <v>125</v>
      </c>
      <c r="P30" s="70">
        <v>140</v>
      </c>
      <c r="Q30" s="70">
        <v>160</v>
      </c>
      <c r="R30" s="70">
        <v>125</v>
      </c>
      <c r="S30" s="70">
        <v>480</v>
      </c>
      <c r="T30" s="71">
        <f t="shared" si="0"/>
        <v>3652</v>
      </c>
      <c r="U30" s="71">
        <f t="shared" si="1"/>
        <v>1280</v>
      </c>
      <c r="V30" s="71">
        <f t="shared" si="2"/>
        <v>1400</v>
      </c>
      <c r="W30" s="71">
        <f t="shared" si="3"/>
        <v>1000</v>
      </c>
      <c r="X30" s="71">
        <f t="shared" si="4"/>
        <v>1000</v>
      </c>
      <c r="Y30" s="71">
        <f t="shared" si="5"/>
        <v>1680</v>
      </c>
      <c r="Z30" s="71">
        <f t="shared" si="6"/>
        <v>480</v>
      </c>
      <c r="AA30" s="71">
        <f t="shared" si="7"/>
        <v>1750</v>
      </c>
      <c r="AB30" s="71">
        <f t="shared" si="8"/>
        <v>1920</v>
      </c>
      <c r="AC30" s="72">
        <f t="shared" si="9"/>
        <v>14162</v>
      </c>
      <c r="AD30" s="5">
        <v>45410</v>
      </c>
    </row>
    <row r="31" spans="1:30">
      <c r="A31" s="5">
        <v>45411</v>
      </c>
      <c r="B31" s="127">
        <v>10</v>
      </c>
      <c r="C31" s="69">
        <v>31</v>
      </c>
      <c r="D31" s="69">
        <v>9</v>
      </c>
      <c r="E31" s="69">
        <v>9</v>
      </c>
      <c r="F31" s="69">
        <v>7</v>
      </c>
      <c r="G31" s="69">
        <v>11</v>
      </c>
      <c r="H31" s="69">
        <v>3</v>
      </c>
      <c r="I31" s="69">
        <v>14</v>
      </c>
      <c r="J31" s="69">
        <v>4</v>
      </c>
      <c r="K31" s="70">
        <v>332</v>
      </c>
      <c r="L31" s="70">
        <v>40</v>
      </c>
      <c r="M31" s="70">
        <v>175</v>
      </c>
      <c r="N31" s="70">
        <v>125</v>
      </c>
      <c r="O31" s="70">
        <v>125</v>
      </c>
      <c r="P31" s="70">
        <v>140</v>
      </c>
      <c r="Q31" s="70">
        <v>160</v>
      </c>
      <c r="R31" s="70">
        <v>125</v>
      </c>
      <c r="S31" s="70">
        <v>480</v>
      </c>
      <c r="T31" s="71">
        <f t="shared" si="0"/>
        <v>3320</v>
      </c>
      <c r="U31" s="71">
        <f t="shared" si="1"/>
        <v>1240</v>
      </c>
      <c r="V31" s="71">
        <f t="shared" si="2"/>
        <v>1575</v>
      </c>
      <c r="W31" s="71">
        <f t="shared" si="3"/>
        <v>1125</v>
      </c>
      <c r="X31" s="71">
        <f t="shared" si="4"/>
        <v>875</v>
      </c>
      <c r="Y31" s="71">
        <f t="shared" si="5"/>
        <v>1540</v>
      </c>
      <c r="Z31" s="71">
        <f t="shared" si="6"/>
        <v>480</v>
      </c>
      <c r="AA31" s="71">
        <f t="shared" si="7"/>
        <v>1750</v>
      </c>
      <c r="AB31" s="71">
        <f t="shared" si="8"/>
        <v>1920</v>
      </c>
      <c r="AC31" s="72">
        <f t="shared" si="9"/>
        <v>13825</v>
      </c>
      <c r="AD31" s="5">
        <v>45411</v>
      </c>
    </row>
    <row r="32" spans="1:30">
      <c r="A32" s="5">
        <v>45412</v>
      </c>
      <c r="B32" s="127">
        <v>10</v>
      </c>
      <c r="C32" s="69">
        <v>30</v>
      </c>
      <c r="D32" s="69">
        <v>10</v>
      </c>
      <c r="E32" s="69">
        <v>10</v>
      </c>
      <c r="F32" s="69">
        <v>10</v>
      </c>
      <c r="G32" s="69">
        <v>10</v>
      </c>
      <c r="H32" s="69">
        <v>4</v>
      </c>
      <c r="I32" s="69">
        <v>15</v>
      </c>
      <c r="J32" s="69">
        <v>5</v>
      </c>
      <c r="K32" s="70">
        <v>332</v>
      </c>
      <c r="L32" s="70">
        <v>40</v>
      </c>
      <c r="M32" s="70">
        <v>175</v>
      </c>
      <c r="N32" s="70">
        <v>125</v>
      </c>
      <c r="O32" s="70">
        <v>125</v>
      </c>
      <c r="P32" s="70">
        <v>140</v>
      </c>
      <c r="Q32" s="70">
        <v>160</v>
      </c>
      <c r="R32" s="70">
        <v>125</v>
      </c>
      <c r="S32" s="70">
        <v>480</v>
      </c>
      <c r="T32" s="71">
        <f t="shared" si="0"/>
        <v>3320</v>
      </c>
      <c r="U32" s="71">
        <f t="shared" si="1"/>
        <v>1200</v>
      </c>
      <c r="V32" s="71">
        <f t="shared" si="2"/>
        <v>1750</v>
      </c>
      <c r="W32" s="71">
        <f t="shared" si="3"/>
        <v>1250</v>
      </c>
      <c r="X32" s="71">
        <f t="shared" si="4"/>
        <v>1250</v>
      </c>
      <c r="Y32" s="71">
        <f t="shared" si="5"/>
        <v>1400</v>
      </c>
      <c r="Z32" s="71">
        <f t="shared" si="6"/>
        <v>640</v>
      </c>
      <c r="AA32" s="71">
        <f t="shared" si="7"/>
        <v>1875</v>
      </c>
      <c r="AB32" s="71">
        <f t="shared" si="8"/>
        <v>2400</v>
      </c>
      <c r="AC32" s="72">
        <f t="shared" si="9"/>
        <v>15085</v>
      </c>
      <c r="AD32" s="5">
        <v>45412</v>
      </c>
    </row>
    <row r="33" spans="1:47">
      <c r="A33" s="5">
        <v>45413</v>
      </c>
      <c r="B33" s="127">
        <v>10</v>
      </c>
      <c r="C33" s="69">
        <v>32</v>
      </c>
      <c r="D33" s="69">
        <v>11</v>
      </c>
      <c r="E33" s="69">
        <v>11</v>
      </c>
      <c r="F33" s="69">
        <v>9</v>
      </c>
      <c r="G33" s="69">
        <v>14</v>
      </c>
      <c r="H33" s="69">
        <v>5</v>
      </c>
      <c r="I33" s="69">
        <v>16</v>
      </c>
      <c r="J33" s="69">
        <v>5</v>
      </c>
      <c r="K33" s="70">
        <v>332</v>
      </c>
      <c r="L33" s="70">
        <v>40</v>
      </c>
      <c r="M33" s="70">
        <v>175</v>
      </c>
      <c r="N33" s="70">
        <v>130</v>
      </c>
      <c r="O33" s="70">
        <v>125</v>
      </c>
      <c r="P33" s="70">
        <v>140</v>
      </c>
      <c r="Q33" s="70">
        <v>160</v>
      </c>
      <c r="R33" s="70">
        <v>125</v>
      </c>
      <c r="S33" s="70">
        <v>480</v>
      </c>
      <c r="T33" s="71">
        <f t="shared" si="0"/>
        <v>3320</v>
      </c>
      <c r="U33" s="71">
        <f t="shared" si="1"/>
        <v>1280</v>
      </c>
      <c r="V33" s="71">
        <f t="shared" si="2"/>
        <v>1925</v>
      </c>
      <c r="W33" s="71">
        <f t="shared" si="3"/>
        <v>1430</v>
      </c>
      <c r="X33" s="71">
        <f t="shared" si="4"/>
        <v>1125</v>
      </c>
      <c r="Y33" s="71">
        <f t="shared" si="5"/>
        <v>1960</v>
      </c>
      <c r="Z33" s="71">
        <f t="shared" si="6"/>
        <v>800</v>
      </c>
      <c r="AA33" s="71">
        <f t="shared" si="7"/>
        <v>2000</v>
      </c>
      <c r="AB33" s="71">
        <f t="shared" si="8"/>
        <v>2400</v>
      </c>
      <c r="AC33" s="72">
        <f t="shared" si="9"/>
        <v>16240</v>
      </c>
      <c r="AD33" s="5">
        <v>45413</v>
      </c>
    </row>
    <row r="34" spans="1:47">
      <c r="A34" s="5">
        <v>45414</v>
      </c>
      <c r="B34" s="127">
        <v>10</v>
      </c>
      <c r="C34" s="69">
        <v>30</v>
      </c>
      <c r="D34" s="69">
        <v>12</v>
      </c>
      <c r="E34" s="69">
        <v>12</v>
      </c>
      <c r="F34" s="69">
        <v>7</v>
      </c>
      <c r="G34" s="69">
        <v>15</v>
      </c>
      <c r="H34" s="69">
        <v>4</v>
      </c>
      <c r="I34" s="69">
        <v>17</v>
      </c>
      <c r="J34" s="69">
        <v>5</v>
      </c>
      <c r="K34" s="70">
        <v>332</v>
      </c>
      <c r="L34" s="70">
        <v>40</v>
      </c>
      <c r="M34" s="70">
        <v>175</v>
      </c>
      <c r="N34" s="70">
        <v>130</v>
      </c>
      <c r="O34" s="70">
        <v>125</v>
      </c>
      <c r="P34" s="70">
        <v>140</v>
      </c>
      <c r="Q34" s="70">
        <v>160</v>
      </c>
      <c r="R34" s="70">
        <v>125</v>
      </c>
      <c r="S34" s="70">
        <v>480</v>
      </c>
      <c r="T34" s="71">
        <f t="shared" si="0"/>
        <v>3320</v>
      </c>
      <c r="U34" s="71">
        <f t="shared" si="1"/>
        <v>1200</v>
      </c>
      <c r="V34" s="71">
        <f t="shared" si="2"/>
        <v>2100</v>
      </c>
      <c r="W34" s="71">
        <f t="shared" si="3"/>
        <v>1560</v>
      </c>
      <c r="X34" s="71">
        <f t="shared" si="4"/>
        <v>875</v>
      </c>
      <c r="Y34" s="71">
        <f t="shared" si="5"/>
        <v>2100</v>
      </c>
      <c r="Z34" s="71">
        <f t="shared" si="6"/>
        <v>640</v>
      </c>
      <c r="AA34" s="71">
        <f t="shared" si="7"/>
        <v>2125</v>
      </c>
      <c r="AB34" s="71">
        <f t="shared" si="8"/>
        <v>2400</v>
      </c>
      <c r="AC34" s="72">
        <f t="shared" si="9"/>
        <v>16320</v>
      </c>
      <c r="AD34" s="5">
        <v>45414</v>
      </c>
    </row>
    <row r="35" spans="1:47">
      <c r="A35" s="5">
        <v>45415</v>
      </c>
      <c r="B35" s="69">
        <v>8</v>
      </c>
      <c r="C35" s="69">
        <v>29</v>
      </c>
      <c r="D35" s="69">
        <v>11</v>
      </c>
      <c r="E35" s="69">
        <v>11</v>
      </c>
      <c r="F35" s="127">
        <v>7</v>
      </c>
      <c r="G35" s="69">
        <v>14</v>
      </c>
      <c r="H35" s="69">
        <v>3</v>
      </c>
      <c r="I35" s="69">
        <v>16</v>
      </c>
      <c r="J35" s="69">
        <v>5</v>
      </c>
      <c r="K35" s="70">
        <v>332</v>
      </c>
      <c r="L35" s="70">
        <v>40</v>
      </c>
      <c r="M35" s="70">
        <v>175</v>
      </c>
      <c r="N35" s="70">
        <v>130</v>
      </c>
      <c r="O35" s="70">
        <v>125</v>
      </c>
      <c r="P35" s="70">
        <v>140</v>
      </c>
      <c r="Q35" s="70">
        <v>160</v>
      </c>
      <c r="R35" s="70">
        <v>125</v>
      </c>
      <c r="S35" s="70">
        <v>480</v>
      </c>
      <c r="T35" s="71">
        <f t="shared" ref="T35:T63" si="10">B35*K35</f>
        <v>2656</v>
      </c>
      <c r="U35" s="71">
        <f t="shared" ref="U35:U63" si="11">C35*L35</f>
        <v>1160</v>
      </c>
      <c r="V35" s="71">
        <f t="shared" ref="V35:V63" si="12">D35*M35</f>
        <v>1925</v>
      </c>
      <c r="W35" s="71">
        <f t="shared" ref="W35:W63" si="13">E35*N35</f>
        <v>1430</v>
      </c>
      <c r="X35" s="71">
        <f t="shared" ref="X35:X63" si="14">F35*O35</f>
        <v>875</v>
      </c>
      <c r="Y35" s="71">
        <f t="shared" ref="Y35:Y63" si="15">G35*P35</f>
        <v>1960</v>
      </c>
      <c r="Z35" s="71">
        <f t="shared" ref="Z35:Z63" si="16">H35*Q35</f>
        <v>480</v>
      </c>
      <c r="AA35" s="71">
        <f t="shared" ref="AA35:AA63" si="17">I35*R35</f>
        <v>2000</v>
      </c>
      <c r="AB35" s="71">
        <f t="shared" ref="AB35:AB63" si="18">J35*S35</f>
        <v>2400</v>
      </c>
      <c r="AC35" s="72">
        <f t="shared" ref="AC35:AC63" si="19">SUM(T35:AB35)</f>
        <v>14886</v>
      </c>
      <c r="AD35" s="5">
        <v>45415</v>
      </c>
    </row>
    <row r="36" spans="1:47">
      <c r="A36" s="5">
        <v>45416</v>
      </c>
      <c r="B36" s="69">
        <v>9</v>
      </c>
      <c r="C36" s="69">
        <v>28</v>
      </c>
      <c r="D36" s="69">
        <v>13</v>
      </c>
      <c r="E36" s="69">
        <v>13</v>
      </c>
      <c r="F36" s="69">
        <v>7</v>
      </c>
      <c r="G36" s="69">
        <v>14</v>
      </c>
      <c r="H36" s="69">
        <v>5</v>
      </c>
      <c r="I36" s="69">
        <v>17</v>
      </c>
      <c r="J36" s="69">
        <v>4</v>
      </c>
      <c r="K36" s="70">
        <v>332</v>
      </c>
      <c r="L36" s="70">
        <v>40</v>
      </c>
      <c r="M36" s="70">
        <v>175</v>
      </c>
      <c r="N36" s="70">
        <v>130</v>
      </c>
      <c r="O36" s="70">
        <v>125</v>
      </c>
      <c r="P36" s="70">
        <v>140</v>
      </c>
      <c r="Q36" s="70">
        <v>160</v>
      </c>
      <c r="R36" s="70">
        <v>125</v>
      </c>
      <c r="S36" s="70">
        <v>490</v>
      </c>
      <c r="T36" s="71">
        <f t="shared" si="10"/>
        <v>2988</v>
      </c>
      <c r="U36" s="71">
        <f t="shared" si="11"/>
        <v>1120</v>
      </c>
      <c r="V36" s="71">
        <f t="shared" si="12"/>
        <v>2275</v>
      </c>
      <c r="W36" s="71">
        <f t="shared" si="13"/>
        <v>1690</v>
      </c>
      <c r="X36" s="71">
        <f t="shared" si="14"/>
        <v>875</v>
      </c>
      <c r="Y36" s="71">
        <f t="shared" si="15"/>
        <v>1960</v>
      </c>
      <c r="Z36" s="71">
        <f t="shared" si="16"/>
        <v>800</v>
      </c>
      <c r="AA36" s="71">
        <f t="shared" si="17"/>
        <v>2125</v>
      </c>
      <c r="AB36" s="71">
        <f t="shared" si="18"/>
        <v>1960</v>
      </c>
      <c r="AC36" s="72">
        <f t="shared" si="19"/>
        <v>15793</v>
      </c>
      <c r="AD36" s="5">
        <v>45416</v>
      </c>
      <c r="AQ36" s="1"/>
      <c r="AR36" s="1"/>
      <c r="AS36" s="1"/>
      <c r="AT36" s="1"/>
      <c r="AU36" s="1"/>
    </row>
    <row r="37" spans="1:47">
      <c r="A37" s="5">
        <v>45417</v>
      </c>
      <c r="B37" s="69">
        <v>10</v>
      </c>
      <c r="C37" s="69">
        <v>33</v>
      </c>
      <c r="D37" s="69">
        <v>11</v>
      </c>
      <c r="E37" s="69">
        <v>11</v>
      </c>
      <c r="F37" s="69">
        <v>8</v>
      </c>
      <c r="G37" s="69">
        <v>13</v>
      </c>
      <c r="H37" s="69">
        <v>4</v>
      </c>
      <c r="I37" s="69">
        <v>16</v>
      </c>
      <c r="J37" s="69">
        <v>4</v>
      </c>
      <c r="K37" s="70">
        <v>332</v>
      </c>
      <c r="L37" s="70">
        <v>40</v>
      </c>
      <c r="M37" s="70">
        <v>175</v>
      </c>
      <c r="N37" s="70">
        <v>130</v>
      </c>
      <c r="O37" s="70">
        <v>125</v>
      </c>
      <c r="P37" s="70">
        <v>140</v>
      </c>
      <c r="Q37" s="70">
        <v>160</v>
      </c>
      <c r="R37" s="70">
        <v>125</v>
      </c>
      <c r="S37" s="70">
        <v>490</v>
      </c>
      <c r="T37" s="71">
        <f t="shared" si="10"/>
        <v>3320</v>
      </c>
      <c r="U37" s="71">
        <f t="shared" si="11"/>
        <v>1320</v>
      </c>
      <c r="V37" s="71">
        <f t="shared" si="12"/>
        <v>1925</v>
      </c>
      <c r="W37" s="71">
        <f t="shared" si="13"/>
        <v>1430</v>
      </c>
      <c r="X37" s="71">
        <f t="shared" si="14"/>
        <v>1000</v>
      </c>
      <c r="Y37" s="71">
        <f t="shared" si="15"/>
        <v>1820</v>
      </c>
      <c r="Z37" s="71">
        <f t="shared" si="16"/>
        <v>640</v>
      </c>
      <c r="AA37" s="71">
        <f t="shared" si="17"/>
        <v>2000</v>
      </c>
      <c r="AB37" s="71">
        <f t="shared" si="18"/>
        <v>1960</v>
      </c>
      <c r="AC37" s="72">
        <f t="shared" si="19"/>
        <v>15415</v>
      </c>
      <c r="AD37" s="5">
        <v>45417</v>
      </c>
    </row>
    <row r="38" spans="1:47">
      <c r="A38" s="5">
        <v>45418</v>
      </c>
      <c r="B38" s="69">
        <v>11</v>
      </c>
      <c r="C38" s="69">
        <v>32</v>
      </c>
      <c r="D38" s="69">
        <v>12</v>
      </c>
      <c r="E38" s="69">
        <v>14</v>
      </c>
      <c r="F38" s="69">
        <v>9</v>
      </c>
      <c r="G38" s="69">
        <v>13</v>
      </c>
      <c r="H38" s="69">
        <v>4</v>
      </c>
      <c r="I38" s="69">
        <v>16</v>
      </c>
      <c r="J38" s="69">
        <v>4</v>
      </c>
      <c r="K38" s="70">
        <v>332</v>
      </c>
      <c r="L38" s="70">
        <v>40</v>
      </c>
      <c r="M38" s="70">
        <v>175</v>
      </c>
      <c r="N38" s="70">
        <v>130</v>
      </c>
      <c r="O38" s="70">
        <v>125</v>
      </c>
      <c r="P38" s="70">
        <v>140</v>
      </c>
      <c r="Q38" s="70">
        <v>160</v>
      </c>
      <c r="R38" s="70">
        <v>125</v>
      </c>
      <c r="S38" s="70">
        <v>490</v>
      </c>
      <c r="T38" s="71">
        <f t="shared" si="10"/>
        <v>3652</v>
      </c>
      <c r="U38" s="71">
        <f t="shared" si="11"/>
        <v>1280</v>
      </c>
      <c r="V38" s="71">
        <f t="shared" si="12"/>
        <v>2100</v>
      </c>
      <c r="W38" s="71">
        <f t="shared" si="13"/>
        <v>1820</v>
      </c>
      <c r="X38" s="71">
        <f t="shared" si="14"/>
        <v>1125</v>
      </c>
      <c r="Y38" s="71">
        <f t="shared" si="15"/>
        <v>1820</v>
      </c>
      <c r="Z38" s="71">
        <f t="shared" si="16"/>
        <v>640</v>
      </c>
      <c r="AA38" s="71">
        <f t="shared" si="17"/>
        <v>2000</v>
      </c>
      <c r="AB38" s="71">
        <f t="shared" si="18"/>
        <v>1960</v>
      </c>
      <c r="AC38" s="72">
        <f t="shared" si="19"/>
        <v>16397</v>
      </c>
      <c r="AD38" s="5">
        <v>45418</v>
      </c>
      <c r="AQ38" s="1"/>
      <c r="AS38" s="42"/>
      <c r="AU38" s="42"/>
    </row>
    <row r="39" spans="1:47">
      <c r="A39" s="5">
        <v>45419</v>
      </c>
      <c r="B39" s="69">
        <v>12</v>
      </c>
      <c r="C39" s="69">
        <v>32</v>
      </c>
      <c r="D39" s="69">
        <v>8</v>
      </c>
      <c r="E39" s="69">
        <v>15</v>
      </c>
      <c r="F39" s="69">
        <v>8</v>
      </c>
      <c r="G39" s="69">
        <v>15</v>
      </c>
      <c r="H39" s="69">
        <v>4</v>
      </c>
      <c r="I39" s="69">
        <v>17</v>
      </c>
      <c r="J39" s="69">
        <v>5</v>
      </c>
      <c r="K39" s="70">
        <v>332</v>
      </c>
      <c r="L39" s="70">
        <v>40</v>
      </c>
      <c r="M39" s="70">
        <v>175</v>
      </c>
      <c r="N39" s="70">
        <v>130</v>
      </c>
      <c r="O39" s="70">
        <v>125</v>
      </c>
      <c r="P39" s="70">
        <v>140</v>
      </c>
      <c r="Q39" s="70">
        <v>160</v>
      </c>
      <c r="R39" s="70">
        <v>125</v>
      </c>
      <c r="S39" s="70">
        <v>490</v>
      </c>
      <c r="T39" s="71">
        <f t="shared" si="10"/>
        <v>3984</v>
      </c>
      <c r="U39" s="71">
        <f t="shared" si="11"/>
        <v>1280</v>
      </c>
      <c r="V39" s="71">
        <f t="shared" si="12"/>
        <v>1400</v>
      </c>
      <c r="W39" s="71">
        <f t="shared" si="13"/>
        <v>1950</v>
      </c>
      <c r="X39" s="71">
        <f t="shared" si="14"/>
        <v>1000</v>
      </c>
      <c r="Y39" s="71">
        <f t="shared" si="15"/>
        <v>2100</v>
      </c>
      <c r="Z39" s="71">
        <f t="shared" si="16"/>
        <v>640</v>
      </c>
      <c r="AA39" s="71">
        <f t="shared" si="17"/>
        <v>2125</v>
      </c>
      <c r="AB39" s="71">
        <f t="shared" si="18"/>
        <v>2450</v>
      </c>
      <c r="AC39" s="72">
        <f t="shared" si="19"/>
        <v>16929</v>
      </c>
      <c r="AD39" s="5">
        <v>45419</v>
      </c>
      <c r="AQ39" s="1"/>
      <c r="AS39" s="42"/>
      <c r="AU39" s="42"/>
    </row>
    <row r="40" spans="1:47">
      <c r="A40" s="5">
        <v>45420</v>
      </c>
      <c r="B40" s="69">
        <v>11</v>
      </c>
      <c r="C40" s="69">
        <v>31</v>
      </c>
      <c r="D40" s="69">
        <v>9</v>
      </c>
      <c r="E40" s="69">
        <v>12</v>
      </c>
      <c r="F40" s="69">
        <v>10</v>
      </c>
      <c r="G40" s="69">
        <v>12</v>
      </c>
      <c r="H40" s="69">
        <v>5</v>
      </c>
      <c r="I40" s="69">
        <v>16</v>
      </c>
      <c r="J40" s="69">
        <v>6</v>
      </c>
      <c r="K40" s="70">
        <v>332</v>
      </c>
      <c r="L40" s="70">
        <v>40</v>
      </c>
      <c r="M40" s="70">
        <v>175</v>
      </c>
      <c r="N40" s="70">
        <v>130</v>
      </c>
      <c r="O40" s="70">
        <v>125</v>
      </c>
      <c r="P40" s="70">
        <v>140</v>
      </c>
      <c r="Q40" s="70">
        <v>160</v>
      </c>
      <c r="R40" s="70">
        <v>125</v>
      </c>
      <c r="S40" s="70">
        <v>490</v>
      </c>
      <c r="T40" s="71">
        <f t="shared" si="10"/>
        <v>3652</v>
      </c>
      <c r="U40" s="71">
        <f t="shared" si="11"/>
        <v>1240</v>
      </c>
      <c r="V40" s="71">
        <f t="shared" si="12"/>
        <v>1575</v>
      </c>
      <c r="W40" s="71">
        <f t="shared" si="13"/>
        <v>1560</v>
      </c>
      <c r="X40" s="71">
        <f t="shared" si="14"/>
        <v>1250</v>
      </c>
      <c r="Y40" s="71">
        <f t="shared" si="15"/>
        <v>1680</v>
      </c>
      <c r="Z40" s="71">
        <f t="shared" si="16"/>
        <v>800</v>
      </c>
      <c r="AA40" s="71">
        <f t="shared" si="17"/>
        <v>2000</v>
      </c>
      <c r="AB40" s="71">
        <f t="shared" si="18"/>
        <v>2940</v>
      </c>
      <c r="AC40" s="72">
        <f t="shared" si="19"/>
        <v>16697</v>
      </c>
      <c r="AD40" s="5">
        <v>45420</v>
      </c>
      <c r="AQ40" s="1"/>
      <c r="AS40" s="42"/>
      <c r="AU40" s="42"/>
    </row>
    <row r="41" spans="1:47">
      <c r="A41" s="5">
        <v>45421</v>
      </c>
      <c r="B41" s="69">
        <v>13</v>
      </c>
      <c r="C41" s="69">
        <v>30</v>
      </c>
      <c r="D41" s="69">
        <v>14</v>
      </c>
      <c r="E41" s="69">
        <v>13</v>
      </c>
      <c r="F41" s="69">
        <v>7</v>
      </c>
      <c r="G41" s="69">
        <v>10</v>
      </c>
      <c r="H41" s="69">
        <v>3</v>
      </c>
      <c r="I41" s="69">
        <v>17</v>
      </c>
      <c r="J41" s="69">
        <v>4</v>
      </c>
      <c r="K41" s="70">
        <v>340</v>
      </c>
      <c r="L41" s="70">
        <v>40</v>
      </c>
      <c r="M41" s="70">
        <v>175</v>
      </c>
      <c r="N41" s="70">
        <v>130</v>
      </c>
      <c r="O41" s="70">
        <v>125</v>
      </c>
      <c r="P41" s="70">
        <v>140</v>
      </c>
      <c r="Q41" s="70">
        <v>160</v>
      </c>
      <c r="R41" s="70">
        <v>125</v>
      </c>
      <c r="S41" s="70">
        <v>490</v>
      </c>
      <c r="T41" s="71">
        <f t="shared" si="10"/>
        <v>4420</v>
      </c>
      <c r="U41" s="71">
        <f t="shared" si="11"/>
        <v>1200</v>
      </c>
      <c r="V41" s="71">
        <f t="shared" si="12"/>
        <v>2450</v>
      </c>
      <c r="W41" s="71">
        <f t="shared" si="13"/>
        <v>1690</v>
      </c>
      <c r="X41" s="71">
        <f t="shared" si="14"/>
        <v>875</v>
      </c>
      <c r="Y41" s="71">
        <f t="shared" si="15"/>
        <v>1400</v>
      </c>
      <c r="Z41" s="71">
        <f t="shared" si="16"/>
        <v>480</v>
      </c>
      <c r="AA41" s="71">
        <f t="shared" si="17"/>
        <v>2125</v>
      </c>
      <c r="AB41" s="71">
        <f t="shared" si="18"/>
        <v>1960</v>
      </c>
      <c r="AC41" s="72">
        <f t="shared" si="19"/>
        <v>16600</v>
      </c>
      <c r="AD41" s="5">
        <v>45421</v>
      </c>
      <c r="AQ41" s="1"/>
      <c r="AS41" s="42"/>
      <c r="AU41" s="42"/>
    </row>
    <row r="42" spans="1:47">
      <c r="A42" s="5">
        <v>45422</v>
      </c>
      <c r="B42" s="69">
        <v>11</v>
      </c>
      <c r="C42" s="127">
        <v>31</v>
      </c>
      <c r="D42" s="69">
        <v>12</v>
      </c>
      <c r="E42" s="69">
        <v>14</v>
      </c>
      <c r="F42" s="69">
        <v>6</v>
      </c>
      <c r="G42" s="69">
        <v>11</v>
      </c>
      <c r="H42" s="69">
        <v>5</v>
      </c>
      <c r="I42" s="69">
        <v>16</v>
      </c>
      <c r="J42" s="69">
        <v>5</v>
      </c>
      <c r="K42" s="70">
        <v>340</v>
      </c>
      <c r="L42" s="70">
        <v>40</v>
      </c>
      <c r="M42" s="70">
        <v>175</v>
      </c>
      <c r="N42" s="70">
        <v>130</v>
      </c>
      <c r="O42" s="70">
        <v>125</v>
      </c>
      <c r="P42" s="70">
        <v>140</v>
      </c>
      <c r="Q42" s="70">
        <v>160</v>
      </c>
      <c r="R42" s="70">
        <v>125</v>
      </c>
      <c r="S42" s="70">
        <v>490</v>
      </c>
      <c r="T42" s="71">
        <f t="shared" si="10"/>
        <v>3740</v>
      </c>
      <c r="U42" s="71">
        <f t="shared" si="11"/>
        <v>1240</v>
      </c>
      <c r="V42" s="71">
        <f t="shared" si="12"/>
        <v>2100</v>
      </c>
      <c r="W42" s="71">
        <f t="shared" si="13"/>
        <v>1820</v>
      </c>
      <c r="X42" s="71">
        <f t="shared" si="14"/>
        <v>750</v>
      </c>
      <c r="Y42" s="71">
        <f t="shared" si="15"/>
        <v>1540</v>
      </c>
      <c r="Z42" s="71">
        <f t="shared" si="16"/>
        <v>800</v>
      </c>
      <c r="AA42" s="71">
        <f t="shared" si="17"/>
        <v>2000</v>
      </c>
      <c r="AB42" s="71">
        <f t="shared" si="18"/>
        <v>2450</v>
      </c>
      <c r="AC42" s="72">
        <f t="shared" si="19"/>
        <v>16440</v>
      </c>
      <c r="AD42" s="5">
        <v>45422</v>
      </c>
      <c r="AQ42" s="1"/>
      <c r="AS42" s="42"/>
      <c r="AU42" s="42"/>
    </row>
    <row r="43" spans="1:47">
      <c r="A43" s="5">
        <v>45423</v>
      </c>
      <c r="B43" s="69">
        <v>12</v>
      </c>
      <c r="C43" s="69">
        <v>31</v>
      </c>
      <c r="D43" s="69">
        <v>11</v>
      </c>
      <c r="E43" s="69">
        <v>10</v>
      </c>
      <c r="F43" s="69">
        <v>9</v>
      </c>
      <c r="G43" s="69">
        <v>13</v>
      </c>
      <c r="H43" s="69">
        <v>6</v>
      </c>
      <c r="I43" s="69">
        <v>17</v>
      </c>
      <c r="J43" s="69">
        <v>6</v>
      </c>
      <c r="K43" s="70">
        <v>340</v>
      </c>
      <c r="L43" s="70">
        <v>42</v>
      </c>
      <c r="M43" s="70">
        <v>175</v>
      </c>
      <c r="N43" s="70">
        <v>130</v>
      </c>
      <c r="O43" s="70">
        <v>125</v>
      </c>
      <c r="P43" s="70">
        <v>140</v>
      </c>
      <c r="Q43" s="70">
        <v>160</v>
      </c>
      <c r="R43" s="70">
        <v>125</v>
      </c>
      <c r="S43" s="70">
        <v>500</v>
      </c>
      <c r="T43" s="71">
        <f t="shared" si="10"/>
        <v>4080</v>
      </c>
      <c r="U43" s="71">
        <f t="shared" si="11"/>
        <v>1302</v>
      </c>
      <c r="V43" s="71">
        <f t="shared" si="12"/>
        <v>1925</v>
      </c>
      <c r="W43" s="71">
        <f t="shared" si="13"/>
        <v>1300</v>
      </c>
      <c r="X43" s="71">
        <f t="shared" si="14"/>
        <v>1125</v>
      </c>
      <c r="Y43" s="71">
        <f t="shared" si="15"/>
        <v>1820</v>
      </c>
      <c r="Z43" s="71">
        <f t="shared" si="16"/>
        <v>960</v>
      </c>
      <c r="AA43" s="71">
        <f t="shared" si="17"/>
        <v>2125</v>
      </c>
      <c r="AB43" s="71">
        <f t="shared" si="18"/>
        <v>3000</v>
      </c>
      <c r="AC43" s="72">
        <f t="shared" si="19"/>
        <v>17637</v>
      </c>
      <c r="AD43" s="5">
        <v>45423</v>
      </c>
      <c r="AQ43" s="1"/>
      <c r="AS43" s="42"/>
      <c r="AU43" s="42"/>
    </row>
    <row r="44" spans="1:47">
      <c r="A44" s="5">
        <v>45424</v>
      </c>
      <c r="B44" s="69">
        <v>8</v>
      </c>
      <c r="C44" s="69">
        <v>29</v>
      </c>
      <c r="D44" s="69">
        <v>9</v>
      </c>
      <c r="E44" s="69">
        <v>10</v>
      </c>
      <c r="F44" s="69">
        <v>6</v>
      </c>
      <c r="G44" s="69">
        <v>13</v>
      </c>
      <c r="H44" s="69">
        <v>5</v>
      </c>
      <c r="I44" s="69">
        <v>16</v>
      </c>
      <c r="J44" s="69">
        <v>4</v>
      </c>
      <c r="K44" s="70">
        <v>340</v>
      </c>
      <c r="L44" s="70">
        <v>42</v>
      </c>
      <c r="M44" s="70">
        <v>175</v>
      </c>
      <c r="N44" s="70">
        <v>130</v>
      </c>
      <c r="O44" s="70">
        <v>125</v>
      </c>
      <c r="P44" s="70">
        <v>140</v>
      </c>
      <c r="Q44" s="70">
        <v>160</v>
      </c>
      <c r="R44" s="70">
        <v>125</v>
      </c>
      <c r="S44" s="70">
        <v>500</v>
      </c>
      <c r="T44" s="71">
        <f t="shared" si="10"/>
        <v>2720</v>
      </c>
      <c r="U44" s="71">
        <f t="shared" si="11"/>
        <v>1218</v>
      </c>
      <c r="V44" s="71">
        <f t="shared" si="12"/>
        <v>1575</v>
      </c>
      <c r="W44" s="71">
        <f t="shared" si="13"/>
        <v>1300</v>
      </c>
      <c r="X44" s="71">
        <f t="shared" si="14"/>
        <v>750</v>
      </c>
      <c r="Y44" s="71">
        <f t="shared" si="15"/>
        <v>1820</v>
      </c>
      <c r="Z44" s="71">
        <f t="shared" si="16"/>
        <v>800</v>
      </c>
      <c r="AA44" s="71">
        <f t="shared" si="17"/>
        <v>2000</v>
      </c>
      <c r="AB44" s="71">
        <f t="shared" si="18"/>
        <v>2000</v>
      </c>
      <c r="AC44" s="72">
        <f t="shared" si="19"/>
        <v>14183</v>
      </c>
      <c r="AD44" s="5">
        <v>45424</v>
      </c>
      <c r="AQ44" s="1"/>
      <c r="AS44" s="42"/>
      <c r="AU44" s="42"/>
    </row>
    <row r="45" spans="1:47">
      <c r="A45" s="5">
        <v>45425</v>
      </c>
      <c r="B45" s="127">
        <v>12</v>
      </c>
      <c r="C45" s="69">
        <v>30</v>
      </c>
      <c r="D45" s="69">
        <v>10</v>
      </c>
      <c r="E45" s="69">
        <v>11</v>
      </c>
      <c r="F45" s="69">
        <v>9</v>
      </c>
      <c r="G45" s="69">
        <v>11</v>
      </c>
      <c r="H45" s="69">
        <v>4</v>
      </c>
      <c r="I45" s="69">
        <v>15</v>
      </c>
      <c r="J45" s="69">
        <v>5</v>
      </c>
      <c r="K45" s="70">
        <v>340</v>
      </c>
      <c r="L45" s="70">
        <v>42</v>
      </c>
      <c r="M45" s="70">
        <v>175</v>
      </c>
      <c r="N45" s="70">
        <v>130</v>
      </c>
      <c r="O45" s="70">
        <v>125</v>
      </c>
      <c r="P45" s="70">
        <v>140</v>
      </c>
      <c r="Q45" s="70">
        <v>160</v>
      </c>
      <c r="R45" s="70">
        <v>125</v>
      </c>
      <c r="S45" s="70">
        <v>500</v>
      </c>
      <c r="T45" s="71">
        <f t="shared" si="10"/>
        <v>4080</v>
      </c>
      <c r="U45" s="71">
        <f t="shared" si="11"/>
        <v>1260</v>
      </c>
      <c r="V45" s="71">
        <f t="shared" si="12"/>
        <v>1750</v>
      </c>
      <c r="W45" s="71">
        <f t="shared" si="13"/>
        <v>1430</v>
      </c>
      <c r="X45" s="71">
        <f t="shared" si="14"/>
        <v>1125</v>
      </c>
      <c r="Y45" s="71">
        <f t="shared" si="15"/>
        <v>1540</v>
      </c>
      <c r="Z45" s="71">
        <f t="shared" si="16"/>
        <v>640</v>
      </c>
      <c r="AA45" s="71">
        <f t="shared" si="17"/>
        <v>1875</v>
      </c>
      <c r="AB45" s="71">
        <f t="shared" si="18"/>
        <v>2500</v>
      </c>
      <c r="AC45" s="72">
        <f t="shared" si="19"/>
        <v>16200</v>
      </c>
      <c r="AD45" s="5">
        <v>45425</v>
      </c>
      <c r="AQ45" s="1"/>
      <c r="AS45" s="42"/>
      <c r="AU45" s="42"/>
    </row>
    <row r="46" spans="1:47">
      <c r="A46" s="5">
        <v>45426</v>
      </c>
      <c r="B46" s="127">
        <v>10</v>
      </c>
      <c r="C46" s="69">
        <v>30</v>
      </c>
      <c r="D46" s="127">
        <v>14</v>
      </c>
      <c r="E46" s="69">
        <v>11</v>
      </c>
      <c r="F46" s="69">
        <v>8</v>
      </c>
      <c r="G46" s="69">
        <v>13</v>
      </c>
      <c r="H46" s="69">
        <v>5</v>
      </c>
      <c r="I46" s="69">
        <v>14</v>
      </c>
      <c r="J46" s="69">
        <v>4</v>
      </c>
      <c r="K46" s="70">
        <v>340</v>
      </c>
      <c r="L46" s="70">
        <v>42</v>
      </c>
      <c r="M46" s="70">
        <v>170</v>
      </c>
      <c r="N46" s="70">
        <v>130</v>
      </c>
      <c r="O46" s="70">
        <v>125</v>
      </c>
      <c r="P46" s="70">
        <v>140</v>
      </c>
      <c r="Q46" s="70">
        <v>160</v>
      </c>
      <c r="R46" s="70">
        <v>125</v>
      </c>
      <c r="S46" s="70">
        <v>500</v>
      </c>
      <c r="T46" s="71">
        <f t="shared" si="10"/>
        <v>3400</v>
      </c>
      <c r="U46" s="71">
        <f t="shared" si="11"/>
        <v>1260</v>
      </c>
      <c r="V46" s="71">
        <f t="shared" si="12"/>
        <v>2380</v>
      </c>
      <c r="W46" s="71">
        <f t="shared" si="13"/>
        <v>1430</v>
      </c>
      <c r="X46" s="71">
        <f t="shared" si="14"/>
        <v>1000</v>
      </c>
      <c r="Y46" s="71">
        <f t="shared" si="15"/>
        <v>1820</v>
      </c>
      <c r="Z46" s="71">
        <f t="shared" si="16"/>
        <v>800</v>
      </c>
      <c r="AA46" s="71">
        <f t="shared" si="17"/>
        <v>1750</v>
      </c>
      <c r="AB46" s="71">
        <f t="shared" si="18"/>
        <v>2000</v>
      </c>
      <c r="AC46" s="72">
        <f t="shared" si="19"/>
        <v>15840</v>
      </c>
      <c r="AD46" s="5">
        <v>45426</v>
      </c>
      <c r="AN46" s="75"/>
      <c r="AO46" s="75"/>
      <c r="AQ46" s="1"/>
      <c r="AS46" s="42"/>
      <c r="AU46" s="42"/>
    </row>
    <row r="47" spans="1:47">
      <c r="A47" s="5">
        <v>45427</v>
      </c>
      <c r="B47" s="127">
        <v>10</v>
      </c>
      <c r="C47" s="69">
        <v>29</v>
      </c>
      <c r="D47" s="69">
        <v>13</v>
      </c>
      <c r="E47" s="69">
        <v>8</v>
      </c>
      <c r="F47" s="69">
        <v>7</v>
      </c>
      <c r="G47" s="69">
        <v>13</v>
      </c>
      <c r="H47" s="69">
        <v>3</v>
      </c>
      <c r="I47" s="69">
        <v>14</v>
      </c>
      <c r="J47" s="69">
        <v>4</v>
      </c>
      <c r="K47" s="70">
        <v>340</v>
      </c>
      <c r="L47" s="70">
        <v>42</v>
      </c>
      <c r="M47" s="70">
        <v>170</v>
      </c>
      <c r="N47" s="70">
        <v>130</v>
      </c>
      <c r="O47" s="70">
        <v>125</v>
      </c>
      <c r="P47" s="70">
        <v>140</v>
      </c>
      <c r="Q47" s="70">
        <v>160</v>
      </c>
      <c r="R47" s="70">
        <v>125</v>
      </c>
      <c r="S47" s="70">
        <v>500</v>
      </c>
      <c r="T47" s="71">
        <f t="shared" si="10"/>
        <v>3400</v>
      </c>
      <c r="U47" s="71">
        <f t="shared" si="11"/>
        <v>1218</v>
      </c>
      <c r="V47" s="71">
        <f t="shared" si="12"/>
        <v>2210</v>
      </c>
      <c r="W47" s="71">
        <f t="shared" si="13"/>
        <v>1040</v>
      </c>
      <c r="X47" s="71">
        <f t="shared" si="14"/>
        <v>875</v>
      </c>
      <c r="Y47" s="71">
        <f t="shared" si="15"/>
        <v>1820</v>
      </c>
      <c r="Z47" s="71">
        <f t="shared" si="16"/>
        <v>480</v>
      </c>
      <c r="AA47" s="71">
        <f t="shared" si="17"/>
        <v>1750</v>
      </c>
      <c r="AB47" s="71">
        <f t="shared" si="18"/>
        <v>2000</v>
      </c>
      <c r="AC47" s="72">
        <f t="shared" si="19"/>
        <v>14793</v>
      </c>
      <c r="AD47" s="5">
        <v>45427</v>
      </c>
      <c r="AN47"/>
      <c r="AO47"/>
    </row>
    <row r="48" spans="1:47">
      <c r="A48" s="5">
        <v>45428</v>
      </c>
      <c r="B48" s="127">
        <v>10</v>
      </c>
      <c r="C48" s="69">
        <v>28</v>
      </c>
      <c r="D48" s="69">
        <v>10</v>
      </c>
      <c r="E48" s="69">
        <v>10</v>
      </c>
      <c r="F48" s="69">
        <v>10</v>
      </c>
      <c r="G48" s="127">
        <v>10</v>
      </c>
      <c r="H48" s="69">
        <v>3</v>
      </c>
      <c r="I48" s="69">
        <v>15</v>
      </c>
      <c r="J48" s="69">
        <v>4</v>
      </c>
      <c r="K48" s="70">
        <v>340</v>
      </c>
      <c r="L48" s="70">
        <v>42</v>
      </c>
      <c r="M48" s="70">
        <v>170</v>
      </c>
      <c r="N48" s="70">
        <v>130</v>
      </c>
      <c r="O48" s="70">
        <v>125</v>
      </c>
      <c r="P48" s="70">
        <v>140</v>
      </c>
      <c r="Q48" s="70">
        <v>160</v>
      </c>
      <c r="R48" s="70">
        <v>125</v>
      </c>
      <c r="S48" s="70">
        <v>500</v>
      </c>
      <c r="T48" s="71">
        <f t="shared" si="10"/>
        <v>3400</v>
      </c>
      <c r="U48" s="71">
        <f t="shared" si="11"/>
        <v>1176</v>
      </c>
      <c r="V48" s="71">
        <f t="shared" si="12"/>
        <v>1700</v>
      </c>
      <c r="W48" s="71">
        <f t="shared" si="13"/>
        <v>1300</v>
      </c>
      <c r="X48" s="71">
        <f t="shared" si="14"/>
        <v>1250</v>
      </c>
      <c r="Y48" s="71">
        <f t="shared" si="15"/>
        <v>1400</v>
      </c>
      <c r="Z48" s="71">
        <f t="shared" si="16"/>
        <v>480</v>
      </c>
      <c r="AA48" s="71">
        <f t="shared" si="17"/>
        <v>1875</v>
      </c>
      <c r="AB48" s="71">
        <f t="shared" si="18"/>
        <v>2000</v>
      </c>
      <c r="AC48" s="72">
        <f t="shared" si="19"/>
        <v>14581</v>
      </c>
      <c r="AD48" s="5">
        <v>45428</v>
      </c>
    </row>
    <row r="49" spans="1:30">
      <c r="A49" s="5">
        <v>45429</v>
      </c>
      <c r="B49" s="127">
        <v>12</v>
      </c>
      <c r="C49" s="69">
        <v>33</v>
      </c>
      <c r="D49" s="69">
        <v>12</v>
      </c>
      <c r="E49" s="69">
        <v>9</v>
      </c>
      <c r="F49" s="69">
        <v>9</v>
      </c>
      <c r="G49" s="69">
        <v>10</v>
      </c>
      <c r="H49" s="69">
        <v>6</v>
      </c>
      <c r="I49" s="69">
        <v>16</v>
      </c>
      <c r="J49" s="69">
        <v>4</v>
      </c>
      <c r="K49" s="70">
        <v>340</v>
      </c>
      <c r="L49" s="70">
        <v>42</v>
      </c>
      <c r="M49" s="70">
        <v>170</v>
      </c>
      <c r="N49" s="70">
        <v>130</v>
      </c>
      <c r="O49" s="70">
        <v>125</v>
      </c>
      <c r="P49" s="70">
        <v>140</v>
      </c>
      <c r="Q49" s="70">
        <v>160</v>
      </c>
      <c r="R49" s="70">
        <v>125</v>
      </c>
      <c r="S49" s="70">
        <v>500</v>
      </c>
      <c r="T49" s="71">
        <f t="shared" si="10"/>
        <v>4080</v>
      </c>
      <c r="U49" s="71">
        <f t="shared" si="11"/>
        <v>1386</v>
      </c>
      <c r="V49" s="71">
        <f t="shared" si="12"/>
        <v>2040</v>
      </c>
      <c r="W49" s="71">
        <f t="shared" si="13"/>
        <v>1170</v>
      </c>
      <c r="X49" s="71">
        <f t="shared" si="14"/>
        <v>1125</v>
      </c>
      <c r="Y49" s="71">
        <f t="shared" si="15"/>
        <v>1400</v>
      </c>
      <c r="Z49" s="71">
        <f t="shared" si="16"/>
        <v>960</v>
      </c>
      <c r="AA49" s="71">
        <f t="shared" si="17"/>
        <v>2000</v>
      </c>
      <c r="AB49" s="71">
        <f t="shared" si="18"/>
        <v>2000</v>
      </c>
      <c r="AC49" s="72">
        <f t="shared" si="19"/>
        <v>16161</v>
      </c>
      <c r="AD49" s="5">
        <v>45429</v>
      </c>
    </row>
    <row r="50" spans="1:30">
      <c r="A50" s="5">
        <v>45430</v>
      </c>
      <c r="B50" s="127">
        <v>11</v>
      </c>
      <c r="C50" s="69">
        <v>32</v>
      </c>
      <c r="D50" s="69">
        <v>8</v>
      </c>
      <c r="E50" s="69">
        <v>9</v>
      </c>
      <c r="F50" s="69">
        <v>7</v>
      </c>
      <c r="G50" s="69">
        <v>12</v>
      </c>
      <c r="H50" s="69">
        <v>4</v>
      </c>
      <c r="I50" s="69">
        <v>17</v>
      </c>
      <c r="J50" s="69">
        <v>4</v>
      </c>
      <c r="K50" s="70">
        <v>340</v>
      </c>
      <c r="L50" s="70">
        <v>42</v>
      </c>
      <c r="M50" s="70">
        <v>170</v>
      </c>
      <c r="N50" s="70">
        <v>130</v>
      </c>
      <c r="O50" s="70">
        <v>125</v>
      </c>
      <c r="P50" s="70">
        <v>140</v>
      </c>
      <c r="Q50" s="70">
        <v>160</v>
      </c>
      <c r="R50" s="70">
        <v>125</v>
      </c>
      <c r="S50" s="70">
        <v>500</v>
      </c>
      <c r="T50" s="71">
        <f t="shared" si="10"/>
        <v>3740</v>
      </c>
      <c r="U50" s="71">
        <f t="shared" si="11"/>
        <v>1344</v>
      </c>
      <c r="V50" s="71">
        <f t="shared" si="12"/>
        <v>1360</v>
      </c>
      <c r="W50" s="71">
        <f t="shared" si="13"/>
        <v>1170</v>
      </c>
      <c r="X50" s="71">
        <f t="shared" si="14"/>
        <v>875</v>
      </c>
      <c r="Y50" s="71">
        <f t="shared" si="15"/>
        <v>1680</v>
      </c>
      <c r="Z50" s="71">
        <f t="shared" si="16"/>
        <v>640</v>
      </c>
      <c r="AA50" s="71">
        <f t="shared" si="17"/>
        <v>2125</v>
      </c>
      <c r="AB50" s="71">
        <f t="shared" si="18"/>
        <v>2000</v>
      </c>
      <c r="AC50" s="72">
        <f t="shared" si="19"/>
        <v>14934</v>
      </c>
      <c r="AD50" s="5">
        <v>45430</v>
      </c>
    </row>
    <row r="51" spans="1:30">
      <c r="A51" s="5">
        <v>45431</v>
      </c>
      <c r="B51" s="127">
        <v>10</v>
      </c>
      <c r="C51" s="69">
        <v>32</v>
      </c>
      <c r="D51" s="69">
        <v>11</v>
      </c>
      <c r="E51" s="69">
        <v>11</v>
      </c>
      <c r="F51" s="69">
        <v>10</v>
      </c>
      <c r="G51" s="69">
        <v>14</v>
      </c>
      <c r="H51" s="69">
        <v>3</v>
      </c>
      <c r="I51" s="69">
        <v>16</v>
      </c>
      <c r="J51" s="69">
        <v>5</v>
      </c>
      <c r="K51" s="70">
        <v>340</v>
      </c>
      <c r="L51" s="70">
        <v>42</v>
      </c>
      <c r="M51" s="70">
        <v>170</v>
      </c>
      <c r="N51" s="70">
        <v>130</v>
      </c>
      <c r="O51" s="70">
        <v>125</v>
      </c>
      <c r="P51" s="70">
        <v>140</v>
      </c>
      <c r="Q51" s="70">
        <v>160</v>
      </c>
      <c r="R51" s="70">
        <v>125</v>
      </c>
      <c r="S51" s="70">
        <v>500</v>
      </c>
      <c r="T51" s="71">
        <f t="shared" si="10"/>
        <v>3400</v>
      </c>
      <c r="U51" s="71">
        <f t="shared" si="11"/>
        <v>1344</v>
      </c>
      <c r="V51" s="71">
        <f t="shared" si="12"/>
        <v>1870</v>
      </c>
      <c r="W51" s="71">
        <f t="shared" si="13"/>
        <v>1430</v>
      </c>
      <c r="X51" s="71">
        <f t="shared" si="14"/>
        <v>1250</v>
      </c>
      <c r="Y51" s="71">
        <f t="shared" si="15"/>
        <v>1960</v>
      </c>
      <c r="Z51" s="71">
        <f t="shared" si="16"/>
        <v>480</v>
      </c>
      <c r="AA51" s="71">
        <f t="shared" si="17"/>
        <v>2000</v>
      </c>
      <c r="AB51" s="71">
        <f t="shared" si="18"/>
        <v>2500</v>
      </c>
      <c r="AC51" s="72">
        <f t="shared" si="19"/>
        <v>16234</v>
      </c>
      <c r="AD51" s="5">
        <v>45431</v>
      </c>
    </row>
    <row r="52" spans="1:30">
      <c r="A52" s="5">
        <v>45432</v>
      </c>
      <c r="B52" s="127">
        <v>10</v>
      </c>
      <c r="C52" s="69">
        <v>31</v>
      </c>
      <c r="D52" s="69">
        <v>10</v>
      </c>
      <c r="E52" s="69">
        <v>10</v>
      </c>
      <c r="F52" s="69">
        <v>9</v>
      </c>
      <c r="G52" s="69">
        <v>15</v>
      </c>
      <c r="H52" s="69">
        <v>5</v>
      </c>
      <c r="I52" s="69">
        <v>17</v>
      </c>
      <c r="J52" s="69">
        <v>5</v>
      </c>
      <c r="K52" s="70">
        <v>340</v>
      </c>
      <c r="L52" s="70">
        <v>42</v>
      </c>
      <c r="M52" s="70">
        <v>180</v>
      </c>
      <c r="N52" s="70">
        <v>130</v>
      </c>
      <c r="O52" s="70">
        <v>125</v>
      </c>
      <c r="P52" s="70">
        <v>140</v>
      </c>
      <c r="Q52" s="70">
        <v>160</v>
      </c>
      <c r="R52" s="70">
        <v>125</v>
      </c>
      <c r="S52" s="70">
        <v>500</v>
      </c>
      <c r="T52" s="71">
        <f t="shared" si="10"/>
        <v>3400</v>
      </c>
      <c r="U52" s="71">
        <f t="shared" si="11"/>
        <v>1302</v>
      </c>
      <c r="V52" s="71">
        <f t="shared" si="12"/>
        <v>1800</v>
      </c>
      <c r="W52" s="71">
        <f t="shared" si="13"/>
        <v>1300</v>
      </c>
      <c r="X52" s="71">
        <f t="shared" si="14"/>
        <v>1125</v>
      </c>
      <c r="Y52" s="71">
        <f t="shared" si="15"/>
        <v>2100</v>
      </c>
      <c r="Z52" s="71">
        <f t="shared" si="16"/>
        <v>800</v>
      </c>
      <c r="AA52" s="71">
        <f t="shared" si="17"/>
        <v>2125</v>
      </c>
      <c r="AB52" s="71">
        <f t="shared" si="18"/>
        <v>2500</v>
      </c>
      <c r="AC52" s="72">
        <f t="shared" si="19"/>
        <v>16452</v>
      </c>
      <c r="AD52" s="5">
        <v>45432</v>
      </c>
    </row>
    <row r="53" spans="1:30">
      <c r="A53" s="5">
        <v>45433</v>
      </c>
      <c r="B53" s="127">
        <v>10</v>
      </c>
      <c r="C53" s="69">
        <v>30</v>
      </c>
      <c r="D53" s="69">
        <v>9</v>
      </c>
      <c r="E53" s="69">
        <v>9</v>
      </c>
      <c r="F53" s="69">
        <v>10</v>
      </c>
      <c r="G53" s="69">
        <v>13</v>
      </c>
      <c r="H53" s="69">
        <v>6</v>
      </c>
      <c r="I53" s="69">
        <v>16</v>
      </c>
      <c r="J53" s="69">
        <v>5</v>
      </c>
      <c r="K53" s="70">
        <v>345</v>
      </c>
      <c r="L53" s="70">
        <v>42</v>
      </c>
      <c r="M53" s="70">
        <v>180</v>
      </c>
      <c r="N53" s="70">
        <v>130</v>
      </c>
      <c r="O53" s="70">
        <v>125</v>
      </c>
      <c r="P53" s="70">
        <v>140</v>
      </c>
      <c r="Q53" s="70">
        <v>160</v>
      </c>
      <c r="R53" s="70">
        <v>125</v>
      </c>
      <c r="S53" s="70">
        <v>500</v>
      </c>
      <c r="T53" s="71">
        <f t="shared" si="10"/>
        <v>3450</v>
      </c>
      <c r="U53" s="71">
        <f t="shared" si="11"/>
        <v>1260</v>
      </c>
      <c r="V53" s="71">
        <f t="shared" si="12"/>
        <v>1620</v>
      </c>
      <c r="W53" s="71">
        <f t="shared" si="13"/>
        <v>1170</v>
      </c>
      <c r="X53" s="71">
        <f t="shared" si="14"/>
        <v>1250</v>
      </c>
      <c r="Y53" s="71">
        <f t="shared" si="15"/>
        <v>1820</v>
      </c>
      <c r="Z53" s="71">
        <f t="shared" si="16"/>
        <v>960</v>
      </c>
      <c r="AA53" s="71">
        <f t="shared" si="17"/>
        <v>2000</v>
      </c>
      <c r="AB53" s="71">
        <f t="shared" si="18"/>
        <v>2500</v>
      </c>
      <c r="AC53" s="72">
        <f t="shared" si="19"/>
        <v>16030</v>
      </c>
      <c r="AD53" s="5">
        <v>45433</v>
      </c>
    </row>
    <row r="54" spans="1:30">
      <c r="A54" s="5">
        <v>45434</v>
      </c>
      <c r="B54" s="127">
        <v>11</v>
      </c>
      <c r="C54" s="69">
        <v>29</v>
      </c>
      <c r="D54" s="69">
        <v>8</v>
      </c>
      <c r="E54" s="69">
        <v>8</v>
      </c>
      <c r="F54" s="69">
        <v>9</v>
      </c>
      <c r="G54" s="69">
        <v>12</v>
      </c>
      <c r="H54" s="69">
        <v>5</v>
      </c>
      <c r="I54" s="69">
        <v>17</v>
      </c>
      <c r="J54" s="69">
        <v>5</v>
      </c>
      <c r="K54" s="70">
        <v>345</v>
      </c>
      <c r="L54" s="70">
        <v>42</v>
      </c>
      <c r="M54" s="70">
        <v>180</v>
      </c>
      <c r="N54" s="70">
        <v>130</v>
      </c>
      <c r="O54" s="70">
        <v>125</v>
      </c>
      <c r="P54" s="70">
        <v>140</v>
      </c>
      <c r="Q54" s="70">
        <v>160</v>
      </c>
      <c r="R54" s="70">
        <v>125</v>
      </c>
      <c r="S54" s="70">
        <v>500</v>
      </c>
      <c r="T54" s="71">
        <f t="shared" si="10"/>
        <v>3795</v>
      </c>
      <c r="U54" s="71">
        <f t="shared" si="11"/>
        <v>1218</v>
      </c>
      <c r="V54" s="71">
        <f t="shared" si="12"/>
        <v>1440</v>
      </c>
      <c r="W54" s="71">
        <f t="shared" si="13"/>
        <v>1040</v>
      </c>
      <c r="X54" s="71">
        <f t="shared" si="14"/>
        <v>1125</v>
      </c>
      <c r="Y54" s="71">
        <f t="shared" si="15"/>
        <v>1680</v>
      </c>
      <c r="Z54" s="71">
        <f t="shared" si="16"/>
        <v>800</v>
      </c>
      <c r="AA54" s="71">
        <f t="shared" si="17"/>
        <v>2125</v>
      </c>
      <c r="AB54" s="71">
        <f t="shared" si="18"/>
        <v>2500</v>
      </c>
      <c r="AC54" s="72">
        <f t="shared" si="19"/>
        <v>15723</v>
      </c>
      <c r="AD54" s="5">
        <v>45434</v>
      </c>
    </row>
    <row r="55" spans="1:30">
      <c r="A55" s="5">
        <v>45435</v>
      </c>
      <c r="B55" s="127">
        <v>11</v>
      </c>
      <c r="C55" s="69">
        <v>28</v>
      </c>
      <c r="D55" s="69">
        <v>9</v>
      </c>
      <c r="E55" s="69">
        <v>9</v>
      </c>
      <c r="F55" s="69">
        <v>6</v>
      </c>
      <c r="G55" s="69">
        <v>11</v>
      </c>
      <c r="H55" s="69">
        <v>4</v>
      </c>
      <c r="I55" s="69">
        <v>16</v>
      </c>
      <c r="J55" s="69">
        <v>4</v>
      </c>
      <c r="K55" s="70">
        <v>345</v>
      </c>
      <c r="L55" s="70">
        <v>42</v>
      </c>
      <c r="M55" s="70">
        <v>180</v>
      </c>
      <c r="N55" s="70">
        <v>130</v>
      </c>
      <c r="O55" s="70">
        <v>125</v>
      </c>
      <c r="P55" s="70">
        <v>140</v>
      </c>
      <c r="Q55" s="70">
        <v>160</v>
      </c>
      <c r="R55" s="70">
        <v>125</v>
      </c>
      <c r="S55" s="70">
        <v>500</v>
      </c>
      <c r="T55" s="71">
        <f t="shared" si="10"/>
        <v>3795</v>
      </c>
      <c r="U55" s="71">
        <f t="shared" si="11"/>
        <v>1176</v>
      </c>
      <c r="V55" s="71">
        <f t="shared" si="12"/>
        <v>1620</v>
      </c>
      <c r="W55" s="71">
        <f t="shared" si="13"/>
        <v>1170</v>
      </c>
      <c r="X55" s="71">
        <f t="shared" si="14"/>
        <v>750</v>
      </c>
      <c r="Y55" s="71">
        <f t="shared" si="15"/>
        <v>1540</v>
      </c>
      <c r="Z55" s="71">
        <f t="shared" si="16"/>
        <v>640</v>
      </c>
      <c r="AA55" s="71">
        <f t="shared" si="17"/>
        <v>2000</v>
      </c>
      <c r="AB55" s="71">
        <f t="shared" si="18"/>
        <v>2000</v>
      </c>
      <c r="AC55" s="72">
        <f t="shared" si="19"/>
        <v>14691</v>
      </c>
      <c r="AD55" s="5">
        <v>45435</v>
      </c>
    </row>
    <row r="56" spans="1:30">
      <c r="A56" s="5">
        <v>45436</v>
      </c>
      <c r="B56" s="127">
        <v>10</v>
      </c>
      <c r="C56" s="69">
        <v>28</v>
      </c>
      <c r="D56" s="69">
        <v>10</v>
      </c>
      <c r="E56" s="69">
        <v>10</v>
      </c>
      <c r="F56" s="69">
        <v>9</v>
      </c>
      <c r="G56" s="69">
        <v>10</v>
      </c>
      <c r="H56" s="69">
        <v>5</v>
      </c>
      <c r="I56" s="69">
        <v>15</v>
      </c>
      <c r="J56" s="69">
        <v>4</v>
      </c>
      <c r="K56" s="70">
        <v>345</v>
      </c>
      <c r="L56" s="70">
        <v>42</v>
      </c>
      <c r="M56" s="70">
        <v>180</v>
      </c>
      <c r="N56" s="70">
        <v>130</v>
      </c>
      <c r="O56" s="70">
        <v>125</v>
      </c>
      <c r="P56" s="70">
        <v>140</v>
      </c>
      <c r="Q56" s="70">
        <v>160</v>
      </c>
      <c r="R56" s="70">
        <v>125</v>
      </c>
      <c r="S56" s="70">
        <v>500</v>
      </c>
      <c r="T56" s="71">
        <f t="shared" si="10"/>
        <v>3450</v>
      </c>
      <c r="U56" s="71">
        <f t="shared" si="11"/>
        <v>1176</v>
      </c>
      <c r="V56" s="71">
        <f t="shared" si="12"/>
        <v>1800</v>
      </c>
      <c r="W56" s="71">
        <f t="shared" si="13"/>
        <v>1300</v>
      </c>
      <c r="X56" s="71">
        <f t="shared" si="14"/>
        <v>1125</v>
      </c>
      <c r="Y56" s="71">
        <f t="shared" si="15"/>
        <v>1400</v>
      </c>
      <c r="Z56" s="71">
        <f t="shared" si="16"/>
        <v>800</v>
      </c>
      <c r="AA56" s="71">
        <f t="shared" si="17"/>
        <v>1875</v>
      </c>
      <c r="AB56" s="71">
        <f t="shared" si="18"/>
        <v>2000</v>
      </c>
      <c r="AC56" s="72">
        <f t="shared" si="19"/>
        <v>14926</v>
      </c>
      <c r="AD56" s="5">
        <v>45436</v>
      </c>
    </row>
    <row r="57" spans="1:30">
      <c r="A57" s="5">
        <v>45437</v>
      </c>
      <c r="B57" s="127">
        <v>10</v>
      </c>
      <c r="C57" s="69">
        <v>30</v>
      </c>
      <c r="D57" s="69">
        <v>10</v>
      </c>
      <c r="E57" s="69">
        <v>10</v>
      </c>
      <c r="F57" s="69">
        <v>8</v>
      </c>
      <c r="G57" s="69">
        <v>14</v>
      </c>
      <c r="H57" s="69">
        <v>3</v>
      </c>
      <c r="I57" s="69">
        <v>14</v>
      </c>
      <c r="J57" s="69">
        <v>6</v>
      </c>
      <c r="K57" s="70">
        <v>345</v>
      </c>
      <c r="L57" s="70">
        <v>42</v>
      </c>
      <c r="M57" s="70">
        <v>180</v>
      </c>
      <c r="N57" s="70">
        <v>130</v>
      </c>
      <c r="O57" s="70">
        <v>125</v>
      </c>
      <c r="P57" s="70">
        <v>140</v>
      </c>
      <c r="Q57" s="70">
        <v>160</v>
      </c>
      <c r="R57" s="70">
        <v>125</v>
      </c>
      <c r="S57" s="70">
        <v>500</v>
      </c>
      <c r="T57" s="71">
        <f t="shared" si="10"/>
        <v>3450</v>
      </c>
      <c r="U57" s="71">
        <f t="shared" si="11"/>
        <v>1260</v>
      </c>
      <c r="V57" s="71">
        <f t="shared" si="12"/>
        <v>1800</v>
      </c>
      <c r="W57" s="71">
        <f t="shared" si="13"/>
        <v>1300</v>
      </c>
      <c r="X57" s="71">
        <f t="shared" si="14"/>
        <v>1000</v>
      </c>
      <c r="Y57" s="71">
        <f t="shared" si="15"/>
        <v>1960</v>
      </c>
      <c r="Z57" s="71">
        <f t="shared" si="16"/>
        <v>480</v>
      </c>
      <c r="AA57" s="71">
        <f t="shared" si="17"/>
        <v>1750</v>
      </c>
      <c r="AB57" s="71">
        <f t="shared" si="18"/>
        <v>3000</v>
      </c>
      <c r="AC57" s="72">
        <f t="shared" si="19"/>
        <v>16000</v>
      </c>
      <c r="AD57" s="5">
        <v>45437</v>
      </c>
    </row>
    <row r="58" spans="1:30">
      <c r="A58" s="5">
        <v>45438</v>
      </c>
      <c r="B58" s="127">
        <v>10</v>
      </c>
      <c r="C58" s="69">
        <v>30</v>
      </c>
      <c r="D58" s="69">
        <v>11</v>
      </c>
      <c r="E58" s="69">
        <v>11</v>
      </c>
      <c r="F58" s="69">
        <v>7</v>
      </c>
      <c r="G58" s="69">
        <v>15</v>
      </c>
      <c r="H58" s="69">
        <v>3</v>
      </c>
      <c r="I58" s="69">
        <v>14</v>
      </c>
      <c r="J58" s="69">
        <v>5</v>
      </c>
      <c r="K58" s="70">
        <v>345</v>
      </c>
      <c r="L58" s="70">
        <v>42</v>
      </c>
      <c r="M58" s="70">
        <v>180</v>
      </c>
      <c r="N58" s="70">
        <v>130</v>
      </c>
      <c r="O58" s="70">
        <v>125</v>
      </c>
      <c r="P58" s="70">
        <v>140</v>
      </c>
      <c r="Q58" s="70">
        <v>160</v>
      </c>
      <c r="R58" s="70">
        <v>125</v>
      </c>
      <c r="S58" s="70">
        <v>500</v>
      </c>
      <c r="T58" s="71">
        <f t="shared" si="10"/>
        <v>3450</v>
      </c>
      <c r="U58" s="71">
        <f t="shared" si="11"/>
        <v>1260</v>
      </c>
      <c r="V58" s="71">
        <f t="shared" si="12"/>
        <v>1980</v>
      </c>
      <c r="W58" s="71">
        <f t="shared" si="13"/>
        <v>1430</v>
      </c>
      <c r="X58" s="71">
        <f t="shared" si="14"/>
        <v>875</v>
      </c>
      <c r="Y58" s="71">
        <f t="shared" si="15"/>
        <v>2100</v>
      </c>
      <c r="Z58" s="71">
        <f t="shared" si="16"/>
        <v>480</v>
      </c>
      <c r="AA58" s="71">
        <f t="shared" si="17"/>
        <v>1750</v>
      </c>
      <c r="AB58" s="71">
        <f t="shared" si="18"/>
        <v>2500</v>
      </c>
      <c r="AC58" s="72">
        <f t="shared" si="19"/>
        <v>15825</v>
      </c>
      <c r="AD58" s="5">
        <v>45438</v>
      </c>
    </row>
    <row r="59" spans="1:30">
      <c r="A59" s="5">
        <v>45439</v>
      </c>
      <c r="B59" s="127">
        <v>12</v>
      </c>
      <c r="C59" s="69">
        <v>30</v>
      </c>
      <c r="D59" s="69">
        <v>11</v>
      </c>
      <c r="E59" s="69">
        <v>11</v>
      </c>
      <c r="F59" s="69">
        <v>10</v>
      </c>
      <c r="G59" s="69">
        <v>14</v>
      </c>
      <c r="H59" s="69">
        <v>6</v>
      </c>
      <c r="I59" s="69">
        <v>16</v>
      </c>
      <c r="J59" s="69">
        <v>4</v>
      </c>
      <c r="K59" s="70">
        <v>345</v>
      </c>
      <c r="L59" s="70">
        <v>42</v>
      </c>
      <c r="M59" s="70">
        <v>180</v>
      </c>
      <c r="N59" s="70">
        <v>130</v>
      </c>
      <c r="O59" s="70">
        <v>125</v>
      </c>
      <c r="P59" s="70">
        <v>140</v>
      </c>
      <c r="Q59" s="70">
        <v>160</v>
      </c>
      <c r="R59" s="70">
        <v>125</v>
      </c>
      <c r="S59" s="70">
        <v>500</v>
      </c>
      <c r="T59" s="71">
        <f t="shared" si="10"/>
        <v>4140</v>
      </c>
      <c r="U59" s="71">
        <f t="shared" si="11"/>
        <v>1260</v>
      </c>
      <c r="V59" s="71">
        <f t="shared" si="12"/>
        <v>1980</v>
      </c>
      <c r="W59" s="71">
        <f t="shared" si="13"/>
        <v>1430</v>
      </c>
      <c r="X59" s="71">
        <f t="shared" si="14"/>
        <v>1250</v>
      </c>
      <c r="Y59" s="71">
        <f t="shared" si="15"/>
        <v>1960</v>
      </c>
      <c r="Z59" s="71">
        <f t="shared" si="16"/>
        <v>960</v>
      </c>
      <c r="AA59" s="71">
        <f t="shared" si="17"/>
        <v>2000</v>
      </c>
      <c r="AB59" s="71">
        <f t="shared" si="18"/>
        <v>2000</v>
      </c>
      <c r="AC59" s="72">
        <f t="shared" si="19"/>
        <v>16980</v>
      </c>
      <c r="AD59" s="5">
        <v>45439</v>
      </c>
    </row>
    <row r="60" spans="1:30">
      <c r="A60" s="5">
        <v>45440</v>
      </c>
      <c r="B60" s="127">
        <v>12</v>
      </c>
      <c r="C60" s="69">
        <v>29</v>
      </c>
      <c r="D60" s="69">
        <v>8</v>
      </c>
      <c r="E60" s="69">
        <v>14</v>
      </c>
      <c r="F60" s="69">
        <v>9</v>
      </c>
      <c r="G60" s="69">
        <v>14</v>
      </c>
      <c r="H60" s="69">
        <v>4</v>
      </c>
      <c r="I60" s="69">
        <v>17</v>
      </c>
      <c r="J60" s="69">
        <v>6</v>
      </c>
      <c r="K60" s="70">
        <v>345</v>
      </c>
      <c r="L60" s="70">
        <v>42</v>
      </c>
      <c r="M60" s="70">
        <v>180</v>
      </c>
      <c r="N60" s="70">
        <v>130</v>
      </c>
      <c r="O60" s="70">
        <v>125</v>
      </c>
      <c r="P60" s="70">
        <v>140</v>
      </c>
      <c r="Q60" s="70">
        <v>160</v>
      </c>
      <c r="R60" s="70">
        <v>125</v>
      </c>
      <c r="S60" s="70">
        <v>500</v>
      </c>
      <c r="T60" s="71">
        <f t="shared" si="10"/>
        <v>4140</v>
      </c>
      <c r="U60" s="71">
        <f t="shared" si="11"/>
        <v>1218</v>
      </c>
      <c r="V60" s="71">
        <f t="shared" si="12"/>
        <v>1440</v>
      </c>
      <c r="W60" s="71">
        <f t="shared" si="13"/>
        <v>1820</v>
      </c>
      <c r="X60" s="71">
        <f t="shared" si="14"/>
        <v>1125</v>
      </c>
      <c r="Y60" s="71">
        <f t="shared" si="15"/>
        <v>1960</v>
      </c>
      <c r="Z60" s="71">
        <f t="shared" si="16"/>
        <v>640</v>
      </c>
      <c r="AA60" s="71">
        <f t="shared" si="17"/>
        <v>2125</v>
      </c>
      <c r="AB60" s="71">
        <f t="shared" si="18"/>
        <v>3000</v>
      </c>
      <c r="AC60" s="72">
        <f t="shared" si="19"/>
        <v>17468</v>
      </c>
      <c r="AD60" s="5">
        <v>45440</v>
      </c>
    </row>
    <row r="61" spans="1:30">
      <c r="A61" s="5">
        <v>45441</v>
      </c>
      <c r="B61" s="127">
        <v>10</v>
      </c>
      <c r="C61" s="69">
        <v>28</v>
      </c>
      <c r="D61" s="69">
        <v>10</v>
      </c>
      <c r="E61" s="69">
        <v>13</v>
      </c>
      <c r="F61" s="69">
        <v>7</v>
      </c>
      <c r="G61" s="69">
        <v>14</v>
      </c>
      <c r="H61" s="69">
        <v>3</v>
      </c>
      <c r="I61" s="69">
        <v>16</v>
      </c>
      <c r="J61" s="69">
        <v>5</v>
      </c>
      <c r="K61" s="70">
        <v>345</v>
      </c>
      <c r="L61" s="70">
        <v>42</v>
      </c>
      <c r="M61" s="70">
        <v>180</v>
      </c>
      <c r="N61" s="70">
        <v>130</v>
      </c>
      <c r="O61" s="70">
        <v>125</v>
      </c>
      <c r="P61" s="70">
        <v>140</v>
      </c>
      <c r="Q61" s="70">
        <v>160</v>
      </c>
      <c r="R61" s="70">
        <v>125</v>
      </c>
      <c r="S61" s="70">
        <v>500</v>
      </c>
      <c r="T61" s="71">
        <f t="shared" si="10"/>
        <v>3450</v>
      </c>
      <c r="U61" s="71">
        <f t="shared" si="11"/>
        <v>1176</v>
      </c>
      <c r="V61" s="71">
        <f t="shared" si="12"/>
        <v>1800</v>
      </c>
      <c r="W61" s="71">
        <f t="shared" si="13"/>
        <v>1690</v>
      </c>
      <c r="X61" s="71">
        <f t="shared" si="14"/>
        <v>875</v>
      </c>
      <c r="Y61" s="71">
        <f t="shared" si="15"/>
        <v>1960</v>
      </c>
      <c r="Z61" s="71">
        <f t="shared" si="16"/>
        <v>480</v>
      </c>
      <c r="AA61" s="71">
        <f t="shared" si="17"/>
        <v>2000</v>
      </c>
      <c r="AB61" s="71">
        <f t="shared" si="18"/>
        <v>2500</v>
      </c>
      <c r="AC61" s="72">
        <f t="shared" si="19"/>
        <v>15931</v>
      </c>
      <c r="AD61" s="5">
        <v>45441</v>
      </c>
    </row>
    <row r="62" spans="1:30">
      <c r="A62" s="5">
        <v>45442</v>
      </c>
      <c r="B62" s="127">
        <v>10</v>
      </c>
      <c r="C62" s="69">
        <v>28</v>
      </c>
      <c r="D62" s="69">
        <v>9</v>
      </c>
      <c r="E62" s="69">
        <v>10</v>
      </c>
      <c r="F62" s="69">
        <v>9</v>
      </c>
      <c r="G62" s="69">
        <v>15</v>
      </c>
      <c r="H62" s="69">
        <v>6</v>
      </c>
      <c r="I62" s="69">
        <v>15</v>
      </c>
      <c r="J62" s="69">
        <v>4</v>
      </c>
      <c r="K62" s="70">
        <v>345</v>
      </c>
      <c r="L62" s="70">
        <v>42</v>
      </c>
      <c r="M62" s="70">
        <v>180</v>
      </c>
      <c r="N62" s="70">
        <v>130</v>
      </c>
      <c r="O62" s="70">
        <v>125</v>
      </c>
      <c r="P62" s="70">
        <v>140</v>
      </c>
      <c r="Q62" s="70">
        <v>160</v>
      </c>
      <c r="R62" s="70">
        <v>125</v>
      </c>
      <c r="S62" s="70">
        <v>500</v>
      </c>
      <c r="T62" s="71">
        <f t="shared" si="10"/>
        <v>3450</v>
      </c>
      <c r="U62" s="71">
        <f t="shared" si="11"/>
        <v>1176</v>
      </c>
      <c r="V62" s="71">
        <f t="shared" si="12"/>
        <v>1620</v>
      </c>
      <c r="W62" s="71">
        <f t="shared" si="13"/>
        <v>1300</v>
      </c>
      <c r="X62" s="71">
        <f t="shared" si="14"/>
        <v>1125</v>
      </c>
      <c r="Y62" s="71">
        <f t="shared" si="15"/>
        <v>2100</v>
      </c>
      <c r="Z62" s="71">
        <f t="shared" si="16"/>
        <v>960</v>
      </c>
      <c r="AA62" s="71">
        <f t="shared" si="17"/>
        <v>1875</v>
      </c>
      <c r="AB62" s="71">
        <f t="shared" si="18"/>
        <v>2000</v>
      </c>
      <c r="AC62" s="72">
        <f t="shared" si="19"/>
        <v>15606</v>
      </c>
      <c r="AD62" s="5">
        <v>45442</v>
      </c>
    </row>
    <row r="63" spans="1:30">
      <c r="A63" s="5">
        <v>45443</v>
      </c>
      <c r="B63" s="127">
        <v>10</v>
      </c>
      <c r="C63" s="69">
        <v>30</v>
      </c>
      <c r="D63" s="69">
        <v>9</v>
      </c>
      <c r="E63" s="69">
        <v>12</v>
      </c>
      <c r="F63" s="69">
        <v>8</v>
      </c>
      <c r="G63" s="69">
        <v>14</v>
      </c>
      <c r="H63" s="69">
        <v>4</v>
      </c>
      <c r="I63" s="69">
        <v>14</v>
      </c>
      <c r="J63" s="69">
        <v>4</v>
      </c>
      <c r="K63" s="70">
        <v>345</v>
      </c>
      <c r="L63" s="70">
        <v>42</v>
      </c>
      <c r="M63" s="70">
        <v>180</v>
      </c>
      <c r="N63" s="70">
        <v>130</v>
      </c>
      <c r="O63" s="70">
        <v>125</v>
      </c>
      <c r="P63" s="70">
        <v>140</v>
      </c>
      <c r="Q63" s="70">
        <v>160</v>
      </c>
      <c r="R63" s="70">
        <v>125</v>
      </c>
      <c r="S63" s="70">
        <v>500</v>
      </c>
      <c r="T63" s="71">
        <f t="shared" si="10"/>
        <v>3450</v>
      </c>
      <c r="U63" s="71">
        <f t="shared" si="11"/>
        <v>1260</v>
      </c>
      <c r="V63" s="71">
        <f t="shared" si="12"/>
        <v>1620</v>
      </c>
      <c r="W63" s="71">
        <f t="shared" si="13"/>
        <v>1560</v>
      </c>
      <c r="X63" s="71">
        <f t="shared" si="14"/>
        <v>1000</v>
      </c>
      <c r="Y63" s="71">
        <f t="shared" si="15"/>
        <v>1960</v>
      </c>
      <c r="Z63" s="71">
        <f t="shared" si="16"/>
        <v>640</v>
      </c>
      <c r="AA63" s="71">
        <f t="shared" si="17"/>
        <v>1750</v>
      </c>
      <c r="AB63" s="71">
        <f t="shared" si="18"/>
        <v>2000</v>
      </c>
      <c r="AC63" s="72">
        <f t="shared" si="19"/>
        <v>15240</v>
      </c>
      <c r="AD63" s="5">
        <v>45443</v>
      </c>
    </row>
    <row r="64" spans="1:30">
      <c r="A64" s="5"/>
      <c r="B64" s="25">
        <f t="shared" ref="B64:E64" si="20">AVERAGE(B3:B63)</f>
        <v>10.475409836065573</v>
      </c>
      <c r="C64" s="25">
        <f t="shared" si="20"/>
        <v>30.278688524590162</v>
      </c>
      <c r="D64" s="25">
        <f t="shared" si="20"/>
        <v>11.131147540983607</v>
      </c>
      <c r="E64" s="25">
        <f t="shared" si="20"/>
        <v>11.245901639344263</v>
      </c>
      <c r="F64" s="25">
        <f t="shared" ref="F64:J64" si="21">AVERAGE(F3:F63)</f>
        <v>8.1311475409836067</v>
      </c>
      <c r="G64" s="25">
        <f t="shared" si="21"/>
        <v>12.78688524590164</v>
      </c>
      <c r="H64" s="25">
        <f t="shared" si="21"/>
        <v>4.1639344262295079</v>
      </c>
      <c r="I64" s="25">
        <f t="shared" si="21"/>
        <v>16.098360655737704</v>
      </c>
      <c r="J64" s="25">
        <f t="shared" si="21"/>
        <v>5.4098360655737707</v>
      </c>
      <c r="K64" s="3">
        <f>AVERAGE(K3:K63)</f>
        <v>334.90163934426232</v>
      </c>
      <c r="L64" s="3">
        <f t="shared" ref="L64:S64" si="22">AVERAGE(L3:L63)</f>
        <v>40.409836065573771</v>
      </c>
      <c r="M64" s="3">
        <f t="shared" si="22"/>
        <v>172.34426229508196</v>
      </c>
      <c r="N64" s="3">
        <f t="shared" si="22"/>
        <v>127.54098360655738</v>
      </c>
      <c r="O64" s="3">
        <f t="shared" si="22"/>
        <v>125</v>
      </c>
      <c r="P64" s="3">
        <f t="shared" si="22"/>
        <v>143.60655737704917</v>
      </c>
      <c r="Q64" s="3">
        <f t="shared" si="22"/>
        <v>160</v>
      </c>
      <c r="R64" s="3">
        <f t="shared" si="22"/>
        <v>121.88524590163935</v>
      </c>
      <c r="S64" s="3">
        <f t="shared" si="22"/>
        <v>482.95081967213116</v>
      </c>
      <c r="T64" s="39">
        <f>SUM(T3:T63)</f>
        <v>214046</v>
      </c>
      <c r="U64" s="39">
        <f t="shared" ref="U64:AB64" si="23">SUM(U3:U63)</f>
        <v>74611</v>
      </c>
      <c r="V64" s="39">
        <f t="shared" si="23"/>
        <v>116690</v>
      </c>
      <c r="W64" s="39">
        <f t="shared" si="23"/>
        <v>87460</v>
      </c>
      <c r="X64" s="39">
        <f t="shared" si="23"/>
        <v>62000</v>
      </c>
      <c r="Y64" s="39">
        <f t="shared" si="23"/>
        <v>112020</v>
      </c>
      <c r="Z64" s="39">
        <f t="shared" si="23"/>
        <v>40640</v>
      </c>
      <c r="AA64" s="39">
        <f t="shared" si="23"/>
        <v>119570</v>
      </c>
      <c r="AB64" s="39">
        <f t="shared" si="23"/>
        <v>158560</v>
      </c>
      <c r="AC64" s="39">
        <f>SUM(AC3:AC63)</f>
        <v>985597</v>
      </c>
      <c r="AD64" s="5"/>
    </row>
    <row r="65" spans="1:30">
      <c r="A65" s="5"/>
      <c r="B65" s="122" t="s">
        <v>88</v>
      </c>
      <c r="C65" s="122" t="s">
        <v>87</v>
      </c>
      <c r="D65" s="122" t="s">
        <v>65</v>
      </c>
      <c r="E65" s="122" t="s">
        <v>62</v>
      </c>
      <c r="F65" s="122" t="s">
        <v>61</v>
      </c>
      <c r="G65" s="122" t="s">
        <v>66</v>
      </c>
      <c r="H65" s="122" t="s">
        <v>67</v>
      </c>
      <c r="I65" s="122" t="s">
        <v>63</v>
      </c>
      <c r="J65" s="122" t="s">
        <v>64</v>
      </c>
      <c r="K65" s="38"/>
      <c r="L65" s="38"/>
      <c r="M65" s="38"/>
      <c r="N65" s="38"/>
      <c r="O65" s="38"/>
      <c r="P65" s="38"/>
      <c r="Q65" s="38"/>
      <c r="R65" s="38"/>
      <c r="S65" s="38"/>
      <c r="T65" s="126" t="s">
        <v>88</v>
      </c>
      <c r="U65" s="126" t="s">
        <v>87</v>
      </c>
      <c r="V65" s="126" t="s">
        <v>65</v>
      </c>
      <c r="W65" s="126" t="s">
        <v>62</v>
      </c>
      <c r="X65" s="126" t="s">
        <v>61</v>
      </c>
      <c r="Y65" s="126" t="s">
        <v>66</v>
      </c>
      <c r="Z65" s="126" t="s">
        <v>67</v>
      </c>
      <c r="AA65" s="126" t="s">
        <v>63</v>
      </c>
      <c r="AB65" s="126" t="s">
        <v>64</v>
      </c>
      <c r="AD65" s="5"/>
    </row>
    <row r="66" spans="1:30">
      <c r="A66" s="5"/>
      <c r="B66" s="128">
        <f>SUM(B3:B63)</f>
        <v>639</v>
      </c>
      <c r="C66" s="128">
        <f t="shared" ref="C66:J66" si="24">SUM(C3:C63)</f>
        <v>1847</v>
      </c>
      <c r="D66" s="128">
        <f t="shared" si="24"/>
        <v>679</v>
      </c>
      <c r="E66" s="128">
        <f t="shared" si="24"/>
        <v>686</v>
      </c>
      <c r="F66" s="128">
        <f t="shared" si="24"/>
        <v>496</v>
      </c>
      <c r="G66" s="128">
        <f t="shared" si="24"/>
        <v>780</v>
      </c>
      <c r="H66" s="128">
        <f t="shared" si="24"/>
        <v>254</v>
      </c>
      <c r="I66" s="128">
        <f t="shared" si="24"/>
        <v>982</v>
      </c>
      <c r="J66" s="128">
        <f t="shared" si="24"/>
        <v>330</v>
      </c>
      <c r="K66" s="39"/>
      <c r="L66" s="39"/>
      <c r="M66" s="39"/>
      <c r="N66" s="39"/>
      <c r="O66" s="39"/>
      <c r="P66" s="39"/>
      <c r="Q66" s="39"/>
      <c r="R66" s="39"/>
      <c r="S66" s="39"/>
      <c r="T66" s="3">
        <f>AVERAGE(T3:T63)</f>
        <v>3508.9508196721313</v>
      </c>
      <c r="U66" s="3">
        <f t="shared" ref="U66:AB66" si="25">AVERAGE(U3:U63)</f>
        <v>1223.1311475409836</v>
      </c>
      <c r="V66" s="3">
        <f t="shared" si="25"/>
        <v>1912.950819672131</v>
      </c>
      <c r="W66" s="3">
        <f t="shared" si="25"/>
        <v>1433.7704918032787</v>
      </c>
      <c r="X66" s="3">
        <f t="shared" si="25"/>
        <v>1016.3934426229508</v>
      </c>
      <c r="Y66" s="3">
        <f t="shared" si="25"/>
        <v>1836.3934426229507</v>
      </c>
      <c r="Z66" s="3">
        <f t="shared" si="25"/>
        <v>666.22950819672133</v>
      </c>
      <c r="AA66" s="3">
        <f t="shared" si="25"/>
        <v>1960.1639344262296</v>
      </c>
      <c r="AB66" s="3">
        <f t="shared" si="25"/>
        <v>2599.344262295082</v>
      </c>
      <c r="AC66" s="129"/>
      <c r="AD66" s="5"/>
    </row>
    <row r="67" spans="1:30">
      <c r="A67" s="5"/>
      <c r="AA67" s="1"/>
      <c r="AB67" s="1"/>
      <c r="AC67" s="5"/>
    </row>
    <row r="68" spans="1:30">
      <c r="A68" s="5"/>
      <c r="AA68" s="1"/>
      <c r="AB68" s="1"/>
      <c r="AC68" s="5"/>
    </row>
    <row r="69" spans="1:30">
      <c r="A69" s="5"/>
      <c r="AA69" s="1"/>
      <c r="AB69" s="1"/>
      <c r="AC69" s="5"/>
    </row>
    <row r="70" spans="1:30">
      <c r="A70" s="5"/>
      <c r="AA70" s="1"/>
      <c r="AB70" s="1"/>
      <c r="AC70" s="5"/>
    </row>
    <row r="71" spans="1:30">
      <c r="A71" s="5"/>
      <c r="AC71" s="5"/>
    </row>
    <row r="72" spans="1:30">
      <c r="A72" s="5"/>
      <c r="AC72" s="5"/>
    </row>
    <row r="73" spans="1:30">
      <c r="A73" s="5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70"/>
      <c r="M73" s="70"/>
      <c r="N73" s="70"/>
      <c r="O73" s="70"/>
      <c r="P73" s="70"/>
      <c r="Q73" s="70"/>
      <c r="R73" s="70"/>
      <c r="S73" s="70"/>
      <c r="T73" s="71"/>
      <c r="U73" s="71"/>
      <c r="V73" s="71"/>
      <c r="W73" s="71"/>
      <c r="X73" s="71"/>
      <c r="Y73" s="71"/>
      <c r="Z73" s="71"/>
      <c r="AA73" s="71"/>
      <c r="AB73" s="71"/>
      <c r="AC73" s="5"/>
    </row>
    <row r="74" spans="1:30">
      <c r="A74" s="5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70"/>
      <c r="M74" s="70"/>
      <c r="N74" s="70"/>
      <c r="O74" s="70"/>
      <c r="P74" s="70"/>
      <c r="Q74" s="70"/>
      <c r="R74" s="70"/>
      <c r="S74" s="70"/>
      <c r="T74" s="71"/>
      <c r="U74" s="71"/>
      <c r="V74" s="71"/>
      <c r="W74" s="71"/>
      <c r="X74" s="71"/>
      <c r="Y74" s="71"/>
      <c r="Z74" s="71"/>
      <c r="AA74" s="71"/>
      <c r="AB74" s="71"/>
      <c r="AC74" s="5"/>
    </row>
    <row r="75" spans="1:30">
      <c r="A75" s="5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70"/>
      <c r="M75" s="70"/>
      <c r="N75" s="70"/>
      <c r="O75" s="70"/>
      <c r="P75" s="70"/>
      <c r="Q75" s="70"/>
      <c r="R75" s="70"/>
      <c r="S75" s="70"/>
      <c r="T75" s="71"/>
      <c r="U75" s="71"/>
      <c r="V75" s="71"/>
      <c r="W75" s="71"/>
      <c r="X75" s="71"/>
      <c r="Y75" s="71"/>
      <c r="Z75" s="71"/>
      <c r="AA75" s="71"/>
      <c r="AB75" s="71"/>
      <c r="AC75" s="5"/>
    </row>
    <row r="76" spans="1:30">
      <c r="A76" s="5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70"/>
      <c r="M76" s="70"/>
      <c r="N76" s="70"/>
      <c r="O76" s="70"/>
      <c r="P76" s="70"/>
      <c r="Q76" s="70"/>
      <c r="R76" s="70"/>
      <c r="S76" s="70"/>
      <c r="T76" s="71"/>
      <c r="U76" s="71"/>
      <c r="V76" s="71"/>
      <c r="W76" s="71"/>
      <c r="X76" s="71"/>
      <c r="Y76" s="71"/>
      <c r="Z76" s="71"/>
      <c r="AA76" s="71"/>
      <c r="AB76" s="71"/>
      <c r="AC76" s="5"/>
    </row>
    <row r="77" spans="1:30">
      <c r="A77" s="5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70"/>
      <c r="M77" s="70"/>
      <c r="N77" s="70"/>
      <c r="O77" s="70"/>
      <c r="P77" s="70"/>
      <c r="Q77" s="70"/>
      <c r="R77" s="70"/>
      <c r="S77" s="70"/>
      <c r="T77" s="71"/>
      <c r="U77" s="71"/>
      <c r="V77" s="71"/>
      <c r="W77" s="71"/>
      <c r="X77" s="71"/>
      <c r="Y77" s="71"/>
      <c r="Z77" s="71"/>
      <c r="AA77" s="71"/>
      <c r="AB77" s="71"/>
      <c r="AC77" s="5"/>
    </row>
    <row r="78" spans="1:30">
      <c r="A78" s="5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70"/>
      <c r="M78" s="70"/>
      <c r="N78" s="70"/>
      <c r="O78" s="70"/>
      <c r="P78" s="70"/>
      <c r="Q78" s="70"/>
      <c r="R78" s="70"/>
      <c r="S78" s="70"/>
      <c r="T78" s="71"/>
      <c r="U78" s="71"/>
      <c r="V78" s="71"/>
      <c r="W78" s="71"/>
      <c r="X78" s="71"/>
      <c r="Y78" s="71"/>
      <c r="Z78" s="71"/>
      <c r="AA78" s="71"/>
      <c r="AB78" s="71"/>
      <c r="AC78" s="5"/>
    </row>
    <row r="79" spans="1:30">
      <c r="A79" s="5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70"/>
      <c r="M79" s="70"/>
      <c r="N79" s="70"/>
      <c r="O79" s="70"/>
      <c r="P79" s="70"/>
      <c r="Q79" s="70"/>
      <c r="R79" s="70"/>
      <c r="S79" s="70"/>
      <c r="T79" s="71"/>
      <c r="U79" s="71"/>
      <c r="V79" s="71"/>
      <c r="W79" s="71"/>
      <c r="X79" s="71"/>
      <c r="Y79" s="71"/>
      <c r="Z79" s="71"/>
      <c r="AA79" s="71"/>
      <c r="AB79" s="71"/>
      <c r="AC79" s="72"/>
      <c r="AD79" s="5"/>
    </row>
    <row r="80" spans="1:30">
      <c r="A80" s="5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70"/>
      <c r="M80" s="70"/>
      <c r="N80" s="70"/>
      <c r="O80" s="70"/>
      <c r="P80" s="70"/>
      <c r="Q80" s="70"/>
      <c r="R80" s="70"/>
      <c r="S80" s="70"/>
      <c r="T80" s="71"/>
      <c r="U80" s="71"/>
      <c r="V80" s="71"/>
      <c r="W80" s="71"/>
      <c r="X80" s="71"/>
      <c r="Y80" s="71"/>
      <c r="Z80" s="71"/>
      <c r="AA80" s="71"/>
      <c r="AB80" s="71"/>
      <c r="AC80" s="72"/>
      <c r="AD80" s="5"/>
    </row>
    <row r="81" spans="1:30">
      <c r="A81" s="5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70"/>
      <c r="M81" s="70"/>
      <c r="N81" s="70"/>
      <c r="O81" s="70"/>
      <c r="P81" s="70"/>
      <c r="Q81" s="70"/>
      <c r="R81" s="70"/>
      <c r="S81" s="70"/>
      <c r="T81" s="71"/>
      <c r="U81" s="71"/>
      <c r="V81" s="71"/>
      <c r="W81" s="71"/>
      <c r="X81" s="71"/>
      <c r="Y81" s="71"/>
      <c r="Z81" s="71"/>
      <c r="AA81" s="71"/>
      <c r="AB81" s="71"/>
      <c r="AC81" s="72"/>
      <c r="AD81" s="5"/>
    </row>
    <row r="82" spans="1:30">
      <c r="A82" s="5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70"/>
      <c r="M82" s="70"/>
      <c r="N82" s="70"/>
      <c r="O82" s="70"/>
      <c r="P82" s="70"/>
      <c r="Q82" s="70"/>
      <c r="R82" s="70"/>
      <c r="S82" s="70"/>
      <c r="T82" s="71"/>
      <c r="U82" s="71"/>
      <c r="V82" s="71"/>
      <c r="W82" s="71"/>
      <c r="X82" s="71"/>
      <c r="Y82" s="71"/>
      <c r="Z82" s="71"/>
      <c r="AA82" s="71"/>
      <c r="AB82" s="71"/>
      <c r="AC82" s="72"/>
      <c r="AD82" s="5"/>
    </row>
    <row r="83" spans="1:30">
      <c r="A83" s="5"/>
      <c r="B83" s="69"/>
      <c r="C83" s="69"/>
      <c r="D83" s="69"/>
      <c r="E83" s="69"/>
      <c r="F83" s="69"/>
      <c r="G83" s="69"/>
      <c r="H83" s="69"/>
      <c r="I83" s="69"/>
      <c r="J83" s="69"/>
      <c r="K83" s="70"/>
      <c r="L83" s="70"/>
      <c r="M83" s="70"/>
      <c r="N83" s="70"/>
      <c r="O83" s="70"/>
      <c r="P83" s="70"/>
      <c r="Q83" s="70"/>
      <c r="R83" s="70"/>
      <c r="S83" s="70"/>
      <c r="T83" s="71"/>
      <c r="U83" s="71"/>
      <c r="V83" s="71"/>
      <c r="W83" s="71"/>
      <c r="X83" s="71"/>
      <c r="Y83" s="71"/>
      <c r="Z83" s="71"/>
      <c r="AA83" s="71"/>
      <c r="AB83" s="71"/>
      <c r="AC83" s="72"/>
      <c r="AD83" s="5"/>
    </row>
    <row r="84" spans="1:30">
      <c r="A84" s="5"/>
      <c r="B84" s="69"/>
      <c r="C84" s="69"/>
      <c r="D84" s="69"/>
      <c r="E84" s="69"/>
      <c r="F84" s="69"/>
      <c r="G84" s="69"/>
      <c r="H84" s="69"/>
      <c r="I84" s="69"/>
      <c r="J84" s="69"/>
      <c r="K84" s="70"/>
      <c r="L84" s="70"/>
      <c r="M84" s="70"/>
      <c r="N84" s="70"/>
      <c r="O84" s="70"/>
      <c r="P84" s="70"/>
      <c r="Q84" s="70"/>
      <c r="R84" s="70"/>
      <c r="S84" s="70"/>
      <c r="T84" s="71"/>
      <c r="U84" s="71"/>
      <c r="V84" s="71"/>
      <c r="W84" s="71"/>
      <c r="X84" s="71"/>
      <c r="Y84" s="71"/>
      <c r="Z84" s="71"/>
      <c r="AA84" s="71"/>
      <c r="AB84" s="71"/>
      <c r="AC84" s="72"/>
      <c r="AD84" s="5"/>
    </row>
    <row r="85" spans="1:30">
      <c r="A85" s="5"/>
      <c r="B85" s="69"/>
      <c r="C85" s="69"/>
      <c r="D85" s="69"/>
      <c r="E85" s="69"/>
      <c r="F85" s="69"/>
      <c r="G85" s="69"/>
      <c r="H85" s="69"/>
      <c r="I85" s="69"/>
      <c r="J85" s="69"/>
      <c r="K85" s="70"/>
      <c r="L85" s="70"/>
      <c r="M85" s="70"/>
      <c r="N85" s="70"/>
      <c r="O85" s="70"/>
      <c r="P85" s="70"/>
      <c r="Q85" s="70"/>
      <c r="R85" s="70"/>
      <c r="S85" s="70"/>
      <c r="T85" s="71"/>
      <c r="U85" s="71"/>
      <c r="V85" s="71"/>
      <c r="W85" s="71"/>
      <c r="X85" s="71"/>
      <c r="Y85" s="71"/>
      <c r="Z85" s="71"/>
      <c r="AA85" s="71"/>
      <c r="AB85" s="71"/>
      <c r="AC85" s="72"/>
      <c r="AD85" s="5"/>
    </row>
    <row r="86" spans="1:30">
      <c r="A86" s="5"/>
      <c r="B86" s="69"/>
      <c r="C86" s="69"/>
      <c r="D86" s="69"/>
      <c r="E86" s="69"/>
      <c r="F86" s="69"/>
      <c r="G86" s="69"/>
      <c r="H86" s="69"/>
      <c r="I86" s="69"/>
      <c r="J86" s="69"/>
      <c r="K86" s="70"/>
      <c r="L86" s="70"/>
      <c r="M86" s="70"/>
      <c r="N86" s="70"/>
      <c r="O86" s="70"/>
      <c r="P86" s="70"/>
      <c r="Q86" s="70"/>
      <c r="R86" s="70"/>
      <c r="S86" s="70"/>
      <c r="T86" s="71"/>
      <c r="U86" s="71"/>
      <c r="V86" s="71"/>
      <c r="W86" s="71"/>
      <c r="X86" s="71"/>
      <c r="Y86" s="71"/>
      <c r="Z86" s="71"/>
      <c r="AA86" s="71"/>
      <c r="AB86" s="71"/>
      <c r="AC86" s="72"/>
      <c r="AD86" s="5"/>
    </row>
    <row r="87" spans="1:30">
      <c r="A87" s="5"/>
      <c r="B87" s="69"/>
      <c r="C87" s="69"/>
      <c r="D87" s="69"/>
      <c r="E87" s="69"/>
      <c r="F87" s="69"/>
      <c r="G87" s="69"/>
      <c r="H87" s="69"/>
      <c r="I87" s="69"/>
      <c r="J87" s="69"/>
      <c r="K87" s="70"/>
      <c r="L87" s="70"/>
      <c r="M87" s="70"/>
      <c r="N87" s="70"/>
      <c r="O87" s="70"/>
      <c r="P87" s="70"/>
      <c r="Q87" s="70"/>
      <c r="R87" s="70"/>
      <c r="S87" s="70"/>
      <c r="T87" s="71"/>
      <c r="U87" s="71"/>
      <c r="V87" s="71"/>
      <c r="W87" s="71"/>
      <c r="X87" s="71"/>
      <c r="Y87" s="71"/>
      <c r="Z87" s="71"/>
      <c r="AA87" s="71"/>
      <c r="AB87" s="71"/>
      <c r="AC87" s="72"/>
      <c r="AD87" s="5"/>
    </row>
    <row r="88" spans="1:30">
      <c r="A88" s="5"/>
      <c r="B88" s="69"/>
      <c r="C88" s="69"/>
      <c r="D88" s="69"/>
      <c r="E88" s="69"/>
      <c r="F88" s="69"/>
      <c r="G88" s="69"/>
      <c r="H88" s="69"/>
      <c r="I88" s="69"/>
      <c r="J88" s="69"/>
      <c r="K88" s="70"/>
      <c r="L88" s="70"/>
      <c r="M88" s="70"/>
      <c r="N88" s="70"/>
      <c r="O88" s="70"/>
      <c r="P88" s="70"/>
      <c r="Q88" s="70"/>
      <c r="R88" s="70"/>
      <c r="S88" s="70"/>
      <c r="T88" s="71"/>
      <c r="U88" s="71"/>
      <c r="V88" s="71"/>
      <c r="W88" s="71"/>
      <c r="X88" s="71"/>
      <c r="Y88" s="71"/>
      <c r="Z88" s="71"/>
      <c r="AA88" s="71"/>
      <c r="AB88" s="71"/>
      <c r="AC88" s="72"/>
      <c r="AD88" s="5"/>
    </row>
    <row r="89" spans="1:30">
      <c r="A89" s="5"/>
      <c r="B89" s="69"/>
      <c r="C89" s="69"/>
      <c r="D89" s="69"/>
      <c r="E89" s="69"/>
      <c r="F89" s="69"/>
      <c r="G89" s="69"/>
      <c r="H89" s="69"/>
      <c r="I89" s="69"/>
      <c r="J89" s="69"/>
      <c r="K89" s="70"/>
      <c r="L89" s="70"/>
      <c r="M89" s="70"/>
      <c r="N89" s="70"/>
      <c r="O89" s="70"/>
      <c r="P89" s="70"/>
      <c r="Q89" s="70"/>
      <c r="R89" s="70"/>
      <c r="S89" s="70"/>
      <c r="T89" s="71"/>
      <c r="U89" s="71"/>
      <c r="V89" s="71"/>
      <c r="W89" s="71"/>
      <c r="X89" s="71"/>
      <c r="Y89" s="71"/>
      <c r="Z89" s="71"/>
      <c r="AA89" s="71"/>
      <c r="AB89" s="71"/>
      <c r="AC89" s="72"/>
      <c r="AD89" s="5"/>
    </row>
    <row r="90" spans="1:30">
      <c r="A90" s="5"/>
      <c r="B90" s="69"/>
      <c r="C90" s="69"/>
      <c r="D90" s="69"/>
      <c r="E90" s="69"/>
      <c r="F90" s="69"/>
      <c r="G90" s="69"/>
      <c r="H90" s="69"/>
      <c r="I90" s="69"/>
      <c r="J90" s="69"/>
      <c r="K90" s="70"/>
      <c r="L90" s="70"/>
      <c r="M90" s="70"/>
      <c r="N90" s="70"/>
      <c r="O90" s="70"/>
      <c r="P90" s="70"/>
      <c r="Q90" s="70"/>
      <c r="R90" s="70"/>
      <c r="S90" s="70"/>
      <c r="T90" s="71"/>
      <c r="U90" s="71"/>
      <c r="V90" s="71"/>
      <c r="W90" s="71"/>
      <c r="X90" s="71"/>
      <c r="Y90" s="71"/>
      <c r="Z90" s="71"/>
      <c r="AA90" s="71"/>
      <c r="AB90" s="71"/>
      <c r="AC90" s="72"/>
      <c r="AD90" s="5"/>
    </row>
    <row r="91" spans="1:30">
      <c r="A91" s="5"/>
      <c r="B91" s="69"/>
      <c r="C91" s="69"/>
      <c r="D91" s="69"/>
      <c r="E91" s="69"/>
      <c r="F91" s="69"/>
      <c r="G91" s="69"/>
      <c r="H91" s="69"/>
      <c r="I91" s="69"/>
      <c r="J91" s="69"/>
      <c r="K91" s="70"/>
      <c r="L91" s="70"/>
      <c r="M91" s="70"/>
      <c r="N91" s="70"/>
      <c r="O91" s="70"/>
      <c r="P91" s="70"/>
      <c r="Q91" s="70"/>
      <c r="R91" s="70"/>
      <c r="S91" s="70"/>
      <c r="T91" s="71"/>
      <c r="U91" s="71"/>
      <c r="V91" s="71"/>
      <c r="W91" s="71"/>
      <c r="X91" s="71"/>
      <c r="Y91" s="71"/>
      <c r="Z91" s="71"/>
      <c r="AA91" s="71"/>
      <c r="AB91" s="71"/>
      <c r="AC91" s="72"/>
      <c r="AD91" s="5"/>
    </row>
    <row r="92" spans="1:30" customForma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"/>
    </row>
    <row r="94" spans="1:30">
      <c r="A94" s="1"/>
      <c r="AD94" s="1"/>
    </row>
  </sheetData>
  <mergeCells count="6">
    <mergeCell ref="AD1:AD2"/>
    <mergeCell ref="A1:A2"/>
    <mergeCell ref="AC1:AC2"/>
    <mergeCell ref="K1:S1"/>
    <mergeCell ref="T1:AB1"/>
    <mergeCell ref="B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"/>
  <sheetViews>
    <sheetView tabSelected="1" zoomScale="99" zoomScaleNormal="99" workbookViewId="0">
      <selection activeCell="B3" sqref="B3"/>
    </sheetView>
  </sheetViews>
  <sheetFormatPr defaultColWidth="8.88671875" defaultRowHeight="14.4"/>
  <cols>
    <col min="1" max="1" width="10.5546875" style="2" bestFit="1" customWidth="1"/>
    <col min="2" max="3" width="5.5546875" style="2" bestFit="1" customWidth="1"/>
    <col min="4" max="4" width="11.33203125" style="2" bestFit="1" customWidth="1"/>
    <col min="5" max="5" width="10.21875" style="2" bestFit="1" customWidth="1"/>
    <col min="6" max="6" width="12.5546875" style="2" bestFit="1" customWidth="1"/>
    <col min="7" max="7" width="6.88671875" style="2" bestFit="1" customWidth="1"/>
    <col min="8" max="8" width="7.44140625" style="2" bestFit="1" customWidth="1"/>
    <col min="9" max="9" width="8.6640625" style="2" bestFit="1" customWidth="1"/>
    <col min="10" max="10" width="5.77734375" style="2" bestFit="1" customWidth="1"/>
    <col min="11" max="11" width="6" style="2" bestFit="1" customWidth="1"/>
    <col min="12" max="12" width="5" style="2" bestFit="1" customWidth="1"/>
    <col min="13" max="13" width="11.33203125" style="2" bestFit="1" customWidth="1"/>
    <col min="14" max="14" width="10.21875" style="2" bestFit="1" customWidth="1"/>
    <col min="15" max="15" width="12.5546875" style="2" bestFit="1" customWidth="1"/>
    <col min="16" max="16" width="6.88671875" style="2" bestFit="1" customWidth="1"/>
    <col min="17" max="17" width="7.44140625" style="2" bestFit="1" customWidth="1"/>
    <col min="18" max="18" width="8.6640625" style="2" bestFit="1" customWidth="1"/>
    <col min="19" max="19" width="15.88671875" style="2" bestFit="1" customWidth="1"/>
    <col min="20" max="20" width="10.33203125" style="2" bestFit="1" customWidth="1"/>
    <col min="21" max="21" width="8.77734375" style="2" bestFit="1" customWidth="1"/>
    <col min="22" max="22" width="11.33203125" style="2" bestFit="1" customWidth="1"/>
    <col min="23" max="23" width="10.33203125" style="2" bestFit="1" customWidth="1"/>
    <col min="24" max="24" width="12.5546875" style="2" bestFit="1" customWidth="1"/>
    <col min="25" max="25" width="10.33203125" style="2" bestFit="1" customWidth="1"/>
    <col min="26" max="26" width="8.77734375" style="2" bestFit="1" customWidth="1"/>
    <col min="27" max="28" width="10.33203125" style="2" bestFit="1" customWidth="1"/>
    <col min="29" max="29" width="17.5546875" style="2" bestFit="1" customWidth="1"/>
    <col min="30" max="30" width="17" style="2" bestFit="1" customWidth="1"/>
    <col min="31" max="16384" width="8.88671875" style="2"/>
  </cols>
  <sheetData>
    <row r="1" spans="1:29" s="1" customFormat="1">
      <c r="A1" s="181" t="s">
        <v>0</v>
      </c>
      <c r="B1" s="189" t="s">
        <v>5</v>
      </c>
      <c r="C1" s="189"/>
      <c r="D1" s="189"/>
      <c r="E1" s="189"/>
      <c r="F1" s="189"/>
      <c r="G1" s="189"/>
      <c r="H1" s="189"/>
      <c r="I1" s="189"/>
      <c r="J1" s="189"/>
      <c r="K1" s="188" t="s">
        <v>6</v>
      </c>
      <c r="L1" s="188"/>
      <c r="M1" s="188"/>
      <c r="N1" s="188"/>
      <c r="O1" s="188"/>
      <c r="P1" s="188"/>
      <c r="Q1" s="188"/>
      <c r="R1" s="188"/>
      <c r="S1" s="188"/>
      <c r="T1" s="187" t="s">
        <v>7</v>
      </c>
      <c r="U1" s="187"/>
      <c r="V1" s="187"/>
      <c r="W1" s="187"/>
      <c r="X1" s="187"/>
      <c r="Y1" s="187"/>
      <c r="Z1" s="187"/>
      <c r="AA1" s="187"/>
      <c r="AB1" s="187"/>
      <c r="AC1" s="186" t="s">
        <v>8</v>
      </c>
    </row>
    <row r="2" spans="1:29" s="1" customFormat="1">
      <c r="A2" s="181"/>
      <c r="B2" s="122" t="s">
        <v>88</v>
      </c>
      <c r="C2" s="122" t="s">
        <v>87</v>
      </c>
      <c r="D2" s="122" t="s">
        <v>65</v>
      </c>
      <c r="E2" s="122" t="s">
        <v>62</v>
      </c>
      <c r="F2" s="122" t="s">
        <v>61</v>
      </c>
      <c r="G2" s="122" t="s">
        <v>66</v>
      </c>
      <c r="H2" s="122" t="s">
        <v>67</v>
      </c>
      <c r="I2" s="122" t="s">
        <v>63</v>
      </c>
      <c r="J2" s="122" t="s">
        <v>64</v>
      </c>
      <c r="K2" s="125" t="s">
        <v>88</v>
      </c>
      <c r="L2" s="125" t="s">
        <v>87</v>
      </c>
      <c r="M2" s="125" t="s">
        <v>65</v>
      </c>
      <c r="N2" s="125" t="s">
        <v>62</v>
      </c>
      <c r="O2" s="125" t="s">
        <v>61</v>
      </c>
      <c r="P2" s="125" t="s">
        <v>66</v>
      </c>
      <c r="Q2" s="125" t="s">
        <v>67</v>
      </c>
      <c r="R2" s="125" t="s">
        <v>63</v>
      </c>
      <c r="S2" s="125" t="s">
        <v>64</v>
      </c>
      <c r="T2" s="126" t="s">
        <v>88</v>
      </c>
      <c r="U2" s="126" t="s">
        <v>87</v>
      </c>
      <c r="V2" s="126" t="s">
        <v>65</v>
      </c>
      <c r="W2" s="126" t="s">
        <v>62</v>
      </c>
      <c r="X2" s="126" t="s">
        <v>61</v>
      </c>
      <c r="Y2" s="126" t="s">
        <v>66</v>
      </c>
      <c r="Z2" s="126" t="s">
        <v>67</v>
      </c>
      <c r="AA2" s="126" t="s">
        <v>63</v>
      </c>
      <c r="AB2" s="126" t="s">
        <v>64</v>
      </c>
      <c r="AC2" s="186"/>
    </row>
    <row r="3" spans="1:29">
      <c r="A3" s="5">
        <v>45383</v>
      </c>
      <c r="B3" s="29">
        <v>0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60</v>
      </c>
      <c r="K3" s="10">
        <v>318</v>
      </c>
      <c r="L3" s="10">
        <v>37</v>
      </c>
      <c r="M3" s="10">
        <v>155</v>
      </c>
      <c r="N3" s="10">
        <v>110</v>
      </c>
      <c r="O3" s="10">
        <v>110</v>
      </c>
      <c r="P3" s="10">
        <v>138</v>
      </c>
      <c r="Q3" s="10">
        <v>140</v>
      </c>
      <c r="R3" s="10">
        <v>109</v>
      </c>
      <c r="S3" s="10">
        <v>430</v>
      </c>
      <c r="T3" s="11">
        <f t="shared" ref="T3:T34" si="0">B3*K3</f>
        <v>0</v>
      </c>
      <c r="U3" s="11">
        <f t="shared" ref="U3:U34" si="1">C3*L3</f>
        <v>0</v>
      </c>
      <c r="V3" s="11">
        <f t="shared" ref="V3:V34" si="2">D3*M3</f>
        <v>0</v>
      </c>
      <c r="W3" s="11">
        <f t="shared" ref="W3:W34" si="3">E3*N3</f>
        <v>0</v>
      </c>
      <c r="X3" s="11">
        <f t="shared" ref="X3:X34" si="4">F3*O3</f>
        <v>0</v>
      </c>
      <c r="Y3" s="11">
        <f t="shared" ref="Y3:Y34" si="5">G3*P3</f>
        <v>0</v>
      </c>
      <c r="Z3" s="11">
        <f t="shared" ref="Z3:Z34" si="6">H3*Q3</f>
        <v>0</v>
      </c>
      <c r="AA3" s="11">
        <f t="shared" ref="AA3:AA34" si="7">I3*R3</f>
        <v>0</v>
      </c>
      <c r="AB3" s="11">
        <f t="shared" ref="AB3:AB34" si="8">J3*S3</f>
        <v>25800</v>
      </c>
      <c r="AC3" s="12">
        <f t="shared" ref="AC3:AC34" si="9">SUM(T3:AB3)</f>
        <v>25800</v>
      </c>
    </row>
    <row r="4" spans="1:29">
      <c r="A4" s="5">
        <v>45384</v>
      </c>
      <c r="B4" s="29">
        <v>0</v>
      </c>
      <c r="C4" s="29">
        <v>210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10">
        <v>318</v>
      </c>
      <c r="L4" s="10">
        <v>37</v>
      </c>
      <c r="M4" s="10">
        <v>155</v>
      </c>
      <c r="N4" s="10">
        <v>110</v>
      </c>
      <c r="O4" s="10">
        <v>110</v>
      </c>
      <c r="P4" s="10">
        <v>138</v>
      </c>
      <c r="Q4" s="10">
        <v>140</v>
      </c>
      <c r="R4" s="10">
        <v>109</v>
      </c>
      <c r="S4" s="10">
        <v>430</v>
      </c>
      <c r="T4" s="11">
        <f t="shared" si="0"/>
        <v>0</v>
      </c>
      <c r="U4" s="11">
        <f t="shared" si="1"/>
        <v>7770</v>
      </c>
      <c r="V4" s="11">
        <f t="shared" si="2"/>
        <v>0</v>
      </c>
      <c r="W4" s="11">
        <f t="shared" si="3"/>
        <v>0</v>
      </c>
      <c r="X4" s="11">
        <f t="shared" si="4"/>
        <v>0</v>
      </c>
      <c r="Y4" s="11">
        <f t="shared" si="5"/>
        <v>0</v>
      </c>
      <c r="Z4" s="11">
        <f t="shared" si="6"/>
        <v>0</v>
      </c>
      <c r="AA4" s="11">
        <f t="shared" si="7"/>
        <v>0</v>
      </c>
      <c r="AB4" s="11">
        <f t="shared" si="8"/>
        <v>0</v>
      </c>
      <c r="AC4" s="12">
        <f t="shared" si="9"/>
        <v>7770</v>
      </c>
    </row>
    <row r="5" spans="1:29">
      <c r="A5" s="5">
        <v>45385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100</v>
      </c>
      <c r="H5" s="29">
        <v>35</v>
      </c>
      <c r="I5" s="29">
        <v>0</v>
      </c>
      <c r="J5" s="29">
        <v>0</v>
      </c>
      <c r="K5" s="10">
        <v>318</v>
      </c>
      <c r="L5" s="10">
        <v>37</v>
      </c>
      <c r="M5" s="10">
        <v>155</v>
      </c>
      <c r="N5" s="10">
        <v>110</v>
      </c>
      <c r="O5" s="10">
        <v>110</v>
      </c>
      <c r="P5" s="10">
        <v>138</v>
      </c>
      <c r="Q5" s="10">
        <v>140</v>
      </c>
      <c r="R5" s="10">
        <v>109</v>
      </c>
      <c r="S5" s="10">
        <v>430</v>
      </c>
      <c r="T5" s="11">
        <f t="shared" si="0"/>
        <v>0</v>
      </c>
      <c r="U5" s="11">
        <f t="shared" si="1"/>
        <v>0</v>
      </c>
      <c r="V5" s="11">
        <f t="shared" si="2"/>
        <v>0</v>
      </c>
      <c r="W5" s="11">
        <f t="shared" si="3"/>
        <v>0</v>
      </c>
      <c r="X5" s="11">
        <f t="shared" si="4"/>
        <v>0</v>
      </c>
      <c r="Y5" s="11">
        <f t="shared" si="5"/>
        <v>13800</v>
      </c>
      <c r="Z5" s="11">
        <f t="shared" si="6"/>
        <v>4900</v>
      </c>
      <c r="AA5" s="11">
        <f t="shared" si="7"/>
        <v>0</v>
      </c>
      <c r="AB5" s="11">
        <f t="shared" si="8"/>
        <v>0</v>
      </c>
      <c r="AC5" s="12">
        <f t="shared" si="9"/>
        <v>18700</v>
      </c>
    </row>
    <row r="6" spans="1:29">
      <c r="A6" s="5">
        <v>45386</v>
      </c>
      <c r="B6" s="29">
        <v>0</v>
      </c>
      <c r="C6" s="29">
        <v>0</v>
      </c>
      <c r="D6" s="29">
        <v>100</v>
      </c>
      <c r="E6" s="29">
        <v>80</v>
      </c>
      <c r="F6" s="29">
        <v>80</v>
      </c>
      <c r="G6" s="29">
        <v>0</v>
      </c>
      <c r="H6" s="29">
        <v>0</v>
      </c>
      <c r="I6" s="29">
        <v>0</v>
      </c>
      <c r="J6" s="29">
        <v>0</v>
      </c>
      <c r="K6" s="10">
        <v>318</v>
      </c>
      <c r="L6" s="10">
        <v>37</v>
      </c>
      <c r="M6" s="10">
        <v>155</v>
      </c>
      <c r="N6" s="10">
        <v>110</v>
      </c>
      <c r="O6" s="10">
        <v>110</v>
      </c>
      <c r="P6" s="10">
        <v>138</v>
      </c>
      <c r="Q6" s="10">
        <v>140</v>
      </c>
      <c r="R6" s="10">
        <v>109</v>
      </c>
      <c r="S6" s="10">
        <v>430</v>
      </c>
      <c r="T6" s="11">
        <f t="shared" si="0"/>
        <v>0</v>
      </c>
      <c r="U6" s="11">
        <f t="shared" si="1"/>
        <v>0</v>
      </c>
      <c r="V6" s="11">
        <f t="shared" si="2"/>
        <v>15500</v>
      </c>
      <c r="W6" s="11">
        <f t="shared" si="3"/>
        <v>8800</v>
      </c>
      <c r="X6" s="11">
        <f t="shared" si="4"/>
        <v>8800</v>
      </c>
      <c r="Y6" s="11">
        <f t="shared" si="5"/>
        <v>0</v>
      </c>
      <c r="Z6" s="11">
        <f t="shared" si="6"/>
        <v>0</v>
      </c>
      <c r="AA6" s="11">
        <f t="shared" si="7"/>
        <v>0</v>
      </c>
      <c r="AB6" s="11">
        <f t="shared" si="8"/>
        <v>0</v>
      </c>
      <c r="AC6" s="12">
        <f t="shared" si="9"/>
        <v>33100</v>
      </c>
    </row>
    <row r="7" spans="1:29">
      <c r="A7" s="5">
        <v>45387</v>
      </c>
      <c r="B7" s="29">
        <v>75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10">
        <v>318</v>
      </c>
      <c r="L7" s="10">
        <v>37</v>
      </c>
      <c r="M7" s="10">
        <v>155</v>
      </c>
      <c r="N7" s="10">
        <v>110</v>
      </c>
      <c r="O7" s="10">
        <v>110</v>
      </c>
      <c r="P7" s="10">
        <v>138</v>
      </c>
      <c r="Q7" s="10">
        <v>140</v>
      </c>
      <c r="R7" s="10">
        <v>109</v>
      </c>
      <c r="S7" s="10">
        <v>430</v>
      </c>
      <c r="T7" s="11">
        <f t="shared" si="0"/>
        <v>23850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2">
        <f t="shared" si="9"/>
        <v>23850</v>
      </c>
    </row>
    <row r="8" spans="1:29">
      <c r="A8" s="5">
        <v>45388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145</v>
      </c>
      <c r="J8" s="29">
        <v>0</v>
      </c>
      <c r="K8" s="10">
        <v>318</v>
      </c>
      <c r="L8" s="10">
        <v>37</v>
      </c>
      <c r="M8" s="10">
        <v>155</v>
      </c>
      <c r="N8" s="10">
        <v>110</v>
      </c>
      <c r="O8" s="10">
        <v>110</v>
      </c>
      <c r="P8" s="10">
        <v>138</v>
      </c>
      <c r="Q8" s="10">
        <v>140</v>
      </c>
      <c r="R8" s="10">
        <v>109</v>
      </c>
      <c r="S8" s="10">
        <v>430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15805</v>
      </c>
      <c r="AB8" s="11">
        <f t="shared" si="8"/>
        <v>0</v>
      </c>
      <c r="AC8" s="12">
        <f t="shared" si="9"/>
        <v>15805</v>
      </c>
    </row>
    <row r="9" spans="1:29">
      <c r="A9" s="5">
        <v>45389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10">
        <v>318</v>
      </c>
      <c r="L9" s="10">
        <v>37</v>
      </c>
      <c r="M9" s="10">
        <v>155</v>
      </c>
      <c r="N9" s="10">
        <v>110</v>
      </c>
      <c r="O9" s="10">
        <v>110</v>
      </c>
      <c r="P9" s="10">
        <v>138</v>
      </c>
      <c r="Q9" s="10">
        <v>140</v>
      </c>
      <c r="R9" s="10">
        <v>109</v>
      </c>
      <c r="S9" s="10">
        <v>430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2">
        <f t="shared" si="9"/>
        <v>0</v>
      </c>
    </row>
    <row r="10" spans="1:29">
      <c r="A10" s="5">
        <v>45390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60</v>
      </c>
      <c r="K10" s="10">
        <v>318</v>
      </c>
      <c r="L10" s="10">
        <v>37</v>
      </c>
      <c r="M10" s="10">
        <v>155</v>
      </c>
      <c r="N10" s="10">
        <v>110</v>
      </c>
      <c r="O10" s="10">
        <v>110</v>
      </c>
      <c r="P10" s="10">
        <v>138</v>
      </c>
      <c r="Q10" s="10">
        <v>140</v>
      </c>
      <c r="R10" s="10">
        <v>109</v>
      </c>
      <c r="S10" s="10">
        <v>430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25800</v>
      </c>
      <c r="AC10" s="12">
        <f t="shared" si="9"/>
        <v>25800</v>
      </c>
    </row>
    <row r="11" spans="1:29">
      <c r="A11" s="5">
        <v>45391</v>
      </c>
      <c r="B11" s="29">
        <v>0</v>
      </c>
      <c r="C11" s="29">
        <v>200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10">
        <v>318</v>
      </c>
      <c r="L11" s="10">
        <v>37</v>
      </c>
      <c r="M11" s="10">
        <v>155</v>
      </c>
      <c r="N11" s="10">
        <v>110</v>
      </c>
      <c r="O11" s="10">
        <v>110</v>
      </c>
      <c r="P11" s="10">
        <v>138</v>
      </c>
      <c r="Q11" s="10">
        <v>140</v>
      </c>
      <c r="R11" s="10">
        <v>109</v>
      </c>
      <c r="S11" s="10">
        <v>430</v>
      </c>
      <c r="T11" s="11">
        <f t="shared" si="0"/>
        <v>0</v>
      </c>
      <c r="U11" s="11">
        <f t="shared" si="1"/>
        <v>7400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2">
        <f t="shared" si="9"/>
        <v>7400</v>
      </c>
    </row>
    <row r="12" spans="1:29">
      <c r="A12" s="5">
        <v>45392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100</v>
      </c>
      <c r="H12" s="29">
        <v>35</v>
      </c>
      <c r="I12" s="29">
        <v>0</v>
      </c>
      <c r="J12" s="29">
        <v>0</v>
      </c>
      <c r="K12" s="10">
        <v>318</v>
      </c>
      <c r="L12" s="10">
        <v>37</v>
      </c>
      <c r="M12" s="10">
        <v>155</v>
      </c>
      <c r="N12" s="10">
        <v>110</v>
      </c>
      <c r="O12" s="10">
        <v>110</v>
      </c>
      <c r="P12" s="10">
        <v>138</v>
      </c>
      <c r="Q12" s="10">
        <v>140</v>
      </c>
      <c r="R12" s="10">
        <v>109</v>
      </c>
      <c r="S12" s="10">
        <v>430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13800</v>
      </c>
      <c r="Z12" s="11">
        <f t="shared" si="6"/>
        <v>4900</v>
      </c>
      <c r="AA12" s="11">
        <f t="shared" si="7"/>
        <v>0</v>
      </c>
      <c r="AB12" s="11">
        <f t="shared" si="8"/>
        <v>0</v>
      </c>
      <c r="AC12" s="12">
        <f t="shared" si="9"/>
        <v>18700</v>
      </c>
    </row>
    <row r="13" spans="1:29">
      <c r="A13" s="5">
        <v>45393</v>
      </c>
      <c r="B13" s="29">
        <v>0</v>
      </c>
      <c r="C13" s="29">
        <v>0</v>
      </c>
      <c r="D13" s="29">
        <v>90</v>
      </c>
      <c r="E13" s="29">
        <v>75</v>
      </c>
      <c r="F13" s="29">
        <v>70</v>
      </c>
      <c r="G13" s="29">
        <v>0</v>
      </c>
      <c r="H13" s="29">
        <v>0</v>
      </c>
      <c r="I13" s="29">
        <v>0</v>
      </c>
      <c r="J13" s="29">
        <v>0</v>
      </c>
      <c r="K13" s="10">
        <v>318</v>
      </c>
      <c r="L13" s="10">
        <v>37</v>
      </c>
      <c r="M13" s="10">
        <v>155</v>
      </c>
      <c r="N13" s="10">
        <v>110</v>
      </c>
      <c r="O13" s="10">
        <v>110</v>
      </c>
      <c r="P13" s="10">
        <v>138</v>
      </c>
      <c r="Q13" s="10">
        <v>140</v>
      </c>
      <c r="R13" s="10">
        <v>109</v>
      </c>
      <c r="S13" s="10">
        <v>430</v>
      </c>
      <c r="T13" s="11">
        <f t="shared" si="0"/>
        <v>0</v>
      </c>
      <c r="U13" s="11">
        <f t="shared" si="1"/>
        <v>0</v>
      </c>
      <c r="V13" s="11">
        <f t="shared" si="2"/>
        <v>13950</v>
      </c>
      <c r="W13" s="11">
        <f t="shared" si="3"/>
        <v>8250</v>
      </c>
      <c r="X13" s="11">
        <f t="shared" si="4"/>
        <v>7700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2">
        <f t="shared" si="9"/>
        <v>29900</v>
      </c>
    </row>
    <row r="14" spans="1:29">
      <c r="A14" s="5">
        <v>45394</v>
      </c>
      <c r="B14" s="29">
        <v>80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10">
        <v>318</v>
      </c>
      <c r="L14" s="10">
        <v>37</v>
      </c>
      <c r="M14" s="10">
        <v>158</v>
      </c>
      <c r="N14" s="10">
        <v>110</v>
      </c>
      <c r="O14" s="10">
        <v>110</v>
      </c>
      <c r="P14" s="10">
        <v>138</v>
      </c>
      <c r="Q14" s="10">
        <v>140</v>
      </c>
      <c r="R14" s="10">
        <v>109</v>
      </c>
      <c r="S14" s="10">
        <v>440</v>
      </c>
      <c r="T14" s="11">
        <f t="shared" si="0"/>
        <v>25440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2">
        <f t="shared" si="9"/>
        <v>25440</v>
      </c>
    </row>
    <row r="15" spans="1:29">
      <c r="A15" s="5">
        <v>45395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125</v>
      </c>
      <c r="J15" s="29">
        <v>0</v>
      </c>
      <c r="K15" s="10">
        <v>316</v>
      </c>
      <c r="L15" s="10">
        <v>37</v>
      </c>
      <c r="M15" s="10">
        <v>158</v>
      </c>
      <c r="N15" s="10">
        <v>110</v>
      </c>
      <c r="O15" s="10">
        <v>110</v>
      </c>
      <c r="P15" s="10">
        <v>138</v>
      </c>
      <c r="Q15" s="10">
        <v>140</v>
      </c>
      <c r="R15" s="10">
        <v>109</v>
      </c>
      <c r="S15" s="10">
        <v>440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13625</v>
      </c>
      <c r="AB15" s="11">
        <f t="shared" si="8"/>
        <v>0</v>
      </c>
      <c r="AC15" s="12">
        <f t="shared" si="9"/>
        <v>13625</v>
      </c>
    </row>
    <row r="16" spans="1:29">
      <c r="A16" s="5">
        <v>45396</v>
      </c>
      <c r="B16" s="29">
        <v>0</v>
      </c>
      <c r="C16" s="29">
        <v>190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10">
        <v>316</v>
      </c>
      <c r="L16" s="10">
        <v>37</v>
      </c>
      <c r="M16" s="10">
        <v>158</v>
      </c>
      <c r="N16" s="10">
        <v>110</v>
      </c>
      <c r="O16" s="10">
        <v>110</v>
      </c>
      <c r="P16" s="10">
        <v>138</v>
      </c>
      <c r="Q16" s="10">
        <v>140</v>
      </c>
      <c r="R16" s="10">
        <v>109</v>
      </c>
      <c r="S16" s="10">
        <v>440</v>
      </c>
      <c r="T16" s="11">
        <f t="shared" si="0"/>
        <v>0</v>
      </c>
      <c r="U16" s="11">
        <f>C16*L16</f>
        <v>7030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2">
        <f t="shared" si="9"/>
        <v>7030</v>
      </c>
    </row>
    <row r="17" spans="1:29">
      <c r="A17" s="5">
        <v>45397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60</v>
      </c>
      <c r="K17" s="10">
        <v>316</v>
      </c>
      <c r="L17" s="10">
        <v>37</v>
      </c>
      <c r="M17" s="10">
        <v>158</v>
      </c>
      <c r="N17" s="10">
        <v>110</v>
      </c>
      <c r="O17" s="10">
        <v>110</v>
      </c>
      <c r="P17" s="10">
        <v>138</v>
      </c>
      <c r="Q17" s="10">
        <v>140</v>
      </c>
      <c r="R17" s="10">
        <v>109</v>
      </c>
      <c r="S17" s="10">
        <v>440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26400</v>
      </c>
      <c r="AC17" s="12">
        <f t="shared" si="9"/>
        <v>26400</v>
      </c>
    </row>
    <row r="18" spans="1:29">
      <c r="A18" s="5">
        <v>45398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10">
        <v>316</v>
      </c>
      <c r="L18" s="10">
        <v>37</v>
      </c>
      <c r="M18" s="10">
        <v>158</v>
      </c>
      <c r="N18" s="10">
        <v>110</v>
      </c>
      <c r="O18" s="10">
        <v>110</v>
      </c>
      <c r="P18" s="10">
        <v>138</v>
      </c>
      <c r="Q18" s="10">
        <v>140</v>
      </c>
      <c r="R18" s="10">
        <v>109</v>
      </c>
      <c r="S18" s="10">
        <v>440</v>
      </c>
      <c r="T18" s="11">
        <f t="shared" si="0"/>
        <v>0</v>
      </c>
      <c r="U18" s="11">
        <f>C18*L18</f>
        <v>0</v>
      </c>
      <c r="V18" s="11">
        <f t="shared" si="2"/>
        <v>0</v>
      </c>
      <c r="W18" s="11">
        <f t="shared" si="3"/>
        <v>0</v>
      </c>
      <c r="X18" s="11">
        <f t="shared" si="4"/>
        <v>0</v>
      </c>
      <c r="Y18" s="11">
        <f t="shared" si="5"/>
        <v>0</v>
      </c>
      <c r="Z18" s="11">
        <f t="shared" si="6"/>
        <v>0</v>
      </c>
      <c r="AA18" s="11">
        <f t="shared" si="7"/>
        <v>0</v>
      </c>
      <c r="AB18" s="11">
        <f t="shared" si="8"/>
        <v>0</v>
      </c>
      <c r="AC18" s="12">
        <f t="shared" si="9"/>
        <v>0</v>
      </c>
    </row>
    <row r="19" spans="1:29">
      <c r="A19" s="5">
        <v>45399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>
        <v>100</v>
      </c>
      <c r="H19" s="29">
        <v>35</v>
      </c>
      <c r="I19" s="29">
        <v>0</v>
      </c>
      <c r="J19" s="29">
        <v>0</v>
      </c>
      <c r="K19" s="10">
        <v>316</v>
      </c>
      <c r="L19" s="10">
        <v>37</v>
      </c>
      <c r="M19" s="10">
        <v>158</v>
      </c>
      <c r="N19" s="10">
        <v>110</v>
      </c>
      <c r="O19" s="10">
        <v>110</v>
      </c>
      <c r="P19" s="10">
        <v>138</v>
      </c>
      <c r="Q19" s="10">
        <v>140</v>
      </c>
      <c r="R19" s="10">
        <v>109</v>
      </c>
      <c r="S19" s="10">
        <v>440</v>
      </c>
      <c r="T19" s="11">
        <f t="shared" si="0"/>
        <v>0</v>
      </c>
      <c r="U19" s="11">
        <f t="shared" si="1"/>
        <v>0</v>
      </c>
      <c r="V19" s="11">
        <f t="shared" si="2"/>
        <v>0</v>
      </c>
      <c r="W19" s="11">
        <f t="shared" si="3"/>
        <v>0</v>
      </c>
      <c r="X19" s="11">
        <f t="shared" si="4"/>
        <v>0</v>
      </c>
      <c r="Y19" s="11">
        <f t="shared" si="5"/>
        <v>13800</v>
      </c>
      <c r="Z19" s="11">
        <f t="shared" si="6"/>
        <v>4900</v>
      </c>
      <c r="AA19" s="11">
        <f t="shared" si="7"/>
        <v>0</v>
      </c>
      <c r="AB19" s="11">
        <f t="shared" si="8"/>
        <v>0</v>
      </c>
      <c r="AC19" s="12">
        <f t="shared" si="9"/>
        <v>18700</v>
      </c>
    </row>
    <row r="20" spans="1:29">
      <c r="A20" s="5">
        <v>45400</v>
      </c>
      <c r="B20" s="29">
        <v>0</v>
      </c>
      <c r="C20" s="29">
        <v>0</v>
      </c>
      <c r="D20" s="29">
        <v>85</v>
      </c>
      <c r="E20" s="29">
        <v>75</v>
      </c>
      <c r="F20" s="29">
        <v>60</v>
      </c>
      <c r="G20" s="29">
        <v>0</v>
      </c>
      <c r="H20" s="29">
        <v>0</v>
      </c>
      <c r="I20" s="29">
        <v>0</v>
      </c>
      <c r="J20" s="29">
        <v>0</v>
      </c>
      <c r="K20" s="10">
        <v>316</v>
      </c>
      <c r="L20" s="10">
        <v>38</v>
      </c>
      <c r="M20" s="10">
        <v>160</v>
      </c>
      <c r="N20" s="10">
        <v>110</v>
      </c>
      <c r="O20" s="10">
        <v>110</v>
      </c>
      <c r="P20" s="10">
        <v>138</v>
      </c>
      <c r="Q20" s="10">
        <v>140</v>
      </c>
      <c r="R20" s="10">
        <v>109</v>
      </c>
      <c r="S20" s="10">
        <v>440</v>
      </c>
      <c r="T20" s="11">
        <f t="shared" si="0"/>
        <v>0</v>
      </c>
      <c r="U20" s="11">
        <f t="shared" si="1"/>
        <v>0</v>
      </c>
      <c r="V20" s="11">
        <f t="shared" si="2"/>
        <v>13600</v>
      </c>
      <c r="W20" s="11">
        <f t="shared" si="3"/>
        <v>8250</v>
      </c>
      <c r="X20" s="11">
        <f t="shared" si="4"/>
        <v>6600</v>
      </c>
      <c r="Y20" s="11">
        <f t="shared" si="5"/>
        <v>0</v>
      </c>
      <c r="Z20" s="11">
        <f t="shared" si="6"/>
        <v>0</v>
      </c>
      <c r="AA20" s="11">
        <f t="shared" si="7"/>
        <v>0</v>
      </c>
      <c r="AB20" s="11">
        <f t="shared" si="8"/>
        <v>0</v>
      </c>
      <c r="AC20" s="12">
        <f t="shared" si="9"/>
        <v>28450</v>
      </c>
    </row>
    <row r="21" spans="1:29">
      <c r="A21" s="5">
        <v>45401</v>
      </c>
      <c r="B21" s="29">
        <v>80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10">
        <v>316</v>
      </c>
      <c r="L21" s="10">
        <v>38</v>
      </c>
      <c r="M21" s="10">
        <v>160</v>
      </c>
      <c r="N21" s="10">
        <v>110</v>
      </c>
      <c r="O21" s="10">
        <v>110</v>
      </c>
      <c r="P21" s="10">
        <v>138</v>
      </c>
      <c r="Q21" s="10">
        <v>140</v>
      </c>
      <c r="R21" s="10">
        <v>109</v>
      </c>
      <c r="S21" s="10">
        <v>440</v>
      </c>
      <c r="T21" s="11">
        <f t="shared" si="0"/>
        <v>25280</v>
      </c>
      <c r="U21" s="11">
        <f t="shared" si="1"/>
        <v>0</v>
      </c>
      <c r="V21" s="11">
        <f t="shared" si="2"/>
        <v>0</v>
      </c>
      <c r="W21" s="11">
        <f t="shared" si="3"/>
        <v>0</v>
      </c>
      <c r="X21" s="11">
        <f t="shared" si="4"/>
        <v>0</v>
      </c>
      <c r="Y21" s="11">
        <f t="shared" si="5"/>
        <v>0</v>
      </c>
      <c r="Z21" s="11">
        <f t="shared" si="6"/>
        <v>0</v>
      </c>
      <c r="AA21" s="11">
        <f t="shared" si="7"/>
        <v>0</v>
      </c>
      <c r="AB21" s="11">
        <f t="shared" si="8"/>
        <v>0</v>
      </c>
      <c r="AC21" s="12">
        <f t="shared" si="9"/>
        <v>25280</v>
      </c>
    </row>
    <row r="22" spans="1:29">
      <c r="A22" s="5">
        <v>45402</v>
      </c>
      <c r="B22" s="29">
        <v>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120</v>
      </c>
      <c r="J22" s="29">
        <v>0</v>
      </c>
      <c r="K22" s="10">
        <v>316</v>
      </c>
      <c r="L22" s="10">
        <v>38</v>
      </c>
      <c r="M22" s="10">
        <v>160</v>
      </c>
      <c r="N22" s="10">
        <v>110</v>
      </c>
      <c r="O22" s="10">
        <v>110</v>
      </c>
      <c r="P22" s="10">
        <v>138</v>
      </c>
      <c r="Q22" s="10">
        <v>140</v>
      </c>
      <c r="R22" s="10">
        <v>119</v>
      </c>
      <c r="S22" s="10">
        <v>440</v>
      </c>
      <c r="T22" s="11">
        <f t="shared" si="0"/>
        <v>0</v>
      </c>
      <c r="U22" s="11">
        <f t="shared" si="1"/>
        <v>0</v>
      </c>
      <c r="V22" s="11">
        <f t="shared" si="2"/>
        <v>0</v>
      </c>
      <c r="W22" s="11">
        <f t="shared" si="3"/>
        <v>0</v>
      </c>
      <c r="X22" s="11">
        <f t="shared" si="4"/>
        <v>0</v>
      </c>
      <c r="Y22" s="11">
        <f t="shared" si="5"/>
        <v>0</v>
      </c>
      <c r="Z22" s="11">
        <f t="shared" si="6"/>
        <v>0</v>
      </c>
      <c r="AA22" s="11">
        <f t="shared" si="7"/>
        <v>14280</v>
      </c>
      <c r="AB22" s="11">
        <f t="shared" si="8"/>
        <v>0</v>
      </c>
      <c r="AC22" s="12">
        <f t="shared" si="9"/>
        <v>14280</v>
      </c>
    </row>
    <row r="23" spans="1:29">
      <c r="A23" s="5">
        <v>45403</v>
      </c>
      <c r="B23" s="29">
        <v>0</v>
      </c>
      <c r="C23" s="29">
        <v>200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10">
        <v>316</v>
      </c>
      <c r="L23" s="10">
        <v>38</v>
      </c>
      <c r="M23" s="10">
        <v>160</v>
      </c>
      <c r="N23" s="10">
        <v>110</v>
      </c>
      <c r="O23" s="10">
        <v>110</v>
      </c>
      <c r="P23" s="10">
        <v>138</v>
      </c>
      <c r="Q23" s="10">
        <v>140</v>
      </c>
      <c r="R23" s="10">
        <v>119</v>
      </c>
      <c r="S23" s="10">
        <v>450</v>
      </c>
      <c r="T23" s="11">
        <f t="shared" si="0"/>
        <v>0</v>
      </c>
      <c r="U23" s="11">
        <f t="shared" si="1"/>
        <v>7600</v>
      </c>
      <c r="V23" s="11">
        <f t="shared" si="2"/>
        <v>0</v>
      </c>
      <c r="W23" s="11">
        <f t="shared" si="3"/>
        <v>0</v>
      </c>
      <c r="X23" s="11">
        <f t="shared" si="4"/>
        <v>0</v>
      </c>
      <c r="Y23" s="11">
        <f t="shared" si="5"/>
        <v>0</v>
      </c>
      <c r="Z23" s="11">
        <f t="shared" si="6"/>
        <v>0</v>
      </c>
      <c r="AA23" s="11">
        <f t="shared" si="7"/>
        <v>0</v>
      </c>
      <c r="AB23" s="11">
        <f t="shared" si="8"/>
        <v>0</v>
      </c>
      <c r="AC23" s="12">
        <f t="shared" si="9"/>
        <v>7600</v>
      </c>
    </row>
    <row r="24" spans="1:29">
      <c r="A24" s="5">
        <v>45404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60</v>
      </c>
      <c r="K24" s="10">
        <v>316</v>
      </c>
      <c r="L24" s="10">
        <v>38</v>
      </c>
      <c r="M24" s="10">
        <v>160</v>
      </c>
      <c r="N24" s="10">
        <v>110</v>
      </c>
      <c r="O24" s="10">
        <v>110</v>
      </c>
      <c r="P24" s="10">
        <v>138</v>
      </c>
      <c r="Q24" s="10">
        <v>140</v>
      </c>
      <c r="R24" s="10">
        <v>119</v>
      </c>
      <c r="S24" s="10">
        <v>450</v>
      </c>
      <c r="T24" s="11">
        <f t="shared" si="0"/>
        <v>0</v>
      </c>
      <c r="U24" s="11">
        <f t="shared" si="1"/>
        <v>0</v>
      </c>
      <c r="V24" s="11">
        <f t="shared" si="2"/>
        <v>0</v>
      </c>
      <c r="W24" s="11">
        <f t="shared" si="3"/>
        <v>0</v>
      </c>
      <c r="X24" s="11">
        <f t="shared" si="4"/>
        <v>0</v>
      </c>
      <c r="Y24" s="11">
        <f t="shared" si="5"/>
        <v>0</v>
      </c>
      <c r="Z24" s="11">
        <f t="shared" si="6"/>
        <v>0</v>
      </c>
      <c r="AA24" s="11">
        <f t="shared" si="7"/>
        <v>0</v>
      </c>
      <c r="AB24" s="11">
        <f t="shared" si="8"/>
        <v>27000</v>
      </c>
      <c r="AC24" s="12">
        <f t="shared" si="9"/>
        <v>27000</v>
      </c>
    </row>
    <row r="25" spans="1:29">
      <c r="A25" s="5">
        <v>45405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10">
        <v>316</v>
      </c>
      <c r="L25" s="10">
        <v>38</v>
      </c>
      <c r="M25" s="10">
        <v>160</v>
      </c>
      <c r="N25" s="10">
        <v>110</v>
      </c>
      <c r="O25" s="10">
        <v>110</v>
      </c>
      <c r="P25" s="10">
        <v>125</v>
      </c>
      <c r="Q25" s="10">
        <v>140</v>
      </c>
      <c r="R25" s="10">
        <v>119</v>
      </c>
      <c r="S25" s="10">
        <v>450</v>
      </c>
      <c r="T25" s="11">
        <f t="shared" si="0"/>
        <v>0</v>
      </c>
      <c r="U25" s="11">
        <f t="shared" si="1"/>
        <v>0</v>
      </c>
      <c r="V25" s="11">
        <f t="shared" si="2"/>
        <v>0</v>
      </c>
      <c r="W25" s="11">
        <f t="shared" si="3"/>
        <v>0</v>
      </c>
      <c r="X25" s="11">
        <f t="shared" si="4"/>
        <v>0</v>
      </c>
      <c r="Y25" s="11">
        <f t="shared" si="5"/>
        <v>0</v>
      </c>
      <c r="Z25" s="11">
        <f t="shared" si="6"/>
        <v>0</v>
      </c>
      <c r="AA25" s="11">
        <f t="shared" si="7"/>
        <v>0</v>
      </c>
      <c r="AB25" s="11">
        <f t="shared" si="8"/>
        <v>0</v>
      </c>
      <c r="AC25" s="12">
        <f t="shared" si="9"/>
        <v>0</v>
      </c>
    </row>
    <row r="26" spans="1:29">
      <c r="A26" s="5">
        <v>45406</v>
      </c>
      <c r="B26" s="29">
        <v>0</v>
      </c>
      <c r="C26" s="29">
        <v>0</v>
      </c>
      <c r="D26" s="29">
        <v>0</v>
      </c>
      <c r="E26" s="29">
        <v>0</v>
      </c>
      <c r="F26" s="29">
        <v>0</v>
      </c>
      <c r="G26" s="29">
        <v>100</v>
      </c>
      <c r="H26" s="29">
        <v>35</v>
      </c>
      <c r="I26" s="29">
        <v>0</v>
      </c>
      <c r="J26" s="29">
        <v>0</v>
      </c>
      <c r="K26" s="10">
        <v>316</v>
      </c>
      <c r="L26" s="10">
        <v>38</v>
      </c>
      <c r="M26" s="10">
        <v>160</v>
      </c>
      <c r="N26" s="10">
        <v>110</v>
      </c>
      <c r="O26" s="10">
        <v>110</v>
      </c>
      <c r="P26" s="10">
        <v>125</v>
      </c>
      <c r="Q26" s="10">
        <v>140</v>
      </c>
      <c r="R26" s="10">
        <v>119</v>
      </c>
      <c r="S26" s="10">
        <v>450</v>
      </c>
      <c r="T26" s="11">
        <f t="shared" si="0"/>
        <v>0</v>
      </c>
      <c r="U26" s="11">
        <f t="shared" si="1"/>
        <v>0</v>
      </c>
      <c r="V26" s="11">
        <f t="shared" si="2"/>
        <v>0</v>
      </c>
      <c r="W26" s="11">
        <f t="shared" si="3"/>
        <v>0</v>
      </c>
      <c r="X26" s="11">
        <f t="shared" si="4"/>
        <v>0</v>
      </c>
      <c r="Y26" s="11">
        <f t="shared" si="5"/>
        <v>12500</v>
      </c>
      <c r="Z26" s="11">
        <f t="shared" si="6"/>
        <v>4900</v>
      </c>
      <c r="AA26" s="11">
        <f t="shared" si="7"/>
        <v>0</v>
      </c>
      <c r="AB26" s="11">
        <f t="shared" si="8"/>
        <v>0</v>
      </c>
      <c r="AC26" s="12">
        <f t="shared" si="9"/>
        <v>17400</v>
      </c>
    </row>
    <row r="27" spans="1:29">
      <c r="A27" s="5">
        <v>45407</v>
      </c>
      <c r="B27" s="29">
        <v>0</v>
      </c>
      <c r="C27" s="29">
        <v>0</v>
      </c>
      <c r="D27" s="29">
        <v>80</v>
      </c>
      <c r="E27" s="29">
        <v>75</v>
      </c>
      <c r="F27" s="29">
        <v>60</v>
      </c>
      <c r="G27" s="29">
        <v>0</v>
      </c>
      <c r="H27" s="29">
        <v>0</v>
      </c>
      <c r="I27" s="29">
        <v>0</v>
      </c>
      <c r="J27" s="29">
        <v>0</v>
      </c>
      <c r="K27" s="10">
        <v>316</v>
      </c>
      <c r="L27" s="10">
        <v>38</v>
      </c>
      <c r="M27" s="10">
        <v>160</v>
      </c>
      <c r="N27" s="10">
        <v>110</v>
      </c>
      <c r="O27" s="10">
        <v>110</v>
      </c>
      <c r="P27" s="10">
        <v>125</v>
      </c>
      <c r="Q27" s="10">
        <v>140</v>
      </c>
      <c r="R27" s="10">
        <v>119</v>
      </c>
      <c r="S27" s="10">
        <v>450</v>
      </c>
      <c r="T27" s="11">
        <f t="shared" si="0"/>
        <v>0</v>
      </c>
      <c r="U27" s="11">
        <f t="shared" si="1"/>
        <v>0</v>
      </c>
      <c r="V27" s="11">
        <f t="shared" si="2"/>
        <v>12800</v>
      </c>
      <c r="W27" s="11">
        <f t="shared" si="3"/>
        <v>8250</v>
      </c>
      <c r="X27" s="11">
        <f t="shared" si="4"/>
        <v>6600</v>
      </c>
      <c r="Y27" s="11">
        <f t="shared" si="5"/>
        <v>0</v>
      </c>
      <c r="Z27" s="11">
        <f t="shared" si="6"/>
        <v>0</v>
      </c>
      <c r="AA27" s="11">
        <f t="shared" si="7"/>
        <v>0</v>
      </c>
      <c r="AB27" s="11">
        <f t="shared" si="8"/>
        <v>0</v>
      </c>
      <c r="AC27" s="12">
        <f t="shared" si="9"/>
        <v>27650</v>
      </c>
    </row>
    <row r="28" spans="1:29">
      <c r="A28" s="5">
        <v>45408</v>
      </c>
      <c r="B28" s="29">
        <v>65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10">
        <v>314</v>
      </c>
      <c r="L28" s="10">
        <v>38</v>
      </c>
      <c r="M28" s="10">
        <v>168</v>
      </c>
      <c r="N28" s="10">
        <v>110</v>
      </c>
      <c r="O28" s="10">
        <v>110</v>
      </c>
      <c r="P28" s="10">
        <v>125</v>
      </c>
      <c r="Q28" s="10">
        <v>140</v>
      </c>
      <c r="R28" s="10">
        <v>119</v>
      </c>
      <c r="S28" s="10">
        <v>450</v>
      </c>
      <c r="T28" s="11">
        <f t="shared" si="0"/>
        <v>20410</v>
      </c>
      <c r="U28" s="11">
        <f t="shared" si="1"/>
        <v>0</v>
      </c>
      <c r="V28" s="11">
        <f t="shared" si="2"/>
        <v>0</v>
      </c>
      <c r="W28" s="11">
        <f t="shared" si="3"/>
        <v>0</v>
      </c>
      <c r="X28" s="11">
        <f t="shared" si="4"/>
        <v>0</v>
      </c>
      <c r="Y28" s="11">
        <f t="shared" si="5"/>
        <v>0</v>
      </c>
      <c r="Z28" s="11">
        <f t="shared" si="6"/>
        <v>0</v>
      </c>
      <c r="AA28" s="11">
        <f t="shared" si="7"/>
        <v>0</v>
      </c>
      <c r="AB28" s="11">
        <f t="shared" si="8"/>
        <v>0</v>
      </c>
      <c r="AC28" s="12">
        <f t="shared" si="9"/>
        <v>20410</v>
      </c>
    </row>
    <row r="29" spans="1:29">
      <c r="A29" s="5">
        <v>45409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115</v>
      </c>
      <c r="J29" s="29">
        <v>0</v>
      </c>
      <c r="K29" s="10">
        <v>314</v>
      </c>
      <c r="L29" s="10">
        <v>38</v>
      </c>
      <c r="M29" s="10">
        <v>168</v>
      </c>
      <c r="N29" s="10">
        <v>110</v>
      </c>
      <c r="O29" s="10">
        <v>110</v>
      </c>
      <c r="P29" s="10">
        <v>125</v>
      </c>
      <c r="Q29" s="10">
        <v>140</v>
      </c>
      <c r="R29" s="10">
        <v>119</v>
      </c>
      <c r="S29" s="10">
        <v>450</v>
      </c>
      <c r="T29" s="11">
        <f t="shared" si="0"/>
        <v>0</v>
      </c>
      <c r="U29" s="11">
        <f t="shared" si="1"/>
        <v>0</v>
      </c>
      <c r="V29" s="11">
        <f t="shared" si="2"/>
        <v>0</v>
      </c>
      <c r="W29" s="11">
        <f t="shared" si="3"/>
        <v>0</v>
      </c>
      <c r="X29" s="11">
        <f t="shared" si="4"/>
        <v>0</v>
      </c>
      <c r="Y29" s="11">
        <f t="shared" si="5"/>
        <v>0</v>
      </c>
      <c r="Z29" s="11">
        <f t="shared" si="6"/>
        <v>0</v>
      </c>
      <c r="AA29" s="11">
        <f t="shared" si="7"/>
        <v>13685</v>
      </c>
      <c r="AB29" s="11">
        <f t="shared" si="8"/>
        <v>0</v>
      </c>
      <c r="AC29" s="12">
        <f t="shared" si="9"/>
        <v>13685</v>
      </c>
    </row>
    <row r="30" spans="1:29">
      <c r="A30" s="5">
        <v>45410</v>
      </c>
      <c r="B30" s="29">
        <v>0</v>
      </c>
      <c r="C30" s="29">
        <v>225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10">
        <v>314</v>
      </c>
      <c r="L30" s="10">
        <v>38</v>
      </c>
      <c r="M30" s="10">
        <v>168</v>
      </c>
      <c r="N30" s="10">
        <v>110</v>
      </c>
      <c r="O30" s="10">
        <v>110</v>
      </c>
      <c r="P30" s="10">
        <v>125</v>
      </c>
      <c r="Q30" s="10">
        <v>140</v>
      </c>
      <c r="R30" s="10">
        <v>119</v>
      </c>
      <c r="S30" s="10">
        <v>450</v>
      </c>
      <c r="T30" s="11">
        <f t="shared" si="0"/>
        <v>0</v>
      </c>
      <c r="U30" s="11">
        <f t="shared" si="1"/>
        <v>8550</v>
      </c>
      <c r="V30" s="11">
        <f t="shared" si="2"/>
        <v>0</v>
      </c>
      <c r="W30" s="11">
        <f t="shared" si="3"/>
        <v>0</v>
      </c>
      <c r="X30" s="11">
        <f t="shared" si="4"/>
        <v>0</v>
      </c>
      <c r="Y30" s="11">
        <f t="shared" si="5"/>
        <v>0</v>
      </c>
      <c r="Z30" s="11">
        <f t="shared" si="6"/>
        <v>0</v>
      </c>
      <c r="AA30" s="11">
        <f t="shared" si="7"/>
        <v>0</v>
      </c>
      <c r="AB30" s="11">
        <f t="shared" si="8"/>
        <v>0</v>
      </c>
      <c r="AC30" s="12">
        <f t="shared" si="9"/>
        <v>8550</v>
      </c>
    </row>
    <row r="31" spans="1:29">
      <c r="A31" s="5">
        <v>45411</v>
      </c>
      <c r="B31" s="29">
        <v>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60</v>
      </c>
      <c r="K31" s="10">
        <v>314</v>
      </c>
      <c r="L31" s="10">
        <v>38</v>
      </c>
      <c r="M31" s="10">
        <v>168</v>
      </c>
      <c r="N31" s="10">
        <v>110</v>
      </c>
      <c r="O31" s="10">
        <v>110</v>
      </c>
      <c r="P31" s="10">
        <v>125</v>
      </c>
      <c r="Q31" s="10">
        <v>140</v>
      </c>
      <c r="R31" s="10">
        <v>119</v>
      </c>
      <c r="S31" s="10">
        <v>450</v>
      </c>
      <c r="T31" s="11">
        <f t="shared" si="0"/>
        <v>0</v>
      </c>
      <c r="U31" s="11">
        <f t="shared" si="1"/>
        <v>0</v>
      </c>
      <c r="V31" s="11">
        <f t="shared" si="2"/>
        <v>0</v>
      </c>
      <c r="W31" s="11">
        <f t="shared" si="3"/>
        <v>0</v>
      </c>
      <c r="X31" s="11">
        <f t="shared" si="4"/>
        <v>0</v>
      </c>
      <c r="Y31" s="11">
        <f t="shared" si="5"/>
        <v>0</v>
      </c>
      <c r="Z31" s="11">
        <f t="shared" si="6"/>
        <v>0</v>
      </c>
      <c r="AA31" s="11">
        <f t="shared" si="7"/>
        <v>0</v>
      </c>
      <c r="AB31" s="11">
        <f t="shared" si="8"/>
        <v>27000</v>
      </c>
      <c r="AC31" s="12">
        <f t="shared" si="9"/>
        <v>27000</v>
      </c>
    </row>
    <row r="32" spans="1:29">
      <c r="A32" s="5">
        <v>45412</v>
      </c>
      <c r="B32" s="29">
        <v>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10">
        <v>314</v>
      </c>
      <c r="L32" s="10">
        <v>38</v>
      </c>
      <c r="M32" s="10">
        <v>168</v>
      </c>
      <c r="N32" s="10">
        <v>110</v>
      </c>
      <c r="O32" s="10">
        <v>110</v>
      </c>
      <c r="P32" s="10">
        <v>125</v>
      </c>
      <c r="Q32" s="10">
        <v>140</v>
      </c>
      <c r="R32" s="10">
        <v>119</v>
      </c>
      <c r="S32" s="10">
        <v>450</v>
      </c>
      <c r="T32" s="11">
        <f t="shared" si="0"/>
        <v>0</v>
      </c>
      <c r="U32" s="11">
        <f t="shared" si="1"/>
        <v>0</v>
      </c>
      <c r="V32" s="11">
        <f t="shared" si="2"/>
        <v>0</v>
      </c>
      <c r="W32" s="11">
        <f t="shared" si="3"/>
        <v>0</v>
      </c>
      <c r="X32" s="11">
        <f t="shared" si="4"/>
        <v>0</v>
      </c>
      <c r="Y32" s="11">
        <f t="shared" si="5"/>
        <v>0</v>
      </c>
      <c r="Z32" s="11">
        <f t="shared" si="6"/>
        <v>0</v>
      </c>
      <c r="AA32" s="11">
        <f t="shared" si="7"/>
        <v>0</v>
      </c>
      <c r="AB32" s="11">
        <f t="shared" si="8"/>
        <v>0</v>
      </c>
      <c r="AC32" s="12">
        <f t="shared" si="9"/>
        <v>0</v>
      </c>
    </row>
    <row r="33" spans="1:29">
      <c r="A33" s="5">
        <v>45413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100</v>
      </c>
      <c r="H33" s="29">
        <v>35</v>
      </c>
      <c r="I33" s="29">
        <v>0</v>
      </c>
      <c r="J33" s="29">
        <v>0</v>
      </c>
      <c r="K33" s="10">
        <v>314</v>
      </c>
      <c r="L33" s="10">
        <v>38</v>
      </c>
      <c r="M33" s="10">
        <v>168</v>
      </c>
      <c r="N33" s="10">
        <v>120</v>
      </c>
      <c r="O33" s="10">
        <v>110</v>
      </c>
      <c r="P33" s="10">
        <v>125</v>
      </c>
      <c r="Q33" s="10">
        <v>140</v>
      </c>
      <c r="R33" s="10">
        <v>119</v>
      </c>
      <c r="S33" s="10">
        <v>450</v>
      </c>
      <c r="T33" s="11">
        <f t="shared" si="0"/>
        <v>0</v>
      </c>
      <c r="U33" s="11">
        <f t="shared" si="1"/>
        <v>0</v>
      </c>
      <c r="V33" s="11">
        <f t="shared" si="2"/>
        <v>0</v>
      </c>
      <c r="W33" s="11">
        <f t="shared" si="3"/>
        <v>0</v>
      </c>
      <c r="X33" s="11">
        <f t="shared" si="4"/>
        <v>0</v>
      </c>
      <c r="Y33" s="11">
        <f t="shared" si="5"/>
        <v>12500</v>
      </c>
      <c r="Z33" s="11">
        <f t="shared" si="6"/>
        <v>4900</v>
      </c>
      <c r="AA33" s="11">
        <f t="shared" si="7"/>
        <v>0</v>
      </c>
      <c r="AB33" s="11">
        <f t="shared" si="8"/>
        <v>0</v>
      </c>
      <c r="AC33" s="12">
        <f t="shared" si="9"/>
        <v>17400</v>
      </c>
    </row>
    <row r="34" spans="1:29">
      <c r="A34" s="5">
        <v>45414</v>
      </c>
      <c r="B34" s="29">
        <v>0</v>
      </c>
      <c r="C34" s="29">
        <v>0</v>
      </c>
      <c r="D34" s="29">
        <v>75</v>
      </c>
      <c r="E34" s="29">
        <v>80</v>
      </c>
      <c r="F34" s="29">
        <v>55</v>
      </c>
      <c r="G34" s="29">
        <v>0</v>
      </c>
      <c r="H34" s="29">
        <v>0</v>
      </c>
      <c r="I34" s="29">
        <v>0</v>
      </c>
      <c r="J34" s="29">
        <v>0</v>
      </c>
      <c r="K34" s="10">
        <v>314</v>
      </c>
      <c r="L34" s="10">
        <v>38</v>
      </c>
      <c r="M34" s="10">
        <v>168</v>
      </c>
      <c r="N34" s="10">
        <v>120</v>
      </c>
      <c r="O34" s="10">
        <v>110</v>
      </c>
      <c r="P34" s="10">
        <v>125</v>
      </c>
      <c r="Q34" s="10">
        <v>140</v>
      </c>
      <c r="R34" s="10">
        <v>119</v>
      </c>
      <c r="S34" s="10">
        <v>450</v>
      </c>
      <c r="T34" s="11">
        <f t="shared" si="0"/>
        <v>0</v>
      </c>
      <c r="U34" s="11">
        <f t="shared" si="1"/>
        <v>0</v>
      </c>
      <c r="V34" s="11">
        <f t="shared" si="2"/>
        <v>12600</v>
      </c>
      <c r="W34" s="11">
        <f t="shared" si="3"/>
        <v>9600</v>
      </c>
      <c r="X34" s="11">
        <f t="shared" si="4"/>
        <v>6050</v>
      </c>
      <c r="Y34" s="11">
        <f t="shared" si="5"/>
        <v>0</v>
      </c>
      <c r="Z34" s="11">
        <f t="shared" si="6"/>
        <v>0</v>
      </c>
      <c r="AA34" s="11">
        <f t="shared" si="7"/>
        <v>0</v>
      </c>
      <c r="AB34" s="11">
        <f t="shared" si="8"/>
        <v>0</v>
      </c>
      <c r="AC34" s="12">
        <f t="shared" si="9"/>
        <v>28250</v>
      </c>
    </row>
    <row r="35" spans="1:29">
      <c r="A35" s="5">
        <v>45415</v>
      </c>
      <c r="B35" s="29">
        <v>75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10">
        <v>314</v>
      </c>
      <c r="L35" s="10">
        <v>38</v>
      </c>
      <c r="M35" s="10">
        <v>168</v>
      </c>
      <c r="N35" s="10">
        <v>120</v>
      </c>
      <c r="O35" s="10">
        <v>110</v>
      </c>
      <c r="P35" s="10">
        <v>125</v>
      </c>
      <c r="Q35" s="10">
        <v>140</v>
      </c>
      <c r="R35" s="10">
        <v>119</v>
      </c>
      <c r="S35" s="10">
        <v>450</v>
      </c>
      <c r="T35" s="11">
        <f t="shared" ref="T35:T63" si="10">B35*K35</f>
        <v>23550</v>
      </c>
      <c r="U35" s="11">
        <f t="shared" ref="U35:U63" si="11">C35*L35</f>
        <v>0</v>
      </c>
      <c r="V35" s="11">
        <f t="shared" ref="V35:V63" si="12">D35*M35</f>
        <v>0</v>
      </c>
      <c r="W35" s="11">
        <f t="shared" ref="W35:W63" si="13">E35*N35</f>
        <v>0</v>
      </c>
      <c r="X35" s="11">
        <f t="shared" ref="X35:X63" si="14">F35*O35</f>
        <v>0</v>
      </c>
      <c r="Y35" s="11">
        <f t="shared" ref="Y35:Y63" si="15">G35*P35</f>
        <v>0</v>
      </c>
      <c r="Z35" s="11">
        <f t="shared" ref="Z35:Z63" si="16">H35*Q35</f>
        <v>0</v>
      </c>
      <c r="AA35" s="11">
        <f t="shared" ref="AA35:AA63" si="17">I35*R35</f>
        <v>0</v>
      </c>
      <c r="AB35" s="11">
        <f t="shared" ref="AB35:AB63" si="18">J35*S35</f>
        <v>0</v>
      </c>
      <c r="AC35" s="12">
        <f t="shared" ref="AC35:AC63" si="19">SUM(T35:AB35)</f>
        <v>23550</v>
      </c>
    </row>
    <row r="36" spans="1:29">
      <c r="A36" s="5">
        <v>45416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120</v>
      </c>
      <c r="J36" s="29">
        <v>0</v>
      </c>
      <c r="K36" s="10">
        <v>314</v>
      </c>
      <c r="L36" s="10">
        <v>38</v>
      </c>
      <c r="M36" s="10">
        <v>168</v>
      </c>
      <c r="N36" s="10">
        <v>120</v>
      </c>
      <c r="O36" s="10">
        <v>110</v>
      </c>
      <c r="P36" s="10">
        <v>125</v>
      </c>
      <c r="Q36" s="10">
        <v>140</v>
      </c>
      <c r="R36" s="10">
        <v>119</v>
      </c>
      <c r="S36" s="10">
        <v>460</v>
      </c>
      <c r="T36" s="11">
        <f t="shared" si="10"/>
        <v>0</v>
      </c>
      <c r="U36" s="11">
        <f t="shared" si="11"/>
        <v>0</v>
      </c>
      <c r="V36" s="11">
        <f t="shared" si="12"/>
        <v>0</v>
      </c>
      <c r="W36" s="11">
        <f t="shared" si="13"/>
        <v>0</v>
      </c>
      <c r="X36" s="11">
        <f t="shared" si="14"/>
        <v>0</v>
      </c>
      <c r="Y36" s="11">
        <f t="shared" si="15"/>
        <v>0</v>
      </c>
      <c r="Z36" s="11">
        <f t="shared" si="16"/>
        <v>0</v>
      </c>
      <c r="AA36" s="11">
        <f t="shared" si="17"/>
        <v>14280</v>
      </c>
      <c r="AB36" s="11">
        <f t="shared" si="18"/>
        <v>0</v>
      </c>
      <c r="AC36" s="12">
        <f t="shared" si="19"/>
        <v>14280</v>
      </c>
    </row>
    <row r="37" spans="1:29">
      <c r="A37" s="5">
        <v>45417</v>
      </c>
      <c r="B37" s="29">
        <v>0</v>
      </c>
      <c r="C37" s="29">
        <v>200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10">
        <v>314</v>
      </c>
      <c r="L37" s="10">
        <v>38</v>
      </c>
      <c r="M37" s="10">
        <v>168</v>
      </c>
      <c r="N37" s="10">
        <v>120</v>
      </c>
      <c r="O37" s="10">
        <v>110</v>
      </c>
      <c r="P37" s="10">
        <v>125</v>
      </c>
      <c r="Q37" s="10">
        <v>140</v>
      </c>
      <c r="R37" s="10">
        <v>119</v>
      </c>
      <c r="S37" s="10">
        <v>460</v>
      </c>
      <c r="T37" s="11">
        <f t="shared" si="10"/>
        <v>0</v>
      </c>
      <c r="U37" s="11">
        <f t="shared" si="11"/>
        <v>7600</v>
      </c>
      <c r="V37" s="11">
        <f t="shared" si="12"/>
        <v>0</v>
      </c>
      <c r="W37" s="11">
        <f t="shared" si="13"/>
        <v>0</v>
      </c>
      <c r="X37" s="11">
        <f t="shared" si="14"/>
        <v>0</v>
      </c>
      <c r="Y37" s="11">
        <f t="shared" si="15"/>
        <v>0</v>
      </c>
      <c r="Z37" s="11">
        <f t="shared" si="16"/>
        <v>0</v>
      </c>
      <c r="AA37" s="11">
        <f t="shared" si="17"/>
        <v>0</v>
      </c>
      <c r="AB37" s="11">
        <f t="shared" si="18"/>
        <v>0</v>
      </c>
      <c r="AC37" s="12">
        <f t="shared" si="19"/>
        <v>7600</v>
      </c>
    </row>
    <row r="38" spans="1:29">
      <c r="A38" s="5">
        <v>45418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60</v>
      </c>
      <c r="K38" s="10">
        <v>314</v>
      </c>
      <c r="L38" s="10">
        <v>38</v>
      </c>
      <c r="M38" s="10">
        <v>168</v>
      </c>
      <c r="N38" s="10">
        <v>120</v>
      </c>
      <c r="O38" s="10">
        <v>110</v>
      </c>
      <c r="P38" s="10">
        <v>125</v>
      </c>
      <c r="Q38" s="10">
        <v>140</v>
      </c>
      <c r="R38" s="10">
        <v>119</v>
      </c>
      <c r="S38" s="10">
        <v>460</v>
      </c>
      <c r="T38" s="11">
        <f t="shared" si="10"/>
        <v>0</v>
      </c>
      <c r="U38" s="11">
        <f t="shared" si="11"/>
        <v>0</v>
      </c>
      <c r="V38" s="11">
        <f t="shared" si="12"/>
        <v>0</v>
      </c>
      <c r="W38" s="11">
        <f t="shared" si="13"/>
        <v>0</v>
      </c>
      <c r="X38" s="11">
        <f t="shared" si="14"/>
        <v>0</v>
      </c>
      <c r="Y38" s="11">
        <f t="shared" si="15"/>
        <v>0</v>
      </c>
      <c r="Z38" s="11">
        <f t="shared" si="16"/>
        <v>0</v>
      </c>
      <c r="AA38" s="11">
        <f t="shared" si="17"/>
        <v>0</v>
      </c>
      <c r="AB38" s="11">
        <f t="shared" si="18"/>
        <v>27600</v>
      </c>
      <c r="AC38" s="12">
        <f t="shared" si="19"/>
        <v>27600</v>
      </c>
    </row>
    <row r="39" spans="1:29">
      <c r="A39" s="5">
        <v>45419</v>
      </c>
      <c r="B39" s="29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10">
        <v>314</v>
      </c>
      <c r="L39" s="10">
        <v>38</v>
      </c>
      <c r="M39" s="10">
        <v>168</v>
      </c>
      <c r="N39" s="10">
        <v>120</v>
      </c>
      <c r="O39" s="10">
        <v>110</v>
      </c>
      <c r="P39" s="10">
        <v>125</v>
      </c>
      <c r="Q39" s="10">
        <v>140</v>
      </c>
      <c r="R39" s="10">
        <v>119</v>
      </c>
      <c r="S39" s="10">
        <v>460</v>
      </c>
      <c r="T39" s="11">
        <f t="shared" si="10"/>
        <v>0</v>
      </c>
      <c r="U39" s="11">
        <f t="shared" si="11"/>
        <v>0</v>
      </c>
      <c r="V39" s="11">
        <f t="shared" si="12"/>
        <v>0</v>
      </c>
      <c r="W39" s="11">
        <f t="shared" si="13"/>
        <v>0</v>
      </c>
      <c r="X39" s="11">
        <f t="shared" si="14"/>
        <v>0</v>
      </c>
      <c r="Y39" s="11">
        <f t="shared" si="15"/>
        <v>0</v>
      </c>
      <c r="Z39" s="11">
        <f t="shared" si="16"/>
        <v>0</v>
      </c>
      <c r="AA39" s="11">
        <f t="shared" si="17"/>
        <v>0</v>
      </c>
      <c r="AB39" s="11">
        <f t="shared" si="18"/>
        <v>0</v>
      </c>
      <c r="AC39" s="12">
        <f t="shared" si="19"/>
        <v>0</v>
      </c>
    </row>
    <row r="40" spans="1:29">
      <c r="A40" s="5">
        <v>45420</v>
      </c>
      <c r="B40" s="29">
        <v>0</v>
      </c>
      <c r="C40" s="29">
        <v>0</v>
      </c>
      <c r="D40" s="29">
        <v>0</v>
      </c>
      <c r="E40" s="29">
        <v>0</v>
      </c>
      <c r="F40" s="29">
        <v>0</v>
      </c>
      <c r="G40" s="29">
        <v>100</v>
      </c>
      <c r="H40" s="29">
        <v>35</v>
      </c>
      <c r="I40" s="29">
        <v>0</v>
      </c>
      <c r="J40" s="29">
        <v>0</v>
      </c>
      <c r="K40" s="10">
        <v>314</v>
      </c>
      <c r="L40" s="10">
        <v>38</v>
      </c>
      <c r="M40" s="10">
        <v>168</v>
      </c>
      <c r="N40" s="10">
        <v>120</v>
      </c>
      <c r="O40" s="10">
        <v>110</v>
      </c>
      <c r="P40" s="10">
        <v>125</v>
      </c>
      <c r="Q40" s="10">
        <v>140</v>
      </c>
      <c r="R40" s="10">
        <v>119</v>
      </c>
      <c r="S40" s="10">
        <v>460</v>
      </c>
      <c r="T40" s="11">
        <f t="shared" si="10"/>
        <v>0</v>
      </c>
      <c r="U40" s="11">
        <f t="shared" si="11"/>
        <v>0</v>
      </c>
      <c r="V40" s="11">
        <f t="shared" si="12"/>
        <v>0</v>
      </c>
      <c r="W40" s="11">
        <f t="shared" si="13"/>
        <v>0</v>
      </c>
      <c r="X40" s="11">
        <f t="shared" si="14"/>
        <v>0</v>
      </c>
      <c r="Y40" s="11">
        <f t="shared" si="15"/>
        <v>12500</v>
      </c>
      <c r="Z40" s="11">
        <f t="shared" si="16"/>
        <v>4900</v>
      </c>
      <c r="AA40" s="11">
        <f t="shared" si="17"/>
        <v>0</v>
      </c>
      <c r="AB40" s="11">
        <f t="shared" si="18"/>
        <v>0</v>
      </c>
      <c r="AC40" s="12">
        <f t="shared" si="19"/>
        <v>17400</v>
      </c>
    </row>
    <row r="41" spans="1:29">
      <c r="A41" s="5">
        <v>45421</v>
      </c>
      <c r="B41" s="29">
        <v>0</v>
      </c>
      <c r="C41" s="29">
        <v>0</v>
      </c>
      <c r="D41" s="29">
        <v>80</v>
      </c>
      <c r="E41" s="29">
        <v>85</v>
      </c>
      <c r="F41" s="29">
        <v>55</v>
      </c>
      <c r="G41" s="29">
        <v>0</v>
      </c>
      <c r="H41" s="29">
        <v>0</v>
      </c>
      <c r="I41" s="29">
        <v>0</v>
      </c>
      <c r="J41" s="29">
        <v>0</v>
      </c>
      <c r="K41" s="10">
        <v>312</v>
      </c>
      <c r="L41" s="10">
        <v>38</v>
      </c>
      <c r="M41" s="10">
        <v>168</v>
      </c>
      <c r="N41" s="10">
        <v>120</v>
      </c>
      <c r="O41" s="10">
        <v>110</v>
      </c>
      <c r="P41" s="10">
        <v>125</v>
      </c>
      <c r="Q41" s="10">
        <v>140</v>
      </c>
      <c r="R41" s="10">
        <v>119</v>
      </c>
      <c r="S41" s="10">
        <v>460</v>
      </c>
      <c r="T41" s="11">
        <f t="shared" si="10"/>
        <v>0</v>
      </c>
      <c r="U41" s="11">
        <f t="shared" si="11"/>
        <v>0</v>
      </c>
      <c r="V41" s="11">
        <f t="shared" si="12"/>
        <v>13440</v>
      </c>
      <c r="W41" s="11">
        <f t="shared" si="13"/>
        <v>10200</v>
      </c>
      <c r="X41" s="11">
        <f t="shared" si="14"/>
        <v>6050</v>
      </c>
      <c r="Y41" s="11">
        <f t="shared" si="15"/>
        <v>0</v>
      </c>
      <c r="Z41" s="11">
        <f t="shared" si="16"/>
        <v>0</v>
      </c>
      <c r="AA41" s="11">
        <f t="shared" si="17"/>
        <v>0</v>
      </c>
      <c r="AB41" s="11">
        <f t="shared" si="18"/>
        <v>0</v>
      </c>
      <c r="AC41" s="12">
        <f t="shared" si="19"/>
        <v>29690</v>
      </c>
    </row>
    <row r="42" spans="1:29">
      <c r="A42" s="5">
        <v>45422</v>
      </c>
      <c r="B42" s="29">
        <v>70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10">
        <v>312</v>
      </c>
      <c r="L42" s="10">
        <v>38</v>
      </c>
      <c r="M42" s="10">
        <v>168</v>
      </c>
      <c r="N42" s="10">
        <v>120</v>
      </c>
      <c r="O42" s="10">
        <v>110</v>
      </c>
      <c r="P42" s="10">
        <v>125</v>
      </c>
      <c r="Q42" s="10">
        <v>140</v>
      </c>
      <c r="R42" s="10">
        <v>119</v>
      </c>
      <c r="S42" s="10">
        <v>460</v>
      </c>
      <c r="T42" s="11">
        <f t="shared" si="10"/>
        <v>21840</v>
      </c>
      <c r="U42" s="11">
        <f t="shared" si="11"/>
        <v>0</v>
      </c>
      <c r="V42" s="11">
        <f t="shared" si="12"/>
        <v>0</v>
      </c>
      <c r="W42" s="11">
        <f t="shared" si="13"/>
        <v>0</v>
      </c>
      <c r="X42" s="11">
        <f t="shared" si="14"/>
        <v>0</v>
      </c>
      <c r="Y42" s="11">
        <f t="shared" si="15"/>
        <v>0</v>
      </c>
      <c r="Z42" s="11">
        <f t="shared" si="16"/>
        <v>0</v>
      </c>
      <c r="AA42" s="11">
        <f t="shared" si="17"/>
        <v>0</v>
      </c>
      <c r="AB42" s="11">
        <f t="shared" si="18"/>
        <v>0</v>
      </c>
      <c r="AC42" s="12">
        <f t="shared" si="19"/>
        <v>21840</v>
      </c>
    </row>
    <row r="43" spans="1:29">
      <c r="A43" s="5">
        <v>45423</v>
      </c>
      <c r="B43" s="29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115</v>
      </c>
      <c r="J43" s="29">
        <v>0</v>
      </c>
      <c r="K43" s="10">
        <v>312</v>
      </c>
      <c r="L43" s="10">
        <v>40</v>
      </c>
      <c r="M43" s="10">
        <v>168</v>
      </c>
      <c r="N43" s="10">
        <v>120</v>
      </c>
      <c r="O43" s="10">
        <v>110</v>
      </c>
      <c r="P43" s="10">
        <v>125</v>
      </c>
      <c r="Q43" s="10">
        <v>140</v>
      </c>
      <c r="R43" s="10">
        <v>119</v>
      </c>
      <c r="S43" s="10">
        <v>470</v>
      </c>
      <c r="T43" s="11">
        <f t="shared" si="10"/>
        <v>0</v>
      </c>
      <c r="U43" s="11">
        <f t="shared" si="11"/>
        <v>0</v>
      </c>
      <c r="V43" s="11">
        <f t="shared" si="12"/>
        <v>0</v>
      </c>
      <c r="W43" s="11">
        <f t="shared" si="13"/>
        <v>0</v>
      </c>
      <c r="X43" s="11">
        <f t="shared" si="14"/>
        <v>0</v>
      </c>
      <c r="Y43" s="11">
        <f t="shared" si="15"/>
        <v>0</v>
      </c>
      <c r="Z43" s="11">
        <f t="shared" si="16"/>
        <v>0</v>
      </c>
      <c r="AA43" s="11">
        <f t="shared" si="17"/>
        <v>13685</v>
      </c>
      <c r="AB43" s="11">
        <f t="shared" si="18"/>
        <v>0</v>
      </c>
      <c r="AC43" s="12">
        <f t="shared" si="19"/>
        <v>13685</v>
      </c>
    </row>
    <row r="44" spans="1:29">
      <c r="A44" s="5">
        <v>45424</v>
      </c>
      <c r="B44" s="29">
        <v>0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10">
        <v>312</v>
      </c>
      <c r="L44" s="10">
        <v>40</v>
      </c>
      <c r="M44" s="10">
        <v>168</v>
      </c>
      <c r="N44" s="10">
        <v>120</v>
      </c>
      <c r="O44" s="10">
        <v>110</v>
      </c>
      <c r="P44" s="10">
        <v>125</v>
      </c>
      <c r="Q44" s="10">
        <v>140</v>
      </c>
      <c r="R44" s="10">
        <v>119</v>
      </c>
      <c r="S44" s="10">
        <v>470</v>
      </c>
      <c r="T44" s="11">
        <f t="shared" si="10"/>
        <v>0</v>
      </c>
      <c r="U44" s="11">
        <f t="shared" si="11"/>
        <v>0</v>
      </c>
      <c r="V44" s="11">
        <f t="shared" si="12"/>
        <v>0</v>
      </c>
      <c r="W44" s="11">
        <f t="shared" si="13"/>
        <v>0</v>
      </c>
      <c r="X44" s="11">
        <f t="shared" si="14"/>
        <v>0</v>
      </c>
      <c r="Y44" s="11">
        <f t="shared" si="15"/>
        <v>0</v>
      </c>
      <c r="Z44" s="11">
        <f t="shared" si="16"/>
        <v>0</v>
      </c>
      <c r="AA44" s="11">
        <f t="shared" si="17"/>
        <v>0</v>
      </c>
      <c r="AB44" s="11">
        <f t="shared" si="18"/>
        <v>0</v>
      </c>
      <c r="AC44" s="12">
        <f t="shared" si="19"/>
        <v>0</v>
      </c>
    </row>
    <row r="45" spans="1:29">
      <c r="A45" s="5">
        <v>45425</v>
      </c>
      <c r="B45" s="29">
        <v>0</v>
      </c>
      <c r="C45" s="29">
        <v>220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60</v>
      </c>
      <c r="K45" s="10">
        <v>312</v>
      </c>
      <c r="L45" s="10">
        <v>40</v>
      </c>
      <c r="M45" s="10">
        <v>168</v>
      </c>
      <c r="N45" s="10">
        <v>120</v>
      </c>
      <c r="O45" s="10">
        <v>110</v>
      </c>
      <c r="P45" s="10">
        <v>125</v>
      </c>
      <c r="Q45" s="10">
        <v>140</v>
      </c>
      <c r="R45" s="10">
        <v>119</v>
      </c>
      <c r="S45" s="10">
        <v>470</v>
      </c>
      <c r="T45" s="11">
        <f t="shared" si="10"/>
        <v>0</v>
      </c>
      <c r="U45" s="11">
        <f t="shared" si="11"/>
        <v>8800</v>
      </c>
      <c r="V45" s="11">
        <f t="shared" si="12"/>
        <v>0</v>
      </c>
      <c r="W45" s="11">
        <f t="shared" si="13"/>
        <v>0</v>
      </c>
      <c r="X45" s="11">
        <f t="shared" si="14"/>
        <v>0</v>
      </c>
      <c r="Y45" s="11">
        <f t="shared" si="15"/>
        <v>0</v>
      </c>
      <c r="Z45" s="11">
        <f t="shared" si="16"/>
        <v>0</v>
      </c>
      <c r="AA45" s="11">
        <f t="shared" si="17"/>
        <v>0</v>
      </c>
      <c r="AB45" s="11">
        <f t="shared" si="18"/>
        <v>28200</v>
      </c>
      <c r="AC45" s="12">
        <f t="shared" si="19"/>
        <v>37000</v>
      </c>
    </row>
    <row r="46" spans="1:29">
      <c r="A46" s="5">
        <v>45426</v>
      </c>
      <c r="B46" s="29">
        <v>0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10">
        <v>312</v>
      </c>
      <c r="L46" s="10">
        <v>40</v>
      </c>
      <c r="M46" s="10">
        <v>160</v>
      </c>
      <c r="N46" s="10">
        <v>120</v>
      </c>
      <c r="O46" s="10">
        <v>110</v>
      </c>
      <c r="P46" s="10">
        <v>125</v>
      </c>
      <c r="Q46" s="10">
        <v>140</v>
      </c>
      <c r="R46" s="10">
        <v>119</v>
      </c>
      <c r="S46" s="10">
        <v>470</v>
      </c>
      <c r="T46" s="11">
        <f t="shared" si="10"/>
        <v>0</v>
      </c>
      <c r="U46" s="11">
        <f t="shared" si="11"/>
        <v>0</v>
      </c>
      <c r="V46" s="11">
        <f t="shared" si="12"/>
        <v>0</v>
      </c>
      <c r="W46" s="11">
        <f t="shared" si="13"/>
        <v>0</v>
      </c>
      <c r="X46" s="11">
        <f t="shared" si="14"/>
        <v>0</v>
      </c>
      <c r="Y46" s="11">
        <f t="shared" si="15"/>
        <v>0</v>
      </c>
      <c r="Z46" s="11">
        <f t="shared" si="16"/>
        <v>0</v>
      </c>
      <c r="AA46" s="11">
        <f t="shared" si="17"/>
        <v>0</v>
      </c>
      <c r="AB46" s="11">
        <f t="shared" si="18"/>
        <v>0</v>
      </c>
      <c r="AC46" s="12">
        <f t="shared" si="19"/>
        <v>0</v>
      </c>
    </row>
    <row r="47" spans="1:29">
      <c r="A47" s="5">
        <v>45427</v>
      </c>
      <c r="B47" s="29">
        <v>0</v>
      </c>
      <c r="C47" s="29">
        <v>0</v>
      </c>
      <c r="D47" s="29">
        <v>0</v>
      </c>
      <c r="E47" s="29">
        <v>0</v>
      </c>
      <c r="F47" s="29">
        <v>0</v>
      </c>
      <c r="G47" s="29">
        <v>100</v>
      </c>
      <c r="H47" s="29">
        <v>35</v>
      </c>
      <c r="I47" s="29">
        <v>0</v>
      </c>
      <c r="J47" s="29">
        <v>0</v>
      </c>
      <c r="K47" s="10">
        <v>312</v>
      </c>
      <c r="L47" s="10">
        <v>40</v>
      </c>
      <c r="M47" s="10">
        <v>160</v>
      </c>
      <c r="N47" s="10">
        <v>120</v>
      </c>
      <c r="O47" s="10">
        <v>110</v>
      </c>
      <c r="P47" s="10">
        <v>125</v>
      </c>
      <c r="Q47" s="10">
        <v>140</v>
      </c>
      <c r="R47" s="10">
        <v>119</v>
      </c>
      <c r="S47" s="10">
        <v>470</v>
      </c>
      <c r="T47" s="11">
        <f t="shared" si="10"/>
        <v>0</v>
      </c>
      <c r="U47" s="11">
        <f t="shared" si="11"/>
        <v>0</v>
      </c>
      <c r="V47" s="11">
        <f t="shared" si="12"/>
        <v>0</v>
      </c>
      <c r="W47" s="11">
        <f t="shared" si="13"/>
        <v>0</v>
      </c>
      <c r="X47" s="11">
        <f t="shared" si="14"/>
        <v>0</v>
      </c>
      <c r="Y47" s="11">
        <f t="shared" si="15"/>
        <v>12500</v>
      </c>
      <c r="Z47" s="11">
        <f t="shared" si="16"/>
        <v>4900</v>
      </c>
      <c r="AA47" s="11">
        <f t="shared" si="17"/>
        <v>0</v>
      </c>
      <c r="AB47" s="11">
        <f t="shared" si="18"/>
        <v>0</v>
      </c>
      <c r="AC47" s="12">
        <f t="shared" si="19"/>
        <v>17400</v>
      </c>
    </row>
    <row r="48" spans="1:29">
      <c r="A48" s="5">
        <v>45428</v>
      </c>
      <c r="B48" s="29">
        <v>0</v>
      </c>
      <c r="C48" s="29">
        <v>0</v>
      </c>
      <c r="D48" s="29">
        <v>80</v>
      </c>
      <c r="E48" s="29">
        <v>95</v>
      </c>
      <c r="F48" s="29">
        <v>50</v>
      </c>
      <c r="G48" s="29">
        <v>0</v>
      </c>
      <c r="H48" s="29">
        <v>0</v>
      </c>
      <c r="I48" s="29">
        <v>0</v>
      </c>
      <c r="J48" s="29">
        <v>0</v>
      </c>
      <c r="K48" s="10">
        <v>312</v>
      </c>
      <c r="L48" s="10">
        <v>40</v>
      </c>
      <c r="M48" s="10">
        <v>160</v>
      </c>
      <c r="N48" s="10">
        <v>120</v>
      </c>
      <c r="O48" s="10">
        <v>110</v>
      </c>
      <c r="P48" s="10">
        <v>125</v>
      </c>
      <c r="Q48" s="10">
        <v>140</v>
      </c>
      <c r="R48" s="10">
        <v>119</v>
      </c>
      <c r="S48" s="10">
        <v>470</v>
      </c>
      <c r="T48" s="11">
        <f t="shared" si="10"/>
        <v>0</v>
      </c>
      <c r="U48" s="11">
        <f t="shared" si="11"/>
        <v>0</v>
      </c>
      <c r="V48" s="11">
        <f t="shared" si="12"/>
        <v>12800</v>
      </c>
      <c r="W48" s="11">
        <f t="shared" si="13"/>
        <v>11400</v>
      </c>
      <c r="X48" s="11">
        <f t="shared" si="14"/>
        <v>5500</v>
      </c>
      <c r="Y48" s="11">
        <f t="shared" si="15"/>
        <v>0</v>
      </c>
      <c r="Z48" s="11">
        <f t="shared" si="16"/>
        <v>0</v>
      </c>
      <c r="AA48" s="11">
        <f t="shared" si="17"/>
        <v>0</v>
      </c>
      <c r="AB48" s="11">
        <f t="shared" si="18"/>
        <v>0</v>
      </c>
      <c r="AC48" s="12">
        <f t="shared" si="19"/>
        <v>29700</v>
      </c>
    </row>
    <row r="49" spans="1:29">
      <c r="A49" s="5">
        <v>45429</v>
      </c>
      <c r="B49" s="29">
        <v>75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10">
        <v>312</v>
      </c>
      <c r="L49" s="10">
        <v>40</v>
      </c>
      <c r="M49" s="10">
        <v>160</v>
      </c>
      <c r="N49" s="10">
        <v>120</v>
      </c>
      <c r="O49" s="10">
        <v>110</v>
      </c>
      <c r="P49" s="10">
        <v>125</v>
      </c>
      <c r="Q49" s="10">
        <v>140</v>
      </c>
      <c r="R49" s="10">
        <v>119</v>
      </c>
      <c r="S49" s="10">
        <v>470</v>
      </c>
      <c r="T49" s="11">
        <f t="shared" si="10"/>
        <v>23400</v>
      </c>
      <c r="U49" s="11">
        <f t="shared" si="11"/>
        <v>0</v>
      </c>
      <c r="V49" s="11">
        <f t="shared" si="12"/>
        <v>0</v>
      </c>
      <c r="W49" s="11">
        <f t="shared" si="13"/>
        <v>0</v>
      </c>
      <c r="X49" s="11">
        <f t="shared" si="14"/>
        <v>0</v>
      </c>
      <c r="Y49" s="11">
        <f t="shared" si="15"/>
        <v>0</v>
      </c>
      <c r="Z49" s="11">
        <f t="shared" si="16"/>
        <v>0</v>
      </c>
      <c r="AA49" s="11">
        <f t="shared" si="17"/>
        <v>0</v>
      </c>
      <c r="AB49" s="11">
        <f t="shared" si="18"/>
        <v>0</v>
      </c>
      <c r="AC49" s="12">
        <f t="shared" si="19"/>
        <v>23400</v>
      </c>
    </row>
    <row r="50" spans="1:29">
      <c r="A50" s="5">
        <v>45430</v>
      </c>
      <c r="B50" s="29">
        <v>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110</v>
      </c>
      <c r="J50" s="29">
        <v>0</v>
      </c>
      <c r="K50" s="10">
        <v>312</v>
      </c>
      <c r="L50" s="10">
        <v>40</v>
      </c>
      <c r="M50" s="10">
        <v>160</v>
      </c>
      <c r="N50" s="10">
        <v>120</v>
      </c>
      <c r="O50" s="10">
        <v>110</v>
      </c>
      <c r="P50" s="10">
        <v>125</v>
      </c>
      <c r="Q50" s="10">
        <v>140</v>
      </c>
      <c r="R50" s="10">
        <v>119</v>
      </c>
      <c r="S50" s="10">
        <v>470</v>
      </c>
      <c r="T50" s="11">
        <f t="shared" si="10"/>
        <v>0</v>
      </c>
      <c r="U50" s="11">
        <f t="shared" si="11"/>
        <v>0</v>
      </c>
      <c r="V50" s="11">
        <f t="shared" si="12"/>
        <v>0</v>
      </c>
      <c r="W50" s="11">
        <f t="shared" si="13"/>
        <v>0</v>
      </c>
      <c r="X50" s="11">
        <f t="shared" si="14"/>
        <v>0</v>
      </c>
      <c r="Y50" s="11">
        <f t="shared" si="15"/>
        <v>0</v>
      </c>
      <c r="Z50" s="11">
        <f t="shared" si="16"/>
        <v>0</v>
      </c>
      <c r="AA50" s="11">
        <f t="shared" si="17"/>
        <v>13090</v>
      </c>
      <c r="AB50" s="11">
        <f t="shared" si="18"/>
        <v>0</v>
      </c>
      <c r="AC50" s="12">
        <f t="shared" si="19"/>
        <v>13090</v>
      </c>
    </row>
    <row r="51" spans="1:29">
      <c r="A51" s="5">
        <v>45431</v>
      </c>
      <c r="B51" s="29">
        <v>0</v>
      </c>
      <c r="C51" s="29">
        <v>230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10">
        <v>312</v>
      </c>
      <c r="L51" s="10">
        <v>40</v>
      </c>
      <c r="M51" s="10">
        <v>160</v>
      </c>
      <c r="N51" s="10">
        <v>120</v>
      </c>
      <c r="O51" s="10">
        <v>110</v>
      </c>
      <c r="P51" s="10">
        <v>125</v>
      </c>
      <c r="Q51" s="10">
        <v>140</v>
      </c>
      <c r="R51" s="10">
        <v>119</v>
      </c>
      <c r="S51" s="10">
        <v>470</v>
      </c>
      <c r="T51" s="11">
        <f t="shared" si="10"/>
        <v>0</v>
      </c>
      <c r="U51" s="11">
        <f t="shared" si="11"/>
        <v>9200</v>
      </c>
      <c r="V51" s="11">
        <f t="shared" si="12"/>
        <v>0</v>
      </c>
      <c r="W51" s="11">
        <f t="shared" si="13"/>
        <v>0</v>
      </c>
      <c r="X51" s="11">
        <f t="shared" si="14"/>
        <v>0</v>
      </c>
      <c r="Y51" s="11">
        <f t="shared" si="15"/>
        <v>0</v>
      </c>
      <c r="Z51" s="11">
        <f t="shared" si="16"/>
        <v>0</v>
      </c>
      <c r="AA51" s="11">
        <f t="shared" si="17"/>
        <v>0</v>
      </c>
      <c r="AB51" s="11">
        <f t="shared" si="18"/>
        <v>0</v>
      </c>
      <c r="AC51" s="12">
        <f t="shared" si="19"/>
        <v>9200</v>
      </c>
    </row>
    <row r="52" spans="1:29">
      <c r="A52" s="5">
        <v>45432</v>
      </c>
      <c r="B52" s="29">
        <v>0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60</v>
      </c>
      <c r="K52" s="10">
        <v>312</v>
      </c>
      <c r="L52" s="10">
        <v>40</v>
      </c>
      <c r="M52" s="10">
        <v>175</v>
      </c>
      <c r="N52" s="10">
        <v>120</v>
      </c>
      <c r="O52" s="10">
        <v>110</v>
      </c>
      <c r="P52" s="10">
        <v>125</v>
      </c>
      <c r="Q52" s="10">
        <v>140</v>
      </c>
      <c r="R52" s="10">
        <v>119</v>
      </c>
      <c r="S52" s="10">
        <v>470</v>
      </c>
      <c r="T52" s="11">
        <f t="shared" si="10"/>
        <v>0</v>
      </c>
      <c r="U52" s="11">
        <f t="shared" si="11"/>
        <v>0</v>
      </c>
      <c r="V52" s="11">
        <f t="shared" si="12"/>
        <v>0</v>
      </c>
      <c r="W52" s="11">
        <f t="shared" si="13"/>
        <v>0</v>
      </c>
      <c r="X52" s="11">
        <f t="shared" si="14"/>
        <v>0</v>
      </c>
      <c r="Y52" s="11">
        <f t="shared" si="15"/>
        <v>0</v>
      </c>
      <c r="Z52" s="11">
        <f t="shared" si="16"/>
        <v>0</v>
      </c>
      <c r="AA52" s="11">
        <f t="shared" si="17"/>
        <v>0</v>
      </c>
      <c r="AB52" s="11">
        <f t="shared" si="18"/>
        <v>28200</v>
      </c>
      <c r="AC52" s="12">
        <f t="shared" si="19"/>
        <v>28200</v>
      </c>
    </row>
    <row r="53" spans="1:29">
      <c r="A53" s="5">
        <v>45433</v>
      </c>
      <c r="B53" s="29">
        <v>0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10">
        <v>311</v>
      </c>
      <c r="L53" s="10">
        <v>40</v>
      </c>
      <c r="M53" s="10">
        <v>175</v>
      </c>
      <c r="N53" s="10">
        <v>120</v>
      </c>
      <c r="O53" s="10">
        <v>110</v>
      </c>
      <c r="P53" s="10">
        <v>125</v>
      </c>
      <c r="Q53" s="10">
        <v>140</v>
      </c>
      <c r="R53" s="10">
        <v>119</v>
      </c>
      <c r="S53" s="10">
        <v>470</v>
      </c>
      <c r="T53" s="11">
        <f t="shared" si="10"/>
        <v>0</v>
      </c>
      <c r="U53" s="11">
        <f t="shared" si="11"/>
        <v>0</v>
      </c>
      <c r="V53" s="11">
        <f t="shared" si="12"/>
        <v>0</v>
      </c>
      <c r="W53" s="11">
        <f t="shared" si="13"/>
        <v>0</v>
      </c>
      <c r="X53" s="11">
        <f t="shared" si="14"/>
        <v>0</v>
      </c>
      <c r="Y53" s="11">
        <f t="shared" si="15"/>
        <v>0</v>
      </c>
      <c r="Z53" s="11">
        <f t="shared" si="16"/>
        <v>0</v>
      </c>
      <c r="AA53" s="11">
        <f t="shared" si="17"/>
        <v>0</v>
      </c>
      <c r="AB53" s="11">
        <f t="shared" si="18"/>
        <v>0</v>
      </c>
      <c r="AC53" s="12">
        <f t="shared" si="19"/>
        <v>0</v>
      </c>
    </row>
    <row r="54" spans="1:29">
      <c r="A54" s="5">
        <v>45434</v>
      </c>
      <c r="B54" s="29">
        <v>0</v>
      </c>
      <c r="C54" s="29">
        <v>0</v>
      </c>
      <c r="D54" s="29">
        <v>0</v>
      </c>
      <c r="E54" s="29">
        <v>0</v>
      </c>
      <c r="F54" s="29">
        <v>0</v>
      </c>
      <c r="G54" s="29">
        <v>100</v>
      </c>
      <c r="H54" s="29">
        <v>35</v>
      </c>
      <c r="I54" s="29">
        <v>0</v>
      </c>
      <c r="J54" s="29">
        <v>0</v>
      </c>
      <c r="K54" s="10">
        <v>311</v>
      </c>
      <c r="L54" s="10">
        <v>40</v>
      </c>
      <c r="M54" s="10">
        <v>175</v>
      </c>
      <c r="N54" s="10">
        <v>120</v>
      </c>
      <c r="O54" s="10">
        <v>110</v>
      </c>
      <c r="P54" s="10">
        <v>125</v>
      </c>
      <c r="Q54" s="10">
        <v>140</v>
      </c>
      <c r="R54" s="10">
        <v>119</v>
      </c>
      <c r="S54" s="10">
        <v>470</v>
      </c>
      <c r="T54" s="11">
        <f t="shared" si="10"/>
        <v>0</v>
      </c>
      <c r="U54" s="11">
        <f t="shared" si="11"/>
        <v>0</v>
      </c>
      <c r="V54" s="11">
        <f t="shared" si="12"/>
        <v>0</v>
      </c>
      <c r="W54" s="11">
        <f t="shared" si="13"/>
        <v>0</v>
      </c>
      <c r="X54" s="11">
        <f t="shared" si="14"/>
        <v>0</v>
      </c>
      <c r="Y54" s="11">
        <f t="shared" si="15"/>
        <v>12500</v>
      </c>
      <c r="Z54" s="11">
        <f t="shared" si="16"/>
        <v>4900</v>
      </c>
      <c r="AA54" s="11">
        <f t="shared" si="17"/>
        <v>0</v>
      </c>
      <c r="AB54" s="11">
        <f t="shared" si="18"/>
        <v>0</v>
      </c>
      <c r="AC54" s="12">
        <f t="shared" si="19"/>
        <v>17400</v>
      </c>
    </row>
    <row r="55" spans="1:29">
      <c r="A55" s="5">
        <v>45435</v>
      </c>
      <c r="B55" s="29">
        <v>0</v>
      </c>
      <c r="C55" s="29">
        <v>0</v>
      </c>
      <c r="D55" s="29">
        <v>90</v>
      </c>
      <c r="E55" s="29">
        <v>80</v>
      </c>
      <c r="F55" s="29">
        <v>50</v>
      </c>
      <c r="G55" s="29">
        <v>0</v>
      </c>
      <c r="H55" s="29">
        <v>0</v>
      </c>
      <c r="I55" s="29">
        <v>0</v>
      </c>
      <c r="J55" s="29">
        <v>0</v>
      </c>
      <c r="K55" s="10">
        <v>311</v>
      </c>
      <c r="L55" s="10">
        <v>40</v>
      </c>
      <c r="M55" s="10">
        <v>175</v>
      </c>
      <c r="N55" s="10">
        <v>120</v>
      </c>
      <c r="O55" s="10">
        <v>110</v>
      </c>
      <c r="P55" s="10">
        <v>125</v>
      </c>
      <c r="Q55" s="10">
        <v>140</v>
      </c>
      <c r="R55" s="10">
        <v>119</v>
      </c>
      <c r="S55" s="10">
        <v>470</v>
      </c>
      <c r="T55" s="11">
        <f t="shared" si="10"/>
        <v>0</v>
      </c>
      <c r="U55" s="11">
        <f t="shared" si="11"/>
        <v>0</v>
      </c>
      <c r="V55" s="11">
        <f t="shared" si="12"/>
        <v>15750</v>
      </c>
      <c r="W55" s="11">
        <f t="shared" si="13"/>
        <v>9600</v>
      </c>
      <c r="X55" s="11">
        <f t="shared" si="14"/>
        <v>5500</v>
      </c>
      <c r="Y55" s="11">
        <f t="shared" si="15"/>
        <v>0</v>
      </c>
      <c r="Z55" s="11">
        <f t="shared" si="16"/>
        <v>0</v>
      </c>
      <c r="AA55" s="11">
        <f t="shared" si="17"/>
        <v>0</v>
      </c>
      <c r="AB55" s="11">
        <f t="shared" si="18"/>
        <v>0</v>
      </c>
      <c r="AC55" s="12">
        <f t="shared" si="19"/>
        <v>30850</v>
      </c>
    </row>
    <row r="56" spans="1:29">
      <c r="A56" s="5">
        <v>45436</v>
      </c>
      <c r="B56" s="29">
        <v>95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10">
        <v>311</v>
      </c>
      <c r="L56" s="10">
        <v>40</v>
      </c>
      <c r="M56" s="10">
        <v>175</v>
      </c>
      <c r="N56" s="10">
        <v>120</v>
      </c>
      <c r="O56" s="10">
        <v>110</v>
      </c>
      <c r="P56" s="10">
        <v>125</v>
      </c>
      <c r="Q56" s="10">
        <v>140</v>
      </c>
      <c r="R56" s="10">
        <v>119</v>
      </c>
      <c r="S56" s="10">
        <v>470</v>
      </c>
      <c r="T56" s="11">
        <f t="shared" si="10"/>
        <v>29545</v>
      </c>
      <c r="U56" s="11">
        <f t="shared" si="11"/>
        <v>0</v>
      </c>
      <c r="V56" s="11">
        <f t="shared" si="12"/>
        <v>0</v>
      </c>
      <c r="W56" s="11">
        <f t="shared" si="13"/>
        <v>0</v>
      </c>
      <c r="X56" s="11">
        <f t="shared" si="14"/>
        <v>0</v>
      </c>
      <c r="Y56" s="11">
        <f t="shared" si="15"/>
        <v>0</v>
      </c>
      <c r="Z56" s="11">
        <f t="shared" si="16"/>
        <v>0</v>
      </c>
      <c r="AA56" s="11">
        <f t="shared" si="17"/>
        <v>0</v>
      </c>
      <c r="AB56" s="11">
        <f t="shared" si="18"/>
        <v>0</v>
      </c>
      <c r="AC56" s="12">
        <f t="shared" si="19"/>
        <v>29545</v>
      </c>
    </row>
    <row r="57" spans="1:29">
      <c r="A57" s="5">
        <v>45437</v>
      </c>
      <c r="B57" s="29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115</v>
      </c>
      <c r="J57" s="29">
        <v>0</v>
      </c>
      <c r="K57" s="10">
        <v>311</v>
      </c>
      <c r="L57" s="10">
        <v>40</v>
      </c>
      <c r="M57" s="10">
        <v>175</v>
      </c>
      <c r="N57" s="10">
        <v>120</v>
      </c>
      <c r="O57" s="10">
        <v>110</v>
      </c>
      <c r="P57" s="10">
        <v>125</v>
      </c>
      <c r="Q57" s="10">
        <v>140</v>
      </c>
      <c r="R57" s="10">
        <v>119</v>
      </c>
      <c r="S57" s="10">
        <v>470</v>
      </c>
      <c r="T57" s="11">
        <f t="shared" si="10"/>
        <v>0</v>
      </c>
      <c r="U57" s="11">
        <f t="shared" si="11"/>
        <v>0</v>
      </c>
      <c r="V57" s="11">
        <f t="shared" si="12"/>
        <v>0</v>
      </c>
      <c r="W57" s="11">
        <f t="shared" si="13"/>
        <v>0</v>
      </c>
      <c r="X57" s="11">
        <f t="shared" si="14"/>
        <v>0</v>
      </c>
      <c r="Y57" s="11">
        <f t="shared" si="15"/>
        <v>0</v>
      </c>
      <c r="Z57" s="11">
        <f t="shared" si="16"/>
        <v>0</v>
      </c>
      <c r="AA57" s="11">
        <f t="shared" si="17"/>
        <v>13685</v>
      </c>
      <c r="AB57" s="11">
        <f t="shared" si="18"/>
        <v>0</v>
      </c>
      <c r="AC57" s="12">
        <f t="shared" si="19"/>
        <v>13685</v>
      </c>
    </row>
    <row r="58" spans="1:29">
      <c r="A58" s="5">
        <v>45438</v>
      </c>
      <c r="B58" s="29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10">
        <v>311</v>
      </c>
      <c r="L58" s="10">
        <v>40</v>
      </c>
      <c r="M58" s="10">
        <v>175</v>
      </c>
      <c r="N58" s="10">
        <v>120</v>
      </c>
      <c r="O58" s="10">
        <v>110</v>
      </c>
      <c r="P58" s="10">
        <v>125</v>
      </c>
      <c r="Q58" s="10">
        <v>140</v>
      </c>
      <c r="R58" s="10">
        <v>119</v>
      </c>
      <c r="S58" s="10">
        <v>470</v>
      </c>
      <c r="T58" s="11">
        <f t="shared" si="10"/>
        <v>0</v>
      </c>
      <c r="U58" s="11">
        <f t="shared" si="11"/>
        <v>0</v>
      </c>
      <c r="V58" s="11">
        <f t="shared" si="12"/>
        <v>0</v>
      </c>
      <c r="W58" s="11">
        <f t="shared" si="13"/>
        <v>0</v>
      </c>
      <c r="X58" s="11">
        <f t="shared" si="14"/>
        <v>0</v>
      </c>
      <c r="Y58" s="11">
        <f t="shared" si="15"/>
        <v>0</v>
      </c>
      <c r="Z58" s="11">
        <f t="shared" si="16"/>
        <v>0</v>
      </c>
      <c r="AA58" s="11">
        <f t="shared" si="17"/>
        <v>0</v>
      </c>
      <c r="AB58" s="11">
        <f t="shared" si="18"/>
        <v>0</v>
      </c>
      <c r="AC58" s="12">
        <f t="shared" si="19"/>
        <v>0</v>
      </c>
    </row>
    <row r="59" spans="1:29">
      <c r="A59" s="5">
        <v>45439</v>
      </c>
      <c r="B59" s="29">
        <v>0</v>
      </c>
      <c r="C59" s="29">
        <v>200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60</v>
      </c>
      <c r="K59" s="10">
        <v>311</v>
      </c>
      <c r="L59" s="10">
        <v>40</v>
      </c>
      <c r="M59" s="10">
        <v>175</v>
      </c>
      <c r="N59" s="10">
        <v>120</v>
      </c>
      <c r="O59" s="10">
        <v>110</v>
      </c>
      <c r="P59" s="10">
        <v>125</v>
      </c>
      <c r="Q59" s="10">
        <v>140</v>
      </c>
      <c r="R59" s="10">
        <v>119</v>
      </c>
      <c r="S59" s="10">
        <v>470</v>
      </c>
      <c r="T59" s="11">
        <f t="shared" si="10"/>
        <v>0</v>
      </c>
      <c r="U59" s="11">
        <f t="shared" si="11"/>
        <v>8000</v>
      </c>
      <c r="V59" s="11">
        <f t="shared" si="12"/>
        <v>0</v>
      </c>
      <c r="W59" s="11">
        <f t="shared" si="13"/>
        <v>0</v>
      </c>
      <c r="X59" s="11">
        <f t="shared" si="14"/>
        <v>0</v>
      </c>
      <c r="Y59" s="11">
        <f t="shared" si="15"/>
        <v>0</v>
      </c>
      <c r="Z59" s="11">
        <f t="shared" si="16"/>
        <v>0</v>
      </c>
      <c r="AA59" s="11">
        <f t="shared" si="17"/>
        <v>0</v>
      </c>
      <c r="AB59" s="11">
        <f t="shared" si="18"/>
        <v>28200</v>
      </c>
      <c r="AC59" s="12">
        <f t="shared" si="19"/>
        <v>36200</v>
      </c>
    </row>
    <row r="60" spans="1:29">
      <c r="A60" s="5">
        <v>45440</v>
      </c>
      <c r="B60" s="29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10">
        <v>311</v>
      </c>
      <c r="L60" s="10">
        <v>40</v>
      </c>
      <c r="M60" s="10">
        <v>175</v>
      </c>
      <c r="N60" s="10">
        <v>120</v>
      </c>
      <c r="O60" s="10">
        <v>110</v>
      </c>
      <c r="P60" s="10">
        <v>125</v>
      </c>
      <c r="Q60" s="10">
        <v>140</v>
      </c>
      <c r="R60" s="10">
        <v>119</v>
      </c>
      <c r="S60" s="10">
        <v>470</v>
      </c>
      <c r="T60" s="11">
        <f t="shared" si="10"/>
        <v>0</v>
      </c>
      <c r="U60" s="11">
        <f t="shared" si="11"/>
        <v>0</v>
      </c>
      <c r="V60" s="11">
        <f t="shared" si="12"/>
        <v>0</v>
      </c>
      <c r="W60" s="11">
        <f t="shared" si="13"/>
        <v>0</v>
      </c>
      <c r="X60" s="11">
        <f t="shared" si="14"/>
        <v>0</v>
      </c>
      <c r="Y60" s="11">
        <f t="shared" si="15"/>
        <v>0</v>
      </c>
      <c r="Z60" s="11">
        <f t="shared" si="16"/>
        <v>0</v>
      </c>
      <c r="AA60" s="11">
        <f t="shared" si="17"/>
        <v>0</v>
      </c>
      <c r="AB60" s="11">
        <f t="shared" si="18"/>
        <v>0</v>
      </c>
      <c r="AC60" s="12">
        <f t="shared" si="19"/>
        <v>0</v>
      </c>
    </row>
    <row r="61" spans="1:29">
      <c r="A61" s="5">
        <v>45441</v>
      </c>
      <c r="B61" s="29">
        <v>0</v>
      </c>
      <c r="C61" s="29">
        <v>0</v>
      </c>
      <c r="D61" s="29">
        <v>0</v>
      </c>
      <c r="E61" s="29">
        <v>0</v>
      </c>
      <c r="F61" s="29">
        <v>0</v>
      </c>
      <c r="G61" s="29">
        <v>100</v>
      </c>
      <c r="H61" s="29">
        <v>35</v>
      </c>
      <c r="I61" s="29">
        <v>0</v>
      </c>
      <c r="J61" s="29">
        <v>0</v>
      </c>
      <c r="K61" s="10">
        <v>311</v>
      </c>
      <c r="L61" s="10">
        <v>40</v>
      </c>
      <c r="M61" s="10">
        <v>175</v>
      </c>
      <c r="N61" s="10">
        <v>120</v>
      </c>
      <c r="O61" s="10">
        <v>110</v>
      </c>
      <c r="P61" s="10">
        <v>125</v>
      </c>
      <c r="Q61" s="10">
        <v>140</v>
      </c>
      <c r="R61" s="10">
        <v>119</v>
      </c>
      <c r="S61" s="10">
        <v>470</v>
      </c>
      <c r="T61" s="11">
        <f t="shared" si="10"/>
        <v>0</v>
      </c>
      <c r="U61" s="11">
        <f t="shared" si="11"/>
        <v>0</v>
      </c>
      <c r="V61" s="11">
        <f t="shared" si="12"/>
        <v>0</v>
      </c>
      <c r="W61" s="11">
        <f t="shared" si="13"/>
        <v>0</v>
      </c>
      <c r="X61" s="11">
        <f t="shared" si="14"/>
        <v>0</v>
      </c>
      <c r="Y61" s="11">
        <f t="shared" si="15"/>
        <v>12500</v>
      </c>
      <c r="Z61" s="11">
        <f t="shared" si="16"/>
        <v>4900</v>
      </c>
      <c r="AA61" s="11">
        <f t="shared" si="17"/>
        <v>0</v>
      </c>
      <c r="AB61" s="11">
        <f t="shared" si="18"/>
        <v>0</v>
      </c>
      <c r="AC61" s="12">
        <f t="shared" si="19"/>
        <v>17400</v>
      </c>
    </row>
    <row r="62" spans="1:29">
      <c r="A62" s="5">
        <v>45442</v>
      </c>
      <c r="B62" s="29">
        <v>0</v>
      </c>
      <c r="C62" s="29">
        <v>0</v>
      </c>
      <c r="D62" s="29">
        <v>80</v>
      </c>
      <c r="E62" s="29">
        <v>75</v>
      </c>
      <c r="F62" s="29">
        <v>50</v>
      </c>
      <c r="G62" s="29">
        <v>0</v>
      </c>
      <c r="H62" s="29">
        <v>0</v>
      </c>
      <c r="I62" s="29">
        <v>0</v>
      </c>
      <c r="J62" s="29">
        <v>0</v>
      </c>
      <c r="K62" s="10">
        <v>311</v>
      </c>
      <c r="L62" s="10">
        <v>40</v>
      </c>
      <c r="M62" s="10">
        <v>175</v>
      </c>
      <c r="N62" s="10">
        <v>120</v>
      </c>
      <c r="O62" s="10">
        <v>110</v>
      </c>
      <c r="P62" s="10">
        <v>125</v>
      </c>
      <c r="Q62" s="10">
        <v>140</v>
      </c>
      <c r="R62" s="10">
        <v>119</v>
      </c>
      <c r="S62" s="10">
        <v>470</v>
      </c>
      <c r="T62" s="11">
        <f t="shared" si="10"/>
        <v>0</v>
      </c>
      <c r="U62" s="11">
        <f t="shared" si="11"/>
        <v>0</v>
      </c>
      <c r="V62" s="11">
        <f t="shared" si="12"/>
        <v>14000</v>
      </c>
      <c r="W62" s="11">
        <f t="shared" si="13"/>
        <v>9000</v>
      </c>
      <c r="X62" s="11">
        <f t="shared" si="14"/>
        <v>5500</v>
      </c>
      <c r="Y62" s="11">
        <f t="shared" si="15"/>
        <v>0</v>
      </c>
      <c r="Z62" s="11">
        <f t="shared" si="16"/>
        <v>0</v>
      </c>
      <c r="AA62" s="11">
        <f t="shared" si="17"/>
        <v>0</v>
      </c>
      <c r="AB62" s="11">
        <f t="shared" si="18"/>
        <v>0</v>
      </c>
      <c r="AC62" s="12">
        <f t="shared" si="19"/>
        <v>28500</v>
      </c>
    </row>
    <row r="63" spans="1:29">
      <c r="A63" s="5">
        <v>45443</v>
      </c>
      <c r="B63" s="29">
        <v>50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10">
        <v>311</v>
      </c>
      <c r="L63" s="10">
        <v>40</v>
      </c>
      <c r="M63" s="10">
        <v>175</v>
      </c>
      <c r="N63" s="10">
        <v>120</v>
      </c>
      <c r="O63" s="10">
        <v>110</v>
      </c>
      <c r="P63" s="10">
        <v>125</v>
      </c>
      <c r="Q63" s="10">
        <v>140</v>
      </c>
      <c r="R63" s="10">
        <v>119</v>
      </c>
      <c r="S63" s="10">
        <v>470</v>
      </c>
      <c r="T63" s="11">
        <f t="shared" si="10"/>
        <v>15550</v>
      </c>
      <c r="U63" s="11">
        <f t="shared" si="11"/>
        <v>0</v>
      </c>
      <c r="V63" s="11">
        <f t="shared" si="12"/>
        <v>0</v>
      </c>
      <c r="W63" s="11">
        <f t="shared" si="13"/>
        <v>0</v>
      </c>
      <c r="X63" s="11">
        <f t="shared" si="14"/>
        <v>0</v>
      </c>
      <c r="Y63" s="11">
        <f t="shared" si="15"/>
        <v>0</v>
      </c>
      <c r="Z63" s="11">
        <f t="shared" si="16"/>
        <v>0</v>
      </c>
      <c r="AA63" s="11">
        <f t="shared" si="17"/>
        <v>0</v>
      </c>
      <c r="AB63" s="11">
        <f t="shared" si="18"/>
        <v>0</v>
      </c>
      <c r="AC63" s="12">
        <f t="shared" si="19"/>
        <v>15550</v>
      </c>
    </row>
    <row r="64" spans="1:29">
      <c r="A64" s="5"/>
      <c r="B64" s="25">
        <f>SUM(B3:B63)</f>
        <v>665</v>
      </c>
      <c r="C64" s="25">
        <f t="shared" ref="C64:J64" si="20">SUM(C3:C63)</f>
        <v>1875</v>
      </c>
      <c r="D64" s="25">
        <f t="shared" si="20"/>
        <v>760</v>
      </c>
      <c r="E64" s="25">
        <f t="shared" si="20"/>
        <v>720</v>
      </c>
      <c r="F64" s="25">
        <f t="shared" si="20"/>
        <v>530</v>
      </c>
      <c r="G64" s="25">
        <f t="shared" si="20"/>
        <v>900</v>
      </c>
      <c r="H64" s="25">
        <f t="shared" si="20"/>
        <v>315</v>
      </c>
      <c r="I64" s="25">
        <f t="shared" si="20"/>
        <v>965</v>
      </c>
      <c r="J64" s="25">
        <f t="shared" si="20"/>
        <v>540</v>
      </c>
      <c r="K64" s="3">
        <f>AVERAGE(K3:K63)</f>
        <v>314.27868852459017</v>
      </c>
      <c r="L64" s="3">
        <f t="shared" ref="L64:S64" si="21">AVERAGE(L3:L63)</f>
        <v>38.409836065573771</v>
      </c>
      <c r="M64" s="3">
        <f t="shared" si="21"/>
        <v>164.21311475409837</v>
      </c>
      <c r="N64" s="3">
        <f t="shared" si="21"/>
        <v>115.08196721311475</v>
      </c>
      <c r="O64" s="3">
        <f t="shared" si="21"/>
        <v>110</v>
      </c>
      <c r="P64" s="3">
        <f t="shared" si="21"/>
        <v>129.68852459016392</v>
      </c>
      <c r="Q64" s="3">
        <f t="shared" si="21"/>
        <v>140</v>
      </c>
      <c r="R64" s="3">
        <f t="shared" si="21"/>
        <v>115.88524590163935</v>
      </c>
      <c r="S64" s="3">
        <f t="shared" si="21"/>
        <v>452.95081967213116</v>
      </c>
      <c r="T64" s="3">
        <f>SUM(T3:T63)</f>
        <v>208865</v>
      </c>
      <c r="U64" s="3">
        <f t="shared" ref="U64:AB64" si="22">SUM(U3:U63)</f>
        <v>71950</v>
      </c>
      <c r="V64" s="3">
        <f t="shared" si="22"/>
        <v>124440</v>
      </c>
      <c r="W64" s="3">
        <f t="shared" si="22"/>
        <v>83350</v>
      </c>
      <c r="X64" s="3">
        <f t="shared" si="22"/>
        <v>58300</v>
      </c>
      <c r="Y64" s="3">
        <f t="shared" si="22"/>
        <v>116400</v>
      </c>
      <c r="Z64" s="3">
        <f t="shared" si="22"/>
        <v>44100</v>
      </c>
      <c r="AA64" s="3">
        <f t="shared" si="22"/>
        <v>112135</v>
      </c>
      <c r="AB64" s="3">
        <f t="shared" si="22"/>
        <v>244200</v>
      </c>
      <c r="AC64" s="3">
        <f>SUM(AC3:AC63)</f>
        <v>1063740</v>
      </c>
    </row>
    <row r="65" spans="1:30">
      <c r="A65" s="5"/>
      <c r="B65" s="122" t="s">
        <v>88</v>
      </c>
      <c r="C65" s="122" t="s">
        <v>87</v>
      </c>
      <c r="D65" s="122" t="s">
        <v>65</v>
      </c>
      <c r="E65" s="122" t="s">
        <v>62</v>
      </c>
      <c r="F65" s="122" t="s">
        <v>61</v>
      </c>
      <c r="G65" s="122" t="s">
        <v>66</v>
      </c>
      <c r="H65" s="122" t="s">
        <v>67</v>
      </c>
      <c r="I65" s="122" t="s">
        <v>63</v>
      </c>
      <c r="J65" s="122" t="s">
        <v>64</v>
      </c>
      <c r="K65" s="31"/>
      <c r="N65" s="31" t="s">
        <v>9</v>
      </c>
      <c r="O65" s="130">
        <f>AVERAGE(K64:S64)</f>
        <v>175.61202185792348</v>
      </c>
      <c r="P65" s="31"/>
      <c r="R65" s="31"/>
      <c r="S65" s="31"/>
      <c r="T65" s="3">
        <f>K3*Inventory!B3</f>
        <v>21942</v>
      </c>
      <c r="U65" s="3">
        <f>L3*Inventory!C3</f>
        <v>1258</v>
      </c>
      <c r="V65" s="3">
        <f>M3*Inventory!D3</f>
        <v>9300</v>
      </c>
      <c r="W65" s="3">
        <f>N3*Inventory!E3</f>
        <v>6600</v>
      </c>
      <c r="X65" s="3">
        <f>O3*Inventory!F3</f>
        <v>4180</v>
      </c>
      <c r="Y65" s="3">
        <f>P3*Inventory!G3</f>
        <v>9936</v>
      </c>
      <c r="Z65" s="3">
        <f>Q3*Inventory!H3</f>
        <v>3500</v>
      </c>
      <c r="AA65" s="3">
        <f>R3*Inventory!I3</f>
        <v>9483</v>
      </c>
      <c r="AB65" s="3">
        <f>S3*Inventory!J3</f>
        <v>1290</v>
      </c>
      <c r="AC65" s="3">
        <f>SUM(T65:AB65)</f>
        <v>67489</v>
      </c>
    </row>
    <row r="66" spans="1:30">
      <c r="A66" s="5"/>
      <c r="B66" s="25"/>
      <c r="C66" s="25"/>
      <c r="D66" s="25"/>
      <c r="E66" s="25"/>
      <c r="F66" s="25"/>
      <c r="G66" s="25"/>
      <c r="H66" s="25"/>
      <c r="I66" s="25"/>
      <c r="J66" s="25"/>
      <c r="K66" s="3"/>
      <c r="L66" s="3"/>
      <c r="M66" s="3"/>
      <c r="N66" s="3"/>
      <c r="O66" s="3"/>
      <c r="P66" s="3"/>
      <c r="R66" s="131"/>
      <c r="S66" s="147" t="s">
        <v>90</v>
      </c>
      <c r="T66" s="149">
        <f>K63*Inventory!B63</f>
        <v>17105</v>
      </c>
      <c r="U66" s="149">
        <f>L63*Inventory!C63</f>
        <v>3680</v>
      </c>
      <c r="V66" s="149">
        <f>M63*Inventory!D63</f>
        <v>26250</v>
      </c>
      <c r="W66" s="149">
        <f>N63*Inventory!E63</f>
        <v>12720</v>
      </c>
      <c r="X66" s="149">
        <f>O63*Inventory!F63</f>
        <v>8800</v>
      </c>
      <c r="Y66" s="149">
        <f>P63*Inventory!G63</f>
        <v>25750</v>
      </c>
      <c r="Z66" s="149">
        <f>Q63*Inventory!H63</f>
        <v>12600</v>
      </c>
      <c r="AA66" s="149">
        <f>R63*Inventory!I63</f>
        <v>9996</v>
      </c>
      <c r="AB66" s="149">
        <f>S63*Inventory!J63</f>
        <v>101990</v>
      </c>
      <c r="AC66" s="3">
        <f>SUM(T66:AB66)</f>
        <v>218891</v>
      </c>
    </row>
    <row r="67" spans="1:30">
      <c r="A67" s="5"/>
      <c r="B67" s="25"/>
      <c r="C67" s="25"/>
      <c r="D67" s="25"/>
      <c r="E67" s="25"/>
      <c r="F67" s="25"/>
      <c r="G67" s="25"/>
      <c r="H67" s="25"/>
      <c r="I67" s="25"/>
      <c r="J67" s="25"/>
      <c r="K67" s="3"/>
      <c r="L67" s="3"/>
      <c r="M67" s="3"/>
      <c r="N67" s="3"/>
      <c r="O67" s="3"/>
      <c r="P67" s="3"/>
      <c r="R67" s="131"/>
      <c r="S67" s="147" t="s">
        <v>91</v>
      </c>
      <c r="T67" s="150">
        <f>(T64+T65)-T66</f>
        <v>213702</v>
      </c>
      <c r="U67" s="150">
        <f t="shared" ref="U67:AB67" si="23">(U64+U65)-U66</f>
        <v>69528</v>
      </c>
      <c r="V67" s="150">
        <f t="shared" si="23"/>
        <v>107490</v>
      </c>
      <c r="W67" s="150">
        <f t="shared" si="23"/>
        <v>77230</v>
      </c>
      <c r="X67" s="150">
        <f t="shared" si="23"/>
        <v>53680</v>
      </c>
      <c r="Y67" s="150">
        <f t="shared" si="23"/>
        <v>100586</v>
      </c>
      <c r="Z67" s="150">
        <f t="shared" si="23"/>
        <v>35000</v>
      </c>
      <c r="AA67" s="150">
        <f t="shared" si="23"/>
        <v>111622</v>
      </c>
      <c r="AB67" s="150">
        <f t="shared" si="23"/>
        <v>143500</v>
      </c>
      <c r="AC67" s="3">
        <f>SUM(T67:AB67)</f>
        <v>912338</v>
      </c>
    </row>
    <row r="68" spans="1:30">
      <c r="A68" s="5"/>
      <c r="B68" s="132"/>
      <c r="C68" s="132"/>
      <c r="D68" s="132"/>
      <c r="E68" s="132"/>
      <c r="F68" s="132"/>
      <c r="G68" s="132"/>
      <c r="H68" s="132"/>
      <c r="I68" s="132"/>
      <c r="J68" s="132"/>
      <c r="K68" s="133"/>
      <c r="L68" s="133"/>
      <c r="M68" s="133"/>
      <c r="N68" s="133"/>
      <c r="O68" s="133"/>
      <c r="P68" s="133"/>
      <c r="R68" s="134"/>
      <c r="S68" s="148" t="s">
        <v>92</v>
      </c>
      <c r="T68" s="151">
        <f>(T65+T66)/2</f>
        <v>19523.5</v>
      </c>
      <c r="U68" s="151">
        <f t="shared" ref="U68:AB68" si="24">(U65+U66)/2</f>
        <v>2469</v>
      </c>
      <c r="V68" s="151">
        <f t="shared" si="24"/>
        <v>17775</v>
      </c>
      <c r="W68" s="151">
        <f t="shared" si="24"/>
        <v>9660</v>
      </c>
      <c r="X68" s="151">
        <f t="shared" si="24"/>
        <v>6490</v>
      </c>
      <c r="Y68" s="151">
        <f t="shared" si="24"/>
        <v>17843</v>
      </c>
      <c r="Z68" s="151">
        <f t="shared" si="24"/>
        <v>8050</v>
      </c>
      <c r="AA68" s="151">
        <f t="shared" si="24"/>
        <v>9739.5</v>
      </c>
      <c r="AB68" s="151">
        <f t="shared" si="24"/>
        <v>51640</v>
      </c>
      <c r="AC68" s="3">
        <f>SUM(T68:AB68)</f>
        <v>143190</v>
      </c>
    </row>
    <row r="69" spans="1:30">
      <c r="A69" s="5"/>
      <c r="B69" s="29"/>
      <c r="C69" s="29"/>
      <c r="D69" s="29"/>
      <c r="E69" s="29"/>
      <c r="F69" s="29"/>
      <c r="G69" s="29"/>
      <c r="H69" s="29"/>
      <c r="I69" s="29"/>
      <c r="J69" s="29"/>
      <c r="K69" s="10"/>
      <c r="L69" s="10"/>
      <c r="M69" s="10"/>
      <c r="N69" s="10"/>
      <c r="O69" s="10"/>
      <c r="P69" s="10"/>
      <c r="Q69" s="10"/>
      <c r="R69" s="10"/>
      <c r="S69" s="10"/>
      <c r="T69" s="11"/>
      <c r="U69" s="11"/>
      <c r="V69" s="11"/>
      <c r="W69" s="11"/>
      <c r="X69" s="11"/>
      <c r="Y69" s="11"/>
      <c r="Z69" s="11"/>
      <c r="AA69" s="11"/>
      <c r="AB69" s="11"/>
      <c r="AC69" s="121"/>
      <c r="AD69" s="119"/>
    </row>
    <row r="70" spans="1:30">
      <c r="A70" s="5"/>
      <c r="B70" s="29"/>
      <c r="C70" s="29"/>
      <c r="D70" s="29"/>
      <c r="E70" s="29"/>
      <c r="F70" s="29"/>
      <c r="G70" s="29"/>
      <c r="H70" s="29"/>
      <c r="I70" s="29"/>
      <c r="J70" s="29"/>
      <c r="K70" s="10"/>
      <c r="L70" s="10"/>
      <c r="M70" s="10"/>
      <c r="N70" s="10"/>
      <c r="O70" s="10"/>
      <c r="P70" s="10"/>
      <c r="Q70" s="10"/>
      <c r="R70" s="10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21"/>
      <c r="AD70" s="119"/>
    </row>
    <row r="71" spans="1:30">
      <c r="A71" s="5"/>
      <c r="B71" s="29"/>
      <c r="C71" s="29"/>
      <c r="D71" s="29"/>
      <c r="E71" s="29"/>
      <c r="F71" s="29"/>
      <c r="G71" s="29"/>
      <c r="H71" s="29"/>
      <c r="I71" s="29"/>
      <c r="J71" s="29"/>
      <c r="K71" s="10"/>
      <c r="L71" s="10"/>
      <c r="M71" s="10"/>
      <c r="N71" s="10"/>
      <c r="O71" s="10"/>
      <c r="P71" s="10"/>
      <c r="Q71" s="10"/>
      <c r="R71" s="10"/>
      <c r="S71" s="10"/>
      <c r="T71" s="11"/>
      <c r="U71" s="11"/>
      <c r="V71" s="11"/>
      <c r="W71" s="11"/>
      <c r="X71" s="11"/>
      <c r="Y71" s="11"/>
      <c r="Z71" s="11"/>
      <c r="AA71" s="11"/>
      <c r="AB71" s="11"/>
      <c r="AC71" s="121"/>
      <c r="AD71" s="119"/>
    </row>
    <row r="72" spans="1:30">
      <c r="A72" s="5"/>
      <c r="B72" s="29"/>
      <c r="C72" s="29"/>
      <c r="D72" s="29"/>
      <c r="E72" s="29"/>
      <c r="F72" s="29"/>
      <c r="G72" s="29"/>
      <c r="H72" s="29"/>
      <c r="I72" s="29"/>
      <c r="J72" s="29"/>
      <c r="K72" s="10"/>
      <c r="L72" s="10"/>
      <c r="M72" s="10"/>
      <c r="N72" s="10"/>
      <c r="O72" s="10"/>
      <c r="P72" s="10"/>
      <c r="Q72" s="10"/>
      <c r="R72" s="10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1"/>
      <c r="AD72" s="120"/>
    </row>
    <row r="73" spans="1:30">
      <c r="A73" s="5"/>
      <c r="B73" s="29"/>
      <c r="C73" s="29"/>
      <c r="D73" s="29"/>
      <c r="E73" s="29"/>
      <c r="F73" s="29"/>
      <c r="G73" s="29"/>
      <c r="H73" s="29"/>
      <c r="I73" s="29"/>
      <c r="J73" s="29"/>
      <c r="K73" s="10"/>
      <c r="L73" s="10"/>
      <c r="M73" s="10"/>
      <c r="N73" s="10"/>
      <c r="O73" s="10"/>
      <c r="P73" s="10"/>
      <c r="Q73" s="10"/>
      <c r="R73" s="10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1"/>
      <c r="AD73" s="119"/>
    </row>
    <row r="74" spans="1:30">
      <c r="A74" s="5"/>
      <c r="B74" s="29"/>
      <c r="C74" s="29"/>
      <c r="D74" s="29"/>
      <c r="E74" s="29"/>
      <c r="F74" s="29"/>
      <c r="G74" s="29"/>
      <c r="H74" s="29"/>
      <c r="I74" s="29"/>
      <c r="J74" s="29"/>
      <c r="K74" s="10"/>
      <c r="L74" s="10"/>
      <c r="M74" s="10"/>
      <c r="N74" s="10"/>
      <c r="O74" s="10"/>
      <c r="P74" s="10"/>
      <c r="Q74" s="10"/>
      <c r="R74" s="10"/>
      <c r="S74" s="10"/>
      <c r="T74" s="11"/>
      <c r="U74" s="11"/>
      <c r="V74" s="11"/>
      <c r="W74" s="11"/>
      <c r="X74" s="11"/>
      <c r="Y74" s="11"/>
      <c r="Z74" s="11"/>
      <c r="AA74" s="11"/>
      <c r="AB74" s="11"/>
      <c r="AC74" s="121"/>
      <c r="AD74" s="119"/>
    </row>
    <row r="75" spans="1:30">
      <c r="A75" s="5"/>
      <c r="B75" s="29"/>
      <c r="C75" s="29"/>
      <c r="D75" s="29"/>
      <c r="E75" s="29"/>
      <c r="F75" s="29"/>
      <c r="G75" s="29"/>
      <c r="H75" s="29"/>
      <c r="I75" s="29"/>
      <c r="J75" s="29"/>
      <c r="K75" s="10"/>
      <c r="L75" s="10"/>
      <c r="M75" s="10"/>
      <c r="N75" s="10"/>
      <c r="O75" s="10"/>
      <c r="P75" s="10"/>
      <c r="Q75" s="10"/>
      <c r="R75" s="10"/>
      <c r="S75" s="10"/>
      <c r="T75" s="11"/>
      <c r="U75" s="11"/>
      <c r="V75" s="11"/>
      <c r="W75" s="11"/>
      <c r="X75" s="11"/>
      <c r="Y75" s="11"/>
      <c r="Z75" s="11"/>
      <c r="AA75" s="11"/>
      <c r="AB75" s="11"/>
      <c r="AC75" s="121"/>
      <c r="AD75"/>
    </row>
    <row r="76" spans="1:30">
      <c r="A76" s="5"/>
      <c r="B76" s="29"/>
      <c r="C76" s="29"/>
      <c r="D76" s="29"/>
      <c r="E76" s="29"/>
      <c r="F76" s="29"/>
      <c r="G76" s="29"/>
      <c r="H76" s="29"/>
      <c r="I76" s="29"/>
      <c r="J76" s="29"/>
      <c r="K76" s="10"/>
      <c r="L76" s="10"/>
      <c r="M76" s="10"/>
      <c r="N76" s="10"/>
      <c r="O76" s="10"/>
      <c r="P76" s="10"/>
      <c r="Q76" s="10"/>
      <c r="R76" s="10"/>
      <c r="S76" s="10"/>
      <c r="T76" s="11"/>
      <c r="U76" s="11"/>
      <c r="V76" s="11"/>
      <c r="W76" s="11"/>
      <c r="X76" s="11"/>
      <c r="Y76" s="11"/>
      <c r="Z76" s="11"/>
      <c r="AA76" s="11"/>
      <c r="AB76" s="11"/>
      <c r="AC76" s="121"/>
      <c r="AD76"/>
    </row>
    <row r="77" spans="1:30">
      <c r="A77" s="5"/>
      <c r="B77" s="29"/>
      <c r="C77" s="29"/>
      <c r="D77" s="29"/>
      <c r="E77" s="29"/>
      <c r="F77" s="29"/>
      <c r="G77" s="29"/>
      <c r="H77" s="29"/>
      <c r="I77" s="29"/>
      <c r="J77" s="29"/>
      <c r="K77" s="10"/>
      <c r="L77" s="10"/>
      <c r="M77" s="10"/>
      <c r="N77" s="10"/>
      <c r="O77" s="10"/>
      <c r="P77" s="10"/>
      <c r="Q77" s="10"/>
      <c r="R77" s="10"/>
      <c r="S77" s="10"/>
      <c r="T77" s="11"/>
      <c r="U77" s="11"/>
      <c r="V77" s="11"/>
      <c r="W77" s="11"/>
      <c r="X77" s="11"/>
      <c r="Y77" s="11"/>
      <c r="Z77" s="11"/>
      <c r="AA77" s="11"/>
      <c r="AB77" s="11"/>
      <c r="AC77" s="121"/>
      <c r="AD77" s="119"/>
    </row>
    <row r="78" spans="1:30">
      <c r="A78" s="5"/>
      <c r="B78" s="29"/>
      <c r="C78" s="29"/>
      <c r="D78" s="29"/>
      <c r="E78" s="29"/>
      <c r="F78" s="29"/>
      <c r="G78" s="29"/>
      <c r="H78" s="29"/>
      <c r="I78" s="29"/>
      <c r="J78" s="29"/>
      <c r="K78" s="10"/>
      <c r="L78" s="10"/>
      <c r="M78" s="10"/>
      <c r="N78" s="10"/>
      <c r="O78" s="10"/>
      <c r="P78" s="10"/>
      <c r="Q78" s="10"/>
      <c r="R78" s="10"/>
      <c r="S78" s="10"/>
      <c r="T78" s="11"/>
      <c r="U78" s="11"/>
      <c r="V78" s="11"/>
      <c r="W78" s="11"/>
      <c r="X78" s="11"/>
      <c r="Y78" s="11"/>
      <c r="Z78" s="11"/>
      <c r="AA78" s="11"/>
      <c r="AB78" s="11"/>
      <c r="AC78" s="121"/>
      <c r="AD78" s="120"/>
    </row>
    <row r="79" spans="1:30">
      <c r="A79" s="5"/>
      <c r="B79" s="29"/>
      <c r="C79" s="29"/>
      <c r="D79" s="29"/>
      <c r="E79" s="29"/>
      <c r="F79" s="29"/>
      <c r="G79" s="29"/>
      <c r="H79" s="29"/>
      <c r="I79" s="29"/>
      <c r="J79" s="29"/>
      <c r="K79" s="10"/>
      <c r="L79" s="10"/>
      <c r="M79" s="10"/>
      <c r="N79" s="10"/>
      <c r="O79" s="10"/>
      <c r="P79" s="10"/>
      <c r="Q79" s="10"/>
      <c r="R79" s="10"/>
      <c r="S79" s="10"/>
      <c r="T79" s="11"/>
      <c r="U79" s="11"/>
      <c r="V79" s="11"/>
      <c r="W79" s="11"/>
      <c r="X79" s="11"/>
      <c r="Y79" s="11"/>
      <c r="Z79" s="11"/>
      <c r="AA79" s="11"/>
      <c r="AB79" s="11"/>
      <c r="AC79" s="121"/>
      <c r="AD79" s="119"/>
    </row>
    <row r="80" spans="1:30">
      <c r="A80" s="5"/>
      <c r="B80" s="29"/>
      <c r="C80" s="29"/>
      <c r="D80" s="29"/>
      <c r="E80" s="29"/>
      <c r="F80" s="29"/>
      <c r="G80" s="29"/>
      <c r="H80" s="29"/>
      <c r="I80" s="29"/>
      <c r="J80" s="29"/>
      <c r="K80" s="10"/>
      <c r="L80" s="10"/>
      <c r="M80" s="10"/>
      <c r="N80" s="10"/>
      <c r="O80" s="10"/>
      <c r="P80" s="10"/>
      <c r="Q80" s="10"/>
      <c r="R80" s="10"/>
      <c r="S80" s="10"/>
      <c r="T80" s="11"/>
      <c r="U80" s="11"/>
      <c r="V80" s="11"/>
      <c r="W80" s="11"/>
      <c r="X80" s="11"/>
      <c r="Y80" s="11"/>
      <c r="Z80" s="11"/>
      <c r="AA80" s="11"/>
      <c r="AB80" s="11"/>
      <c r="AC80" s="121"/>
      <c r="AD80" s="119"/>
    </row>
    <row r="81" spans="1:29">
      <c r="A81" s="5"/>
      <c r="B81" s="29"/>
      <c r="C81" s="29"/>
      <c r="D81" s="29"/>
      <c r="E81" s="29"/>
      <c r="F81" s="29"/>
      <c r="G81" s="29"/>
      <c r="H81" s="29"/>
      <c r="I81" s="29"/>
      <c r="J81" s="29"/>
      <c r="K81" s="10"/>
      <c r="L81" s="10"/>
      <c r="M81" s="10"/>
      <c r="N81" s="10"/>
      <c r="O81" s="10"/>
      <c r="P81" s="10"/>
      <c r="Q81" s="10"/>
      <c r="R81" s="10"/>
      <c r="S81" s="10"/>
      <c r="T81" s="11"/>
      <c r="U81" s="11"/>
      <c r="V81" s="11"/>
      <c r="W81" s="11"/>
      <c r="X81" s="11"/>
      <c r="Y81" s="11"/>
      <c r="Z81" s="11"/>
      <c r="AA81" s="11"/>
      <c r="AB81" s="11"/>
      <c r="AC81" s="121"/>
    </row>
    <row r="82" spans="1:29">
      <c r="A82" s="5"/>
      <c r="B82" s="29"/>
      <c r="C82" s="29"/>
      <c r="D82" s="29"/>
      <c r="E82" s="29"/>
      <c r="F82" s="29"/>
      <c r="G82" s="29"/>
      <c r="H82" s="29"/>
      <c r="I82" s="29"/>
      <c r="J82" s="29"/>
      <c r="K82" s="10"/>
      <c r="L82" s="10"/>
      <c r="M82" s="10"/>
      <c r="N82" s="10"/>
      <c r="O82" s="10"/>
      <c r="P82" s="10"/>
      <c r="Q82" s="10"/>
      <c r="R82" s="10"/>
      <c r="S82" s="10"/>
      <c r="T82" s="11"/>
      <c r="U82" s="11"/>
      <c r="V82" s="11"/>
      <c r="W82" s="11"/>
      <c r="X82" s="11"/>
      <c r="Y82" s="11"/>
      <c r="Z82" s="11"/>
      <c r="AA82" s="11"/>
      <c r="AB82" s="11"/>
      <c r="AC82" s="12"/>
    </row>
    <row r="83" spans="1:29">
      <c r="A83" s="5"/>
      <c r="B83" s="29"/>
      <c r="C83" s="29"/>
      <c r="D83" s="29"/>
      <c r="E83" s="29"/>
      <c r="F83" s="29"/>
      <c r="G83" s="29"/>
      <c r="H83" s="29"/>
      <c r="I83" s="29"/>
      <c r="J83" s="29"/>
      <c r="K83" s="10"/>
      <c r="L83" s="10"/>
      <c r="M83" s="10"/>
      <c r="N83" s="10"/>
      <c r="O83" s="10"/>
      <c r="P83" s="10"/>
      <c r="Q83" s="10"/>
      <c r="R83" s="10"/>
      <c r="S83" s="10"/>
      <c r="T83" s="11"/>
      <c r="U83" s="11"/>
      <c r="V83" s="11"/>
      <c r="W83" s="11"/>
      <c r="X83" s="11"/>
      <c r="Y83" s="11"/>
      <c r="Z83" s="11"/>
      <c r="AA83" s="11"/>
      <c r="AB83" s="11"/>
      <c r="AC83" s="12"/>
    </row>
    <row r="84" spans="1:29">
      <c r="A84" s="5"/>
      <c r="B84" s="29"/>
      <c r="C84" s="29"/>
      <c r="D84" s="29"/>
      <c r="E84" s="29"/>
      <c r="F84" s="29"/>
      <c r="G84" s="29"/>
      <c r="H84" s="29"/>
      <c r="I84" s="29"/>
      <c r="J84" s="29"/>
      <c r="K84" s="10"/>
      <c r="L84" s="10"/>
      <c r="M84" s="10"/>
      <c r="N84" s="10"/>
      <c r="O84" s="10"/>
      <c r="P84" s="10"/>
      <c r="Q84" s="10"/>
      <c r="R84" s="10"/>
      <c r="S84" s="10"/>
      <c r="T84" s="11"/>
      <c r="U84" s="11"/>
      <c r="V84" s="11"/>
      <c r="W84" s="11"/>
      <c r="X84" s="11"/>
      <c r="Y84" s="11"/>
      <c r="Z84" s="11"/>
      <c r="AA84" s="11"/>
      <c r="AB84" s="11"/>
      <c r="AC84" s="12"/>
    </row>
    <row r="85" spans="1:29">
      <c r="A85" s="5"/>
      <c r="B85" s="29"/>
      <c r="C85" s="29"/>
      <c r="D85" s="29"/>
      <c r="E85" s="29"/>
      <c r="F85" s="29"/>
      <c r="G85" s="29"/>
      <c r="H85" s="29"/>
      <c r="I85" s="29"/>
      <c r="J85" s="29"/>
      <c r="K85" s="10"/>
      <c r="L85" s="10"/>
      <c r="M85" s="10"/>
      <c r="N85" s="10"/>
      <c r="O85" s="10"/>
      <c r="P85" s="10"/>
      <c r="Q85" s="10"/>
      <c r="R85" s="10"/>
      <c r="S85" s="10"/>
      <c r="T85" s="11"/>
      <c r="U85" s="11"/>
      <c r="V85" s="11"/>
      <c r="W85" s="11"/>
      <c r="X85" s="11"/>
      <c r="Y85" s="11"/>
      <c r="Z85" s="11"/>
      <c r="AA85" s="11"/>
      <c r="AB85" s="11"/>
      <c r="AC85" s="12"/>
    </row>
    <row r="86" spans="1:29">
      <c r="A86" s="5"/>
      <c r="B86" s="29"/>
      <c r="C86" s="29"/>
      <c r="D86" s="29"/>
      <c r="E86" s="29"/>
      <c r="F86" s="29"/>
      <c r="G86" s="29"/>
      <c r="H86" s="29"/>
      <c r="I86" s="29"/>
      <c r="J86" s="29"/>
      <c r="K86" s="10"/>
      <c r="L86" s="10"/>
      <c r="M86" s="10"/>
      <c r="N86" s="10"/>
      <c r="O86" s="10"/>
      <c r="P86" s="10"/>
      <c r="Q86" s="10"/>
      <c r="R86" s="10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2"/>
    </row>
    <row r="87" spans="1:29">
      <c r="A87" s="5"/>
      <c r="B87" s="29"/>
      <c r="C87" s="29"/>
      <c r="D87" s="29"/>
      <c r="E87" s="29"/>
      <c r="F87" s="29"/>
      <c r="G87" s="29"/>
      <c r="H87" s="29"/>
      <c r="I87" s="29"/>
      <c r="J87" s="29"/>
      <c r="K87" s="10"/>
      <c r="L87" s="10"/>
      <c r="M87" s="10"/>
      <c r="N87" s="10"/>
      <c r="O87" s="10"/>
      <c r="P87" s="10"/>
      <c r="Q87" s="10"/>
      <c r="R87" s="10"/>
      <c r="S87" s="10"/>
      <c r="T87" s="11"/>
      <c r="U87" s="11"/>
      <c r="V87" s="11"/>
      <c r="W87" s="11"/>
      <c r="X87" s="11"/>
      <c r="Y87" s="11"/>
      <c r="Z87" s="11"/>
      <c r="AA87" s="11"/>
      <c r="AB87" s="11"/>
      <c r="AC87" s="12"/>
    </row>
    <row r="88" spans="1:29">
      <c r="A88" s="5"/>
      <c r="B88" s="29"/>
      <c r="C88" s="29"/>
      <c r="D88" s="29"/>
      <c r="E88" s="29"/>
      <c r="F88" s="29"/>
      <c r="G88" s="29"/>
      <c r="H88" s="29"/>
      <c r="I88" s="29"/>
      <c r="J88" s="29"/>
      <c r="K88" s="10"/>
      <c r="L88" s="10"/>
      <c r="M88" s="10"/>
      <c r="N88" s="10"/>
      <c r="O88" s="10"/>
      <c r="P88" s="10"/>
      <c r="Q88" s="10"/>
      <c r="R88" s="10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</row>
    <row r="89" spans="1:29">
      <c r="A89" s="5"/>
      <c r="B89" s="29"/>
      <c r="C89" s="29"/>
      <c r="D89" s="29"/>
      <c r="E89" s="29"/>
      <c r="F89" s="29"/>
      <c r="G89" s="29"/>
      <c r="H89" s="29"/>
      <c r="I89" s="29"/>
      <c r="J89" s="29"/>
      <c r="K89" s="10"/>
      <c r="L89" s="10"/>
      <c r="M89" s="10"/>
      <c r="N89" s="10"/>
      <c r="O89" s="10"/>
      <c r="P89" s="10"/>
      <c r="Q89" s="10"/>
      <c r="R89" s="10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</row>
    <row r="90" spans="1:29">
      <c r="A90" s="5"/>
      <c r="B90" s="29"/>
      <c r="C90" s="29"/>
      <c r="D90" s="29"/>
      <c r="E90" s="29"/>
      <c r="F90" s="29"/>
      <c r="G90" s="29"/>
      <c r="H90" s="29"/>
      <c r="I90" s="29"/>
      <c r="J90" s="29"/>
      <c r="K90" s="10"/>
      <c r="L90" s="10"/>
      <c r="M90" s="10"/>
      <c r="N90" s="10"/>
      <c r="O90" s="10"/>
      <c r="P90" s="10"/>
      <c r="Q90" s="10"/>
      <c r="R90" s="10"/>
      <c r="S90" s="10"/>
      <c r="T90" s="11"/>
      <c r="U90" s="11"/>
      <c r="V90" s="11"/>
      <c r="W90" s="11"/>
      <c r="X90" s="11"/>
      <c r="Y90" s="11"/>
      <c r="Z90" s="11"/>
      <c r="AA90" s="11"/>
      <c r="AB90" s="11"/>
      <c r="AC90" s="12"/>
    </row>
    <row r="91" spans="1:29">
      <c r="A91" s="5"/>
      <c r="B91" s="29"/>
      <c r="C91" s="29"/>
      <c r="D91" s="29"/>
      <c r="E91" s="29"/>
      <c r="F91" s="29"/>
      <c r="G91" s="29"/>
      <c r="H91" s="29"/>
      <c r="I91" s="29"/>
      <c r="J91" s="29"/>
      <c r="K91" s="10"/>
      <c r="L91" s="10"/>
      <c r="M91" s="10"/>
      <c r="N91" s="10"/>
      <c r="O91" s="10"/>
      <c r="P91" s="10"/>
      <c r="Q91" s="10"/>
      <c r="R91" s="10"/>
      <c r="S91" s="10"/>
      <c r="T91" s="11"/>
      <c r="U91" s="11"/>
      <c r="V91" s="11"/>
      <c r="W91" s="11"/>
      <c r="X91" s="11"/>
      <c r="Y91" s="11"/>
      <c r="Z91" s="11"/>
      <c r="AA91" s="11"/>
      <c r="AB91" s="11"/>
      <c r="AC91" s="12"/>
    </row>
    <row r="92" spans="1:29">
      <c r="A92" s="1"/>
    </row>
    <row r="93" spans="1:29">
      <c r="A93" s="1"/>
    </row>
    <row r="94" spans="1:29">
      <c r="A94" s="1"/>
    </row>
    <row r="95" spans="1:29">
      <c r="A95" s="1"/>
    </row>
    <row r="96" spans="1:29">
      <c r="A96" s="1"/>
    </row>
    <row r="97" spans="1:29">
      <c r="A97" s="5"/>
      <c r="T97" s="33"/>
      <c r="U97" s="33"/>
      <c r="V97" s="33"/>
      <c r="W97" s="33"/>
      <c r="X97" s="33"/>
      <c r="Y97" s="33"/>
      <c r="Z97" s="33"/>
      <c r="AA97" s="33"/>
      <c r="AB97" s="33"/>
      <c r="AC97" s="35"/>
    </row>
    <row r="98" spans="1:29">
      <c r="A98" s="5"/>
      <c r="K98" s="32"/>
      <c r="L98" s="32"/>
      <c r="M98" s="32"/>
      <c r="N98" s="32"/>
      <c r="O98" s="32"/>
      <c r="P98" s="32"/>
      <c r="Q98" s="32"/>
      <c r="R98" s="32"/>
      <c r="S98" s="32"/>
      <c r="T98" s="34"/>
      <c r="U98" s="34"/>
      <c r="V98" s="34"/>
      <c r="W98" s="34"/>
      <c r="X98" s="34"/>
      <c r="Y98" s="34"/>
      <c r="Z98" s="34"/>
      <c r="AA98" s="34"/>
      <c r="AB98" s="34"/>
      <c r="AC98" s="35"/>
    </row>
    <row r="99" spans="1:29">
      <c r="A99" s="5"/>
      <c r="B99" s="30"/>
      <c r="C99" s="30"/>
      <c r="D99" s="30"/>
      <c r="E99" s="30"/>
      <c r="F99" s="30"/>
      <c r="G99" s="30"/>
      <c r="H99" s="30"/>
      <c r="I99" s="30"/>
      <c r="J99" s="30"/>
      <c r="K99" s="32"/>
      <c r="L99" s="32"/>
      <c r="M99" s="32"/>
      <c r="N99" s="32"/>
      <c r="O99" s="32"/>
      <c r="P99" s="32"/>
      <c r="Q99" s="32"/>
      <c r="R99" s="32"/>
      <c r="S99" s="32"/>
      <c r="T99" s="34"/>
      <c r="U99" s="34"/>
      <c r="V99" s="34"/>
      <c r="W99" s="34"/>
      <c r="X99" s="34"/>
      <c r="Y99" s="34"/>
      <c r="Z99" s="34"/>
      <c r="AA99" s="34"/>
      <c r="AB99" s="34"/>
      <c r="AC99" s="35"/>
    </row>
    <row r="100" spans="1:29">
      <c r="A100" s="5"/>
      <c r="B100" s="18"/>
      <c r="C100" s="18"/>
      <c r="D100" s="18"/>
      <c r="E100" s="18"/>
      <c r="F100" s="18"/>
      <c r="G100" s="18"/>
      <c r="H100" s="18"/>
      <c r="I100" s="18"/>
      <c r="J100" s="18"/>
      <c r="K100" s="32"/>
      <c r="L100" s="32"/>
      <c r="M100" s="32"/>
      <c r="N100" s="32"/>
      <c r="O100" s="32"/>
      <c r="P100" s="32"/>
      <c r="Q100" s="32"/>
      <c r="R100" s="32"/>
      <c r="S100" s="32"/>
      <c r="T100" s="34"/>
      <c r="U100" s="34"/>
      <c r="V100" s="34"/>
      <c r="W100" s="34"/>
      <c r="X100" s="34"/>
      <c r="Y100" s="34"/>
      <c r="Z100" s="34"/>
      <c r="AA100" s="34"/>
      <c r="AB100" s="34"/>
      <c r="AC100" s="35"/>
    </row>
    <row r="101" spans="1:29">
      <c r="A101" s="5"/>
      <c r="B101" s="29"/>
      <c r="C101" s="29"/>
      <c r="D101" s="29"/>
      <c r="E101" s="29"/>
      <c r="F101" s="29"/>
      <c r="G101" s="29"/>
      <c r="H101" s="29"/>
      <c r="I101" s="29"/>
      <c r="J101" s="29"/>
      <c r="K101" s="32"/>
      <c r="L101" s="32"/>
      <c r="M101" s="32"/>
      <c r="N101" s="32"/>
      <c r="O101" s="32"/>
      <c r="P101" s="32"/>
      <c r="Q101" s="32"/>
      <c r="R101" s="32"/>
      <c r="S101" s="32"/>
      <c r="T101" s="34"/>
      <c r="U101" s="34"/>
      <c r="V101" s="34"/>
      <c r="W101" s="34"/>
      <c r="X101" s="34"/>
      <c r="Y101" s="34"/>
      <c r="Z101" s="34"/>
      <c r="AA101" s="34"/>
      <c r="AB101" s="34"/>
      <c r="AC101" s="35"/>
    </row>
  </sheetData>
  <mergeCells count="5">
    <mergeCell ref="A1:A2"/>
    <mergeCell ref="AC1:AC2"/>
    <mergeCell ref="T1:AB1"/>
    <mergeCell ref="K1:S1"/>
    <mergeCell ref="B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6"/>
  <sheetViews>
    <sheetView topLeftCell="E1" zoomScaleNormal="100" workbookViewId="0">
      <selection activeCell="W10" sqref="W10"/>
    </sheetView>
  </sheetViews>
  <sheetFormatPr defaultColWidth="8.88671875" defaultRowHeight="14.4"/>
  <cols>
    <col min="1" max="1" width="9.6640625" style="2" customWidth="1"/>
    <col min="2" max="2" width="5.44140625" style="2" bestFit="1" customWidth="1"/>
    <col min="3" max="3" width="4.77734375" style="2" bestFit="1" customWidth="1"/>
    <col min="4" max="4" width="10.6640625" style="2" bestFit="1" customWidth="1"/>
    <col min="5" max="5" width="9.6640625" style="2" bestFit="1" customWidth="1"/>
    <col min="6" max="6" width="11.77734375" style="2" bestFit="1" customWidth="1"/>
    <col min="7" max="7" width="6.5546875" style="2" bestFit="1" customWidth="1"/>
    <col min="8" max="8" width="7" style="2" bestFit="1" customWidth="1"/>
    <col min="9" max="9" width="8.109375" style="2" bestFit="1" customWidth="1"/>
    <col min="10" max="10" width="5.44140625" style="2" bestFit="1" customWidth="1"/>
    <col min="11" max="11" width="22.44140625" style="2" customWidth="1"/>
    <col min="12" max="12" width="25" style="2" bestFit="1" customWidth="1"/>
    <col min="13" max="13" width="9.6640625" style="2" customWidth="1"/>
    <col min="14" max="16384" width="8.88671875" style="2"/>
  </cols>
  <sheetData>
    <row r="1" spans="1:13" s="1" customFormat="1">
      <c r="A1" s="181" t="s">
        <v>0</v>
      </c>
      <c r="B1" s="190" t="s">
        <v>10</v>
      </c>
      <c r="C1" s="190"/>
      <c r="D1" s="190"/>
      <c r="E1" s="190"/>
      <c r="F1" s="190"/>
      <c r="G1" s="190"/>
      <c r="H1" s="190"/>
      <c r="I1" s="190"/>
      <c r="J1" s="190"/>
      <c r="K1" s="191" t="s">
        <v>11</v>
      </c>
      <c r="L1" s="192" t="s">
        <v>12</v>
      </c>
      <c r="M1" s="181" t="s">
        <v>0</v>
      </c>
    </row>
    <row r="2" spans="1:13" s="1" customFormat="1">
      <c r="A2" s="181"/>
      <c r="B2" s="74" t="s">
        <v>88</v>
      </c>
      <c r="C2" s="74" t="s">
        <v>87</v>
      </c>
      <c r="D2" s="74" t="s">
        <v>65</v>
      </c>
      <c r="E2" s="74" t="s">
        <v>62</v>
      </c>
      <c r="F2" s="74" t="s">
        <v>61</v>
      </c>
      <c r="G2" s="74" t="s">
        <v>66</v>
      </c>
      <c r="H2" s="74" t="s">
        <v>67</v>
      </c>
      <c r="I2" s="74" t="s">
        <v>63</v>
      </c>
      <c r="J2" s="74" t="s">
        <v>64</v>
      </c>
      <c r="K2" s="191"/>
      <c r="L2" s="192"/>
      <c r="M2" s="181"/>
    </row>
    <row r="3" spans="1:13">
      <c r="A3" s="5">
        <v>45383</v>
      </c>
      <c r="B3" s="17">
        <v>69</v>
      </c>
      <c r="C3" s="17">
        <v>34</v>
      </c>
      <c r="D3" s="17">
        <v>60</v>
      </c>
      <c r="E3" s="17">
        <v>60</v>
      </c>
      <c r="F3" s="17">
        <v>38</v>
      </c>
      <c r="G3" s="17">
        <v>72</v>
      </c>
      <c r="H3" s="17">
        <v>25</v>
      </c>
      <c r="I3" s="17">
        <v>87</v>
      </c>
      <c r="J3" s="17">
        <v>3</v>
      </c>
      <c r="K3" s="2">
        <f t="shared" ref="K3:K34" si="0">SUM(B3:J3)</f>
        <v>448</v>
      </c>
      <c r="L3" s="25">
        <f t="shared" ref="L3:L34" si="1">AVERAGE(B3:J3)</f>
        <v>49.777777777777779</v>
      </c>
      <c r="M3" s="5">
        <v>45383</v>
      </c>
    </row>
    <row r="4" spans="1:13">
      <c r="A4" s="5">
        <v>45384</v>
      </c>
      <c r="B4" s="17">
        <f>B3+Purchase!B3-Sales!B3</f>
        <v>58</v>
      </c>
      <c r="C4" s="17">
        <f>C3+Purchase!C3-Sales!C3</f>
        <v>3</v>
      </c>
      <c r="D4" s="17">
        <f>D3+Purchase!D3-Sales!D3</f>
        <v>49</v>
      </c>
      <c r="E4" s="17">
        <f>E3+Purchase!E3-Sales!E3</f>
        <v>47</v>
      </c>
      <c r="F4" s="17">
        <f>F3+Purchase!F3-Sales!F3</f>
        <v>31</v>
      </c>
      <c r="G4" s="17">
        <f>G3+Purchase!G3-Sales!G3</f>
        <v>58</v>
      </c>
      <c r="H4" s="17">
        <f>H3+Purchase!H3-Sales!H3</f>
        <v>21</v>
      </c>
      <c r="I4" s="17">
        <f>I3+Purchase!I3-Sales!I3</f>
        <v>73</v>
      </c>
      <c r="J4" s="17">
        <f>J3+Purchase!J3-Sales!J3</f>
        <v>56</v>
      </c>
      <c r="K4" s="2">
        <f t="shared" si="0"/>
        <v>396</v>
      </c>
      <c r="L4" s="25">
        <f t="shared" si="1"/>
        <v>44</v>
      </c>
      <c r="M4" s="5">
        <v>45384</v>
      </c>
    </row>
    <row r="5" spans="1:13">
      <c r="A5" s="5">
        <v>45385</v>
      </c>
      <c r="B5" s="17">
        <f>B4+Purchase!B4-Sales!B4</f>
        <v>48</v>
      </c>
      <c r="C5" s="17">
        <f>C4+Purchase!C4-Sales!C4</f>
        <v>182</v>
      </c>
      <c r="D5" s="17">
        <f>D4+Purchase!D4-Sales!D4</f>
        <v>36</v>
      </c>
      <c r="E5" s="17">
        <f>E4+Purchase!E4-Sales!E4</f>
        <v>33</v>
      </c>
      <c r="F5" s="17">
        <f>F4+Purchase!F4-Sales!F4</f>
        <v>24</v>
      </c>
      <c r="G5" s="17">
        <f>G4+Purchase!G4-Sales!G4</f>
        <v>43</v>
      </c>
      <c r="H5" s="17">
        <f>H4+Purchase!H4-Sales!H4</f>
        <v>16</v>
      </c>
      <c r="I5" s="17">
        <f>I4+Purchase!I4-Sales!I4</f>
        <v>56</v>
      </c>
      <c r="J5" s="17">
        <f>J4+Purchase!J4-Sales!J4</f>
        <v>50</v>
      </c>
      <c r="K5" s="2">
        <f t="shared" si="0"/>
        <v>488</v>
      </c>
      <c r="L5" s="25">
        <f t="shared" si="1"/>
        <v>54.222222222222221</v>
      </c>
      <c r="M5" s="5">
        <v>45385</v>
      </c>
    </row>
    <row r="6" spans="1:13">
      <c r="A6" s="5">
        <v>45386</v>
      </c>
      <c r="B6" s="17">
        <f>B5+Purchase!B5-Sales!B5</f>
        <v>38</v>
      </c>
      <c r="C6" s="17">
        <f>C5+Purchase!C5-Sales!C5</f>
        <v>153</v>
      </c>
      <c r="D6" s="17">
        <f>D5+Purchase!D5-Sales!D5</f>
        <v>25</v>
      </c>
      <c r="E6" s="17">
        <f>E5+Purchase!E5-Sales!E5</f>
        <v>18</v>
      </c>
      <c r="F6" s="17">
        <f>F5+Purchase!F5-Sales!F5</f>
        <v>16</v>
      </c>
      <c r="G6" s="17">
        <f>G5+Purchase!G5-Sales!G5</f>
        <v>129</v>
      </c>
      <c r="H6" s="17">
        <f>H5+Purchase!H5-Sales!H5</f>
        <v>48</v>
      </c>
      <c r="I6" s="17">
        <f>I5+Purchase!I5-Sales!I5</f>
        <v>39</v>
      </c>
      <c r="J6" s="17">
        <f>J5+Purchase!J5-Sales!J5</f>
        <v>44</v>
      </c>
      <c r="K6" s="2">
        <f t="shared" si="0"/>
        <v>510</v>
      </c>
      <c r="L6" s="25">
        <f t="shared" si="1"/>
        <v>56.666666666666664</v>
      </c>
      <c r="M6" s="5">
        <v>45386</v>
      </c>
    </row>
    <row r="7" spans="1:13">
      <c r="A7" s="5">
        <v>45387</v>
      </c>
      <c r="B7" s="17">
        <f>B6+Purchase!B6-Sales!B6</f>
        <v>28</v>
      </c>
      <c r="C7" s="17">
        <f>C6+Purchase!C6-Sales!C6</f>
        <v>123</v>
      </c>
      <c r="D7" s="17">
        <f>D6+Purchase!D6-Sales!D6</f>
        <v>111</v>
      </c>
      <c r="E7" s="17">
        <f>E6+Purchase!E6-Sales!E6</f>
        <v>83</v>
      </c>
      <c r="F7" s="17">
        <f>F6+Purchase!F6-Sales!F6</f>
        <v>87</v>
      </c>
      <c r="G7" s="17">
        <f>G6+Purchase!G6-Sales!G6</f>
        <v>115</v>
      </c>
      <c r="H7" s="17">
        <f>H6+Purchase!H6-Sales!H6</f>
        <v>43</v>
      </c>
      <c r="I7" s="17">
        <f>I6+Purchase!I6-Sales!I6</f>
        <v>21</v>
      </c>
      <c r="J7" s="17">
        <f>J6+Purchase!J6-Sales!J6</f>
        <v>38</v>
      </c>
      <c r="K7" s="2">
        <f t="shared" si="0"/>
        <v>649</v>
      </c>
      <c r="L7" s="25">
        <f t="shared" si="1"/>
        <v>72.111111111111114</v>
      </c>
      <c r="M7" s="5">
        <v>45387</v>
      </c>
    </row>
    <row r="8" spans="1:13">
      <c r="A8" s="5">
        <v>45388</v>
      </c>
      <c r="B8" s="17">
        <f>B7+Purchase!B7-Sales!B7</f>
        <v>92</v>
      </c>
      <c r="C8" s="17">
        <f>C7+Purchase!C7-Sales!C7</f>
        <v>94</v>
      </c>
      <c r="D8" s="17">
        <f>D7+Purchase!D7-Sales!D7</f>
        <v>96</v>
      </c>
      <c r="E8" s="17">
        <f>E7+Purchase!E7-Sales!E7</f>
        <v>72</v>
      </c>
      <c r="F8" s="17">
        <f>F7+Purchase!F7-Sales!F7</f>
        <v>79</v>
      </c>
      <c r="G8" s="17">
        <f>G7+Purchase!G7-Sales!G7</f>
        <v>102</v>
      </c>
      <c r="H8" s="17">
        <f>H7+Purchase!H7-Sales!H7</f>
        <v>37</v>
      </c>
      <c r="I8" s="17">
        <f>I7+Purchase!I7-Sales!I7</f>
        <v>2</v>
      </c>
      <c r="J8" s="17">
        <f>J7+Purchase!J7-Sales!J7</f>
        <v>31</v>
      </c>
      <c r="K8" s="2">
        <f t="shared" si="0"/>
        <v>605</v>
      </c>
      <c r="L8" s="25">
        <f t="shared" si="1"/>
        <v>67.222222222222229</v>
      </c>
      <c r="M8" s="5">
        <v>45388</v>
      </c>
    </row>
    <row r="9" spans="1:13">
      <c r="A9" s="5">
        <v>45389</v>
      </c>
      <c r="B9" s="17">
        <f>B8+Purchase!B8-Sales!B8</f>
        <v>81</v>
      </c>
      <c r="C9" s="17">
        <f>C8+Purchase!C8-Sales!C8</f>
        <v>62</v>
      </c>
      <c r="D9" s="17">
        <f>D8+Purchase!D8-Sales!D8</f>
        <v>81</v>
      </c>
      <c r="E9" s="17">
        <f>E8+Purchase!E8-Sales!E8</f>
        <v>62</v>
      </c>
      <c r="F9" s="17">
        <f>F8+Purchase!F8-Sales!F8</f>
        <v>72</v>
      </c>
      <c r="G9" s="17">
        <f>G8+Purchase!G8-Sales!G8</f>
        <v>89</v>
      </c>
      <c r="H9" s="17">
        <f>H8+Purchase!H8-Sales!H8</f>
        <v>32</v>
      </c>
      <c r="I9" s="17">
        <f>I8+Purchase!I8-Sales!I8</f>
        <v>131</v>
      </c>
      <c r="J9" s="17">
        <f>J8+Purchase!J8-Sales!J8</f>
        <v>23</v>
      </c>
      <c r="K9" s="2">
        <f t="shared" si="0"/>
        <v>633</v>
      </c>
      <c r="L9" s="25">
        <f t="shared" si="1"/>
        <v>70.333333333333329</v>
      </c>
      <c r="M9" s="5">
        <v>45389</v>
      </c>
    </row>
    <row r="10" spans="1:13">
      <c r="A10" s="5">
        <v>45390</v>
      </c>
      <c r="B10" s="17">
        <f>B9+Purchase!B9-Sales!B9</f>
        <v>71</v>
      </c>
      <c r="C10" s="17">
        <f>C9+Purchase!C9-Sales!C9</f>
        <v>32</v>
      </c>
      <c r="D10" s="17">
        <f>D9+Purchase!D9-Sales!D9</f>
        <v>68</v>
      </c>
      <c r="E10" s="17">
        <f>E9+Purchase!E9-Sales!E9</f>
        <v>52</v>
      </c>
      <c r="F10" s="17">
        <f>F9+Purchase!F9-Sales!F9</f>
        <v>62</v>
      </c>
      <c r="G10" s="17">
        <f>G9+Purchase!G9-Sales!G9</f>
        <v>74</v>
      </c>
      <c r="H10" s="17">
        <f>H9+Purchase!H9-Sales!H9</f>
        <v>28</v>
      </c>
      <c r="I10" s="17">
        <f>I9+Purchase!I9-Sales!I9</f>
        <v>114</v>
      </c>
      <c r="J10" s="17">
        <f>J9+Purchase!J9-Sales!J9</f>
        <v>17</v>
      </c>
      <c r="K10" s="2">
        <f t="shared" si="0"/>
        <v>518</v>
      </c>
      <c r="L10" s="25">
        <f t="shared" si="1"/>
        <v>57.555555555555557</v>
      </c>
      <c r="M10" s="5">
        <v>45390</v>
      </c>
    </row>
    <row r="11" spans="1:13">
      <c r="A11" s="5">
        <v>45391</v>
      </c>
      <c r="B11" s="17">
        <f>B10+Purchase!B10-Sales!B10</f>
        <v>61</v>
      </c>
      <c r="C11" s="17">
        <f>C10+Purchase!C10-Sales!C10</f>
        <v>2</v>
      </c>
      <c r="D11" s="17">
        <f>D10+Purchase!D10-Sales!D10</f>
        <v>56</v>
      </c>
      <c r="E11" s="17">
        <f>E10+Purchase!E10-Sales!E10</f>
        <v>38</v>
      </c>
      <c r="F11" s="17">
        <f>F10+Purchase!F10-Sales!F10</f>
        <v>52</v>
      </c>
      <c r="G11" s="17">
        <f>G10+Purchase!G10-Sales!G10</f>
        <v>62</v>
      </c>
      <c r="H11" s="17">
        <f>H10+Purchase!H10-Sales!H10</f>
        <v>23</v>
      </c>
      <c r="I11" s="17">
        <f>I10+Purchase!I10-Sales!I10</f>
        <v>98</v>
      </c>
      <c r="J11" s="17">
        <f>J10+Purchase!J10-Sales!J10</f>
        <v>71</v>
      </c>
      <c r="K11" s="2">
        <f t="shared" si="0"/>
        <v>463</v>
      </c>
      <c r="L11" s="25">
        <f t="shared" si="1"/>
        <v>51.444444444444443</v>
      </c>
      <c r="M11" s="5">
        <v>45391</v>
      </c>
    </row>
    <row r="12" spans="1:13">
      <c r="A12" s="5">
        <v>45392</v>
      </c>
      <c r="B12" s="17">
        <f>B11+Purchase!B11-Sales!B11</f>
        <v>51</v>
      </c>
      <c r="C12" s="17">
        <f>C11+Purchase!C11-Sales!C11</f>
        <v>173</v>
      </c>
      <c r="D12" s="17">
        <f>D11+Purchase!D11-Sales!D11</f>
        <v>45</v>
      </c>
      <c r="E12" s="17">
        <f>E11+Purchase!E11-Sales!E11</f>
        <v>26</v>
      </c>
      <c r="F12" s="17">
        <f>F11+Purchase!F11-Sales!F11</f>
        <v>43</v>
      </c>
      <c r="G12" s="17">
        <f>G11+Purchase!G11-Sales!G11</f>
        <v>52</v>
      </c>
      <c r="H12" s="17">
        <f>H11+Purchase!H11-Sales!H11</f>
        <v>20</v>
      </c>
      <c r="I12" s="17">
        <f>I11+Purchase!I11-Sales!I11</f>
        <v>79</v>
      </c>
      <c r="J12" s="17">
        <f>J11+Purchase!J11-Sales!J11</f>
        <v>64</v>
      </c>
      <c r="K12" s="2">
        <f t="shared" si="0"/>
        <v>553</v>
      </c>
      <c r="L12" s="25">
        <f t="shared" si="1"/>
        <v>61.444444444444443</v>
      </c>
      <c r="M12" s="5">
        <v>45392</v>
      </c>
    </row>
    <row r="13" spans="1:13">
      <c r="A13" s="5">
        <v>45393</v>
      </c>
      <c r="B13" s="17">
        <f>B12+Purchase!B12-Sales!B12</f>
        <v>41</v>
      </c>
      <c r="C13" s="17">
        <f>C12+Purchase!C12-Sales!C12</f>
        <v>145</v>
      </c>
      <c r="D13" s="17">
        <f>D12+Purchase!D12-Sales!D12</f>
        <v>36</v>
      </c>
      <c r="E13" s="17">
        <f>E12+Purchase!E12-Sales!E12</f>
        <v>15</v>
      </c>
      <c r="F13" s="17">
        <f>F12+Purchase!F12-Sales!F12</f>
        <v>37</v>
      </c>
      <c r="G13" s="17">
        <f>G12+Purchase!G12-Sales!G12</f>
        <v>141</v>
      </c>
      <c r="H13" s="17">
        <f>H12+Purchase!H12-Sales!H12</f>
        <v>52</v>
      </c>
      <c r="I13" s="17">
        <f>I12+Purchase!I12-Sales!I12</f>
        <v>60</v>
      </c>
      <c r="J13" s="17">
        <f>J12+Purchase!J12-Sales!J12</f>
        <v>56</v>
      </c>
      <c r="K13" s="2">
        <f t="shared" si="0"/>
        <v>583</v>
      </c>
      <c r="L13" s="25">
        <f t="shared" si="1"/>
        <v>64.777777777777771</v>
      </c>
      <c r="M13" s="5">
        <v>45393</v>
      </c>
    </row>
    <row r="14" spans="1:13">
      <c r="A14" s="5">
        <v>45394</v>
      </c>
      <c r="B14" s="17">
        <f>B13+Purchase!B13-Sales!B13</f>
        <v>31</v>
      </c>
      <c r="C14" s="17">
        <f>C13+Purchase!C13-Sales!C13</f>
        <v>112</v>
      </c>
      <c r="D14" s="17">
        <f>D13+Purchase!D13-Sales!D13</f>
        <v>116</v>
      </c>
      <c r="E14" s="17">
        <f>E13+Purchase!E13-Sales!E13</f>
        <v>81</v>
      </c>
      <c r="F14" s="17">
        <f>F13+Purchase!F13-Sales!F13</f>
        <v>98</v>
      </c>
      <c r="G14" s="17">
        <f>G13+Purchase!G13-Sales!G13</f>
        <v>128</v>
      </c>
      <c r="H14" s="17">
        <f>H13+Purchase!H13-Sales!H13</f>
        <v>46</v>
      </c>
      <c r="I14" s="17">
        <f>I13+Purchase!I13-Sales!I13</f>
        <v>40</v>
      </c>
      <c r="J14" s="17">
        <f>J13+Purchase!J13-Sales!J13</f>
        <v>47</v>
      </c>
      <c r="K14" s="2">
        <f t="shared" si="0"/>
        <v>699</v>
      </c>
      <c r="L14" s="25">
        <f t="shared" si="1"/>
        <v>77.666666666666671</v>
      </c>
      <c r="M14" s="5">
        <v>45394</v>
      </c>
    </row>
    <row r="15" spans="1:13">
      <c r="A15" s="5">
        <v>45395</v>
      </c>
      <c r="B15" s="17">
        <f>B14+Purchase!B14-Sales!B14</f>
        <v>101</v>
      </c>
      <c r="C15" s="17">
        <f>C14+Purchase!C14-Sales!C14</f>
        <v>80</v>
      </c>
      <c r="D15" s="17">
        <f>D14+Purchase!D14-Sales!D14</f>
        <v>102</v>
      </c>
      <c r="E15" s="17">
        <f>E14+Purchase!E14-Sales!E14</f>
        <v>71</v>
      </c>
      <c r="F15" s="17">
        <f>F14+Purchase!F14-Sales!F14</f>
        <v>90</v>
      </c>
      <c r="G15" s="17">
        <f>G14+Purchase!G14-Sales!G14</f>
        <v>114</v>
      </c>
      <c r="H15" s="17">
        <f>H14+Purchase!H14-Sales!H14</f>
        <v>42</v>
      </c>
      <c r="I15" s="17">
        <f>I14+Purchase!I14-Sales!I14</f>
        <v>23</v>
      </c>
      <c r="J15" s="17">
        <f>J14+Purchase!J14-Sales!J14</f>
        <v>40</v>
      </c>
      <c r="K15" s="2">
        <f t="shared" si="0"/>
        <v>663</v>
      </c>
      <c r="L15" s="25">
        <f t="shared" si="1"/>
        <v>73.666666666666671</v>
      </c>
      <c r="M15" s="5">
        <v>45395</v>
      </c>
    </row>
    <row r="16" spans="1:13">
      <c r="A16" s="5">
        <v>45396</v>
      </c>
      <c r="B16" s="17">
        <f>B15+Purchase!B15-Sales!B15</f>
        <v>89</v>
      </c>
      <c r="C16" s="17">
        <f>C15+Purchase!C15-Sales!C15</f>
        <v>48</v>
      </c>
      <c r="D16" s="17">
        <f>D15+Purchase!D15-Sales!D15</f>
        <v>89</v>
      </c>
      <c r="E16" s="17">
        <f>E15+Purchase!E15-Sales!E15</f>
        <v>60</v>
      </c>
      <c r="F16" s="17">
        <f>F15+Purchase!F15-Sales!F15</f>
        <v>83</v>
      </c>
      <c r="G16" s="17">
        <f>G15+Purchase!G15-Sales!G15</f>
        <v>100</v>
      </c>
      <c r="H16" s="17">
        <f>H15+Purchase!H15-Sales!H15</f>
        <v>39</v>
      </c>
      <c r="I16" s="17">
        <f>I15+Purchase!I15-Sales!I15</f>
        <v>131</v>
      </c>
      <c r="J16" s="17">
        <f>J15+Purchase!J15-Sales!J15</f>
        <v>34</v>
      </c>
      <c r="K16" s="2">
        <f t="shared" si="0"/>
        <v>673</v>
      </c>
      <c r="L16" s="25">
        <f t="shared" si="1"/>
        <v>74.777777777777771</v>
      </c>
      <c r="M16" s="5">
        <v>45396</v>
      </c>
    </row>
    <row r="17" spans="1:13">
      <c r="A17" s="5">
        <v>45397</v>
      </c>
      <c r="B17" s="17">
        <f>B16+Purchase!B16-Sales!B16</f>
        <v>78</v>
      </c>
      <c r="C17" s="17">
        <f>C16+Purchase!C16-Sales!C16</f>
        <v>207</v>
      </c>
      <c r="D17" s="17">
        <f>D16+Purchase!D16-Sales!D16</f>
        <v>79</v>
      </c>
      <c r="E17" s="17">
        <f>E16+Purchase!E16-Sales!E16</f>
        <v>50</v>
      </c>
      <c r="F17" s="17">
        <f>F16+Purchase!F16-Sales!F16</f>
        <v>73</v>
      </c>
      <c r="G17" s="17">
        <f>G16+Purchase!G16-Sales!G16</f>
        <v>87</v>
      </c>
      <c r="H17" s="17">
        <f>H16+Purchase!H16-Sales!H16</f>
        <v>36</v>
      </c>
      <c r="I17" s="17">
        <f>I16+Purchase!I16-Sales!I16</f>
        <v>113</v>
      </c>
      <c r="J17" s="17">
        <f>J16+Purchase!J16-Sales!J16</f>
        <v>28</v>
      </c>
      <c r="K17" s="2">
        <f t="shared" si="0"/>
        <v>751</v>
      </c>
      <c r="L17" s="25">
        <f t="shared" si="1"/>
        <v>83.444444444444443</v>
      </c>
      <c r="M17" s="5">
        <v>45397</v>
      </c>
    </row>
    <row r="18" spans="1:13">
      <c r="A18" s="5">
        <v>45398</v>
      </c>
      <c r="B18" s="17">
        <f>B17+Purchase!B17-Sales!B17</f>
        <v>68</v>
      </c>
      <c r="C18" s="17">
        <f>C17+Purchase!C17-Sales!C17</f>
        <v>177</v>
      </c>
      <c r="D18" s="17">
        <f>D17+Purchase!D17-Sales!D17</f>
        <v>64</v>
      </c>
      <c r="E18" s="17">
        <f>E17+Purchase!E17-Sales!E17</f>
        <v>38</v>
      </c>
      <c r="F18" s="17">
        <f>F17+Purchase!F17-Sales!F17</f>
        <v>64</v>
      </c>
      <c r="G18" s="17">
        <f>G17+Purchase!G17-Sales!G17</f>
        <v>74</v>
      </c>
      <c r="H18" s="17">
        <f>H17+Purchase!H17-Sales!H17</f>
        <v>32</v>
      </c>
      <c r="I18" s="17">
        <f>I17+Purchase!I17-Sales!I17</f>
        <v>97</v>
      </c>
      <c r="J18" s="17">
        <f>J17+Purchase!J17-Sales!J17</f>
        <v>82</v>
      </c>
      <c r="K18" s="2">
        <f t="shared" si="0"/>
        <v>696</v>
      </c>
      <c r="L18" s="25">
        <f t="shared" si="1"/>
        <v>77.333333333333329</v>
      </c>
      <c r="M18" s="5">
        <v>45398</v>
      </c>
    </row>
    <row r="19" spans="1:13">
      <c r="A19" s="5">
        <v>45399</v>
      </c>
      <c r="B19" s="17">
        <f>B18+Purchase!B18-Sales!B18</f>
        <v>58</v>
      </c>
      <c r="C19" s="17">
        <f>C18+Purchase!C18-Sales!C18</f>
        <v>146</v>
      </c>
      <c r="D19" s="17">
        <f>D18+Purchase!D18-Sales!D18</f>
        <v>49</v>
      </c>
      <c r="E19" s="17">
        <f>E18+Purchase!E18-Sales!E18</f>
        <v>24</v>
      </c>
      <c r="F19" s="17">
        <f>F18+Purchase!F18-Sales!F18</f>
        <v>57</v>
      </c>
      <c r="G19" s="17">
        <f>G18+Purchase!G18-Sales!G18</f>
        <v>59</v>
      </c>
      <c r="H19" s="17">
        <f>H18+Purchase!H18-Sales!H18</f>
        <v>29</v>
      </c>
      <c r="I19" s="17">
        <f>I18+Purchase!I18-Sales!I18</f>
        <v>82</v>
      </c>
      <c r="J19" s="17">
        <f>J18+Purchase!J18-Sales!J18</f>
        <v>75</v>
      </c>
      <c r="K19" s="2">
        <f t="shared" si="0"/>
        <v>579</v>
      </c>
      <c r="L19" s="25">
        <f t="shared" si="1"/>
        <v>64.333333333333329</v>
      </c>
      <c r="M19" s="5">
        <v>45399</v>
      </c>
    </row>
    <row r="20" spans="1:13">
      <c r="A20" s="5">
        <v>45400</v>
      </c>
      <c r="B20" s="17">
        <f>B19+Purchase!B19-Sales!B19</f>
        <v>48</v>
      </c>
      <c r="C20" s="17">
        <f>C19+Purchase!C19-Sales!C19</f>
        <v>115</v>
      </c>
      <c r="D20" s="17">
        <f>D19+Purchase!D19-Sales!D19</f>
        <v>36</v>
      </c>
      <c r="E20" s="17">
        <f>E19+Purchase!E19-Sales!E19</f>
        <v>11</v>
      </c>
      <c r="F20" s="17">
        <f>F19+Purchase!F19-Sales!F19</f>
        <v>50</v>
      </c>
      <c r="G20" s="17">
        <f>G19+Purchase!G19-Sales!G19</f>
        <v>147</v>
      </c>
      <c r="H20" s="17">
        <f>H19+Purchase!H19-Sales!H19</f>
        <v>61</v>
      </c>
      <c r="I20" s="17">
        <f>I19+Purchase!I19-Sales!I19</f>
        <v>68</v>
      </c>
      <c r="J20" s="17">
        <f>J19+Purchase!J19-Sales!J19</f>
        <v>67</v>
      </c>
      <c r="K20" s="2">
        <f t="shared" si="0"/>
        <v>603</v>
      </c>
      <c r="L20" s="25">
        <f t="shared" si="1"/>
        <v>67</v>
      </c>
      <c r="M20" s="5">
        <v>45400</v>
      </c>
    </row>
    <row r="21" spans="1:13">
      <c r="A21" s="5">
        <v>45401</v>
      </c>
      <c r="B21" s="17">
        <f>B20+Purchase!B20-Sales!B20</f>
        <v>39</v>
      </c>
      <c r="C21" s="17">
        <f>C20+Purchase!C20-Sales!C20</f>
        <v>86</v>
      </c>
      <c r="D21" s="17">
        <f>D20+Purchase!D20-Sales!D20</f>
        <v>107</v>
      </c>
      <c r="E21" s="17">
        <f>E20+Purchase!E20-Sales!E20</f>
        <v>72</v>
      </c>
      <c r="F21" s="17">
        <f>F20+Purchase!F20-Sales!F20</f>
        <v>103</v>
      </c>
      <c r="G21" s="17">
        <f>G20+Purchase!G20-Sales!G20</f>
        <v>137</v>
      </c>
      <c r="H21" s="17">
        <f>H20+Purchase!H20-Sales!H20</f>
        <v>56</v>
      </c>
      <c r="I21" s="17">
        <f>I20+Purchase!I20-Sales!I20</f>
        <v>54</v>
      </c>
      <c r="J21" s="17">
        <f>J20+Purchase!J20-Sales!J20</f>
        <v>61</v>
      </c>
      <c r="K21" s="2">
        <f t="shared" si="0"/>
        <v>715</v>
      </c>
      <c r="L21" s="25">
        <f t="shared" si="1"/>
        <v>79.444444444444443</v>
      </c>
      <c r="M21" s="5">
        <v>45401</v>
      </c>
    </row>
    <row r="22" spans="1:13">
      <c r="A22" s="5">
        <v>45402</v>
      </c>
      <c r="B22" s="17">
        <f>B21+Purchase!B21-Sales!B21</f>
        <v>108</v>
      </c>
      <c r="C22" s="17">
        <f>C21+Purchase!C21-Sales!C21</f>
        <v>56</v>
      </c>
      <c r="D22" s="17">
        <f>D21+Purchase!D21-Sales!D21</f>
        <v>95</v>
      </c>
      <c r="E22" s="17">
        <f>E21+Purchase!E21-Sales!E21</f>
        <v>60</v>
      </c>
      <c r="F22" s="17">
        <f>F21+Purchase!F21-Sales!F21</f>
        <v>95</v>
      </c>
      <c r="G22" s="17">
        <f>G21+Purchase!G21-Sales!G21</f>
        <v>126</v>
      </c>
      <c r="H22" s="17">
        <f>H21+Purchase!H21-Sales!H21</f>
        <v>52</v>
      </c>
      <c r="I22" s="17">
        <f>I21+Purchase!I21-Sales!I21</f>
        <v>39</v>
      </c>
      <c r="J22" s="17">
        <f>J21+Purchase!J21-Sales!J21</f>
        <v>55</v>
      </c>
      <c r="K22" s="2">
        <f t="shared" si="0"/>
        <v>686</v>
      </c>
      <c r="L22" s="25">
        <f t="shared" si="1"/>
        <v>76.222222222222229</v>
      </c>
      <c r="M22" s="5">
        <v>45402</v>
      </c>
    </row>
    <row r="23" spans="1:13">
      <c r="A23" s="5">
        <v>45403</v>
      </c>
      <c r="B23" s="17">
        <f>B22+Purchase!B22-Sales!B22</f>
        <v>97</v>
      </c>
      <c r="C23" s="17">
        <f>C22+Purchase!C22-Sales!C22</f>
        <v>27</v>
      </c>
      <c r="D23" s="17">
        <f>D22+Purchase!D22-Sales!D22</f>
        <v>84</v>
      </c>
      <c r="E23" s="17">
        <f>E22+Purchase!E22-Sales!E22</f>
        <v>49</v>
      </c>
      <c r="F23" s="17">
        <f>F22+Purchase!F22-Sales!F22</f>
        <v>86</v>
      </c>
      <c r="G23" s="17">
        <f>G22+Purchase!G22-Sales!G22</f>
        <v>113</v>
      </c>
      <c r="H23" s="17">
        <f>H22+Purchase!H22-Sales!H22</f>
        <v>47</v>
      </c>
      <c r="I23" s="17">
        <f>I22+Purchase!I22-Sales!I22</f>
        <v>143</v>
      </c>
      <c r="J23" s="17">
        <f>J22+Purchase!J22-Sales!J22</f>
        <v>49</v>
      </c>
      <c r="K23" s="2">
        <f t="shared" si="0"/>
        <v>695</v>
      </c>
      <c r="L23" s="25">
        <f t="shared" si="1"/>
        <v>77.222222222222229</v>
      </c>
      <c r="M23" s="5">
        <v>45403</v>
      </c>
    </row>
    <row r="24" spans="1:13">
      <c r="A24" s="5">
        <v>45404</v>
      </c>
      <c r="B24" s="17">
        <f>B23+Purchase!B23-Sales!B23</f>
        <v>86</v>
      </c>
      <c r="C24" s="17">
        <f>C23+Purchase!C23-Sales!C23</f>
        <v>195</v>
      </c>
      <c r="D24" s="17">
        <f>D23+Purchase!D23-Sales!D23</f>
        <v>75</v>
      </c>
      <c r="E24" s="17">
        <f>E23+Purchase!E23-Sales!E23</f>
        <v>40</v>
      </c>
      <c r="F24" s="17">
        <f>F23+Purchase!F23-Sales!F23</f>
        <v>79</v>
      </c>
      <c r="G24" s="17">
        <f>G23+Purchase!G23-Sales!G23</f>
        <v>100</v>
      </c>
      <c r="H24" s="17">
        <f>H23+Purchase!H23-Sales!H23</f>
        <v>44</v>
      </c>
      <c r="I24" s="17">
        <f>I23+Purchase!I23-Sales!I23</f>
        <v>126</v>
      </c>
      <c r="J24" s="17">
        <f>J23+Purchase!J23-Sales!J23</f>
        <v>42</v>
      </c>
      <c r="K24" s="2">
        <f t="shared" si="0"/>
        <v>787</v>
      </c>
      <c r="L24" s="25">
        <f t="shared" si="1"/>
        <v>87.444444444444443</v>
      </c>
      <c r="M24" s="5">
        <v>45404</v>
      </c>
    </row>
    <row r="25" spans="1:13">
      <c r="A25" s="5">
        <v>45405</v>
      </c>
      <c r="B25" s="17">
        <f>B24+Purchase!B24-Sales!B24</f>
        <v>75</v>
      </c>
      <c r="C25" s="17">
        <f>C24+Purchase!C24-Sales!C24</f>
        <v>165</v>
      </c>
      <c r="D25" s="17">
        <f>D24+Purchase!D24-Sales!D24</f>
        <v>65</v>
      </c>
      <c r="E25" s="17">
        <f>E24+Purchase!E24-Sales!E24</f>
        <v>30</v>
      </c>
      <c r="F25" s="17">
        <f>F24+Purchase!F24-Sales!F24</f>
        <v>73</v>
      </c>
      <c r="G25" s="17">
        <f>G24+Purchase!G24-Sales!G24</f>
        <v>90</v>
      </c>
      <c r="H25" s="17">
        <f>H24+Purchase!H24-Sales!H24</f>
        <v>41</v>
      </c>
      <c r="I25" s="17">
        <f>I24+Purchase!I24-Sales!I24</f>
        <v>110</v>
      </c>
      <c r="J25" s="17">
        <f>J24+Purchase!J24-Sales!J24</f>
        <v>94</v>
      </c>
      <c r="K25" s="2">
        <f t="shared" si="0"/>
        <v>743</v>
      </c>
      <c r="L25" s="25">
        <f t="shared" si="1"/>
        <v>82.555555555555557</v>
      </c>
      <c r="M25" s="5">
        <v>45405</v>
      </c>
    </row>
    <row r="26" spans="1:13">
      <c r="A26" s="5">
        <v>45406</v>
      </c>
      <c r="B26" s="17">
        <f>B25+Purchase!B25-Sales!B25</f>
        <v>65</v>
      </c>
      <c r="C26" s="17">
        <f>C25+Purchase!C25-Sales!C25</f>
        <v>135</v>
      </c>
      <c r="D26" s="17">
        <f>D25+Purchase!D25-Sales!D25</f>
        <v>51</v>
      </c>
      <c r="E26" s="17">
        <f>E25+Purchase!E25-Sales!E25</f>
        <v>16</v>
      </c>
      <c r="F26" s="17">
        <f>F25+Purchase!F25-Sales!F25</f>
        <v>65</v>
      </c>
      <c r="G26" s="17">
        <f>G25+Purchase!G25-Sales!G25</f>
        <v>80</v>
      </c>
      <c r="H26" s="17">
        <f>H25+Purchase!H25-Sales!H25</f>
        <v>35</v>
      </c>
      <c r="I26" s="17">
        <f>I25+Purchase!I25-Sales!I25</f>
        <v>93</v>
      </c>
      <c r="J26" s="17">
        <f>J25+Purchase!J25-Sales!J25</f>
        <v>88</v>
      </c>
      <c r="K26" s="2">
        <f t="shared" si="0"/>
        <v>628</v>
      </c>
      <c r="L26" s="25">
        <f t="shared" si="1"/>
        <v>69.777777777777771</v>
      </c>
      <c r="M26" s="5">
        <v>45406</v>
      </c>
    </row>
    <row r="27" spans="1:13">
      <c r="A27" s="5">
        <v>45407</v>
      </c>
      <c r="B27" s="17">
        <f>B26+Purchase!B26-Sales!B26</f>
        <v>55</v>
      </c>
      <c r="C27" s="17">
        <f>C26+Purchase!C26-Sales!C26</f>
        <v>106</v>
      </c>
      <c r="D27" s="17">
        <f>D26+Purchase!D26-Sales!D26</f>
        <v>38</v>
      </c>
      <c r="E27" s="17">
        <f>E26+Purchase!E26-Sales!E26</f>
        <v>3</v>
      </c>
      <c r="F27" s="17">
        <f>F26+Purchase!F26-Sales!F26</f>
        <v>55</v>
      </c>
      <c r="G27" s="17">
        <f>G26+Purchase!G26-Sales!G26</f>
        <v>168</v>
      </c>
      <c r="H27" s="17">
        <f>H26+Purchase!H26-Sales!H26</f>
        <v>66</v>
      </c>
      <c r="I27" s="17">
        <f>I26+Purchase!I26-Sales!I26</f>
        <v>77</v>
      </c>
      <c r="J27" s="17">
        <f>J26+Purchase!J26-Sales!J26</f>
        <v>82</v>
      </c>
      <c r="K27" s="2">
        <f t="shared" si="0"/>
        <v>650</v>
      </c>
      <c r="L27" s="25">
        <f t="shared" si="1"/>
        <v>72.222222222222229</v>
      </c>
      <c r="M27" s="5">
        <v>45407</v>
      </c>
    </row>
    <row r="28" spans="1:13">
      <c r="A28" s="5">
        <v>45408</v>
      </c>
      <c r="B28" s="17">
        <f>B27+Purchase!B27-Sales!B27</f>
        <v>44</v>
      </c>
      <c r="C28" s="17">
        <f>C27+Purchase!C27-Sales!C27</f>
        <v>78</v>
      </c>
      <c r="D28" s="17">
        <f>D27+Purchase!D27-Sales!D27</f>
        <v>108</v>
      </c>
      <c r="E28" s="17">
        <f>E27+Purchase!E27-Sales!E27</f>
        <v>68</v>
      </c>
      <c r="F28" s="17">
        <f>F27+Purchase!F27-Sales!F27</f>
        <v>106</v>
      </c>
      <c r="G28" s="17">
        <f>G27+Purchase!G27-Sales!G27</f>
        <v>154</v>
      </c>
      <c r="H28" s="17">
        <f>H27+Purchase!H27-Sales!H27</f>
        <v>63</v>
      </c>
      <c r="I28" s="17">
        <f>I27+Purchase!I27-Sales!I27</f>
        <v>60</v>
      </c>
      <c r="J28" s="17">
        <f>J27+Purchase!J27-Sales!J27</f>
        <v>78</v>
      </c>
      <c r="K28" s="2">
        <f t="shared" si="0"/>
        <v>759</v>
      </c>
      <c r="L28" s="25">
        <f t="shared" si="1"/>
        <v>84.333333333333329</v>
      </c>
      <c r="M28" s="5">
        <v>45408</v>
      </c>
    </row>
    <row r="29" spans="1:13">
      <c r="A29" s="5">
        <v>45409</v>
      </c>
      <c r="B29" s="17">
        <f>B28+Purchase!B28-Sales!B28</f>
        <v>98</v>
      </c>
      <c r="C29" s="17">
        <f>C28+Purchase!C28-Sales!C28</f>
        <v>45</v>
      </c>
      <c r="D29" s="17">
        <f>D28+Purchase!D28-Sales!D28</f>
        <v>96</v>
      </c>
      <c r="E29" s="17">
        <f>E28+Purchase!E28-Sales!E28</f>
        <v>56</v>
      </c>
      <c r="F29" s="17">
        <f>F28+Purchase!F28-Sales!F28</f>
        <v>100</v>
      </c>
      <c r="G29" s="17">
        <f>G28+Purchase!G28-Sales!G28</f>
        <v>139</v>
      </c>
      <c r="H29" s="17">
        <f>H28+Purchase!H28-Sales!H28</f>
        <v>60</v>
      </c>
      <c r="I29" s="17">
        <f>I28+Purchase!I28-Sales!I28</f>
        <v>44</v>
      </c>
      <c r="J29" s="17">
        <f>J28+Purchase!J28-Sales!J28</f>
        <v>74</v>
      </c>
      <c r="K29" s="2">
        <f t="shared" si="0"/>
        <v>712</v>
      </c>
      <c r="L29" s="25">
        <f t="shared" si="1"/>
        <v>79.111111111111114</v>
      </c>
      <c r="M29" s="5">
        <v>45409</v>
      </c>
    </row>
    <row r="30" spans="1:13">
      <c r="A30" s="5">
        <v>45410</v>
      </c>
      <c r="B30" s="17">
        <f>B29+Purchase!B29-Sales!B29</f>
        <v>87</v>
      </c>
      <c r="C30" s="17">
        <f>C29+Purchase!C29-Sales!C29</f>
        <v>13</v>
      </c>
      <c r="D30" s="17">
        <f>D29+Purchase!D29-Sales!D29</f>
        <v>88</v>
      </c>
      <c r="E30" s="17">
        <f>E29+Purchase!E29-Sales!E29</f>
        <v>48</v>
      </c>
      <c r="F30" s="17">
        <f>F29+Purchase!F29-Sales!F29</f>
        <v>91</v>
      </c>
      <c r="G30" s="17">
        <f>G29+Purchase!G29-Sales!G29</f>
        <v>126</v>
      </c>
      <c r="H30" s="17">
        <f>H29+Purchase!H29-Sales!H29</f>
        <v>56</v>
      </c>
      <c r="I30" s="17">
        <f>I29+Purchase!I29-Sales!I29</f>
        <v>144</v>
      </c>
      <c r="J30" s="17">
        <f>J29+Purchase!J29-Sales!J29</f>
        <v>70</v>
      </c>
      <c r="K30" s="2">
        <f t="shared" si="0"/>
        <v>723</v>
      </c>
      <c r="L30" s="25">
        <f t="shared" si="1"/>
        <v>80.333333333333329</v>
      </c>
      <c r="M30" s="5">
        <v>45410</v>
      </c>
    </row>
    <row r="31" spans="1:13">
      <c r="A31" s="5">
        <v>45411</v>
      </c>
      <c r="B31" s="17">
        <f>B30+Purchase!B30-Sales!B30</f>
        <v>76</v>
      </c>
      <c r="C31" s="17">
        <f>C30+Purchase!C30-Sales!C30</f>
        <v>206</v>
      </c>
      <c r="D31" s="17">
        <f>D30+Purchase!D30-Sales!D30</f>
        <v>80</v>
      </c>
      <c r="E31" s="17">
        <f>E30+Purchase!E30-Sales!E30</f>
        <v>40</v>
      </c>
      <c r="F31" s="17">
        <f>F30+Purchase!F30-Sales!F30</f>
        <v>83</v>
      </c>
      <c r="G31" s="17">
        <f>G30+Purchase!G30-Sales!G30</f>
        <v>114</v>
      </c>
      <c r="H31" s="17">
        <f>H30+Purchase!H30-Sales!H30</f>
        <v>53</v>
      </c>
      <c r="I31" s="17">
        <f>I30+Purchase!I30-Sales!I30</f>
        <v>130</v>
      </c>
      <c r="J31" s="17">
        <f>J30+Purchase!J30-Sales!J30</f>
        <v>66</v>
      </c>
      <c r="K31" s="2">
        <f t="shared" si="0"/>
        <v>848</v>
      </c>
      <c r="L31" s="25">
        <f t="shared" si="1"/>
        <v>94.222222222222229</v>
      </c>
      <c r="M31" s="5">
        <v>45411</v>
      </c>
    </row>
    <row r="32" spans="1:13">
      <c r="A32" s="5">
        <v>45412</v>
      </c>
      <c r="B32" s="17">
        <f>B31+Purchase!B31-Sales!B31</f>
        <v>66</v>
      </c>
      <c r="C32" s="17">
        <f>C31+Purchase!C31-Sales!C31</f>
        <v>175</v>
      </c>
      <c r="D32" s="17">
        <f>D31+Purchase!D31-Sales!D31</f>
        <v>71</v>
      </c>
      <c r="E32" s="17">
        <f>E31+Purchase!E31-Sales!E31</f>
        <v>31</v>
      </c>
      <c r="F32" s="17">
        <f>F31+Purchase!F31-Sales!F31</f>
        <v>76</v>
      </c>
      <c r="G32" s="17">
        <f>G31+Purchase!G31-Sales!G31</f>
        <v>103</v>
      </c>
      <c r="H32" s="17">
        <f>H31+Purchase!H31-Sales!H31</f>
        <v>50</v>
      </c>
      <c r="I32" s="17">
        <f>I31+Purchase!I31-Sales!I31</f>
        <v>116</v>
      </c>
      <c r="J32" s="17">
        <f>J31+Purchase!J31-Sales!J31</f>
        <v>122</v>
      </c>
      <c r="K32" s="2">
        <f t="shared" si="0"/>
        <v>810</v>
      </c>
      <c r="L32" s="25">
        <f t="shared" si="1"/>
        <v>90</v>
      </c>
      <c r="M32" s="5">
        <v>45412</v>
      </c>
    </row>
    <row r="33" spans="1:13">
      <c r="A33" s="5">
        <v>45413</v>
      </c>
      <c r="B33" s="17">
        <f>B32+Purchase!B32-Sales!B32</f>
        <v>56</v>
      </c>
      <c r="C33" s="17">
        <f>C32+Purchase!C32-Sales!C32</f>
        <v>145</v>
      </c>
      <c r="D33" s="17">
        <f>D32+Purchase!D32-Sales!D32</f>
        <v>61</v>
      </c>
      <c r="E33" s="17">
        <f>E32+Purchase!E32-Sales!E32</f>
        <v>21</v>
      </c>
      <c r="F33" s="17">
        <f>F32+Purchase!F32-Sales!F32</f>
        <v>66</v>
      </c>
      <c r="G33" s="17">
        <f>G32+Purchase!G32-Sales!G32</f>
        <v>93</v>
      </c>
      <c r="H33" s="17">
        <f>H32+Purchase!H32-Sales!H32</f>
        <v>46</v>
      </c>
      <c r="I33" s="17">
        <f>I32+Purchase!I32-Sales!I32</f>
        <v>101</v>
      </c>
      <c r="J33" s="17">
        <f>J32+Purchase!J32-Sales!J32</f>
        <v>117</v>
      </c>
      <c r="K33" s="2">
        <f t="shared" si="0"/>
        <v>706</v>
      </c>
      <c r="L33" s="25">
        <f t="shared" si="1"/>
        <v>78.444444444444443</v>
      </c>
      <c r="M33" s="5">
        <v>45413</v>
      </c>
    </row>
    <row r="34" spans="1:13">
      <c r="A34" s="5">
        <v>45414</v>
      </c>
      <c r="B34" s="17">
        <f>B33+Purchase!B33-Sales!B33</f>
        <v>46</v>
      </c>
      <c r="C34" s="17">
        <f>C33+Purchase!C33-Sales!C33</f>
        <v>113</v>
      </c>
      <c r="D34" s="17">
        <f>D33+Purchase!D33-Sales!D33</f>
        <v>50</v>
      </c>
      <c r="E34" s="17">
        <f>E33+Purchase!E33-Sales!E33</f>
        <v>10</v>
      </c>
      <c r="F34" s="17">
        <f>F33+Purchase!F33-Sales!F33</f>
        <v>57</v>
      </c>
      <c r="G34" s="17">
        <f>G33+Purchase!G33-Sales!G33</f>
        <v>179</v>
      </c>
      <c r="H34" s="17">
        <f>H33+Purchase!H33-Sales!H33</f>
        <v>76</v>
      </c>
      <c r="I34" s="17">
        <f>I33+Purchase!I33-Sales!I33</f>
        <v>85</v>
      </c>
      <c r="J34" s="17">
        <f>J33+Purchase!J33-Sales!J33</f>
        <v>112</v>
      </c>
      <c r="K34" s="2">
        <f t="shared" si="0"/>
        <v>728</v>
      </c>
      <c r="L34" s="25">
        <f t="shared" si="1"/>
        <v>80.888888888888886</v>
      </c>
      <c r="M34" s="5">
        <v>45414</v>
      </c>
    </row>
    <row r="35" spans="1:13">
      <c r="A35" s="5">
        <v>45415</v>
      </c>
      <c r="B35" s="17">
        <f>B34+Purchase!B34-Sales!B34</f>
        <v>36</v>
      </c>
      <c r="C35" s="17">
        <f>C34+Purchase!C34-Sales!C34</f>
        <v>83</v>
      </c>
      <c r="D35" s="17">
        <f>D34+Purchase!D34-Sales!D34</f>
        <v>113</v>
      </c>
      <c r="E35" s="17">
        <f>E34+Purchase!E34-Sales!E34</f>
        <v>78</v>
      </c>
      <c r="F35" s="17">
        <f>F34+Purchase!F34-Sales!F34</f>
        <v>105</v>
      </c>
      <c r="G35" s="17">
        <f>G34+Purchase!G34-Sales!G34</f>
        <v>164</v>
      </c>
      <c r="H35" s="17">
        <f>H34+Purchase!H34-Sales!H34</f>
        <v>72</v>
      </c>
      <c r="I35" s="17">
        <f>I34+Purchase!I34-Sales!I34</f>
        <v>68</v>
      </c>
      <c r="J35" s="17">
        <f>J34+Purchase!J34-Sales!J34</f>
        <v>107</v>
      </c>
      <c r="K35" s="2">
        <f t="shared" ref="K35:K63" si="2">SUM(B35:J35)</f>
        <v>826</v>
      </c>
      <c r="L35" s="25">
        <f t="shared" ref="L35:L63" si="3">AVERAGE(B35:J35)</f>
        <v>91.777777777777771</v>
      </c>
      <c r="M35" s="5">
        <v>45415</v>
      </c>
    </row>
    <row r="36" spans="1:13">
      <c r="A36" s="5">
        <v>45416</v>
      </c>
      <c r="B36" s="17">
        <f>B35+Purchase!B35-Sales!B35</f>
        <v>103</v>
      </c>
      <c r="C36" s="17">
        <f>C35+Purchase!C35-Sales!C35</f>
        <v>54</v>
      </c>
      <c r="D36" s="17">
        <f>D35+Purchase!D35-Sales!D35</f>
        <v>102</v>
      </c>
      <c r="E36" s="17">
        <f>E35+Purchase!E35-Sales!E35</f>
        <v>67</v>
      </c>
      <c r="F36" s="17">
        <f>F35+Purchase!F35-Sales!F35</f>
        <v>98</v>
      </c>
      <c r="G36" s="17">
        <f>G35+Purchase!G35-Sales!G35</f>
        <v>150</v>
      </c>
      <c r="H36" s="17">
        <f>H35+Purchase!H35-Sales!H35</f>
        <v>69</v>
      </c>
      <c r="I36" s="17">
        <f>I35+Purchase!I35-Sales!I35</f>
        <v>52</v>
      </c>
      <c r="J36" s="17">
        <f>J35+Purchase!J35-Sales!J35</f>
        <v>102</v>
      </c>
      <c r="K36" s="2">
        <f t="shared" si="2"/>
        <v>797</v>
      </c>
      <c r="L36" s="25">
        <f t="shared" si="3"/>
        <v>88.555555555555557</v>
      </c>
      <c r="M36" s="5">
        <v>45416</v>
      </c>
    </row>
    <row r="37" spans="1:13">
      <c r="A37" s="5">
        <v>45417</v>
      </c>
      <c r="B37" s="17">
        <f>B36+Purchase!B36-Sales!B36</f>
        <v>94</v>
      </c>
      <c r="C37" s="17">
        <f>C36+Purchase!C36-Sales!C36</f>
        <v>26</v>
      </c>
      <c r="D37" s="17">
        <f>D36+Purchase!D36-Sales!D36</f>
        <v>89</v>
      </c>
      <c r="E37" s="17">
        <f>E36+Purchase!E36-Sales!E36</f>
        <v>54</v>
      </c>
      <c r="F37" s="17">
        <f>F36+Purchase!F36-Sales!F36</f>
        <v>91</v>
      </c>
      <c r="G37" s="17">
        <f>G36+Purchase!G36-Sales!G36</f>
        <v>136</v>
      </c>
      <c r="H37" s="17">
        <f>H36+Purchase!H36-Sales!H36</f>
        <v>64</v>
      </c>
      <c r="I37" s="17">
        <f>I36+Purchase!I36-Sales!I36</f>
        <v>155</v>
      </c>
      <c r="J37" s="17">
        <f>J36+Purchase!J36-Sales!J36</f>
        <v>98</v>
      </c>
      <c r="K37" s="2">
        <f t="shared" si="2"/>
        <v>807</v>
      </c>
      <c r="L37" s="25">
        <f t="shared" si="3"/>
        <v>89.666666666666671</v>
      </c>
      <c r="M37" s="5">
        <v>45417</v>
      </c>
    </row>
    <row r="38" spans="1:13">
      <c r="A38" s="5">
        <v>45418</v>
      </c>
      <c r="B38" s="17">
        <f>B37+Purchase!B37-Sales!B37</f>
        <v>84</v>
      </c>
      <c r="C38" s="17">
        <f>C37+Purchase!C37-Sales!C37</f>
        <v>193</v>
      </c>
      <c r="D38" s="17">
        <f>D37+Purchase!D37-Sales!D37</f>
        <v>78</v>
      </c>
      <c r="E38" s="17">
        <f>E37+Purchase!E37-Sales!E37</f>
        <v>43</v>
      </c>
      <c r="F38" s="17">
        <f>F37+Purchase!F37-Sales!F37</f>
        <v>83</v>
      </c>
      <c r="G38" s="17">
        <f>G37+Purchase!G37-Sales!G37</f>
        <v>123</v>
      </c>
      <c r="H38" s="17">
        <f>H37+Purchase!H37-Sales!H37</f>
        <v>60</v>
      </c>
      <c r="I38" s="17">
        <f>I37+Purchase!I37-Sales!I37</f>
        <v>139</v>
      </c>
      <c r="J38" s="17">
        <f>J37+Purchase!J37-Sales!J37</f>
        <v>94</v>
      </c>
      <c r="K38" s="2">
        <f t="shared" si="2"/>
        <v>897</v>
      </c>
      <c r="L38" s="25">
        <f t="shared" si="3"/>
        <v>99.666666666666671</v>
      </c>
      <c r="M38" s="5">
        <v>45418</v>
      </c>
    </row>
    <row r="39" spans="1:13">
      <c r="A39" s="5">
        <v>45419</v>
      </c>
      <c r="B39" s="17">
        <f>B38+Purchase!B38-Sales!B38</f>
        <v>73</v>
      </c>
      <c r="C39" s="17">
        <f>C38+Purchase!C38-Sales!C38</f>
        <v>161</v>
      </c>
      <c r="D39" s="17">
        <f>D38+Purchase!D38-Sales!D38</f>
        <v>66</v>
      </c>
      <c r="E39" s="17">
        <f>E38+Purchase!E38-Sales!E38</f>
        <v>29</v>
      </c>
      <c r="F39" s="17">
        <f>F38+Purchase!F38-Sales!F38</f>
        <v>74</v>
      </c>
      <c r="G39" s="17">
        <f>G38+Purchase!G38-Sales!G38</f>
        <v>110</v>
      </c>
      <c r="H39" s="17">
        <f>H38+Purchase!H38-Sales!H38</f>
        <v>56</v>
      </c>
      <c r="I39" s="17">
        <f>I38+Purchase!I38-Sales!I38</f>
        <v>123</v>
      </c>
      <c r="J39" s="17">
        <f>J38+Purchase!J38-Sales!J38</f>
        <v>150</v>
      </c>
      <c r="K39" s="2">
        <f t="shared" si="2"/>
        <v>842</v>
      </c>
      <c r="L39" s="25">
        <f t="shared" si="3"/>
        <v>93.555555555555557</v>
      </c>
      <c r="M39" s="5">
        <v>45419</v>
      </c>
    </row>
    <row r="40" spans="1:13">
      <c r="A40" s="5">
        <v>45420</v>
      </c>
      <c r="B40" s="17">
        <f>B39+Purchase!B39-Sales!B39</f>
        <v>61</v>
      </c>
      <c r="C40" s="17">
        <f>C39+Purchase!C39-Sales!C39</f>
        <v>129</v>
      </c>
      <c r="D40" s="17">
        <f>D39+Purchase!D39-Sales!D39</f>
        <v>58</v>
      </c>
      <c r="E40" s="17">
        <f>E39+Purchase!E39-Sales!E39</f>
        <v>14</v>
      </c>
      <c r="F40" s="17">
        <f>F39+Purchase!F39-Sales!F39</f>
        <v>66</v>
      </c>
      <c r="G40" s="17">
        <f>G39+Purchase!G39-Sales!G39</f>
        <v>95</v>
      </c>
      <c r="H40" s="17">
        <f>H39+Purchase!H39-Sales!H39</f>
        <v>52</v>
      </c>
      <c r="I40" s="17">
        <f>I39+Purchase!I39-Sales!I39</f>
        <v>106</v>
      </c>
      <c r="J40" s="17">
        <f>J39+Purchase!J39-Sales!J39</f>
        <v>145</v>
      </c>
      <c r="K40" s="2">
        <f t="shared" si="2"/>
        <v>726</v>
      </c>
      <c r="L40" s="25">
        <f t="shared" si="3"/>
        <v>80.666666666666671</v>
      </c>
      <c r="M40" s="5">
        <v>45420</v>
      </c>
    </row>
    <row r="41" spans="1:13">
      <c r="A41" s="5">
        <v>45421</v>
      </c>
      <c r="B41" s="17">
        <f>B40+Purchase!B40-Sales!B40</f>
        <v>50</v>
      </c>
      <c r="C41" s="17">
        <f>C40+Purchase!C40-Sales!C40</f>
        <v>98</v>
      </c>
      <c r="D41" s="17">
        <f>D40+Purchase!D40-Sales!D40</f>
        <v>49</v>
      </c>
      <c r="E41" s="17">
        <f>E40+Purchase!E40-Sales!E40</f>
        <v>2</v>
      </c>
      <c r="F41" s="17">
        <f>F40+Purchase!F40-Sales!F40</f>
        <v>56</v>
      </c>
      <c r="G41" s="17">
        <f>G40+Purchase!G40-Sales!G40</f>
        <v>183</v>
      </c>
      <c r="H41" s="17">
        <f>H40+Purchase!H40-Sales!H40</f>
        <v>82</v>
      </c>
      <c r="I41" s="17">
        <f>I40+Purchase!I40-Sales!I40</f>
        <v>90</v>
      </c>
      <c r="J41" s="17">
        <f>J40+Purchase!J40-Sales!J40</f>
        <v>139</v>
      </c>
      <c r="K41" s="2">
        <f t="shared" si="2"/>
        <v>749</v>
      </c>
      <c r="L41" s="25">
        <f t="shared" si="3"/>
        <v>83.222222222222229</v>
      </c>
      <c r="M41" s="5">
        <v>45421</v>
      </c>
    </row>
    <row r="42" spans="1:13">
      <c r="A42" s="5">
        <v>45422</v>
      </c>
      <c r="B42" s="17">
        <f>B41+Purchase!B41-Sales!B41</f>
        <v>37</v>
      </c>
      <c r="C42" s="17">
        <f>C41+Purchase!C41-Sales!C41</f>
        <v>68</v>
      </c>
      <c r="D42" s="17">
        <f>D41+Purchase!D41-Sales!D41</f>
        <v>115</v>
      </c>
      <c r="E42" s="17">
        <f>E41+Purchase!E41-Sales!E41</f>
        <v>74</v>
      </c>
      <c r="F42" s="17">
        <f>F41+Purchase!F41-Sales!F41</f>
        <v>104</v>
      </c>
      <c r="G42" s="17">
        <f>G41+Purchase!G41-Sales!G41</f>
        <v>173</v>
      </c>
      <c r="H42" s="17">
        <f>H41+Purchase!H41-Sales!H41</f>
        <v>79</v>
      </c>
      <c r="I42" s="17">
        <f>I41+Purchase!I41-Sales!I41</f>
        <v>73</v>
      </c>
      <c r="J42" s="17">
        <f>J41+Purchase!J41-Sales!J41</f>
        <v>135</v>
      </c>
      <c r="K42" s="2">
        <f t="shared" si="2"/>
        <v>858</v>
      </c>
      <c r="L42" s="25">
        <f t="shared" si="3"/>
        <v>95.333333333333329</v>
      </c>
      <c r="M42" s="5">
        <v>45422</v>
      </c>
    </row>
    <row r="43" spans="1:13">
      <c r="A43" s="5">
        <v>45423</v>
      </c>
      <c r="B43" s="17">
        <f>B42+Purchase!B42-Sales!B42</f>
        <v>96</v>
      </c>
      <c r="C43" s="17">
        <f>C42+Purchase!C42-Sales!C42</f>
        <v>37</v>
      </c>
      <c r="D43" s="17">
        <f>D42+Purchase!D42-Sales!D42</f>
        <v>103</v>
      </c>
      <c r="E43" s="17">
        <f>E42+Purchase!E42-Sales!E42</f>
        <v>60</v>
      </c>
      <c r="F43" s="17">
        <f>F42+Purchase!F42-Sales!F42</f>
        <v>98</v>
      </c>
      <c r="G43" s="17">
        <f>G42+Purchase!G42-Sales!G42</f>
        <v>162</v>
      </c>
      <c r="H43" s="17">
        <f>H42+Purchase!H42-Sales!H42</f>
        <v>74</v>
      </c>
      <c r="I43" s="17">
        <f>I42+Purchase!I42-Sales!I42</f>
        <v>57</v>
      </c>
      <c r="J43" s="17">
        <f>J42+Purchase!J42-Sales!J42</f>
        <v>130</v>
      </c>
      <c r="K43" s="2">
        <f t="shared" si="2"/>
        <v>817</v>
      </c>
      <c r="L43" s="25">
        <f t="shared" si="3"/>
        <v>90.777777777777771</v>
      </c>
      <c r="M43" s="5">
        <v>45423</v>
      </c>
    </row>
    <row r="44" spans="1:13">
      <c r="A44" s="5">
        <v>45424</v>
      </c>
      <c r="B44" s="17">
        <f>B43+Purchase!B43-Sales!B43</f>
        <v>84</v>
      </c>
      <c r="C44" s="17">
        <f>C43+Purchase!C43-Sales!C43</f>
        <v>6</v>
      </c>
      <c r="D44" s="17">
        <f>D43+Purchase!D43-Sales!D43</f>
        <v>92</v>
      </c>
      <c r="E44" s="17">
        <f>E43+Purchase!E43-Sales!E43</f>
        <v>50</v>
      </c>
      <c r="F44" s="17">
        <f>F43+Purchase!F43-Sales!F43</f>
        <v>89</v>
      </c>
      <c r="G44" s="17">
        <f>G43+Purchase!G43-Sales!G43</f>
        <v>149</v>
      </c>
      <c r="H44" s="17">
        <f>H43+Purchase!H43-Sales!H43</f>
        <v>68</v>
      </c>
      <c r="I44" s="17">
        <f>I43+Purchase!I43-Sales!I43</f>
        <v>155</v>
      </c>
      <c r="J44" s="17">
        <f>J43+Purchase!J43-Sales!J43</f>
        <v>124</v>
      </c>
      <c r="K44" s="2">
        <f t="shared" si="2"/>
        <v>817</v>
      </c>
      <c r="L44" s="25">
        <f t="shared" si="3"/>
        <v>90.777777777777771</v>
      </c>
      <c r="M44" s="5">
        <v>45424</v>
      </c>
    </row>
    <row r="45" spans="1:13">
      <c r="A45" s="5">
        <v>45425</v>
      </c>
      <c r="B45" s="17">
        <f>B44+Purchase!B44-Sales!B44</f>
        <v>76</v>
      </c>
      <c r="C45" s="17">
        <f>C44+Purchase!C44-Sales!C44</f>
        <v>-23</v>
      </c>
      <c r="D45" s="17">
        <f>D44+Purchase!D44-Sales!D44</f>
        <v>83</v>
      </c>
      <c r="E45" s="17">
        <f>E44+Purchase!E44-Sales!E44</f>
        <v>40</v>
      </c>
      <c r="F45" s="17">
        <f>F44+Purchase!F44-Sales!F44</f>
        <v>83</v>
      </c>
      <c r="G45" s="17">
        <f>G44+Purchase!G44-Sales!G44</f>
        <v>136</v>
      </c>
      <c r="H45" s="17">
        <f>H44+Purchase!H44-Sales!H44</f>
        <v>63</v>
      </c>
      <c r="I45" s="17">
        <f>I44+Purchase!I44-Sales!I44</f>
        <v>139</v>
      </c>
      <c r="J45" s="17">
        <f>J44+Purchase!J44-Sales!J44</f>
        <v>120</v>
      </c>
      <c r="K45" s="2">
        <f t="shared" si="2"/>
        <v>717</v>
      </c>
      <c r="L45" s="25">
        <f t="shared" si="3"/>
        <v>79.666666666666671</v>
      </c>
      <c r="M45" s="5">
        <v>45425</v>
      </c>
    </row>
    <row r="46" spans="1:13">
      <c r="A46" s="5">
        <v>45426</v>
      </c>
      <c r="B46" s="17">
        <f>B45+Purchase!B45-Sales!B45</f>
        <v>64</v>
      </c>
      <c r="C46" s="17">
        <f>C45+Purchase!C45-Sales!C45</f>
        <v>167</v>
      </c>
      <c r="D46" s="17">
        <f>D45+Purchase!D45-Sales!D45</f>
        <v>73</v>
      </c>
      <c r="E46" s="17">
        <f>E45+Purchase!E45-Sales!E45</f>
        <v>29</v>
      </c>
      <c r="F46" s="17">
        <f>F45+Purchase!F45-Sales!F45</f>
        <v>74</v>
      </c>
      <c r="G46" s="17">
        <f>G45+Purchase!G45-Sales!G45</f>
        <v>125</v>
      </c>
      <c r="H46" s="17">
        <f>H45+Purchase!H45-Sales!H45</f>
        <v>59</v>
      </c>
      <c r="I46" s="17">
        <f>I45+Purchase!I45-Sales!I45</f>
        <v>124</v>
      </c>
      <c r="J46" s="17">
        <f>J45+Purchase!J45-Sales!J45</f>
        <v>175</v>
      </c>
      <c r="K46" s="2">
        <f t="shared" si="2"/>
        <v>890</v>
      </c>
      <c r="L46" s="25">
        <f t="shared" si="3"/>
        <v>98.888888888888886</v>
      </c>
      <c r="M46" s="5">
        <v>45426</v>
      </c>
    </row>
    <row r="47" spans="1:13">
      <c r="A47" s="5">
        <v>45427</v>
      </c>
      <c r="B47" s="17">
        <f>B46+Purchase!B46-Sales!B46</f>
        <v>54</v>
      </c>
      <c r="C47" s="17">
        <f>C46+Purchase!C46-Sales!C46</f>
        <v>137</v>
      </c>
      <c r="D47" s="17">
        <f>D46+Purchase!D46-Sales!D46</f>
        <v>59</v>
      </c>
      <c r="E47" s="17">
        <f>E46+Purchase!E46-Sales!E46</f>
        <v>18</v>
      </c>
      <c r="F47" s="17">
        <f>F46+Purchase!F46-Sales!F46</f>
        <v>66</v>
      </c>
      <c r="G47" s="17">
        <f>G46+Purchase!G46-Sales!G46</f>
        <v>112</v>
      </c>
      <c r="H47" s="17">
        <f>H46+Purchase!H46-Sales!H46</f>
        <v>54</v>
      </c>
      <c r="I47" s="17">
        <f>I46+Purchase!I46-Sales!I46</f>
        <v>110</v>
      </c>
      <c r="J47" s="17">
        <f>J46+Purchase!J46-Sales!J46</f>
        <v>171</v>
      </c>
      <c r="K47" s="2">
        <f t="shared" si="2"/>
        <v>781</v>
      </c>
      <c r="L47" s="25">
        <f t="shared" si="3"/>
        <v>86.777777777777771</v>
      </c>
      <c r="M47" s="5">
        <v>45427</v>
      </c>
    </row>
    <row r="48" spans="1:13">
      <c r="A48" s="5">
        <v>45428</v>
      </c>
      <c r="B48" s="17">
        <f>B47+Purchase!B47-Sales!B47</f>
        <v>44</v>
      </c>
      <c r="C48" s="17">
        <f>C47+Purchase!C47-Sales!C47</f>
        <v>108</v>
      </c>
      <c r="D48" s="17">
        <f>D47+Purchase!D47-Sales!D47</f>
        <v>46</v>
      </c>
      <c r="E48" s="17">
        <f>E47+Purchase!E47-Sales!E47</f>
        <v>10</v>
      </c>
      <c r="F48" s="17">
        <f>F47+Purchase!F47-Sales!F47</f>
        <v>59</v>
      </c>
      <c r="G48" s="17">
        <f>G47+Purchase!G47-Sales!G47</f>
        <v>199</v>
      </c>
      <c r="H48" s="17">
        <f>H47+Purchase!H47-Sales!H47</f>
        <v>86</v>
      </c>
      <c r="I48" s="17">
        <f>I47+Purchase!I47-Sales!I47</f>
        <v>96</v>
      </c>
      <c r="J48" s="17">
        <f>J47+Purchase!J47-Sales!J47</f>
        <v>167</v>
      </c>
      <c r="K48" s="2">
        <f t="shared" si="2"/>
        <v>815</v>
      </c>
      <c r="L48" s="25">
        <f t="shared" si="3"/>
        <v>90.555555555555557</v>
      </c>
      <c r="M48" s="5">
        <v>45428</v>
      </c>
    </row>
    <row r="49" spans="1:16">
      <c r="A49" s="5">
        <v>45429</v>
      </c>
      <c r="B49" s="17">
        <f>B48+Purchase!B48-Sales!B48</f>
        <v>34</v>
      </c>
      <c r="C49" s="17">
        <f>C48+Purchase!C48-Sales!C48</f>
        <v>80</v>
      </c>
      <c r="D49" s="17">
        <f>D48+Purchase!D48-Sales!D48</f>
        <v>116</v>
      </c>
      <c r="E49" s="17">
        <f>E48+Purchase!E48-Sales!E48</f>
        <v>95</v>
      </c>
      <c r="F49" s="17">
        <f>F48+Purchase!F48-Sales!F48</f>
        <v>99</v>
      </c>
      <c r="G49" s="17">
        <f>G48+Purchase!G48-Sales!G48</f>
        <v>189</v>
      </c>
      <c r="H49" s="17">
        <f>H48+Purchase!H48-Sales!H48</f>
        <v>83</v>
      </c>
      <c r="I49" s="17">
        <f>I48+Purchase!I48-Sales!I48</f>
        <v>81</v>
      </c>
      <c r="J49" s="17">
        <f>J48+Purchase!J48-Sales!J48</f>
        <v>163</v>
      </c>
      <c r="K49" s="2">
        <f t="shared" si="2"/>
        <v>940</v>
      </c>
      <c r="L49" s="25">
        <f t="shared" si="3"/>
        <v>104.44444444444444</v>
      </c>
      <c r="M49" s="5">
        <v>45429</v>
      </c>
    </row>
    <row r="50" spans="1:16">
      <c r="A50" s="5">
        <v>45430</v>
      </c>
      <c r="B50" s="17">
        <f>B49+Purchase!B49-Sales!B49</f>
        <v>97</v>
      </c>
      <c r="C50" s="17">
        <f>C49+Purchase!C49-Sales!C49</f>
        <v>47</v>
      </c>
      <c r="D50" s="17">
        <f>D49+Purchase!D49-Sales!D49</f>
        <v>104</v>
      </c>
      <c r="E50" s="17">
        <f>E49+Purchase!E49-Sales!E49</f>
        <v>86</v>
      </c>
      <c r="F50" s="17">
        <f>F49+Purchase!F49-Sales!F49</f>
        <v>90</v>
      </c>
      <c r="G50" s="17">
        <f>G49+Purchase!G49-Sales!G49</f>
        <v>179</v>
      </c>
      <c r="H50" s="17">
        <f>H49+Purchase!H49-Sales!H49</f>
        <v>77</v>
      </c>
      <c r="I50" s="17">
        <f>I49+Purchase!I49-Sales!I49</f>
        <v>65</v>
      </c>
      <c r="J50" s="17">
        <f>J49+Purchase!J49-Sales!J49</f>
        <v>159</v>
      </c>
      <c r="K50" s="2">
        <f t="shared" si="2"/>
        <v>904</v>
      </c>
      <c r="L50" s="25">
        <f t="shared" si="3"/>
        <v>100.44444444444444</v>
      </c>
      <c r="M50" s="5">
        <v>45430</v>
      </c>
    </row>
    <row r="51" spans="1:16">
      <c r="A51" s="5">
        <v>45431</v>
      </c>
      <c r="B51" s="17">
        <f>B50+Purchase!B50-Sales!B50</f>
        <v>86</v>
      </c>
      <c r="C51" s="17">
        <f>C50+Purchase!C50-Sales!C50</f>
        <v>15</v>
      </c>
      <c r="D51" s="17">
        <f>D50+Purchase!D50-Sales!D50</f>
        <v>96</v>
      </c>
      <c r="E51" s="17">
        <f>E50+Purchase!E50-Sales!E50</f>
        <v>77</v>
      </c>
      <c r="F51" s="17">
        <f>F50+Purchase!F50-Sales!F50</f>
        <v>83</v>
      </c>
      <c r="G51" s="17">
        <f>G50+Purchase!G50-Sales!G50</f>
        <v>167</v>
      </c>
      <c r="H51" s="17">
        <f>H50+Purchase!H50-Sales!H50</f>
        <v>73</v>
      </c>
      <c r="I51" s="17">
        <f>I50+Purchase!I50-Sales!I50</f>
        <v>158</v>
      </c>
      <c r="J51" s="17">
        <f>J50+Purchase!J50-Sales!J50</f>
        <v>155</v>
      </c>
      <c r="K51" s="2">
        <f t="shared" si="2"/>
        <v>910</v>
      </c>
      <c r="L51" s="25">
        <f t="shared" si="3"/>
        <v>101.11111111111111</v>
      </c>
      <c r="M51" s="5">
        <v>45431</v>
      </c>
    </row>
    <row r="52" spans="1:16">
      <c r="A52" s="5">
        <v>45432</v>
      </c>
      <c r="B52" s="17">
        <f>B51+Purchase!B51-Sales!B51</f>
        <v>76</v>
      </c>
      <c r="C52" s="17">
        <f>C51+Purchase!C51-Sales!C51</f>
        <v>213</v>
      </c>
      <c r="D52" s="17">
        <f>D51+Purchase!D51-Sales!D51</f>
        <v>85</v>
      </c>
      <c r="E52" s="17">
        <f>E51+Purchase!E51-Sales!E51</f>
        <v>66</v>
      </c>
      <c r="F52" s="17">
        <f>F51+Purchase!F51-Sales!F51</f>
        <v>73</v>
      </c>
      <c r="G52" s="17">
        <f>G51+Purchase!G51-Sales!G51</f>
        <v>153</v>
      </c>
      <c r="H52" s="17">
        <f>H51+Purchase!H51-Sales!H51</f>
        <v>70</v>
      </c>
      <c r="I52" s="17">
        <f>I51+Purchase!I51-Sales!I51</f>
        <v>142</v>
      </c>
      <c r="J52" s="17">
        <f>J51+Purchase!J51-Sales!J51</f>
        <v>150</v>
      </c>
      <c r="K52" s="2">
        <f t="shared" si="2"/>
        <v>1028</v>
      </c>
      <c r="L52" s="25">
        <f t="shared" si="3"/>
        <v>114.22222222222223</v>
      </c>
      <c r="M52" s="5">
        <v>45432</v>
      </c>
    </row>
    <row r="53" spans="1:16">
      <c r="A53" s="5">
        <v>45433</v>
      </c>
      <c r="B53" s="17">
        <f>B52+Purchase!B52-Sales!B52</f>
        <v>66</v>
      </c>
      <c r="C53" s="17">
        <f>C52+Purchase!C52-Sales!C52</f>
        <v>182</v>
      </c>
      <c r="D53" s="17">
        <f>D52+Purchase!D52-Sales!D52</f>
        <v>75</v>
      </c>
      <c r="E53" s="17">
        <f>E52+Purchase!E52-Sales!E52</f>
        <v>56</v>
      </c>
      <c r="F53" s="17">
        <f>F52+Purchase!F52-Sales!F52</f>
        <v>64</v>
      </c>
      <c r="G53" s="17">
        <f>G52+Purchase!G52-Sales!G52</f>
        <v>138</v>
      </c>
      <c r="H53" s="17">
        <f>H52+Purchase!H52-Sales!H52</f>
        <v>65</v>
      </c>
      <c r="I53" s="17">
        <f>I52+Purchase!I52-Sales!I52</f>
        <v>125</v>
      </c>
      <c r="J53" s="17">
        <f>J52+Purchase!J52-Sales!J52</f>
        <v>205</v>
      </c>
      <c r="K53" s="2">
        <f t="shared" si="2"/>
        <v>976</v>
      </c>
      <c r="L53" s="25">
        <f t="shared" si="3"/>
        <v>108.44444444444444</v>
      </c>
      <c r="M53" s="5">
        <v>45433</v>
      </c>
    </row>
    <row r="54" spans="1:16">
      <c r="A54" s="5">
        <v>45434</v>
      </c>
      <c r="B54" s="17">
        <f>B53+Purchase!B53-Sales!B53</f>
        <v>56</v>
      </c>
      <c r="C54" s="17">
        <f>C53+Purchase!C53-Sales!C53</f>
        <v>152</v>
      </c>
      <c r="D54" s="17">
        <f>D53+Purchase!D53-Sales!D53</f>
        <v>66</v>
      </c>
      <c r="E54" s="17">
        <f>E53+Purchase!E53-Sales!E53</f>
        <v>47</v>
      </c>
      <c r="F54" s="17">
        <f>F53+Purchase!F53-Sales!F53</f>
        <v>54</v>
      </c>
      <c r="G54" s="17">
        <f>G53+Purchase!G53-Sales!G53</f>
        <v>125</v>
      </c>
      <c r="H54" s="17">
        <f>H53+Purchase!H53-Sales!H53</f>
        <v>59</v>
      </c>
      <c r="I54" s="17">
        <f>I53+Purchase!I53-Sales!I53</f>
        <v>109</v>
      </c>
      <c r="J54" s="17">
        <f>J53+Purchase!J53-Sales!J53</f>
        <v>200</v>
      </c>
      <c r="K54" s="2">
        <f t="shared" si="2"/>
        <v>868</v>
      </c>
      <c r="L54" s="25">
        <f t="shared" si="3"/>
        <v>96.444444444444443</v>
      </c>
      <c r="M54" s="5">
        <v>45434</v>
      </c>
    </row>
    <row r="55" spans="1:16">
      <c r="A55" s="5">
        <v>45435</v>
      </c>
      <c r="B55" s="17">
        <f>B54+Purchase!B54-Sales!B54</f>
        <v>45</v>
      </c>
      <c r="C55" s="17">
        <f>C54+Purchase!C54-Sales!C54</f>
        <v>123</v>
      </c>
      <c r="D55" s="17">
        <f>D54+Purchase!D54-Sales!D54</f>
        <v>58</v>
      </c>
      <c r="E55" s="17">
        <f>E54+Purchase!E54-Sales!E54</f>
        <v>39</v>
      </c>
      <c r="F55" s="17">
        <f>F54+Purchase!F54-Sales!F54</f>
        <v>45</v>
      </c>
      <c r="G55" s="17">
        <f>G54+Purchase!G54-Sales!G54</f>
        <v>213</v>
      </c>
      <c r="H55" s="17">
        <f>H54+Purchase!H54-Sales!H54</f>
        <v>89</v>
      </c>
      <c r="I55" s="17">
        <f>I54+Purchase!I54-Sales!I54</f>
        <v>92</v>
      </c>
      <c r="J55" s="17">
        <f>J54+Purchase!J54-Sales!J54</f>
        <v>195</v>
      </c>
      <c r="K55" s="2">
        <f t="shared" si="2"/>
        <v>899</v>
      </c>
      <c r="L55" s="25">
        <f t="shared" si="3"/>
        <v>99.888888888888886</v>
      </c>
      <c r="M55" s="5">
        <v>45435</v>
      </c>
    </row>
    <row r="56" spans="1:16">
      <c r="A56" s="5">
        <v>45436</v>
      </c>
      <c r="B56" s="17">
        <f>B55+Purchase!B55-Sales!B55</f>
        <v>34</v>
      </c>
      <c r="C56" s="17">
        <f>C55+Purchase!C55-Sales!C55</f>
        <v>95</v>
      </c>
      <c r="D56" s="17">
        <f>D55+Purchase!D55-Sales!D55</f>
        <v>139</v>
      </c>
      <c r="E56" s="17">
        <f>E55+Purchase!E55-Sales!E55</f>
        <v>110</v>
      </c>
      <c r="F56" s="17">
        <f>F55+Purchase!F55-Sales!F55</f>
        <v>89</v>
      </c>
      <c r="G56" s="17">
        <f>G55+Purchase!G55-Sales!G55</f>
        <v>202</v>
      </c>
      <c r="H56" s="17">
        <f>H55+Purchase!H55-Sales!H55</f>
        <v>85</v>
      </c>
      <c r="I56" s="17">
        <f>I55+Purchase!I55-Sales!I55</f>
        <v>76</v>
      </c>
      <c r="J56" s="17">
        <f>J55+Purchase!J55-Sales!J55</f>
        <v>191</v>
      </c>
      <c r="K56" s="2">
        <f t="shared" si="2"/>
        <v>1021</v>
      </c>
      <c r="L56" s="25">
        <f t="shared" si="3"/>
        <v>113.44444444444444</v>
      </c>
      <c r="M56" s="5">
        <v>45436</v>
      </c>
    </row>
    <row r="57" spans="1:16">
      <c r="A57" s="5">
        <v>45437</v>
      </c>
      <c r="B57" s="17">
        <f>B56+Purchase!B56-Sales!B56</f>
        <v>119</v>
      </c>
      <c r="C57" s="17">
        <f>C56+Purchase!C56-Sales!C56</f>
        <v>67</v>
      </c>
      <c r="D57" s="17">
        <f>D56+Purchase!D56-Sales!D56</f>
        <v>129</v>
      </c>
      <c r="E57" s="17">
        <f>E56+Purchase!E56-Sales!E56</f>
        <v>100</v>
      </c>
      <c r="F57" s="17">
        <f>F56+Purchase!F56-Sales!F56</f>
        <v>80</v>
      </c>
      <c r="G57" s="17">
        <f>G56+Purchase!G56-Sales!G56</f>
        <v>192</v>
      </c>
      <c r="H57" s="17">
        <f>H56+Purchase!H56-Sales!H56</f>
        <v>80</v>
      </c>
      <c r="I57" s="17">
        <f>I56+Purchase!I56-Sales!I56</f>
        <v>61</v>
      </c>
      <c r="J57" s="17">
        <f>J56+Purchase!J56-Sales!J56</f>
        <v>187</v>
      </c>
      <c r="K57" s="2">
        <f t="shared" si="2"/>
        <v>1015</v>
      </c>
      <c r="L57" s="25">
        <f t="shared" si="3"/>
        <v>112.77777777777777</v>
      </c>
      <c r="M57" s="5">
        <v>45437</v>
      </c>
      <c r="O57" s="75"/>
      <c r="P57" s="75"/>
    </row>
    <row r="58" spans="1:16">
      <c r="A58" s="5">
        <v>45438</v>
      </c>
      <c r="B58" s="17">
        <f>B57+Purchase!B57-Sales!B57</f>
        <v>109</v>
      </c>
      <c r="C58" s="17">
        <f>C57+Purchase!C57-Sales!C57</f>
        <v>37</v>
      </c>
      <c r="D58" s="17">
        <f>D57+Purchase!D57-Sales!D57</f>
        <v>119</v>
      </c>
      <c r="E58" s="17">
        <f>E57+Purchase!E57-Sales!E57</f>
        <v>90</v>
      </c>
      <c r="F58" s="17">
        <f>F57+Purchase!F57-Sales!F57</f>
        <v>72</v>
      </c>
      <c r="G58" s="17">
        <f>G57+Purchase!G57-Sales!G57</f>
        <v>178</v>
      </c>
      <c r="H58" s="17">
        <f>H57+Purchase!H57-Sales!H57</f>
        <v>77</v>
      </c>
      <c r="I58" s="17">
        <f>I57+Purchase!I57-Sales!I57</f>
        <v>162</v>
      </c>
      <c r="J58" s="17">
        <f>J57+Purchase!J57-Sales!J57</f>
        <v>181</v>
      </c>
      <c r="K58" s="2">
        <f t="shared" si="2"/>
        <v>1025</v>
      </c>
      <c r="L58" s="25">
        <f t="shared" si="3"/>
        <v>113.88888888888889</v>
      </c>
      <c r="M58" s="5">
        <v>45438</v>
      </c>
      <c r="O58"/>
      <c r="P58"/>
    </row>
    <row r="59" spans="1:16">
      <c r="A59" s="5">
        <v>45439</v>
      </c>
      <c r="B59" s="17">
        <f>B58+Purchase!B58-Sales!B58</f>
        <v>99</v>
      </c>
      <c r="C59" s="17">
        <f>C58+Purchase!C58-Sales!C58</f>
        <v>7</v>
      </c>
      <c r="D59" s="17">
        <f>D58+Purchase!D58-Sales!D58</f>
        <v>108</v>
      </c>
      <c r="E59" s="17">
        <f>E58+Purchase!E58-Sales!E58</f>
        <v>79</v>
      </c>
      <c r="F59" s="17">
        <f>F58+Purchase!F58-Sales!F58</f>
        <v>65</v>
      </c>
      <c r="G59" s="17">
        <f>G58+Purchase!G58-Sales!G58</f>
        <v>163</v>
      </c>
      <c r="H59" s="17">
        <f>H58+Purchase!H58-Sales!H58</f>
        <v>74</v>
      </c>
      <c r="I59" s="17">
        <f>I58+Purchase!I58-Sales!I58</f>
        <v>148</v>
      </c>
      <c r="J59" s="17">
        <f>J58+Purchase!J58-Sales!J58</f>
        <v>176</v>
      </c>
      <c r="K59" s="2">
        <f t="shared" si="2"/>
        <v>919</v>
      </c>
      <c r="L59" s="25">
        <f t="shared" si="3"/>
        <v>102.11111111111111</v>
      </c>
      <c r="M59" s="5">
        <v>45439</v>
      </c>
      <c r="O59"/>
      <c r="P59"/>
    </row>
    <row r="60" spans="1:16">
      <c r="A60" s="5">
        <v>45440</v>
      </c>
      <c r="B60" s="17">
        <f>B59+Purchase!B59-Sales!B59</f>
        <v>87</v>
      </c>
      <c r="C60" s="17">
        <f>C59+Purchase!C59-Sales!C59</f>
        <v>177</v>
      </c>
      <c r="D60" s="17">
        <f>D59+Purchase!D59-Sales!D59</f>
        <v>97</v>
      </c>
      <c r="E60" s="17">
        <f>E59+Purchase!E59-Sales!E59</f>
        <v>68</v>
      </c>
      <c r="F60" s="17">
        <f>F59+Purchase!F59-Sales!F59</f>
        <v>55</v>
      </c>
      <c r="G60" s="17">
        <f>G59+Purchase!G59-Sales!G59</f>
        <v>149</v>
      </c>
      <c r="H60" s="17">
        <f>H59+Purchase!H59-Sales!H59</f>
        <v>68</v>
      </c>
      <c r="I60" s="17">
        <f>I59+Purchase!I59-Sales!I59</f>
        <v>132</v>
      </c>
      <c r="J60" s="17">
        <f>J59+Purchase!J59-Sales!J59</f>
        <v>232</v>
      </c>
      <c r="K60" s="2">
        <f t="shared" si="2"/>
        <v>1065</v>
      </c>
      <c r="L60" s="25">
        <f t="shared" si="3"/>
        <v>118.33333333333333</v>
      </c>
      <c r="M60" s="5">
        <v>45440</v>
      </c>
      <c r="O60"/>
      <c r="P60"/>
    </row>
    <row r="61" spans="1:16">
      <c r="A61" s="5">
        <v>45441</v>
      </c>
      <c r="B61" s="17">
        <f>B60+Purchase!B60-Sales!B60</f>
        <v>75</v>
      </c>
      <c r="C61" s="17">
        <f>C60+Purchase!C60-Sales!C60</f>
        <v>148</v>
      </c>
      <c r="D61" s="17">
        <f>D60+Purchase!D60-Sales!D60</f>
        <v>89</v>
      </c>
      <c r="E61" s="17">
        <f>E60+Purchase!E60-Sales!E60</f>
        <v>54</v>
      </c>
      <c r="F61" s="17">
        <f>F60+Purchase!F60-Sales!F60</f>
        <v>46</v>
      </c>
      <c r="G61" s="17">
        <f>G60+Purchase!G60-Sales!G60</f>
        <v>135</v>
      </c>
      <c r="H61" s="17">
        <f>H60+Purchase!H60-Sales!H60</f>
        <v>64</v>
      </c>
      <c r="I61" s="17">
        <f>I60+Purchase!I60-Sales!I60</f>
        <v>115</v>
      </c>
      <c r="J61" s="17">
        <f>J60+Purchase!J60-Sales!J60</f>
        <v>226</v>
      </c>
      <c r="K61" s="2">
        <f t="shared" si="2"/>
        <v>952</v>
      </c>
      <c r="L61" s="25">
        <f t="shared" si="3"/>
        <v>105.77777777777777</v>
      </c>
      <c r="M61" s="5">
        <v>45441</v>
      </c>
      <c r="O61"/>
      <c r="P61"/>
    </row>
    <row r="62" spans="1:16">
      <c r="A62" s="5">
        <v>45442</v>
      </c>
      <c r="B62" s="17">
        <f>B61+Purchase!B61-Sales!B61</f>
        <v>65</v>
      </c>
      <c r="C62" s="17">
        <f>C61+Purchase!C61-Sales!C61</f>
        <v>120</v>
      </c>
      <c r="D62" s="17">
        <f>D61+Purchase!D61-Sales!D61</f>
        <v>79</v>
      </c>
      <c r="E62" s="17">
        <f>E61+Purchase!E61-Sales!E61</f>
        <v>41</v>
      </c>
      <c r="F62" s="17">
        <f>F61+Purchase!F61-Sales!F61</f>
        <v>39</v>
      </c>
      <c r="G62" s="17">
        <f>G61+Purchase!G61-Sales!G61</f>
        <v>221</v>
      </c>
      <c r="H62" s="17">
        <f>H61+Purchase!H61-Sales!H61</f>
        <v>96</v>
      </c>
      <c r="I62" s="17">
        <f>I61+Purchase!I61-Sales!I61</f>
        <v>99</v>
      </c>
      <c r="J62" s="17">
        <f>J61+Purchase!J61-Sales!J61</f>
        <v>221</v>
      </c>
      <c r="K62" s="2">
        <f t="shared" si="2"/>
        <v>981</v>
      </c>
      <c r="L62" s="25">
        <f t="shared" si="3"/>
        <v>109</v>
      </c>
      <c r="M62" s="5">
        <v>45442</v>
      </c>
      <c r="O62"/>
      <c r="P62"/>
    </row>
    <row r="63" spans="1:16">
      <c r="A63" s="5">
        <v>45443</v>
      </c>
      <c r="B63" s="17">
        <f>B62+Purchase!B62-Sales!B62</f>
        <v>55</v>
      </c>
      <c r="C63" s="17">
        <f>C62+Purchase!C62-Sales!C62</f>
        <v>92</v>
      </c>
      <c r="D63" s="17">
        <f>D62+Purchase!D62-Sales!D62</f>
        <v>150</v>
      </c>
      <c r="E63" s="17">
        <f>E62+Purchase!E62-Sales!E62</f>
        <v>106</v>
      </c>
      <c r="F63" s="17">
        <f>F62+Purchase!F62-Sales!F62</f>
        <v>80</v>
      </c>
      <c r="G63" s="17">
        <f>G62+Purchase!G62-Sales!G62</f>
        <v>206</v>
      </c>
      <c r="H63" s="17">
        <f>H62+Purchase!H62-Sales!H62</f>
        <v>90</v>
      </c>
      <c r="I63" s="17">
        <f>I62+Purchase!I62-Sales!I62</f>
        <v>84</v>
      </c>
      <c r="J63" s="17">
        <f>J62+Purchase!J62-Sales!J62</f>
        <v>217</v>
      </c>
      <c r="K63" s="2">
        <f t="shared" si="2"/>
        <v>1080</v>
      </c>
      <c r="L63" s="25">
        <f t="shared" si="3"/>
        <v>120</v>
      </c>
      <c r="M63" s="5">
        <v>45443</v>
      </c>
      <c r="O63"/>
      <c r="P63"/>
    </row>
    <row r="64" spans="1:16">
      <c r="A64" s="5"/>
      <c r="B64" s="26">
        <f>AVERAGE(B3:B63)</f>
        <v>68.327868852459019</v>
      </c>
      <c r="C64" s="26">
        <f t="shared" ref="C64:J64" si="4">AVERAGE(C3:C63)</f>
        <v>102.1639344262295</v>
      </c>
      <c r="D64" s="26">
        <f t="shared" si="4"/>
        <v>80.377049180327873</v>
      </c>
      <c r="E64" s="26">
        <f t="shared" si="4"/>
        <v>50.278688524590166</v>
      </c>
      <c r="F64" s="26">
        <f t="shared" si="4"/>
        <v>71.655737704918039</v>
      </c>
      <c r="G64" s="26">
        <f t="shared" si="4"/>
        <v>131.0655737704918</v>
      </c>
      <c r="H64" s="26">
        <f t="shared" si="4"/>
        <v>56.770491803278688</v>
      </c>
      <c r="I64" s="26">
        <f t="shared" si="4"/>
        <v>94.622950819672127</v>
      </c>
      <c r="J64" s="26">
        <f t="shared" si="4"/>
        <v>109.0327868852459</v>
      </c>
      <c r="K64" s="1"/>
      <c r="L64" s="26">
        <f>AVERAGE(L3:L63)</f>
        <v>84.921675774134755</v>
      </c>
      <c r="M64" s="5"/>
      <c r="O64"/>
      <c r="P64"/>
    </row>
    <row r="65" spans="1:16">
      <c r="A65" s="5"/>
      <c r="B65" s="37" t="s">
        <v>88</v>
      </c>
      <c r="C65" s="37" t="s">
        <v>87</v>
      </c>
      <c r="D65" s="37" t="s">
        <v>65</v>
      </c>
      <c r="E65" s="37" t="s">
        <v>62</v>
      </c>
      <c r="F65" s="37" t="s">
        <v>61</v>
      </c>
      <c r="G65" s="37" t="s">
        <v>66</v>
      </c>
      <c r="H65" s="37" t="s">
        <v>67</v>
      </c>
      <c r="I65" s="37" t="s">
        <v>63</v>
      </c>
      <c r="J65" s="37" t="s">
        <v>64</v>
      </c>
      <c r="K65" s="27" t="s">
        <v>13</v>
      </c>
      <c r="L65" s="28">
        <f>L64*Purchase!O65</f>
        <v>14913.267182258844</v>
      </c>
      <c r="M65" s="5"/>
      <c r="O65"/>
      <c r="P65"/>
    </row>
    <row r="66" spans="1:16">
      <c r="A66" s="5"/>
      <c r="B66" s="73"/>
      <c r="C66" s="73"/>
      <c r="D66" s="73"/>
      <c r="E66" s="73"/>
      <c r="F66" s="73"/>
      <c r="G66" s="73"/>
      <c r="H66" s="73"/>
      <c r="I66" s="73"/>
      <c r="J66" s="73"/>
      <c r="K66" s="25"/>
      <c r="L66" s="5"/>
      <c r="N66"/>
      <c r="O66"/>
    </row>
    <row r="67" spans="1:16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25"/>
      <c r="L67" s="5"/>
      <c r="N67"/>
      <c r="O67"/>
    </row>
    <row r="68" spans="1:16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25"/>
      <c r="L68" s="5"/>
      <c r="N68"/>
      <c r="O68"/>
    </row>
    <row r="69" spans="1:16">
      <c r="A69" s="5"/>
      <c r="B69" s="73"/>
      <c r="C69" s="73"/>
      <c r="D69" s="73"/>
      <c r="E69" s="73"/>
      <c r="F69" s="73"/>
      <c r="G69" s="73"/>
      <c r="H69" s="73"/>
      <c r="I69" s="73"/>
      <c r="J69" s="73"/>
      <c r="K69" s="25"/>
      <c r="L69" s="5"/>
      <c r="N69"/>
      <c r="O69"/>
    </row>
    <row r="70" spans="1:16">
      <c r="A70" s="5"/>
      <c r="B70" s="73"/>
      <c r="C70" s="73"/>
      <c r="D70" s="73"/>
      <c r="E70" s="73"/>
      <c r="F70" s="73"/>
      <c r="G70" s="73"/>
      <c r="H70" s="73"/>
      <c r="I70" s="73"/>
      <c r="J70" s="73"/>
      <c r="K70" s="25"/>
      <c r="L70" s="5"/>
      <c r="N70"/>
      <c r="O70"/>
    </row>
    <row r="71" spans="1:16">
      <c r="A71" s="5"/>
      <c r="B71" s="73"/>
      <c r="C71" s="73"/>
      <c r="D71" s="73"/>
      <c r="E71" s="73"/>
      <c r="F71" s="73"/>
      <c r="G71" s="73"/>
      <c r="H71" s="73"/>
      <c r="I71" s="73"/>
      <c r="J71" s="73"/>
      <c r="K71" s="25"/>
      <c r="L71" s="5"/>
      <c r="N71"/>
      <c r="O71"/>
    </row>
    <row r="72" spans="1:16">
      <c r="A72" s="5"/>
      <c r="B72" s="73"/>
      <c r="C72" s="73"/>
      <c r="D72" s="73"/>
      <c r="E72" s="73"/>
      <c r="F72" s="73"/>
      <c r="G72" s="73"/>
      <c r="H72" s="73"/>
      <c r="I72" s="73"/>
      <c r="J72" s="73"/>
      <c r="K72" s="25"/>
      <c r="L72" s="5"/>
    </row>
    <row r="73" spans="1:16">
      <c r="A73" s="5"/>
      <c r="B73" s="73"/>
      <c r="C73" s="73"/>
      <c r="D73" s="73"/>
      <c r="E73" s="73"/>
      <c r="F73" s="73"/>
      <c r="G73" s="73"/>
      <c r="H73" s="73"/>
      <c r="I73" s="73"/>
      <c r="J73" s="73"/>
      <c r="K73" s="25"/>
      <c r="L73" s="5"/>
    </row>
    <row r="74" spans="1:16">
      <c r="A74" s="5"/>
      <c r="B74" s="73"/>
      <c r="C74" s="73"/>
      <c r="D74" s="73"/>
      <c r="E74" s="73"/>
      <c r="F74" s="73"/>
      <c r="G74" s="73"/>
      <c r="H74" s="73"/>
      <c r="I74" s="73"/>
      <c r="J74" s="73"/>
      <c r="K74" s="25"/>
      <c r="L74" s="5"/>
    </row>
    <row r="75" spans="1:16">
      <c r="A75" s="5"/>
      <c r="B75" s="73"/>
      <c r="C75" s="73"/>
      <c r="D75" s="73"/>
      <c r="E75" s="73"/>
      <c r="F75" s="73"/>
      <c r="G75" s="73"/>
      <c r="H75" s="73"/>
      <c r="I75" s="73"/>
      <c r="J75" s="73"/>
      <c r="K75" s="25"/>
      <c r="L75" s="5"/>
    </row>
    <row r="76" spans="1:16">
      <c r="A76" s="5"/>
      <c r="B76" s="73"/>
      <c r="C76" s="73"/>
      <c r="D76" s="73"/>
      <c r="E76" s="73"/>
      <c r="F76" s="73"/>
      <c r="G76" s="73"/>
      <c r="H76" s="73"/>
      <c r="I76" s="73"/>
      <c r="J76" s="73"/>
      <c r="K76" s="25"/>
      <c r="L76" s="5"/>
    </row>
    <row r="77" spans="1:16">
      <c r="A77" s="5"/>
      <c r="B77" s="73"/>
      <c r="C77" s="73"/>
      <c r="D77" s="73"/>
      <c r="E77" s="73"/>
      <c r="F77" s="73"/>
      <c r="G77" s="73"/>
      <c r="H77" s="73"/>
      <c r="I77" s="73"/>
      <c r="J77" s="73"/>
      <c r="K77" s="25"/>
      <c r="L77" s="5"/>
    </row>
    <row r="78" spans="1:16">
      <c r="A78" s="5"/>
      <c r="B78" s="73"/>
      <c r="C78" s="73"/>
      <c r="D78" s="73"/>
      <c r="E78" s="73"/>
      <c r="F78" s="73"/>
      <c r="G78" s="73"/>
      <c r="H78" s="73"/>
      <c r="I78" s="73"/>
      <c r="J78" s="73"/>
      <c r="K78" s="25"/>
      <c r="L78" s="5"/>
    </row>
    <row r="79" spans="1:16">
      <c r="A79" s="5"/>
      <c r="B79" s="73"/>
      <c r="C79" s="73"/>
      <c r="D79" s="73"/>
      <c r="E79" s="73"/>
      <c r="F79" s="73"/>
      <c r="G79" s="73"/>
      <c r="H79" s="73"/>
      <c r="I79" s="73"/>
      <c r="J79" s="73"/>
      <c r="L79" s="25"/>
      <c r="M79" s="5"/>
    </row>
    <row r="80" spans="1:16">
      <c r="A80" s="5"/>
      <c r="B80" s="73"/>
      <c r="C80" s="73"/>
      <c r="D80" s="73"/>
      <c r="E80" s="73"/>
      <c r="F80" s="73"/>
      <c r="G80" s="73"/>
      <c r="H80" s="73"/>
      <c r="I80" s="73"/>
      <c r="J80" s="73"/>
      <c r="L80" s="25"/>
      <c r="M80" s="5"/>
    </row>
    <row r="81" spans="1:13">
      <c r="A81" s="5"/>
      <c r="B81" s="73"/>
      <c r="C81" s="73"/>
      <c r="D81" s="73"/>
      <c r="E81" s="73"/>
      <c r="F81" s="73"/>
      <c r="G81" s="73"/>
      <c r="H81" s="73"/>
      <c r="I81" s="73"/>
      <c r="J81" s="73"/>
      <c r="L81" s="25"/>
      <c r="M81" s="5"/>
    </row>
    <row r="82" spans="1:13">
      <c r="A82" s="5"/>
      <c r="B82" s="73"/>
      <c r="C82" s="73"/>
      <c r="D82" s="73"/>
      <c r="E82" s="73"/>
      <c r="F82" s="73"/>
      <c r="G82" s="73"/>
      <c r="H82" s="73"/>
      <c r="I82" s="73"/>
      <c r="J82" s="73"/>
      <c r="L82" s="25"/>
      <c r="M82" s="5"/>
    </row>
    <row r="83" spans="1:13">
      <c r="A83" s="5"/>
      <c r="B83" s="73"/>
      <c r="C83" s="73"/>
      <c r="D83" s="73"/>
      <c r="E83" s="73"/>
      <c r="F83" s="73"/>
      <c r="G83" s="73"/>
      <c r="H83" s="73"/>
      <c r="I83" s="73"/>
      <c r="J83" s="73"/>
      <c r="L83" s="25"/>
      <c r="M83" s="5"/>
    </row>
    <row r="84" spans="1:13">
      <c r="A84" s="5"/>
      <c r="B84" s="73"/>
      <c r="C84" s="73"/>
      <c r="D84" s="73"/>
      <c r="E84" s="73"/>
      <c r="F84" s="73"/>
      <c r="G84" s="73"/>
      <c r="H84" s="73"/>
      <c r="I84" s="73"/>
      <c r="J84" s="73"/>
      <c r="L84" s="25"/>
      <c r="M84" s="5"/>
    </row>
    <row r="85" spans="1:13">
      <c r="A85" s="5"/>
      <c r="B85" s="73"/>
      <c r="C85" s="73"/>
      <c r="D85" s="73"/>
      <c r="E85" s="73"/>
      <c r="F85" s="73"/>
      <c r="G85" s="73"/>
      <c r="H85" s="73"/>
      <c r="I85" s="73"/>
      <c r="J85" s="73"/>
      <c r="L85" s="25"/>
      <c r="M85" s="5"/>
    </row>
    <row r="86" spans="1:13">
      <c r="A86" s="5"/>
      <c r="B86" s="73"/>
      <c r="C86" s="73"/>
      <c r="D86" s="73"/>
      <c r="E86" s="73"/>
      <c r="F86" s="73"/>
      <c r="G86" s="73"/>
      <c r="H86" s="73"/>
      <c r="I86" s="73"/>
      <c r="J86" s="73"/>
      <c r="L86" s="25"/>
      <c r="M86" s="5"/>
    </row>
    <row r="87" spans="1:13">
      <c r="A87" s="5"/>
      <c r="B87" s="73"/>
      <c r="C87" s="73"/>
      <c r="D87" s="73"/>
      <c r="E87" s="73"/>
      <c r="F87" s="73"/>
      <c r="G87" s="73"/>
      <c r="H87" s="73"/>
      <c r="I87" s="73"/>
      <c r="J87" s="73"/>
      <c r="L87" s="25"/>
      <c r="M87" s="5"/>
    </row>
    <row r="88" spans="1:13">
      <c r="A88" s="5"/>
      <c r="B88" s="73"/>
      <c r="C88" s="73"/>
      <c r="D88" s="73"/>
      <c r="E88" s="73"/>
      <c r="F88" s="73"/>
      <c r="G88" s="73"/>
      <c r="H88" s="73"/>
      <c r="I88" s="73"/>
      <c r="J88" s="73"/>
      <c r="L88" s="25"/>
      <c r="M88" s="5"/>
    </row>
    <row r="89" spans="1:13">
      <c r="A89" s="5"/>
      <c r="B89" s="73"/>
      <c r="C89" s="73"/>
      <c r="D89" s="73"/>
      <c r="E89" s="73"/>
      <c r="F89" s="73"/>
      <c r="G89" s="73"/>
      <c r="H89" s="73"/>
      <c r="I89" s="73"/>
      <c r="J89" s="73"/>
      <c r="L89" s="25"/>
      <c r="M89" s="5"/>
    </row>
    <row r="90" spans="1:13">
      <c r="A90" s="5"/>
      <c r="B90" s="73"/>
      <c r="C90" s="73"/>
      <c r="D90" s="73"/>
      <c r="E90" s="73"/>
      <c r="F90" s="73"/>
      <c r="G90" s="73"/>
      <c r="H90" s="73"/>
      <c r="I90" s="73"/>
      <c r="J90" s="73"/>
      <c r="L90" s="25"/>
      <c r="M90" s="5"/>
    </row>
    <row r="91" spans="1:13">
      <c r="A91" s="5"/>
      <c r="B91" s="73"/>
      <c r="C91" s="73"/>
      <c r="D91" s="73"/>
      <c r="E91" s="73"/>
      <c r="F91" s="73"/>
      <c r="G91" s="73"/>
      <c r="H91" s="73"/>
      <c r="I91" s="73"/>
      <c r="J91" s="73"/>
      <c r="L91" s="25"/>
      <c r="M91" s="5"/>
    </row>
    <row r="92" spans="1:13">
      <c r="A92" s="4"/>
      <c r="M92" s="4"/>
    </row>
    <row r="93" spans="1:13">
      <c r="A93" s="1"/>
      <c r="M93" s="1"/>
    </row>
    <row r="94" spans="1:13">
      <c r="A94" s="1"/>
      <c r="B94" s="25"/>
      <c r="C94" s="25"/>
      <c r="D94" s="25"/>
      <c r="E94" s="25"/>
      <c r="F94" s="25"/>
      <c r="G94" s="25"/>
      <c r="H94" s="25"/>
      <c r="I94" s="25"/>
      <c r="J94" s="25"/>
      <c r="L94" s="25"/>
      <c r="M94" s="1"/>
    </row>
    <row r="95" spans="1:13">
      <c r="A95" s="1"/>
      <c r="B95" s="25"/>
      <c r="C95" s="25"/>
      <c r="D95" s="25"/>
      <c r="E95" s="25"/>
      <c r="F95" s="25"/>
      <c r="G95" s="25"/>
      <c r="H95" s="25"/>
      <c r="I95" s="25"/>
      <c r="J95" s="25"/>
      <c r="M95" s="1"/>
    </row>
    <row r="96" spans="1:13">
      <c r="A96" s="1"/>
      <c r="B96" s="25"/>
      <c r="C96" s="25"/>
      <c r="D96" s="25"/>
      <c r="E96" s="25"/>
      <c r="F96" s="25"/>
      <c r="G96" s="25"/>
      <c r="H96" s="25"/>
      <c r="I96" s="25"/>
      <c r="J96" s="25"/>
      <c r="M96" s="1"/>
    </row>
  </sheetData>
  <mergeCells count="5">
    <mergeCell ref="M1:M2"/>
    <mergeCell ref="B1:J1"/>
    <mergeCell ref="A1:A2"/>
    <mergeCell ref="K1:K2"/>
    <mergeCell ref="L1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"/>
  <sheetViews>
    <sheetView workbookViewId="0">
      <selection activeCell="A21" sqref="A21"/>
    </sheetView>
  </sheetViews>
  <sheetFormatPr defaultColWidth="8.88671875" defaultRowHeight="14.4"/>
  <cols>
    <col min="1" max="1" width="17.6640625" style="2" customWidth="1"/>
    <col min="2" max="2" width="12" style="2" customWidth="1"/>
    <col min="3" max="3" width="18" style="2" customWidth="1"/>
    <col min="4" max="4" width="19.88671875" style="2" customWidth="1"/>
    <col min="5" max="5" width="22.21875" style="2" customWidth="1"/>
    <col min="6" max="6" width="18" style="2" customWidth="1"/>
    <col min="7" max="8" width="12" style="2" customWidth="1"/>
    <col min="9" max="9" width="11" style="2" customWidth="1"/>
    <col min="10" max="16" width="12" style="2" customWidth="1"/>
    <col min="17" max="16384" width="8.88671875" style="2"/>
  </cols>
  <sheetData>
    <row r="1" spans="1:21">
      <c r="B1" s="21" t="s">
        <v>88</v>
      </c>
      <c r="C1" s="21" t="s">
        <v>87</v>
      </c>
      <c r="D1" s="21" t="s">
        <v>65</v>
      </c>
      <c r="E1" s="21" t="s">
        <v>62</v>
      </c>
      <c r="F1" s="21" t="s">
        <v>61</v>
      </c>
      <c r="G1" s="21" t="s">
        <v>66</v>
      </c>
      <c r="H1" s="21" t="s">
        <v>67</v>
      </c>
      <c r="I1" s="21" t="s">
        <v>63</v>
      </c>
      <c r="J1" s="21" t="s">
        <v>64</v>
      </c>
    </row>
    <row r="2" spans="1:21">
      <c r="A2" s="22" t="s">
        <v>14</v>
      </c>
      <c r="B2" s="3">
        <v>314.27868852459017</v>
      </c>
      <c r="C2" s="3">
        <v>38.409836065573771</v>
      </c>
      <c r="D2" s="3">
        <v>164.21311475409837</v>
      </c>
      <c r="E2" s="3">
        <v>115.08196721311475</v>
      </c>
      <c r="F2" s="3">
        <v>110</v>
      </c>
      <c r="G2" s="3">
        <v>129.68852459016392</v>
      </c>
      <c r="H2" s="3">
        <v>140</v>
      </c>
      <c r="I2" s="3">
        <v>115.88524590163935</v>
      </c>
      <c r="J2" s="3">
        <v>452.95081967213116</v>
      </c>
    </row>
    <row r="3" spans="1:21">
      <c r="A3" s="22" t="s">
        <v>15</v>
      </c>
      <c r="B3" s="3">
        <v>335</v>
      </c>
      <c r="C3" s="3">
        <v>40.409836065573771</v>
      </c>
      <c r="D3" s="3">
        <v>172.34426229508196</v>
      </c>
      <c r="E3" s="3">
        <v>127.54098360655738</v>
      </c>
      <c r="F3" s="3">
        <v>125</v>
      </c>
      <c r="G3" s="3">
        <v>143.60655737704917</v>
      </c>
      <c r="H3" s="3">
        <v>160</v>
      </c>
      <c r="I3" s="3">
        <v>121.88524590163935</v>
      </c>
      <c r="J3" s="3">
        <v>482.95081967213116</v>
      </c>
    </row>
    <row r="4" spans="1:21">
      <c r="A4" s="22" t="s">
        <v>16</v>
      </c>
      <c r="B4" s="3">
        <f>B3-B2</f>
        <v>20.721311475409834</v>
      </c>
      <c r="C4" s="3">
        <f t="shared" ref="C4:J4" si="0">C3-C2</f>
        <v>2</v>
      </c>
      <c r="D4" s="3">
        <f t="shared" si="0"/>
        <v>8.1311475409835907</v>
      </c>
      <c r="E4" s="3">
        <f t="shared" si="0"/>
        <v>12.459016393442624</v>
      </c>
      <c r="F4" s="3">
        <f t="shared" si="0"/>
        <v>15</v>
      </c>
      <c r="G4" s="3">
        <f t="shared" si="0"/>
        <v>13.918032786885249</v>
      </c>
      <c r="H4" s="3">
        <f t="shared" si="0"/>
        <v>20</v>
      </c>
      <c r="I4" s="3">
        <f t="shared" si="0"/>
        <v>6</v>
      </c>
      <c r="J4" s="3">
        <f t="shared" si="0"/>
        <v>30</v>
      </c>
    </row>
    <row r="5" spans="1:21">
      <c r="B5" s="21" t="s">
        <v>88</v>
      </c>
      <c r="C5" s="21" t="s">
        <v>87</v>
      </c>
      <c r="D5" s="21" t="s">
        <v>65</v>
      </c>
      <c r="E5" s="21" t="s">
        <v>62</v>
      </c>
      <c r="F5" s="21" t="s">
        <v>61</v>
      </c>
      <c r="G5" s="21" t="s">
        <v>66</v>
      </c>
      <c r="H5" s="21" t="s">
        <v>67</v>
      </c>
      <c r="I5" s="21" t="s">
        <v>63</v>
      </c>
      <c r="J5" s="21" t="s">
        <v>64</v>
      </c>
    </row>
    <row r="7" spans="1:21">
      <c r="A7" s="140" t="s">
        <v>17</v>
      </c>
      <c r="B7" s="140" t="s">
        <v>33</v>
      </c>
      <c r="C7" s="142" t="s">
        <v>18</v>
      </c>
      <c r="D7" s="142" t="s">
        <v>68</v>
      </c>
      <c r="E7" s="142" t="s">
        <v>19</v>
      </c>
      <c r="F7" s="142" t="s">
        <v>20</v>
      </c>
    </row>
    <row r="8" spans="1:21">
      <c r="A8" s="141" t="s">
        <v>88</v>
      </c>
      <c r="B8" s="135">
        <f>Sales!T$64-Purchase!T$67</f>
        <v>344</v>
      </c>
      <c r="C8" s="3">
        <v>209146</v>
      </c>
      <c r="D8" s="136">
        <f t="shared" ref="D8:D16" si="1">B8/$B$17</f>
        <v>4.6956687915477961E-3</v>
      </c>
      <c r="E8" s="137">
        <f t="shared" ref="E8:E16" si="2">C8/$C$17</f>
        <v>0.21176382439719815</v>
      </c>
      <c r="F8" s="137">
        <f>B4/B3</f>
        <v>6.1854661120626368E-2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>
      <c r="A9" s="141" t="s">
        <v>87</v>
      </c>
      <c r="B9" s="3">
        <f>Sales!U$64-Purchase!U$67</f>
        <v>5083</v>
      </c>
      <c r="C9" s="3">
        <v>74314</v>
      </c>
      <c r="D9" s="137">
        <f t="shared" si="1"/>
        <v>6.938396647510886E-2</v>
      </c>
      <c r="E9" s="137">
        <f t="shared" si="2"/>
        <v>7.5244168409882975E-2</v>
      </c>
      <c r="F9" s="137">
        <f>C4/C3</f>
        <v>4.9492900608519269E-2</v>
      </c>
    </row>
    <row r="10" spans="1:21">
      <c r="A10" s="141" t="s">
        <v>65</v>
      </c>
      <c r="B10" s="3">
        <f>Sales!V$64-Purchase!V$67</f>
        <v>9200</v>
      </c>
      <c r="C10" s="3">
        <v>113118</v>
      </c>
      <c r="D10" s="137">
        <f t="shared" si="1"/>
        <v>0.12558183977395268</v>
      </c>
      <c r="E10" s="137">
        <f t="shared" si="2"/>
        <v>0.11453386767216328</v>
      </c>
      <c r="F10" s="137">
        <f>D4/D3</f>
        <v>4.7179682298107012E-2</v>
      </c>
    </row>
    <row r="11" spans="1:21">
      <c r="A11" s="141" t="s">
        <v>62</v>
      </c>
      <c r="B11" s="3">
        <f>Sales!W$64-Purchase!W$67</f>
        <v>10230</v>
      </c>
      <c r="C11" s="3">
        <v>91095</v>
      </c>
      <c r="D11" s="137">
        <f t="shared" si="1"/>
        <v>0.13964154574864521</v>
      </c>
      <c r="E11" s="137">
        <f t="shared" si="2"/>
        <v>9.2235211686873125E-2</v>
      </c>
      <c r="F11" s="137">
        <f>E4/E3</f>
        <v>9.7686375321336769E-2</v>
      </c>
    </row>
    <row r="12" spans="1:21">
      <c r="A12" s="141" t="s">
        <v>61</v>
      </c>
      <c r="B12" s="3">
        <f>Sales!X$64-Purchase!X$67</f>
        <v>8320</v>
      </c>
      <c r="C12" s="3">
        <v>62000</v>
      </c>
      <c r="D12" s="137">
        <f t="shared" si="1"/>
        <v>0.11356966379557461</v>
      </c>
      <c r="E12" s="137">
        <f t="shared" si="2"/>
        <v>6.2776037374017601E-2</v>
      </c>
      <c r="F12" s="137">
        <f>F4/F3</f>
        <v>0.12</v>
      </c>
    </row>
    <row r="13" spans="1:21">
      <c r="A13" s="141" t="s">
        <v>66</v>
      </c>
      <c r="B13" s="3">
        <f>Sales!Y$64-Purchase!Y$67</f>
        <v>11434</v>
      </c>
      <c r="C13" s="3">
        <v>111380</v>
      </c>
      <c r="D13" s="137">
        <f t="shared" si="1"/>
        <v>0.1560763865190625</v>
      </c>
      <c r="E13" s="137">
        <f t="shared" si="2"/>
        <v>0.11277411359222711</v>
      </c>
      <c r="F13" s="137">
        <f>G4/G3</f>
        <v>9.6917808219178114E-2</v>
      </c>
    </row>
    <row r="14" spans="1:21">
      <c r="A14" s="141" t="s">
        <v>67</v>
      </c>
      <c r="B14" s="3">
        <f>Sales!Z$64-Purchase!Z$67</f>
        <v>5640</v>
      </c>
      <c r="C14" s="3">
        <v>40480</v>
      </c>
      <c r="D14" s="137">
        <f t="shared" si="1"/>
        <v>7.6987127861423171E-2</v>
      </c>
      <c r="E14" s="137">
        <f t="shared" si="2"/>
        <v>4.0986677304842463E-2</v>
      </c>
      <c r="F14" s="137">
        <f>H4/H3</f>
        <v>0.125</v>
      </c>
    </row>
    <row r="15" spans="1:21">
      <c r="A15" s="141" t="s">
        <v>63</v>
      </c>
      <c r="B15" s="3">
        <f>Sales!AA$64-Purchase!AA$67</f>
        <v>7948</v>
      </c>
      <c r="C15" s="3">
        <v>124005</v>
      </c>
      <c r="D15" s="137">
        <f t="shared" si="1"/>
        <v>0.10849178940471478</v>
      </c>
      <c r="E15" s="137">
        <f t="shared" si="2"/>
        <v>0.12555713733169441</v>
      </c>
      <c r="F15" s="137">
        <f>I4/I3</f>
        <v>4.9226630800268997E-2</v>
      </c>
    </row>
    <row r="16" spans="1:21">
      <c r="A16" s="141" t="s">
        <v>64</v>
      </c>
      <c r="B16" s="3">
        <f>Sales!AB$64-Purchase!AB$67</f>
        <v>15060</v>
      </c>
      <c r="C16" s="3">
        <v>162100</v>
      </c>
      <c r="D16" s="137">
        <f t="shared" si="1"/>
        <v>0.20557201162997038</v>
      </c>
      <c r="E16" s="137">
        <f t="shared" si="2"/>
        <v>0.16412896223110088</v>
      </c>
      <c r="F16" s="137">
        <f>J4/J3</f>
        <v>6.2118126272912425E-2</v>
      </c>
    </row>
    <row r="17" spans="2:6">
      <c r="B17" s="138">
        <f>SUM(B8:B16)</f>
        <v>73259</v>
      </c>
      <c r="C17" s="138">
        <f>SUM(C8:C16)</f>
        <v>987638</v>
      </c>
      <c r="D17" s="42"/>
      <c r="E17" s="42"/>
      <c r="F17" s="139">
        <f>AVERAGE(F8:F16)</f>
        <v>7.8830687182327677E-2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455-A9F3-44E0-9E30-863494CE01B7}">
  <dimension ref="A2:C32"/>
  <sheetViews>
    <sheetView workbookViewId="0">
      <selection activeCell="M28" sqref="M28"/>
    </sheetView>
  </sheetViews>
  <sheetFormatPr defaultRowHeight="14.4"/>
  <cols>
    <col min="1" max="1" width="12.21875" style="2" bestFit="1" customWidth="1"/>
    <col min="2" max="2" width="20.21875" style="2" bestFit="1" customWidth="1"/>
    <col min="3" max="3" width="21.88671875" style="2" bestFit="1" customWidth="1"/>
    <col min="4" max="16384" width="8.88671875" style="2"/>
  </cols>
  <sheetData>
    <row r="2" spans="1:3">
      <c r="A2" s="143" t="s">
        <v>17</v>
      </c>
      <c r="B2" s="145" t="s">
        <v>85</v>
      </c>
      <c r="C2" s="146" t="s">
        <v>84</v>
      </c>
    </row>
    <row r="3" spans="1:3">
      <c r="A3" s="144" t="s">
        <v>64</v>
      </c>
      <c r="B3" s="40">
        <v>0.20557201162997038</v>
      </c>
      <c r="C3" s="41">
        <f>B3</f>
        <v>0.20557201162997038</v>
      </c>
    </row>
    <row r="4" spans="1:3">
      <c r="A4" s="144" t="s">
        <v>66</v>
      </c>
      <c r="B4" s="40">
        <v>0.1560763865190625</v>
      </c>
      <c r="C4" s="41">
        <f>C3+B4</f>
        <v>0.36164839814903288</v>
      </c>
    </row>
    <row r="5" spans="1:3">
      <c r="A5" s="144" t="s">
        <v>62</v>
      </c>
      <c r="B5" s="40">
        <v>0.13964154574864521</v>
      </c>
      <c r="C5" s="41">
        <f t="shared" ref="C5:C11" si="0">C4+B5</f>
        <v>0.50128994389767811</v>
      </c>
    </row>
    <row r="6" spans="1:3">
      <c r="A6" s="144" t="s">
        <v>65</v>
      </c>
      <c r="B6" s="40">
        <v>0.12558183977395268</v>
      </c>
      <c r="C6" s="41">
        <f t="shared" si="0"/>
        <v>0.62687178367163077</v>
      </c>
    </row>
    <row r="7" spans="1:3">
      <c r="A7" s="144" t="s">
        <v>61</v>
      </c>
      <c r="B7" s="40">
        <v>0.11356966379557461</v>
      </c>
      <c r="C7" s="41">
        <f t="shared" si="0"/>
        <v>0.74044144746720542</v>
      </c>
    </row>
    <row r="8" spans="1:3">
      <c r="A8" s="144" t="s">
        <v>63</v>
      </c>
      <c r="B8" s="40">
        <v>0.10849178940471478</v>
      </c>
      <c r="C8" s="41">
        <f t="shared" si="0"/>
        <v>0.84893323687192024</v>
      </c>
    </row>
    <row r="9" spans="1:3">
      <c r="A9" s="144" t="s">
        <v>67</v>
      </c>
      <c r="B9" s="40">
        <v>7.6987127861423171E-2</v>
      </c>
      <c r="C9" s="41">
        <f t="shared" si="0"/>
        <v>0.92592036473334338</v>
      </c>
    </row>
    <row r="10" spans="1:3">
      <c r="A10" s="144" t="s">
        <v>87</v>
      </c>
      <c r="B10" s="40">
        <v>6.938396647510886E-2</v>
      </c>
      <c r="C10" s="41">
        <f t="shared" si="0"/>
        <v>0.99530433120845219</v>
      </c>
    </row>
    <row r="11" spans="1:3">
      <c r="A11" s="144" t="s">
        <v>88</v>
      </c>
      <c r="B11" s="40">
        <v>4.6956687915477961E-3</v>
      </c>
      <c r="C11" s="41">
        <f t="shared" si="0"/>
        <v>1</v>
      </c>
    </row>
    <row r="12" spans="1:3">
      <c r="A12" s="122"/>
      <c r="B12" s="40"/>
      <c r="C12" s="41"/>
    </row>
    <row r="13" spans="1:3">
      <c r="A13" s="122"/>
      <c r="B13" s="40"/>
      <c r="C13" s="41"/>
    </row>
    <row r="14" spans="1:3">
      <c r="A14" s="122"/>
      <c r="B14" s="40"/>
      <c r="C14" s="41"/>
    </row>
    <row r="15" spans="1:3">
      <c r="A15" s="143" t="s">
        <v>17</v>
      </c>
      <c r="B15" s="145" t="s">
        <v>19</v>
      </c>
      <c r="C15" s="146" t="s">
        <v>35</v>
      </c>
    </row>
    <row r="16" spans="1:3">
      <c r="A16" s="144" t="s">
        <v>88</v>
      </c>
      <c r="B16" s="40">
        <v>0.21176382439719815</v>
      </c>
      <c r="C16" s="41">
        <f>B16</f>
        <v>0.21176382439719815</v>
      </c>
    </row>
    <row r="17" spans="1:3">
      <c r="A17" s="144" t="s">
        <v>64</v>
      </c>
      <c r="B17" s="40">
        <v>0.16412896223110088</v>
      </c>
      <c r="C17" s="41">
        <f>C16+B17</f>
        <v>0.37589278662829906</v>
      </c>
    </row>
    <row r="18" spans="1:3">
      <c r="A18" s="144" t="s">
        <v>63</v>
      </c>
      <c r="B18" s="40">
        <v>0.12555713733169441</v>
      </c>
      <c r="C18" s="41">
        <f t="shared" ref="C18:C24" si="1">C17+B18</f>
        <v>0.50144992395999344</v>
      </c>
    </row>
    <row r="19" spans="1:3">
      <c r="A19" s="144" t="s">
        <v>65</v>
      </c>
      <c r="B19" s="40">
        <v>0.11453386767216328</v>
      </c>
      <c r="C19" s="41">
        <f t="shared" si="1"/>
        <v>0.61598379163215666</v>
      </c>
    </row>
    <row r="20" spans="1:3">
      <c r="A20" s="144" t="s">
        <v>66</v>
      </c>
      <c r="B20" s="40">
        <v>0.11277411359222711</v>
      </c>
      <c r="C20" s="41">
        <f t="shared" si="1"/>
        <v>0.72875790522438377</v>
      </c>
    </row>
    <row r="21" spans="1:3">
      <c r="A21" s="144" t="s">
        <v>62</v>
      </c>
      <c r="B21" s="40">
        <v>9.2235211686873125E-2</v>
      </c>
      <c r="C21" s="41">
        <f t="shared" si="1"/>
        <v>0.82099311691125687</v>
      </c>
    </row>
    <row r="22" spans="1:3">
      <c r="A22" s="144" t="s">
        <v>87</v>
      </c>
      <c r="B22" s="40">
        <v>7.5244168409882975E-2</v>
      </c>
      <c r="C22" s="41">
        <f t="shared" si="1"/>
        <v>0.89623728532113989</v>
      </c>
    </row>
    <row r="23" spans="1:3">
      <c r="A23" s="144" t="s">
        <v>61</v>
      </c>
      <c r="B23" s="40">
        <v>6.2776037374017601E-2</v>
      </c>
      <c r="C23" s="41">
        <f t="shared" si="1"/>
        <v>0.95901332269515749</v>
      </c>
    </row>
    <row r="24" spans="1:3">
      <c r="A24" s="144" t="s">
        <v>67</v>
      </c>
      <c r="B24" s="40">
        <v>4.0986677304842463E-2</v>
      </c>
      <c r="C24" s="41">
        <f t="shared" si="1"/>
        <v>1</v>
      </c>
    </row>
    <row r="25" spans="1:3">
      <c r="A25" s="122"/>
      <c r="B25" s="123"/>
      <c r="C25" s="41"/>
    </row>
    <row r="26" spans="1:3">
      <c r="A26" s="122"/>
      <c r="B26" s="123"/>
      <c r="C26" s="41"/>
    </row>
    <row r="27" spans="1:3">
      <c r="A27" s="122"/>
      <c r="B27" s="123"/>
      <c r="C27" s="41"/>
    </row>
    <row r="28" spans="1:3">
      <c r="A28" s="122"/>
      <c r="B28" s="123"/>
      <c r="C28" s="41"/>
    </row>
    <row r="29" spans="1:3">
      <c r="A29" s="122"/>
      <c r="B29" s="123"/>
      <c r="C29" s="41"/>
    </row>
    <row r="30" spans="1:3">
      <c r="A30" s="122"/>
      <c r="B30" s="123"/>
      <c r="C30" s="41"/>
    </row>
    <row r="32" spans="1:3">
      <c r="C32" s="41"/>
    </row>
  </sheetData>
  <sortState xmlns:xlrd2="http://schemas.microsoft.com/office/spreadsheetml/2017/richdata2" ref="A16:B24">
    <sortCondition descending="1" ref="B16:B2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EC5C-2D6F-4260-BEC6-19E85E5F5F91}">
  <dimension ref="A1:F26"/>
  <sheetViews>
    <sheetView workbookViewId="0">
      <selection activeCell="F8" sqref="F8"/>
    </sheetView>
  </sheetViews>
  <sheetFormatPr defaultRowHeight="14.4"/>
  <cols>
    <col min="1" max="1" width="25.88671875" style="2" bestFit="1" customWidth="1"/>
    <col min="2" max="2" width="9.88671875" style="2" bestFit="1" customWidth="1"/>
    <col min="3" max="3" width="24.44140625" style="2" bestFit="1" customWidth="1"/>
    <col min="4" max="4" width="11.6640625" style="2" bestFit="1" customWidth="1"/>
    <col min="5" max="5" width="14.109375" style="2" bestFit="1" customWidth="1"/>
    <col min="6" max="6" width="25.6640625" style="2" customWidth="1"/>
    <col min="7" max="16384" width="8.88671875" style="2"/>
  </cols>
  <sheetData>
    <row r="1" spans="1:6">
      <c r="A1" s="205" t="s">
        <v>36</v>
      </c>
      <c r="B1" s="205"/>
      <c r="C1" s="205"/>
      <c r="D1" s="205"/>
      <c r="E1" s="205"/>
    </row>
    <row r="2" spans="1:6">
      <c r="A2" s="19"/>
      <c r="B2" s="19" t="s">
        <v>40</v>
      </c>
      <c r="C2" s="19" t="s">
        <v>21</v>
      </c>
      <c r="D2" s="19" t="s">
        <v>41</v>
      </c>
      <c r="E2" s="19" t="s">
        <v>22</v>
      </c>
    </row>
    <row r="3" spans="1:6">
      <c r="A3" s="13" t="s">
        <v>23</v>
      </c>
      <c r="B3" s="6">
        <v>150000</v>
      </c>
      <c r="C3" s="43">
        <v>0.15</v>
      </c>
      <c r="D3" s="6">
        <f>B3*C3</f>
        <v>22500</v>
      </c>
      <c r="E3" s="6">
        <f t="shared" ref="E3:E7" si="0">B3-D3</f>
        <v>127500</v>
      </c>
    </row>
    <row r="4" spans="1:6">
      <c r="A4" s="13" t="s">
        <v>70</v>
      </c>
      <c r="B4" s="6">
        <v>20000</v>
      </c>
      <c r="C4" s="43">
        <v>0.4</v>
      </c>
      <c r="D4" s="6">
        <f t="shared" ref="D4" si="1">B4*C4</f>
        <v>8000</v>
      </c>
      <c r="E4" s="6">
        <f t="shared" si="0"/>
        <v>12000</v>
      </c>
    </row>
    <row r="5" spans="1:6">
      <c r="A5" s="46" t="s">
        <v>71</v>
      </c>
      <c r="B5" s="9">
        <v>20000</v>
      </c>
      <c r="C5" s="44">
        <v>1</v>
      </c>
      <c r="D5" s="9">
        <f>B5*C5</f>
        <v>20000</v>
      </c>
      <c r="E5" s="9">
        <f t="shared" ref="E5" si="2">B5-D5</f>
        <v>0</v>
      </c>
    </row>
    <row r="6" spans="1:6">
      <c r="A6" s="46" t="s">
        <v>25</v>
      </c>
      <c r="B6" s="9">
        <v>1500</v>
      </c>
      <c r="C6" s="44">
        <v>1</v>
      </c>
      <c r="D6" s="9">
        <f t="shared" ref="D6:D7" si="3">B6*C6</f>
        <v>1500</v>
      </c>
      <c r="E6" s="9">
        <f t="shared" si="0"/>
        <v>0</v>
      </c>
    </row>
    <row r="7" spans="1:6">
      <c r="A7" s="46" t="s">
        <v>69</v>
      </c>
      <c r="B7" s="9">
        <v>2500</v>
      </c>
      <c r="C7" s="44">
        <v>1</v>
      </c>
      <c r="D7" s="9">
        <f t="shared" si="3"/>
        <v>2500</v>
      </c>
      <c r="E7" s="9">
        <f t="shared" si="0"/>
        <v>0</v>
      </c>
    </row>
    <row r="8" spans="1:6">
      <c r="A8" s="24" t="s">
        <v>38</v>
      </c>
      <c r="B8" s="65">
        <f>SUM(B3:B7)</f>
        <v>194000</v>
      </c>
      <c r="C8" s="45" t="s">
        <v>39</v>
      </c>
      <c r="D8" s="66">
        <f>SUM(D3:D7)</f>
        <v>54500</v>
      </c>
      <c r="E8" s="66">
        <f>SUM(E3:E7)</f>
        <v>139500</v>
      </c>
    </row>
    <row r="10" spans="1:6">
      <c r="A10" s="213" t="s">
        <v>47</v>
      </c>
      <c r="B10" s="213"/>
      <c r="C10" s="213"/>
      <c r="D10" s="213"/>
      <c r="E10" s="213"/>
      <c r="F10" s="213"/>
    </row>
    <row r="11" spans="1:6">
      <c r="A11" s="152" t="s">
        <v>42</v>
      </c>
      <c r="B11" s="152" t="s">
        <v>43</v>
      </c>
      <c r="C11" s="152" t="s">
        <v>44</v>
      </c>
      <c r="D11" s="214" t="s">
        <v>45</v>
      </c>
      <c r="E11" s="214"/>
      <c r="F11" s="214"/>
    </row>
    <row r="12" spans="1:6">
      <c r="A12" s="14" t="s">
        <v>34</v>
      </c>
      <c r="B12" s="56">
        <f>Sales!AC64</f>
        <v>985597</v>
      </c>
      <c r="C12" s="57" t="s">
        <v>46</v>
      </c>
      <c r="D12" s="206" t="s">
        <v>54</v>
      </c>
      <c r="E12" s="207"/>
      <c r="F12" s="207"/>
    </row>
    <row r="13" spans="1:6">
      <c r="A13" s="14" t="s">
        <v>48</v>
      </c>
      <c r="B13" s="56">
        <f>Purchase!AC67</f>
        <v>912338</v>
      </c>
      <c r="C13" s="57" t="s">
        <v>46</v>
      </c>
      <c r="D13" s="208"/>
      <c r="E13" s="207"/>
      <c r="F13" s="207"/>
    </row>
    <row r="14" spans="1:6">
      <c r="A14" s="64" t="s">
        <v>24</v>
      </c>
      <c r="B14" s="52">
        <f>B12-B13</f>
        <v>73259</v>
      </c>
      <c r="C14" s="53" t="s">
        <v>46</v>
      </c>
      <c r="D14" s="209"/>
      <c r="E14" s="210"/>
      <c r="F14" s="210"/>
    </row>
    <row r="15" spans="1:6">
      <c r="A15" s="15" t="s">
        <v>37</v>
      </c>
      <c r="B15" s="58">
        <f>D8</f>
        <v>54500</v>
      </c>
      <c r="C15" s="59" t="s">
        <v>46</v>
      </c>
      <c r="D15" s="211" t="s">
        <v>77</v>
      </c>
      <c r="E15" s="212"/>
      <c r="F15" s="212"/>
    </row>
    <row r="16" spans="1:6">
      <c r="A16" s="153" t="s">
        <v>26</v>
      </c>
      <c r="B16" s="154">
        <f>B14-B15</f>
        <v>18759</v>
      </c>
      <c r="C16" s="155" t="s">
        <v>46</v>
      </c>
      <c r="D16" s="215"/>
      <c r="E16" s="216"/>
      <c r="F16" s="216"/>
    </row>
    <row r="17" spans="1:6">
      <c r="A17" s="49" t="s">
        <v>49</v>
      </c>
      <c r="B17" s="50">
        <f>B14/B12</f>
        <v>7.4329568779125749E-2</v>
      </c>
      <c r="C17" s="51" t="s">
        <v>89</v>
      </c>
      <c r="D17" s="217" t="s">
        <v>57</v>
      </c>
      <c r="E17" s="218"/>
      <c r="F17" s="218"/>
    </row>
    <row r="18" spans="1:6">
      <c r="A18" s="156" t="s">
        <v>50</v>
      </c>
      <c r="B18" s="157">
        <f>B16/B12</f>
        <v>1.9033134232348516E-2</v>
      </c>
      <c r="C18" s="158" t="s">
        <v>56</v>
      </c>
      <c r="D18" s="219" t="s">
        <v>73</v>
      </c>
      <c r="E18" s="220"/>
      <c r="F18" s="220"/>
    </row>
    <row r="19" spans="1:6">
      <c r="A19" s="16" t="s">
        <v>28</v>
      </c>
      <c r="B19" s="54">
        <f>E8</f>
        <v>139500</v>
      </c>
      <c r="C19" s="55" t="s">
        <v>46</v>
      </c>
      <c r="D19" s="203"/>
      <c r="E19" s="204"/>
      <c r="F19" s="204"/>
    </row>
    <row r="20" spans="1:6">
      <c r="A20" s="16" t="s">
        <v>27</v>
      </c>
      <c r="B20" s="54">
        <v>300000</v>
      </c>
      <c r="C20" s="55" t="s">
        <v>46</v>
      </c>
      <c r="D20" s="221" t="s">
        <v>53</v>
      </c>
      <c r="E20" s="204"/>
      <c r="F20" s="204"/>
    </row>
    <row r="21" spans="1:6">
      <c r="A21" s="16" t="s">
        <v>30</v>
      </c>
      <c r="B21" s="54">
        <f>SUM(B19:B20)</f>
        <v>439500</v>
      </c>
      <c r="C21" s="55" t="s">
        <v>46</v>
      </c>
      <c r="D21" s="203"/>
      <c r="E21" s="204"/>
      <c r="F21" s="204"/>
    </row>
    <row r="22" spans="1:6">
      <c r="A22" s="159" t="s">
        <v>51</v>
      </c>
      <c r="B22" s="160">
        <f>B12/B21</f>
        <v>2.2425415244596132</v>
      </c>
      <c r="C22" s="161">
        <v>1.5</v>
      </c>
      <c r="D22" s="193" t="s">
        <v>59</v>
      </c>
      <c r="E22" s="194"/>
      <c r="F22" s="194"/>
    </row>
    <row r="23" spans="1:6">
      <c r="A23" s="46" t="s">
        <v>31</v>
      </c>
      <c r="B23" s="47">
        <v>125000</v>
      </c>
      <c r="C23" s="48" t="s">
        <v>46</v>
      </c>
      <c r="D23" s="195" t="s">
        <v>76</v>
      </c>
      <c r="E23" s="196"/>
      <c r="F23" s="196"/>
    </row>
    <row r="24" spans="1:6">
      <c r="A24" s="60" t="s">
        <v>29</v>
      </c>
      <c r="B24" s="61">
        <f>B20/B23</f>
        <v>2.4</v>
      </c>
      <c r="C24" s="62" t="s">
        <v>60</v>
      </c>
      <c r="D24" s="197" t="s">
        <v>72</v>
      </c>
      <c r="E24" s="198"/>
      <c r="F24" s="198"/>
    </row>
    <row r="25" spans="1:6">
      <c r="A25" s="63" t="s">
        <v>52</v>
      </c>
      <c r="B25" s="68">
        <f>B16/(B21-B23)</f>
        <v>5.9647058823529414E-2</v>
      </c>
      <c r="C25" s="67" t="s">
        <v>74</v>
      </c>
      <c r="D25" s="199" t="s">
        <v>55</v>
      </c>
      <c r="E25" s="200"/>
      <c r="F25" s="200"/>
    </row>
    <row r="26" spans="1:6">
      <c r="A26" s="162" t="s">
        <v>32</v>
      </c>
      <c r="B26" s="163">
        <f>B16/B21</f>
        <v>4.2682593856655293E-2</v>
      </c>
      <c r="C26" s="164" t="s">
        <v>75</v>
      </c>
      <c r="D26" s="201" t="s">
        <v>58</v>
      </c>
      <c r="E26" s="202"/>
      <c r="F26" s="202"/>
    </row>
  </sheetData>
  <mergeCells count="18">
    <mergeCell ref="D21:F21"/>
    <mergeCell ref="A1:E1"/>
    <mergeCell ref="D12:F12"/>
    <mergeCell ref="D13:F13"/>
    <mergeCell ref="D14:F14"/>
    <mergeCell ref="D15:F15"/>
    <mergeCell ref="A10:F10"/>
    <mergeCell ref="D11:F11"/>
    <mergeCell ref="D16:F16"/>
    <mergeCell ref="D17:F17"/>
    <mergeCell ref="D18:F18"/>
    <mergeCell ref="D19:F19"/>
    <mergeCell ref="D20:F20"/>
    <mergeCell ref="D22:F22"/>
    <mergeCell ref="D23:F23"/>
    <mergeCell ref="D24:F24"/>
    <mergeCell ref="D25:F25"/>
    <mergeCell ref="D26:F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580-7980-4956-8E29-E42FA7A9D531}">
  <dimension ref="A1:AF73"/>
  <sheetViews>
    <sheetView zoomScaleNormal="100" workbookViewId="0">
      <selection activeCell="B3" sqref="B3"/>
    </sheetView>
  </sheetViews>
  <sheetFormatPr defaultColWidth="9" defaultRowHeight="14.4"/>
  <cols>
    <col min="1" max="1" width="9.6640625" style="2" customWidth="1"/>
    <col min="2" max="2" width="12.21875" style="105" bestFit="1" customWidth="1"/>
    <col min="3" max="3" width="10" style="106" bestFit="1" customWidth="1"/>
    <col min="4" max="4" width="9.33203125" style="107" bestFit="1" customWidth="1"/>
    <col min="5" max="5" width="9.33203125" style="108" bestFit="1" customWidth="1"/>
    <col min="6" max="6" width="10.6640625" style="109" bestFit="1" customWidth="1"/>
    <col min="7" max="7" width="9.6640625" style="110" bestFit="1" customWidth="1"/>
    <col min="8" max="8" width="11.77734375" style="111" bestFit="1" customWidth="1"/>
    <col min="9" max="9" width="7.88671875" style="112" bestFit="1" customWidth="1"/>
    <col min="10" max="10" width="7.88671875" style="113" bestFit="1" customWidth="1"/>
    <col min="11" max="11" width="12.44140625" style="105" customWidth="1"/>
    <col min="12" max="12" width="12.44140625" style="106" customWidth="1"/>
    <col min="13" max="13" width="12.44140625" style="107" customWidth="1"/>
    <col min="14" max="14" width="12.44140625" style="108" customWidth="1"/>
    <col min="15" max="15" width="11.44140625" style="109" customWidth="1"/>
    <col min="16" max="16" width="12.44140625" style="110" customWidth="1"/>
    <col min="17" max="17" width="12.44140625" style="111" customWidth="1"/>
    <col min="18" max="18" width="11.44140625" style="112" customWidth="1"/>
    <col min="19" max="19" width="11.44140625" style="113" customWidth="1"/>
    <col min="20" max="20" width="12.5546875" style="105" customWidth="1"/>
    <col min="21" max="21" width="11.109375" style="106" customWidth="1"/>
    <col min="22" max="22" width="12.5546875" style="107" customWidth="1"/>
    <col min="23" max="23" width="11.44140625" style="108" customWidth="1"/>
    <col min="24" max="24" width="10.44140625" style="114" customWidth="1"/>
    <col min="25" max="25" width="12.5546875" style="110" customWidth="1"/>
    <col min="26" max="26" width="11.109375" style="111" customWidth="1"/>
    <col min="27" max="27" width="11.109375" style="112" customWidth="1"/>
    <col min="28" max="28" width="13.21875" style="113" customWidth="1"/>
    <col min="29" max="29" width="11.88671875" style="93" customWidth="1"/>
    <col min="30" max="30" width="13.21875" style="93" customWidth="1"/>
    <col min="31" max="31" width="13.109375" style="20" customWidth="1"/>
    <col min="32" max="32" width="9.6640625" style="2" customWidth="1"/>
  </cols>
  <sheetData>
    <row r="1" spans="1:32" s="76" customFormat="1" ht="17.399999999999999" customHeight="1">
      <c r="A1" s="181" t="s">
        <v>0</v>
      </c>
      <c r="B1" s="224" t="s">
        <v>78</v>
      </c>
      <c r="C1" s="224"/>
      <c r="D1" s="224"/>
      <c r="E1" s="224"/>
      <c r="F1" s="224"/>
      <c r="G1" s="224"/>
      <c r="H1" s="224"/>
      <c r="I1" s="224"/>
      <c r="J1" s="224"/>
      <c r="K1" s="225" t="s">
        <v>3</v>
      </c>
      <c r="L1" s="225"/>
      <c r="M1" s="225"/>
      <c r="N1" s="225"/>
      <c r="O1" s="225"/>
      <c r="P1" s="225"/>
      <c r="Q1" s="225"/>
      <c r="R1" s="225"/>
      <c r="S1" s="225"/>
      <c r="T1" s="226" t="s">
        <v>79</v>
      </c>
      <c r="U1" s="226"/>
      <c r="V1" s="226"/>
      <c r="W1" s="226"/>
      <c r="X1" s="226"/>
      <c r="Y1" s="226"/>
      <c r="Z1" s="226"/>
      <c r="AA1" s="226"/>
      <c r="AB1" s="226"/>
      <c r="AC1" s="222" t="s">
        <v>82</v>
      </c>
      <c r="AD1" s="222" t="s">
        <v>80</v>
      </c>
      <c r="AE1" s="223" t="s">
        <v>81</v>
      </c>
      <c r="AF1" s="181" t="s">
        <v>0</v>
      </c>
    </row>
    <row r="2" spans="1:32" s="76" customFormat="1">
      <c r="A2" s="181"/>
      <c r="B2" s="77" t="s">
        <v>88</v>
      </c>
      <c r="C2" s="78" t="s">
        <v>87</v>
      </c>
      <c r="D2" s="79" t="s">
        <v>65</v>
      </c>
      <c r="E2" s="80" t="s">
        <v>62</v>
      </c>
      <c r="F2" s="81" t="s">
        <v>61</v>
      </c>
      <c r="G2" s="82" t="s">
        <v>66</v>
      </c>
      <c r="H2" s="83" t="s">
        <v>67</v>
      </c>
      <c r="I2" s="84" t="s">
        <v>63</v>
      </c>
      <c r="J2" s="85" t="s">
        <v>64</v>
      </c>
      <c r="K2" s="77" t="s">
        <v>88</v>
      </c>
      <c r="L2" s="78" t="s">
        <v>87</v>
      </c>
      <c r="M2" s="79" t="s">
        <v>65</v>
      </c>
      <c r="N2" s="80" t="s">
        <v>62</v>
      </c>
      <c r="O2" s="81" t="s">
        <v>61</v>
      </c>
      <c r="P2" s="82" t="s">
        <v>66</v>
      </c>
      <c r="Q2" s="83" t="s">
        <v>67</v>
      </c>
      <c r="R2" s="84" t="s">
        <v>63</v>
      </c>
      <c r="S2" s="85" t="s">
        <v>64</v>
      </c>
      <c r="T2" s="77" t="s">
        <v>88</v>
      </c>
      <c r="U2" s="78" t="s">
        <v>87</v>
      </c>
      <c r="V2" s="79" t="s">
        <v>65</v>
      </c>
      <c r="W2" s="80" t="s">
        <v>62</v>
      </c>
      <c r="X2" s="86" t="s">
        <v>61</v>
      </c>
      <c r="Y2" s="82" t="s">
        <v>66</v>
      </c>
      <c r="Z2" s="83" t="s">
        <v>67</v>
      </c>
      <c r="AA2" s="84" t="s">
        <v>63</v>
      </c>
      <c r="AB2" s="85" t="s">
        <v>64</v>
      </c>
      <c r="AC2" s="222"/>
      <c r="AD2" s="222"/>
      <c r="AE2" s="223"/>
      <c r="AF2" s="181"/>
    </row>
    <row r="3" spans="1:32">
      <c r="A3" s="5">
        <v>45383</v>
      </c>
      <c r="B3" s="6">
        <v>0</v>
      </c>
      <c r="C3" s="7">
        <v>0</v>
      </c>
      <c r="D3" s="8">
        <v>0</v>
      </c>
      <c r="E3" s="87">
        <v>0</v>
      </c>
      <c r="F3" s="88">
        <v>0</v>
      </c>
      <c r="G3" s="89">
        <v>0</v>
      </c>
      <c r="H3" s="90">
        <v>0</v>
      </c>
      <c r="I3" s="91">
        <v>0</v>
      </c>
      <c r="J3" s="92">
        <v>25800</v>
      </c>
      <c r="K3" s="6">
        <v>3608</v>
      </c>
      <c r="L3" s="7">
        <v>1209</v>
      </c>
      <c r="M3" s="8">
        <v>1815</v>
      </c>
      <c r="N3" s="87">
        <v>1625</v>
      </c>
      <c r="O3" s="88">
        <v>875</v>
      </c>
      <c r="P3" s="89">
        <v>2100</v>
      </c>
      <c r="Q3" s="90">
        <v>640</v>
      </c>
      <c r="R3" s="91">
        <v>1610</v>
      </c>
      <c r="S3" s="92">
        <v>3220</v>
      </c>
      <c r="T3" s="6">
        <f t="shared" ref="T3:T34" si="0">K3-B3</f>
        <v>3608</v>
      </c>
      <c r="U3" s="7">
        <f t="shared" ref="U3:U34" si="1">L3-C3</f>
        <v>1209</v>
      </c>
      <c r="V3" s="8">
        <f t="shared" ref="V3:V34" si="2">M3-D3</f>
        <v>1815</v>
      </c>
      <c r="W3" s="87">
        <f t="shared" ref="W3:W34" si="3">N3-E3</f>
        <v>1625</v>
      </c>
      <c r="X3" s="9">
        <f t="shared" ref="X3:X34" si="4">O3-F3</f>
        <v>875</v>
      </c>
      <c r="Y3" s="89">
        <f t="shared" ref="Y3:Y34" si="5">P3-G3</f>
        <v>2100</v>
      </c>
      <c r="Z3" s="90">
        <f t="shared" ref="Z3:Z34" si="6">Q3-H3</f>
        <v>640</v>
      </c>
      <c r="AA3" s="91">
        <f t="shared" ref="AA3:AA34" si="7">R3-I3</f>
        <v>1610</v>
      </c>
      <c r="AB3" s="92">
        <f t="shared" ref="AB3:AB34" si="8">S3-J3</f>
        <v>-22580</v>
      </c>
      <c r="AC3" s="93">
        <f t="shared" ref="AC3:AC34" si="9">SUM(B3:J3)</f>
        <v>25800</v>
      </c>
      <c r="AD3" s="93">
        <f t="shared" ref="AD3:AD34" si="10">SUM(K3:S3)</f>
        <v>16702</v>
      </c>
      <c r="AE3" s="94">
        <f>AD3-AC3</f>
        <v>-9098</v>
      </c>
      <c r="AF3" s="5">
        <v>45383</v>
      </c>
    </row>
    <row r="4" spans="1:32">
      <c r="A4" s="5">
        <v>45384</v>
      </c>
      <c r="B4" s="6">
        <v>0</v>
      </c>
      <c r="C4" s="7">
        <v>7770</v>
      </c>
      <c r="D4" s="8">
        <v>0</v>
      </c>
      <c r="E4" s="87">
        <v>0</v>
      </c>
      <c r="F4" s="88">
        <v>0</v>
      </c>
      <c r="G4" s="89">
        <v>0</v>
      </c>
      <c r="H4" s="90">
        <v>0</v>
      </c>
      <c r="I4" s="91">
        <v>0</v>
      </c>
      <c r="J4" s="92">
        <v>0</v>
      </c>
      <c r="K4" s="6">
        <v>3280</v>
      </c>
      <c r="L4" s="7">
        <v>1209</v>
      </c>
      <c r="M4" s="8">
        <v>2145</v>
      </c>
      <c r="N4" s="87">
        <v>1750</v>
      </c>
      <c r="O4" s="88">
        <v>875</v>
      </c>
      <c r="P4" s="89">
        <v>2250</v>
      </c>
      <c r="Q4" s="90">
        <v>800</v>
      </c>
      <c r="R4" s="91">
        <v>1955</v>
      </c>
      <c r="S4" s="92">
        <v>2760</v>
      </c>
      <c r="T4" s="6">
        <f t="shared" si="0"/>
        <v>3280</v>
      </c>
      <c r="U4" s="7">
        <f t="shared" si="1"/>
        <v>-6561</v>
      </c>
      <c r="V4" s="8">
        <f t="shared" si="2"/>
        <v>2145</v>
      </c>
      <c r="W4" s="87">
        <f t="shared" si="3"/>
        <v>1750</v>
      </c>
      <c r="X4" s="9">
        <f t="shared" si="4"/>
        <v>875</v>
      </c>
      <c r="Y4" s="89">
        <f t="shared" si="5"/>
        <v>2250</v>
      </c>
      <c r="Z4" s="90">
        <f t="shared" si="6"/>
        <v>800</v>
      </c>
      <c r="AA4" s="91">
        <f t="shared" si="7"/>
        <v>1955</v>
      </c>
      <c r="AB4" s="92">
        <f t="shared" si="8"/>
        <v>2760</v>
      </c>
      <c r="AC4" s="93">
        <f t="shared" si="9"/>
        <v>7770</v>
      </c>
      <c r="AD4" s="93">
        <f t="shared" si="10"/>
        <v>17024</v>
      </c>
      <c r="AE4" s="94">
        <f t="shared" ref="AE4:AE63" si="11">AD4-AC4</f>
        <v>9254</v>
      </c>
      <c r="AF4" s="5">
        <v>45384</v>
      </c>
    </row>
    <row r="5" spans="1:32">
      <c r="A5" s="5">
        <v>45385</v>
      </c>
      <c r="B5" s="6">
        <v>0</v>
      </c>
      <c r="C5" s="7">
        <v>0</v>
      </c>
      <c r="D5" s="8">
        <v>0</v>
      </c>
      <c r="E5" s="87">
        <v>0</v>
      </c>
      <c r="F5" s="88">
        <v>0</v>
      </c>
      <c r="G5" s="89">
        <v>13800</v>
      </c>
      <c r="H5" s="90">
        <v>4900</v>
      </c>
      <c r="I5" s="91">
        <v>0</v>
      </c>
      <c r="J5" s="92">
        <v>0</v>
      </c>
      <c r="K5" s="6">
        <v>3280</v>
      </c>
      <c r="L5" s="7">
        <v>1131</v>
      </c>
      <c r="M5" s="8">
        <v>1815</v>
      </c>
      <c r="N5" s="87">
        <v>1875</v>
      </c>
      <c r="O5" s="88">
        <v>1000</v>
      </c>
      <c r="P5" s="89">
        <v>2100</v>
      </c>
      <c r="Q5" s="90">
        <v>480</v>
      </c>
      <c r="R5" s="91">
        <v>1955</v>
      </c>
      <c r="S5" s="92">
        <v>2760</v>
      </c>
      <c r="T5" s="6">
        <f t="shared" si="0"/>
        <v>3280</v>
      </c>
      <c r="U5" s="7">
        <f t="shared" si="1"/>
        <v>1131</v>
      </c>
      <c r="V5" s="8">
        <f t="shared" si="2"/>
        <v>1815</v>
      </c>
      <c r="W5" s="87">
        <f t="shared" si="3"/>
        <v>1875</v>
      </c>
      <c r="X5" s="9">
        <f t="shared" si="4"/>
        <v>1000</v>
      </c>
      <c r="Y5" s="89">
        <f t="shared" si="5"/>
        <v>-11700</v>
      </c>
      <c r="Z5" s="90">
        <f t="shared" si="6"/>
        <v>-4420</v>
      </c>
      <c r="AA5" s="91">
        <f t="shared" si="7"/>
        <v>1955</v>
      </c>
      <c r="AB5" s="92">
        <f t="shared" si="8"/>
        <v>2760</v>
      </c>
      <c r="AC5" s="93">
        <f t="shared" si="9"/>
        <v>18700</v>
      </c>
      <c r="AD5" s="93">
        <f t="shared" si="10"/>
        <v>16396</v>
      </c>
      <c r="AE5" s="94">
        <f t="shared" si="11"/>
        <v>-2304</v>
      </c>
      <c r="AF5" s="5">
        <v>45385</v>
      </c>
    </row>
    <row r="6" spans="1:32">
      <c r="A6" s="5">
        <v>45386</v>
      </c>
      <c r="B6" s="6">
        <v>0</v>
      </c>
      <c r="C6" s="7">
        <v>0</v>
      </c>
      <c r="D6" s="8">
        <v>15500</v>
      </c>
      <c r="E6" s="87">
        <v>8800</v>
      </c>
      <c r="F6" s="88">
        <v>8800</v>
      </c>
      <c r="G6" s="89">
        <v>0</v>
      </c>
      <c r="H6" s="90">
        <v>0</v>
      </c>
      <c r="I6" s="91">
        <v>0</v>
      </c>
      <c r="J6" s="92">
        <v>0</v>
      </c>
      <c r="K6" s="6">
        <v>3280</v>
      </c>
      <c r="L6" s="7">
        <v>1170</v>
      </c>
      <c r="M6" s="8">
        <v>2310</v>
      </c>
      <c r="N6" s="87">
        <v>1875</v>
      </c>
      <c r="O6" s="88">
        <v>1125</v>
      </c>
      <c r="P6" s="89">
        <v>2100</v>
      </c>
      <c r="Q6" s="90">
        <v>800</v>
      </c>
      <c r="R6" s="91">
        <v>2070</v>
      </c>
      <c r="S6" s="92">
        <v>2760</v>
      </c>
      <c r="T6" s="6">
        <f t="shared" si="0"/>
        <v>3280</v>
      </c>
      <c r="U6" s="7">
        <f t="shared" si="1"/>
        <v>1170</v>
      </c>
      <c r="V6" s="8">
        <f t="shared" si="2"/>
        <v>-13190</v>
      </c>
      <c r="W6" s="87">
        <f t="shared" si="3"/>
        <v>-6925</v>
      </c>
      <c r="X6" s="9">
        <f t="shared" si="4"/>
        <v>-7675</v>
      </c>
      <c r="Y6" s="89">
        <f t="shared" si="5"/>
        <v>2100</v>
      </c>
      <c r="Z6" s="90">
        <f t="shared" si="6"/>
        <v>800</v>
      </c>
      <c r="AA6" s="91">
        <f t="shared" si="7"/>
        <v>2070</v>
      </c>
      <c r="AB6" s="92">
        <f t="shared" si="8"/>
        <v>2760</v>
      </c>
      <c r="AC6" s="93">
        <f t="shared" si="9"/>
        <v>33100</v>
      </c>
      <c r="AD6" s="93">
        <f t="shared" si="10"/>
        <v>17490</v>
      </c>
      <c r="AE6" s="94">
        <f t="shared" si="11"/>
        <v>-15610</v>
      </c>
      <c r="AF6" s="5">
        <v>45386</v>
      </c>
    </row>
    <row r="7" spans="1:32">
      <c r="A7" s="5">
        <v>45387</v>
      </c>
      <c r="B7" s="6">
        <v>23850</v>
      </c>
      <c r="C7" s="7">
        <v>0</v>
      </c>
      <c r="D7" s="8">
        <v>0</v>
      </c>
      <c r="E7" s="87">
        <v>0</v>
      </c>
      <c r="F7" s="88">
        <v>0</v>
      </c>
      <c r="G7" s="89">
        <v>0</v>
      </c>
      <c r="H7" s="90">
        <v>0</v>
      </c>
      <c r="I7" s="91">
        <v>0</v>
      </c>
      <c r="J7" s="92">
        <v>0</v>
      </c>
      <c r="K7" s="6">
        <v>3608</v>
      </c>
      <c r="L7" s="7">
        <v>1131</v>
      </c>
      <c r="M7" s="8">
        <v>2475</v>
      </c>
      <c r="N7" s="87">
        <v>1375</v>
      </c>
      <c r="O7" s="88">
        <v>1000</v>
      </c>
      <c r="P7" s="89">
        <v>1950</v>
      </c>
      <c r="Q7" s="90">
        <v>960</v>
      </c>
      <c r="R7" s="91">
        <v>2185</v>
      </c>
      <c r="S7" s="92">
        <v>3220</v>
      </c>
      <c r="T7" s="6">
        <f t="shared" si="0"/>
        <v>-20242</v>
      </c>
      <c r="U7" s="7">
        <f t="shared" si="1"/>
        <v>1131</v>
      </c>
      <c r="V7" s="8">
        <f t="shared" si="2"/>
        <v>2475</v>
      </c>
      <c r="W7" s="87">
        <f t="shared" si="3"/>
        <v>1375</v>
      </c>
      <c r="X7" s="9">
        <f t="shared" si="4"/>
        <v>1000</v>
      </c>
      <c r="Y7" s="89">
        <f t="shared" si="5"/>
        <v>1950</v>
      </c>
      <c r="Z7" s="90">
        <f t="shared" si="6"/>
        <v>960</v>
      </c>
      <c r="AA7" s="91">
        <f t="shared" si="7"/>
        <v>2185</v>
      </c>
      <c r="AB7" s="92">
        <f t="shared" si="8"/>
        <v>3220</v>
      </c>
      <c r="AC7" s="93">
        <f t="shared" si="9"/>
        <v>23850</v>
      </c>
      <c r="AD7" s="93">
        <f t="shared" si="10"/>
        <v>17904</v>
      </c>
      <c r="AE7" s="94">
        <f t="shared" si="11"/>
        <v>-5946</v>
      </c>
      <c r="AF7" s="5">
        <v>45387</v>
      </c>
    </row>
    <row r="8" spans="1:32">
      <c r="A8" s="5">
        <v>45388</v>
      </c>
      <c r="B8" s="6">
        <v>0</v>
      </c>
      <c r="C8" s="7">
        <v>0</v>
      </c>
      <c r="D8" s="8">
        <v>0</v>
      </c>
      <c r="E8" s="87">
        <v>0</v>
      </c>
      <c r="F8" s="88">
        <v>0</v>
      </c>
      <c r="G8" s="89">
        <v>0</v>
      </c>
      <c r="H8" s="90">
        <v>0</v>
      </c>
      <c r="I8" s="91">
        <v>15805</v>
      </c>
      <c r="J8" s="92">
        <v>0</v>
      </c>
      <c r="K8" s="6">
        <v>3608</v>
      </c>
      <c r="L8" s="7">
        <v>1248</v>
      </c>
      <c r="M8" s="8">
        <v>2475</v>
      </c>
      <c r="N8" s="87">
        <v>1250</v>
      </c>
      <c r="O8" s="88">
        <v>875</v>
      </c>
      <c r="P8" s="89">
        <v>1950</v>
      </c>
      <c r="Q8" s="90">
        <v>800</v>
      </c>
      <c r="R8" s="91">
        <v>1840</v>
      </c>
      <c r="S8" s="92">
        <v>3680</v>
      </c>
      <c r="T8" s="6">
        <f t="shared" si="0"/>
        <v>3608</v>
      </c>
      <c r="U8" s="7">
        <f t="shared" si="1"/>
        <v>1248</v>
      </c>
      <c r="V8" s="8">
        <f t="shared" si="2"/>
        <v>2475</v>
      </c>
      <c r="W8" s="87">
        <f t="shared" si="3"/>
        <v>1250</v>
      </c>
      <c r="X8" s="9">
        <f t="shared" si="4"/>
        <v>875</v>
      </c>
      <c r="Y8" s="89">
        <f t="shared" si="5"/>
        <v>1950</v>
      </c>
      <c r="Z8" s="90">
        <f t="shared" si="6"/>
        <v>800</v>
      </c>
      <c r="AA8" s="91">
        <f t="shared" si="7"/>
        <v>-13965</v>
      </c>
      <c r="AB8" s="92">
        <f t="shared" si="8"/>
        <v>3680</v>
      </c>
      <c r="AC8" s="93">
        <f t="shared" si="9"/>
        <v>15805</v>
      </c>
      <c r="AD8" s="93">
        <f t="shared" si="10"/>
        <v>17726</v>
      </c>
      <c r="AE8" s="94">
        <f t="shared" si="11"/>
        <v>1921</v>
      </c>
      <c r="AF8" s="5">
        <v>45388</v>
      </c>
    </row>
    <row r="9" spans="1:32">
      <c r="A9" s="5">
        <v>45389</v>
      </c>
      <c r="B9" s="6">
        <v>0</v>
      </c>
      <c r="C9" s="7">
        <v>0</v>
      </c>
      <c r="D9" s="8">
        <v>0</v>
      </c>
      <c r="E9" s="87">
        <v>0</v>
      </c>
      <c r="F9" s="88">
        <v>0</v>
      </c>
      <c r="G9" s="89">
        <v>0</v>
      </c>
      <c r="H9" s="90">
        <v>0</v>
      </c>
      <c r="I9" s="91">
        <v>0</v>
      </c>
      <c r="J9" s="92">
        <v>0</v>
      </c>
      <c r="K9" s="6">
        <v>3290</v>
      </c>
      <c r="L9" s="7">
        <v>1170</v>
      </c>
      <c r="M9" s="8">
        <v>2145</v>
      </c>
      <c r="N9" s="87">
        <v>1250</v>
      </c>
      <c r="O9" s="88">
        <v>1250</v>
      </c>
      <c r="P9" s="89">
        <v>2250</v>
      </c>
      <c r="Q9" s="90">
        <v>640</v>
      </c>
      <c r="R9" s="91">
        <v>1955</v>
      </c>
      <c r="S9" s="92">
        <v>2760</v>
      </c>
      <c r="T9" s="6">
        <f t="shared" si="0"/>
        <v>3290</v>
      </c>
      <c r="U9" s="7">
        <f t="shared" si="1"/>
        <v>1170</v>
      </c>
      <c r="V9" s="8">
        <f t="shared" si="2"/>
        <v>2145</v>
      </c>
      <c r="W9" s="87">
        <f t="shared" si="3"/>
        <v>1250</v>
      </c>
      <c r="X9" s="9">
        <f t="shared" si="4"/>
        <v>1250</v>
      </c>
      <c r="Y9" s="89">
        <f t="shared" si="5"/>
        <v>2250</v>
      </c>
      <c r="Z9" s="90">
        <f t="shared" si="6"/>
        <v>640</v>
      </c>
      <c r="AA9" s="91">
        <f t="shared" si="7"/>
        <v>1955</v>
      </c>
      <c r="AB9" s="92">
        <f t="shared" si="8"/>
        <v>2760</v>
      </c>
      <c r="AC9" s="93">
        <f>SUM(B9:J9)</f>
        <v>0</v>
      </c>
      <c r="AD9" s="93">
        <f t="shared" si="10"/>
        <v>16710</v>
      </c>
      <c r="AE9" s="94">
        <f t="shared" si="11"/>
        <v>16710</v>
      </c>
      <c r="AF9" s="5">
        <v>45389</v>
      </c>
    </row>
    <row r="10" spans="1:32">
      <c r="A10" s="5">
        <v>45390</v>
      </c>
      <c r="B10" s="6">
        <v>0</v>
      </c>
      <c r="C10" s="7">
        <v>0</v>
      </c>
      <c r="D10" s="8">
        <v>0</v>
      </c>
      <c r="E10" s="87">
        <v>0</v>
      </c>
      <c r="F10" s="88">
        <v>0</v>
      </c>
      <c r="G10" s="89">
        <v>0</v>
      </c>
      <c r="H10" s="90">
        <v>0</v>
      </c>
      <c r="I10" s="91">
        <v>0</v>
      </c>
      <c r="J10" s="92">
        <v>25800</v>
      </c>
      <c r="K10" s="6">
        <v>3290</v>
      </c>
      <c r="L10" s="7">
        <v>1170</v>
      </c>
      <c r="M10" s="8">
        <v>1980</v>
      </c>
      <c r="N10" s="87">
        <v>1750</v>
      </c>
      <c r="O10" s="88">
        <v>1250</v>
      </c>
      <c r="P10" s="89">
        <v>1800</v>
      </c>
      <c r="Q10" s="90">
        <v>800</v>
      </c>
      <c r="R10" s="91">
        <v>1840</v>
      </c>
      <c r="S10" s="92">
        <v>2760</v>
      </c>
      <c r="T10" s="6">
        <f t="shared" si="0"/>
        <v>3290</v>
      </c>
      <c r="U10" s="7">
        <f t="shared" si="1"/>
        <v>1170</v>
      </c>
      <c r="V10" s="8">
        <f t="shared" si="2"/>
        <v>1980</v>
      </c>
      <c r="W10" s="87">
        <f t="shared" si="3"/>
        <v>1750</v>
      </c>
      <c r="X10" s="9">
        <f t="shared" si="4"/>
        <v>1250</v>
      </c>
      <c r="Y10" s="89">
        <f t="shared" si="5"/>
        <v>1800</v>
      </c>
      <c r="Z10" s="90">
        <f t="shared" si="6"/>
        <v>800</v>
      </c>
      <c r="AA10" s="91">
        <f t="shared" si="7"/>
        <v>1840</v>
      </c>
      <c r="AB10" s="92">
        <f t="shared" si="8"/>
        <v>-23040</v>
      </c>
      <c r="AC10" s="93">
        <f t="shared" si="9"/>
        <v>25800</v>
      </c>
      <c r="AD10" s="93">
        <f t="shared" si="10"/>
        <v>16640</v>
      </c>
      <c r="AE10" s="94">
        <f t="shared" si="11"/>
        <v>-9160</v>
      </c>
      <c r="AF10" s="5">
        <v>45390</v>
      </c>
    </row>
    <row r="11" spans="1:32">
      <c r="A11" s="5">
        <v>45391</v>
      </c>
      <c r="B11" s="6">
        <v>0</v>
      </c>
      <c r="C11" s="7">
        <v>7400</v>
      </c>
      <c r="D11" s="8">
        <v>0</v>
      </c>
      <c r="E11" s="87">
        <v>0</v>
      </c>
      <c r="F11" s="88">
        <v>0</v>
      </c>
      <c r="G11" s="89">
        <v>0</v>
      </c>
      <c r="H11" s="90">
        <v>0</v>
      </c>
      <c r="I11" s="91">
        <v>0</v>
      </c>
      <c r="J11" s="92">
        <v>0</v>
      </c>
      <c r="K11" s="6">
        <v>3290</v>
      </c>
      <c r="L11" s="7">
        <v>1131</v>
      </c>
      <c r="M11" s="8">
        <v>1815</v>
      </c>
      <c r="N11" s="87">
        <v>1500</v>
      </c>
      <c r="O11" s="88">
        <v>1125</v>
      </c>
      <c r="P11" s="89">
        <v>1500</v>
      </c>
      <c r="Q11" s="90">
        <v>480</v>
      </c>
      <c r="R11" s="91">
        <v>2185</v>
      </c>
      <c r="S11" s="92">
        <v>3220</v>
      </c>
      <c r="T11" s="6">
        <f t="shared" si="0"/>
        <v>3290</v>
      </c>
      <c r="U11" s="7">
        <f t="shared" si="1"/>
        <v>-6269</v>
      </c>
      <c r="V11" s="8">
        <f t="shared" si="2"/>
        <v>1815</v>
      </c>
      <c r="W11" s="87">
        <f t="shared" si="3"/>
        <v>1500</v>
      </c>
      <c r="X11" s="9">
        <f t="shared" si="4"/>
        <v>1125</v>
      </c>
      <c r="Y11" s="89">
        <f t="shared" si="5"/>
        <v>1500</v>
      </c>
      <c r="Z11" s="90">
        <f t="shared" si="6"/>
        <v>480</v>
      </c>
      <c r="AA11" s="91">
        <f t="shared" si="7"/>
        <v>2185</v>
      </c>
      <c r="AB11" s="92">
        <f t="shared" si="8"/>
        <v>3220</v>
      </c>
      <c r="AC11" s="93">
        <f t="shared" si="9"/>
        <v>7400</v>
      </c>
      <c r="AD11" s="93">
        <f t="shared" si="10"/>
        <v>16246</v>
      </c>
      <c r="AE11" s="94">
        <f t="shared" si="11"/>
        <v>8846</v>
      </c>
      <c r="AF11" s="5">
        <v>45391</v>
      </c>
    </row>
    <row r="12" spans="1:32">
      <c r="A12" s="5">
        <v>45392</v>
      </c>
      <c r="B12" s="6">
        <v>0</v>
      </c>
      <c r="C12" s="7">
        <v>0</v>
      </c>
      <c r="D12" s="8">
        <v>0</v>
      </c>
      <c r="E12" s="87">
        <v>0</v>
      </c>
      <c r="F12" s="88">
        <v>0</v>
      </c>
      <c r="G12" s="89">
        <v>13800</v>
      </c>
      <c r="H12" s="90">
        <v>4900</v>
      </c>
      <c r="I12" s="91">
        <v>0</v>
      </c>
      <c r="J12" s="92">
        <v>0</v>
      </c>
      <c r="K12" s="6">
        <v>3290</v>
      </c>
      <c r="L12" s="7">
        <v>1092</v>
      </c>
      <c r="M12" s="8">
        <v>1485</v>
      </c>
      <c r="N12" s="87">
        <v>1375</v>
      </c>
      <c r="O12" s="88">
        <v>750</v>
      </c>
      <c r="P12" s="89">
        <v>1650</v>
      </c>
      <c r="Q12" s="90">
        <v>480</v>
      </c>
      <c r="R12" s="91">
        <v>2185</v>
      </c>
      <c r="S12" s="92">
        <v>3680</v>
      </c>
      <c r="T12" s="6">
        <f t="shared" si="0"/>
        <v>3290</v>
      </c>
      <c r="U12" s="7">
        <f t="shared" si="1"/>
        <v>1092</v>
      </c>
      <c r="V12" s="8">
        <f t="shared" si="2"/>
        <v>1485</v>
      </c>
      <c r="W12" s="87">
        <f t="shared" si="3"/>
        <v>1375</v>
      </c>
      <c r="X12" s="9">
        <f t="shared" si="4"/>
        <v>750</v>
      </c>
      <c r="Y12" s="89">
        <f t="shared" si="5"/>
        <v>-12150</v>
      </c>
      <c r="Z12" s="90">
        <f t="shared" si="6"/>
        <v>-4420</v>
      </c>
      <c r="AA12" s="91">
        <f t="shared" si="7"/>
        <v>2185</v>
      </c>
      <c r="AB12" s="92">
        <f t="shared" si="8"/>
        <v>3680</v>
      </c>
      <c r="AC12" s="93">
        <f t="shared" si="9"/>
        <v>18700</v>
      </c>
      <c r="AD12" s="93">
        <f t="shared" si="10"/>
        <v>15987</v>
      </c>
      <c r="AE12" s="94">
        <f t="shared" si="11"/>
        <v>-2713</v>
      </c>
      <c r="AF12" s="5">
        <v>45392</v>
      </c>
    </row>
    <row r="13" spans="1:32">
      <c r="A13" s="5">
        <v>45393</v>
      </c>
      <c r="B13" s="6">
        <v>0</v>
      </c>
      <c r="C13" s="7">
        <v>0</v>
      </c>
      <c r="D13" s="8">
        <v>13950</v>
      </c>
      <c r="E13" s="87">
        <v>8250</v>
      </c>
      <c r="F13" s="88">
        <v>7700</v>
      </c>
      <c r="G13" s="89">
        <v>0</v>
      </c>
      <c r="H13" s="90">
        <v>0</v>
      </c>
      <c r="I13" s="91">
        <v>0</v>
      </c>
      <c r="J13" s="92">
        <v>0</v>
      </c>
      <c r="K13" s="6">
        <v>3290</v>
      </c>
      <c r="L13" s="7">
        <v>1287</v>
      </c>
      <c r="M13" s="8">
        <v>1650</v>
      </c>
      <c r="N13" s="87">
        <v>1125</v>
      </c>
      <c r="O13" s="88">
        <v>1125</v>
      </c>
      <c r="P13" s="89">
        <v>1950</v>
      </c>
      <c r="Q13" s="90">
        <v>960</v>
      </c>
      <c r="R13" s="91">
        <v>2300</v>
      </c>
      <c r="S13" s="92">
        <v>4140</v>
      </c>
      <c r="T13" s="6">
        <f t="shared" si="0"/>
        <v>3290</v>
      </c>
      <c r="U13" s="7">
        <f t="shared" si="1"/>
        <v>1287</v>
      </c>
      <c r="V13" s="8">
        <f t="shared" si="2"/>
        <v>-12300</v>
      </c>
      <c r="W13" s="87">
        <f t="shared" si="3"/>
        <v>-7125</v>
      </c>
      <c r="X13" s="9">
        <f t="shared" si="4"/>
        <v>-6575</v>
      </c>
      <c r="Y13" s="89">
        <f t="shared" si="5"/>
        <v>1950</v>
      </c>
      <c r="Z13" s="90">
        <f t="shared" si="6"/>
        <v>960</v>
      </c>
      <c r="AA13" s="91">
        <f t="shared" si="7"/>
        <v>2300</v>
      </c>
      <c r="AB13" s="92">
        <f t="shared" si="8"/>
        <v>4140</v>
      </c>
      <c r="AC13" s="93">
        <f t="shared" si="9"/>
        <v>29900</v>
      </c>
      <c r="AD13" s="93">
        <f t="shared" si="10"/>
        <v>17827</v>
      </c>
      <c r="AE13" s="94">
        <f t="shared" si="11"/>
        <v>-12073</v>
      </c>
      <c r="AF13" s="5">
        <v>45393</v>
      </c>
    </row>
    <row r="14" spans="1:32">
      <c r="A14" s="5">
        <v>45394</v>
      </c>
      <c r="B14" s="6">
        <v>25440</v>
      </c>
      <c r="C14" s="7">
        <v>0</v>
      </c>
      <c r="D14" s="8">
        <v>0</v>
      </c>
      <c r="E14" s="87">
        <v>0</v>
      </c>
      <c r="F14" s="88">
        <v>0</v>
      </c>
      <c r="G14" s="89">
        <v>0</v>
      </c>
      <c r="H14" s="90">
        <v>0</v>
      </c>
      <c r="I14" s="91">
        <v>0</v>
      </c>
      <c r="J14" s="92">
        <v>0</v>
      </c>
      <c r="K14" s="6">
        <v>3290</v>
      </c>
      <c r="L14" s="7">
        <v>1248</v>
      </c>
      <c r="M14" s="8">
        <v>2352</v>
      </c>
      <c r="N14" s="87">
        <v>1250</v>
      </c>
      <c r="O14" s="88">
        <v>1000</v>
      </c>
      <c r="P14" s="89">
        <v>2100</v>
      </c>
      <c r="Q14" s="90">
        <v>640</v>
      </c>
      <c r="R14" s="91">
        <v>1955</v>
      </c>
      <c r="S14" s="92">
        <v>3290</v>
      </c>
      <c r="T14" s="6">
        <f t="shared" si="0"/>
        <v>-22150</v>
      </c>
      <c r="U14" s="7">
        <f t="shared" si="1"/>
        <v>1248</v>
      </c>
      <c r="V14" s="8">
        <f t="shared" si="2"/>
        <v>2352</v>
      </c>
      <c r="W14" s="87">
        <f t="shared" si="3"/>
        <v>1250</v>
      </c>
      <c r="X14" s="9">
        <f t="shared" si="4"/>
        <v>1000</v>
      </c>
      <c r="Y14" s="89">
        <f t="shared" si="5"/>
        <v>2100</v>
      </c>
      <c r="Z14" s="90">
        <f t="shared" si="6"/>
        <v>640</v>
      </c>
      <c r="AA14" s="91">
        <f t="shared" si="7"/>
        <v>1955</v>
      </c>
      <c r="AB14" s="92">
        <f t="shared" si="8"/>
        <v>3290</v>
      </c>
      <c r="AC14" s="93">
        <f t="shared" si="9"/>
        <v>25440</v>
      </c>
      <c r="AD14" s="93">
        <f t="shared" si="10"/>
        <v>17125</v>
      </c>
      <c r="AE14" s="94">
        <f t="shared" si="11"/>
        <v>-8315</v>
      </c>
      <c r="AF14" s="5">
        <v>45394</v>
      </c>
    </row>
    <row r="15" spans="1:32">
      <c r="A15" s="5">
        <v>45395</v>
      </c>
      <c r="B15" s="6">
        <v>0</v>
      </c>
      <c r="C15" s="7">
        <v>0</v>
      </c>
      <c r="D15" s="8">
        <v>0</v>
      </c>
      <c r="E15" s="87">
        <v>0</v>
      </c>
      <c r="F15" s="88">
        <v>0</v>
      </c>
      <c r="G15" s="89">
        <v>0</v>
      </c>
      <c r="H15" s="90">
        <v>0</v>
      </c>
      <c r="I15" s="91">
        <v>13625</v>
      </c>
      <c r="J15" s="92">
        <v>0</v>
      </c>
      <c r="K15" s="6">
        <v>3960</v>
      </c>
      <c r="L15" s="7">
        <v>1248</v>
      </c>
      <c r="M15" s="8">
        <v>2184</v>
      </c>
      <c r="N15" s="87">
        <v>1375</v>
      </c>
      <c r="O15" s="88">
        <v>875</v>
      </c>
      <c r="P15" s="89">
        <v>2100</v>
      </c>
      <c r="Q15" s="90">
        <v>480</v>
      </c>
      <c r="R15" s="91">
        <v>1955</v>
      </c>
      <c r="S15" s="92">
        <v>2820</v>
      </c>
      <c r="T15" s="6">
        <f t="shared" si="0"/>
        <v>3960</v>
      </c>
      <c r="U15" s="7">
        <f t="shared" si="1"/>
        <v>1248</v>
      </c>
      <c r="V15" s="8">
        <f t="shared" si="2"/>
        <v>2184</v>
      </c>
      <c r="W15" s="87">
        <f t="shared" si="3"/>
        <v>1375</v>
      </c>
      <c r="X15" s="9">
        <f t="shared" si="4"/>
        <v>875</v>
      </c>
      <c r="Y15" s="89">
        <f t="shared" si="5"/>
        <v>2100</v>
      </c>
      <c r="Z15" s="90">
        <f t="shared" si="6"/>
        <v>480</v>
      </c>
      <c r="AA15" s="91">
        <f t="shared" si="7"/>
        <v>-11670</v>
      </c>
      <c r="AB15" s="92">
        <f t="shared" si="8"/>
        <v>2820</v>
      </c>
      <c r="AC15" s="93">
        <f t="shared" si="9"/>
        <v>13625</v>
      </c>
      <c r="AD15" s="93">
        <f t="shared" si="10"/>
        <v>16997</v>
      </c>
      <c r="AE15" s="94">
        <f t="shared" si="11"/>
        <v>3372</v>
      </c>
      <c r="AF15" s="5">
        <v>45395</v>
      </c>
    </row>
    <row r="16" spans="1:32">
      <c r="A16" s="5">
        <v>45396</v>
      </c>
      <c r="B16" s="6">
        <v>0</v>
      </c>
      <c r="C16" s="7">
        <v>7030</v>
      </c>
      <c r="D16" s="8">
        <v>0</v>
      </c>
      <c r="E16" s="87">
        <v>0</v>
      </c>
      <c r="F16" s="88">
        <v>0</v>
      </c>
      <c r="G16" s="89">
        <v>0</v>
      </c>
      <c r="H16" s="90">
        <v>0</v>
      </c>
      <c r="I16" s="91">
        <v>0</v>
      </c>
      <c r="J16" s="92">
        <v>0</v>
      </c>
      <c r="K16" s="6">
        <v>3630</v>
      </c>
      <c r="L16" s="7">
        <v>1209</v>
      </c>
      <c r="M16" s="8">
        <v>1680</v>
      </c>
      <c r="N16" s="87">
        <v>1250</v>
      </c>
      <c r="O16" s="88">
        <v>1250</v>
      </c>
      <c r="P16" s="89">
        <v>1950</v>
      </c>
      <c r="Q16" s="90">
        <v>480</v>
      </c>
      <c r="R16" s="91">
        <v>2070</v>
      </c>
      <c r="S16" s="92">
        <v>2820</v>
      </c>
      <c r="T16" s="6">
        <f t="shared" si="0"/>
        <v>3630</v>
      </c>
      <c r="U16" s="7">
        <f t="shared" si="1"/>
        <v>-5821</v>
      </c>
      <c r="V16" s="8">
        <f t="shared" si="2"/>
        <v>1680</v>
      </c>
      <c r="W16" s="87">
        <f t="shared" si="3"/>
        <v>1250</v>
      </c>
      <c r="X16" s="9">
        <f t="shared" si="4"/>
        <v>1250</v>
      </c>
      <c r="Y16" s="89">
        <f t="shared" si="5"/>
        <v>1950</v>
      </c>
      <c r="Z16" s="90">
        <f t="shared" si="6"/>
        <v>480</v>
      </c>
      <c r="AA16" s="91">
        <f t="shared" si="7"/>
        <v>2070</v>
      </c>
      <c r="AB16" s="92">
        <f t="shared" si="8"/>
        <v>2820</v>
      </c>
      <c r="AC16" s="93">
        <f t="shared" si="9"/>
        <v>7030</v>
      </c>
      <c r="AD16" s="93">
        <f t="shared" si="10"/>
        <v>16339</v>
      </c>
      <c r="AE16" s="94">
        <f t="shared" si="11"/>
        <v>9309</v>
      </c>
      <c r="AF16" s="5">
        <v>45396</v>
      </c>
    </row>
    <row r="17" spans="1:32">
      <c r="A17" s="5">
        <v>45397</v>
      </c>
      <c r="B17" s="6">
        <v>0</v>
      </c>
      <c r="C17" s="7">
        <v>0</v>
      </c>
      <c r="D17" s="8">
        <v>0</v>
      </c>
      <c r="E17" s="87">
        <v>0</v>
      </c>
      <c r="F17" s="88">
        <v>0</v>
      </c>
      <c r="G17" s="89">
        <v>0</v>
      </c>
      <c r="H17" s="90">
        <v>0</v>
      </c>
      <c r="I17" s="91">
        <v>0</v>
      </c>
      <c r="J17" s="92">
        <v>26400</v>
      </c>
      <c r="K17" s="6">
        <v>3300</v>
      </c>
      <c r="L17" s="7">
        <v>1170</v>
      </c>
      <c r="M17" s="8">
        <v>2520</v>
      </c>
      <c r="N17" s="87">
        <v>1500</v>
      </c>
      <c r="O17" s="88">
        <v>1125</v>
      </c>
      <c r="P17" s="89">
        <v>1950</v>
      </c>
      <c r="Q17" s="90">
        <v>640</v>
      </c>
      <c r="R17" s="91">
        <v>1840</v>
      </c>
      <c r="S17" s="92">
        <v>2820</v>
      </c>
      <c r="T17" s="6">
        <f t="shared" si="0"/>
        <v>3300</v>
      </c>
      <c r="U17" s="7">
        <f t="shared" si="1"/>
        <v>1170</v>
      </c>
      <c r="V17" s="8">
        <f t="shared" si="2"/>
        <v>2520</v>
      </c>
      <c r="W17" s="87">
        <f t="shared" si="3"/>
        <v>1500</v>
      </c>
      <c r="X17" s="9">
        <f t="shared" si="4"/>
        <v>1125</v>
      </c>
      <c r="Y17" s="89">
        <f t="shared" si="5"/>
        <v>1950</v>
      </c>
      <c r="Z17" s="90">
        <f t="shared" si="6"/>
        <v>640</v>
      </c>
      <c r="AA17" s="91">
        <f t="shared" si="7"/>
        <v>1840</v>
      </c>
      <c r="AB17" s="92">
        <f t="shared" si="8"/>
        <v>-23580</v>
      </c>
      <c r="AC17" s="93">
        <f t="shared" si="9"/>
        <v>26400</v>
      </c>
      <c r="AD17" s="93">
        <f t="shared" si="10"/>
        <v>16865</v>
      </c>
      <c r="AE17" s="94">
        <f t="shared" si="11"/>
        <v>-9535</v>
      </c>
      <c r="AF17" s="5">
        <v>45397</v>
      </c>
    </row>
    <row r="18" spans="1:32">
      <c r="A18" s="5">
        <v>45398</v>
      </c>
      <c r="B18" s="6">
        <v>0</v>
      </c>
      <c r="C18" s="7">
        <v>0</v>
      </c>
      <c r="D18" s="8">
        <v>0</v>
      </c>
      <c r="E18" s="87">
        <v>0</v>
      </c>
      <c r="F18" s="88">
        <v>0</v>
      </c>
      <c r="G18" s="89">
        <v>0</v>
      </c>
      <c r="H18" s="90">
        <v>0</v>
      </c>
      <c r="I18" s="91">
        <v>0</v>
      </c>
      <c r="J18" s="92">
        <v>0</v>
      </c>
      <c r="K18" s="6">
        <v>3300</v>
      </c>
      <c r="L18" s="7">
        <v>1209</v>
      </c>
      <c r="M18" s="8">
        <v>2520</v>
      </c>
      <c r="N18" s="87">
        <v>1750</v>
      </c>
      <c r="O18" s="88">
        <v>875</v>
      </c>
      <c r="P18" s="89">
        <v>2250</v>
      </c>
      <c r="Q18" s="90">
        <v>480</v>
      </c>
      <c r="R18" s="91">
        <v>1725</v>
      </c>
      <c r="S18" s="92">
        <v>3290</v>
      </c>
      <c r="T18" s="6">
        <f t="shared" si="0"/>
        <v>3300</v>
      </c>
      <c r="U18" s="7">
        <f t="shared" si="1"/>
        <v>1209</v>
      </c>
      <c r="V18" s="8">
        <f t="shared" si="2"/>
        <v>2520</v>
      </c>
      <c r="W18" s="87">
        <f t="shared" si="3"/>
        <v>1750</v>
      </c>
      <c r="X18" s="9">
        <f t="shared" si="4"/>
        <v>875</v>
      </c>
      <c r="Y18" s="89">
        <f t="shared" si="5"/>
        <v>2250</v>
      </c>
      <c r="Z18" s="90">
        <f t="shared" si="6"/>
        <v>480</v>
      </c>
      <c r="AA18" s="91">
        <f t="shared" si="7"/>
        <v>1725</v>
      </c>
      <c r="AB18" s="92">
        <f t="shared" si="8"/>
        <v>3290</v>
      </c>
      <c r="AC18" s="93">
        <f t="shared" si="9"/>
        <v>0</v>
      </c>
      <c r="AD18" s="93">
        <f t="shared" si="10"/>
        <v>17399</v>
      </c>
      <c r="AE18" s="94">
        <f t="shared" si="11"/>
        <v>17399</v>
      </c>
      <c r="AF18" s="5">
        <v>45398</v>
      </c>
    </row>
    <row r="19" spans="1:32">
      <c r="A19" s="5">
        <v>45399</v>
      </c>
      <c r="B19" s="6">
        <v>0</v>
      </c>
      <c r="C19" s="7">
        <v>0</v>
      </c>
      <c r="D19" s="8">
        <v>0</v>
      </c>
      <c r="E19" s="87">
        <v>0</v>
      </c>
      <c r="F19" s="88">
        <v>0</v>
      </c>
      <c r="G19" s="89">
        <v>13800</v>
      </c>
      <c r="H19" s="90">
        <v>4900</v>
      </c>
      <c r="I19" s="91">
        <v>0</v>
      </c>
      <c r="J19" s="92">
        <v>0</v>
      </c>
      <c r="K19" s="6">
        <v>3300</v>
      </c>
      <c r="L19" s="7">
        <v>1209</v>
      </c>
      <c r="M19" s="8">
        <v>2184</v>
      </c>
      <c r="N19" s="87">
        <v>1625</v>
      </c>
      <c r="O19" s="88">
        <v>875</v>
      </c>
      <c r="P19" s="89">
        <v>1800</v>
      </c>
      <c r="Q19" s="90">
        <v>480</v>
      </c>
      <c r="R19" s="91">
        <v>1610</v>
      </c>
      <c r="S19" s="92">
        <v>3760</v>
      </c>
      <c r="T19" s="6">
        <f t="shared" si="0"/>
        <v>3300</v>
      </c>
      <c r="U19" s="7">
        <f t="shared" si="1"/>
        <v>1209</v>
      </c>
      <c r="V19" s="8">
        <f t="shared" si="2"/>
        <v>2184</v>
      </c>
      <c r="W19" s="87">
        <f t="shared" si="3"/>
        <v>1625</v>
      </c>
      <c r="X19" s="9">
        <f t="shared" si="4"/>
        <v>875</v>
      </c>
      <c r="Y19" s="89">
        <f t="shared" si="5"/>
        <v>-12000</v>
      </c>
      <c r="Z19" s="90">
        <f t="shared" si="6"/>
        <v>-4420</v>
      </c>
      <c r="AA19" s="91">
        <f t="shared" si="7"/>
        <v>1610</v>
      </c>
      <c r="AB19" s="92">
        <f t="shared" si="8"/>
        <v>3760</v>
      </c>
      <c r="AC19" s="93">
        <f t="shared" si="9"/>
        <v>18700</v>
      </c>
      <c r="AD19" s="93">
        <f t="shared" si="10"/>
        <v>16843</v>
      </c>
      <c r="AE19" s="94">
        <f t="shared" si="11"/>
        <v>-1857</v>
      </c>
      <c r="AF19" s="5">
        <v>45399</v>
      </c>
    </row>
    <row r="20" spans="1:32">
      <c r="A20" s="5">
        <v>45400</v>
      </c>
      <c r="B20" s="6">
        <v>0</v>
      </c>
      <c r="C20" s="7">
        <v>0</v>
      </c>
      <c r="D20" s="8">
        <v>13600</v>
      </c>
      <c r="E20" s="87">
        <v>8250</v>
      </c>
      <c r="F20" s="88">
        <v>6600</v>
      </c>
      <c r="G20" s="89">
        <v>0</v>
      </c>
      <c r="H20" s="90">
        <v>0</v>
      </c>
      <c r="I20" s="91">
        <v>0</v>
      </c>
      <c r="J20" s="92">
        <v>0</v>
      </c>
      <c r="K20" s="6">
        <v>2970</v>
      </c>
      <c r="L20" s="7">
        <v>1160</v>
      </c>
      <c r="M20" s="8">
        <v>2380</v>
      </c>
      <c r="N20" s="87">
        <v>1750</v>
      </c>
      <c r="O20" s="88">
        <v>875</v>
      </c>
      <c r="P20" s="89">
        <v>1500</v>
      </c>
      <c r="Q20" s="90">
        <v>800</v>
      </c>
      <c r="R20" s="91">
        <v>1610</v>
      </c>
      <c r="S20" s="92">
        <v>2820</v>
      </c>
      <c r="T20" s="6">
        <f t="shared" si="0"/>
        <v>2970</v>
      </c>
      <c r="U20" s="7">
        <f t="shared" si="1"/>
        <v>1160</v>
      </c>
      <c r="V20" s="8">
        <f t="shared" si="2"/>
        <v>-11220</v>
      </c>
      <c r="W20" s="87">
        <f t="shared" si="3"/>
        <v>-6500</v>
      </c>
      <c r="X20" s="9">
        <f t="shared" si="4"/>
        <v>-5725</v>
      </c>
      <c r="Y20" s="89">
        <f t="shared" si="5"/>
        <v>1500</v>
      </c>
      <c r="Z20" s="90">
        <f t="shared" si="6"/>
        <v>800</v>
      </c>
      <c r="AA20" s="91">
        <f t="shared" si="7"/>
        <v>1610</v>
      </c>
      <c r="AB20" s="92">
        <f t="shared" si="8"/>
        <v>2820</v>
      </c>
      <c r="AC20" s="93">
        <f t="shared" si="9"/>
        <v>28450</v>
      </c>
      <c r="AD20" s="93">
        <f t="shared" si="10"/>
        <v>15865</v>
      </c>
      <c r="AE20" s="94">
        <f t="shared" si="11"/>
        <v>-12585</v>
      </c>
      <c r="AF20" s="5">
        <v>45400</v>
      </c>
    </row>
    <row r="21" spans="1:32">
      <c r="A21" s="5">
        <v>45401</v>
      </c>
      <c r="B21" s="6">
        <v>25280</v>
      </c>
      <c r="C21" s="7">
        <v>0</v>
      </c>
      <c r="D21" s="8">
        <v>0</v>
      </c>
      <c r="E21" s="87">
        <v>0</v>
      </c>
      <c r="F21" s="88">
        <v>0</v>
      </c>
      <c r="G21" s="89">
        <v>0</v>
      </c>
      <c r="H21" s="90">
        <v>0</v>
      </c>
      <c r="I21" s="91">
        <v>0</v>
      </c>
      <c r="J21" s="92">
        <v>0</v>
      </c>
      <c r="K21" s="6">
        <v>3630</v>
      </c>
      <c r="L21" s="7">
        <v>1200</v>
      </c>
      <c r="M21" s="8">
        <v>2040</v>
      </c>
      <c r="N21" s="87">
        <v>1500</v>
      </c>
      <c r="O21" s="88">
        <v>1000</v>
      </c>
      <c r="P21" s="89">
        <v>1650</v>
      </c>
      <c r="Q21" s="90">
        <v>640</v>
      </c>
      <c r="R21" s="91">
        <v>1725</v>
      </c>
      <c r="S21" s="92">
        <v>2820</v>
      </c>
      <c r="T21" s="6">
        <f t="shared" si="0"/>
        <v>-21650</v>
      </c>
      <c r="U21" s="7">
        <f t="shared" si="1"/>
        <v>1200</v>
      </c>
      <c r="V21" s="8">
        <f t="shared" si="2"/>
        <v>2040</v>
      </c>
      <c r="W21" s="87">
        <f t="shared" si="3"/>
        <v>1500</v>
      </c>
      <c r="X21" s="9">
        <f t="shared" si="4"/>
        <v>1000</v>
      </c>
      <c r="Y21" s="89">
        <f t="shared" si="5"/>
        <v>1650</v>
      </c>
      <c r="Z21" s="90">
        <f t="shared" si="6"/>
        <v>640</v>
      </c>
      <c r="AA21" s="91">
        <f t="shared" si="7"/>
        <v>1725</v>
      </c>
      <c r="AB21" s="92">
        <f t="shared" si="8"/>
        <v>2820</v>
      </c>
      <c r="AC21" s="93">
        <f t="shared" si="9"/>
        <v>25280</v>
      </c>
      <c r="AD21" s="93">
        <f t="shared" si="10"/>
        <v>16205</v>
      </c>
      <c r="AE21" s="94">
        <f t="shared" si="11"/>
        <v>-9075</v>
      </c>
      <c r="AF21" s="5">
        <v>45401</v>
      </c>
    </row>
    <row r="22" spans="1:32">
      <c r="A22" s="5">
        <v>45402</v>
      </c>
      <c r="B22" s="6">
        <v>0</v>
      </c>
      <c r="C22" s="7">
        <v>0</v>
      </c>
      <c r="D22" s="8">
        <v>0</v>
      </c>
      <c r="E22" s="87">
        <v>0</v>
      </c>
      <c r="F22" s="88">
        <v>0</v>
      </c>
      <c r="G22" s="89">
        <v>0</v>
      </c>
      <c r="H22" s="90">
        <v>0</v>
      </c>
      <c r="I22" s="91">
        <v>14280</v>
      </c>
      <c r="J22" s="92">
        <v>0</v>
      </c>
      <c r="K22" s="6">
        <v>3641</v>
      </c>
      <c r="L22" s="7">
        <v>1160</v>
      </c>
      <c r="M22" s="8">
        <v>1870</v>
      </c>
      <c r="N22" s="87">
        <v>1375</v>
      </c>
      <c r="O22" s="88">
        <v>1125</v>
      </c>
      <c r="P22" s="89">
        <v>1950</v>
      </c>
      <c r="Q22" s="90">
        <v>800</v>
      </c>
      <c r="R22" s="91">
        <v>2000</v>
      </c>
      <c r="S22" s="92">
        <v>2820</v>
      </c>
      <c r="T22" s="6">
        <f t="shared" si="0"/>
        <v>3641</v>
      </c>
      <c r="U22" s="7">
        <f t="shared" si="1"/>
        <v>1160</v>
      </c>
      <c r="V22" s="8">
        <f t="shared" si="2"/>
        <v>1870</v>
      </c>
      <c r="W22" s="87">
        <f t="shared" si="3"/>
        <v>1375</v>
      </c>
      <c r="X22" s="9">
        <f t="shared" si="4"/>
        <v>1125</v>
      </c>
      <c r="Y22" s="89">
        <f t="shared" si="5"/>
        <v>1950</v>
      </c>
      <c r="Z22" s="90">
        <f t="shared" si="6"/>
        <v>800</v>
      </c>
      <c r="AA22" s="91">
        <f t="shared" si="7"/>
        <v>-12280</v>
      </c>
      <c r="AB22" s="92">
        <f t="shared" si="8"/>
        <v>2820</v>
      </c>
      <c r="AC22" s="93">
        <f t="shared" si="9"/>
        <v>14280</v>
      </c>
      <c r="AD22" s="93">
        <f t="shared" si="10"/>
        <v>16741</v>
      </c>
      <c r="AE22" s="94">
        <f t="shared" si="11"/>
        <v>2461</v>
      </c>
      <c r="AF22" s="5">
        <v>45402</v>
      </c>
    </row>
    <row r="23" spans="1:32">
      <c r="A23" s="5">
        <v>45403</v>
      </c>
      <c r="B23" s="6">
        <v>0</v>
      </c>
      <c r="C23" s="7">
        <v>7600</v>
      </c>
      <c r="D23" s="8">
        <v>0</v>
      </c>
      <c r="E23" s="87">
        <v>0</v>
      </c>
      <c r="F23" s="88">
        <v>0</v>
      </c>
      <c r="G23" s="89">
        <v>0</v>
      </c>
      <c r="H23" s="90">
        <v>0</v>
      </c>
      <c r="I23" s="91">
        <v>0</v>
      </c>
      <c r="J23" s="92">
        <v>0</v>
      </c>
      <c r="K23" s="6">
        <v>3641</v>
      </c>
      <c r="L23" s="7">
        <v>1280</v>
      </c>
      <c r="M23" s="8">
        <v>1530</v>
      </c>
      <c r="N23" s="87">
        <v>1125</v>
      </c>
      <c r="O23" s="88">
        <v>875</v>
      </c>
      <c r="P23" s="89">
        <v>1950</v>
      </c>
      <c r="Q23" s="90">
        <v>480</v>
      </c>
      <c r="R23" s="91">
        <v>2125</v>
      </c>
      <c r="S23" s="92">
        <v>3360</v>
      </c>
      <c r="T23" s="6">
        <f t="shared" si="0"/>
        <v>3641</v>
      </c>
      <c r="U23" s="7">
        <f t="shared" si="1"/>
        <v>-6320</v>
      </c>
      <c r="V23" s="8">
        <f t="shared" si="2"/>
        <v>1530</v>
      </c>
      <c r="W23" s="87">
        <f t="shared" si="3"/>
        <v>1125</v>
      </c>
      <c r="X23" s="9">
        <f t="shared" si="4"/>
        <v>875</v>
      </c>
      <c r="Y23" s="89">
        <f t="shared" si="5"/>
        <v>1950</v>
      </c>
      <c r="Z23" s="90">
        <f t="shared" si="6"/>
        <v>480</v>
      </c>
      <c r="AA23" s="91">
        <f t="shared" si="7"/>
        <v>2125</v>
      </c>
      <c r="AB23" s="92">
        <f t="shared" si="8"/>
        <v>3360</v>
      </c>
      <c r="AC23" s="93">
        <f t="shared" si="9"/>
        <v>7600</v>
      </c>
      <c r="AD23" s="93">
        <f t="shared" si="10"/>
        <v>16366</v>
      </c>
      <c r="AE23" s="94">
        <f t="shared" si="11"/>
        <v>8766</v>
      </c>
      <c r="AF23" s="5">
        <v>45403</v>
      </c>
    </row>
    <row r="24" spans="1:32">
      <c r="A24" s="5">
        <v>45404</v>
      </c>
      <c r="B24" s="6">
        <v>0</v>
      </c>
      <c r="C24" s="7">
        <v>0</v>
      </c>
      <c r="D24" s="8">
        <v>0</v>
      </c>
      <c r="E24" s="87">
        <v>0</v>
      </c>
      <c r="F24" s="88">
        <v>0</v>
      </c>
      <c r="G24" s="89">
        <v>0</v>
      </c>
      <c r="H24" s="90">
        <v>0</v>
      </c>
      <c r="I24" s="91">
        <v>0</v>
      </c>
      <c r="J24" s="92">
        <v>27000</v>
      </c>
      <c r="K24" s="6">
        <v>3641</v>
      </c>
      <c r="L24" s="7">
        <v>1200</v>
      </c>
      <c r="M24" s="8">
        <v>1700</v>
      </c>
      <c r="N24" s="87">
        <v>1250</v>
      </c>
      <c r="O24" s="88">
        <v>750</v>
      </c>
      <c r="P24" s="89">
        <v>1500</v>
      </c>
      <c r="Q24" s="90">
        <v>480</v>
      </c>
      <c r="R24" s="91">
        <v>2000</v>
      </c>
      <c r="S24" s="92">
        <v>3840</v>
      </c>
      <c r="T24" s="6">
        <f t="shared" si="0"/>
        <v>3641</v>
      </c>
      <c r="U24" s="7">
        <f t="shared" si="1"/>
        <v>1200</v>
      </c>
      <c r="V24" s="8">
        <f t="shared" si="2"/>
        <v>1700</v>
      </c>
      <c r="W24" s="87">
        <f t="shared" si="3"/>
        <v>1250</v>
      </c>
      <c r="X24" s="9">
        <f t="shared" si="4"/>
        <v>750</v>
      </c>
      <c r="Y24" s="89">
        <f t="shared" si="5"/>
        <v>1500</v>
      </c>
      <c r="Z24" s="90">
        <f t="shared" si="6"/>
        <v>480</v>
      </c>
      <c r="AA24" s="91">
        <f t="shared" si="7"/>
        <v>2000</v>
      </c>
      <c r="AB24" s="92">
        <f t="shared" si="8"/>
        <v>-23160</v>
      </c>
      <c r="AC24" s="93">
        <f t="shared" si="9"/>
        <v>27000</v>
      </c>
      <c r="AD24" s="93">
        <f t="shared" si="10"/>
        <v>16361</v>
      </c>
      <c r="AE24" s="94">
        <f t="shared" si="11"/>
        <v>-10639</v>
      </c>
      <c r="AF24" s="5">
        <v>45404</v>
      </c>
    </row>
    <row r="25" spans="1:32">
      <c r="A25" s="5">
        <v>45405</v>
      </c>
      <c r="B25" s="6">
        <v>0</v>
      </c>
      <c r="C25" s="7">
        <v>0</v>
      </c>
      <c r="D25" s="8">
        <v>0</v>
      </c>
      <c r="E25" s="87">
        <v>0</v>
      </c>
      <c r="F25" s="88">
        <v>0</v>
      </c>
      <c r="G25" s="89">
        <v>0</v>
      </c>
      <c r="H25" s="90">
        <v>0</v>
      </c>
      <c r="I25" s="91">
        <v>0</v>
      </c>
      <c r="J25" s="92">
        <v>0</v>
      </c>
      <c r="K25" s="6">
        <v>3310</v>
      </c>
      <c r="L25" s="7">
        <v>1200</v>
      </c>
      <c r="M25" s="8">
        <v>2380</v>
      </c>
      <c r="N25" s="87">
        <v>1750</v>
      </c>
      <c r="O25" s="88">
        <v>1000</v>
      </c>
      <c r="P25" s="89">
        <v>1400</v>
      </c>
      <c r="Q25" s="90">
        <v>960</v>
      </c>
      <c r="R25" s="91">
        <v>2125</v>
      </c>
      <c r="S25" s="92">
        <v>2880</v>
      </c>
      <c r="T25" s="6">
        <f t="shared" si="0"/>
        <v>3310</v>
      </c>
      <c r="U25" s="7">
        <f t="shared" si="1"/>
        <v>1200</v>
      </c>
      <c r="V25" s="8">
        <f t="shared" si="2"/>
        <v>2380</v>
      </c>
      <c r="W25" s="87">
        <f t="shared" si="3"/>
        <v>1750</v>
      </c>
      <c r="X25" s="9">
        <f t="shared" si="4"/>
        <v>1000</v>
      </c>
      <c r="Y25" s="89">
        <f t="shared" si="5"/>
        <v>1400</v>
      </c>
      <c r="Z25" s="90">
        <f t="shared" si="6"/>
        <v>960</v>
      </c>
      <c r="AA25" s="91">
        <f t="shared" si="7"/>
        <v>2125</v>
      </c>
      <c r="AB25" s="92">
        <f t="shared" si="8"/>
        <v>2880</v>
      </c>
      <c r="AC25" s="93">
        <f t="shared" si="9"/>
        <v>0</v>
      </c>
      <c r="AD25" s="93">
        <f t="shared" si="10"/>
        <v>17005</v>
      </c>
      <c r="AE25" s="94">
        <f t="shared" si="11"/>
        <v>17005</v>
      </c>
      <c r="AF25" s="5">
        <v>45405</v>
      </c>
    </row>
    <row r="26" spans="1:32">
      <c r="A26" s="5">
        <v>45406</v>
      </c>
      <c r="B26" s="6">
        <v>0</v>
      </c>
      <c r="C26" s="7">
        <v>0</v>
      </c>
      <c r="D26" s="8">
        <v>0</v>
      </c>
      <c r="E26" s="87">
        <v>0</v>
      </c>
      <c r="F26" s="88">
        <v>0</v>
      </c>
      <c r="G26" s="89">
        <v>12500</v>
      </c>
      <c r="H26" s="90">
        <v>4900</v>
      </c>
      <c r="I26" s="91">
        <v>0</v>
      </c>
      <c r="J26" s="92">
        <v>0</v>
      </c>
      <c r="K26" s="6">
        <v>3310</v>
      </c>
      <c r="L26" s="7">
        <v>1160</v>
      </c>
      <c r="M26" s="8">
        <v>2210</v>
      </c>
      <c r="N26" s="87">
        <v>1625</v>
      </c>
      <c r="O26" s="88">
        <v>1250</v>
      </c>
      <c r="P26" s="89">
        <v>1680</v>
      </c>
      <c r="Q26" s="90">
        <v>640</v>
      </c>
      <c r="R26" s="91">
        <v>2000</v>
      </c>
      <c r="S26" s="92">
        <v>2880</v>
      </c>
      <c r="T26" s="6">
        <f t="shared" si="0"/>
        <v>3310</v>
      </c>
      <c r="U26" s="7">
        <f t="shared" si="1"/>
        <v>1160</v>
      </c>
      <c r="V26" s="8">
        <f t="shared" si="2"/>
        <v>2210</v>
      </c>
      <c r="W26" s="87">
        <f t="shared" si="3"/>
        <v>1625</v>
      </c>
      <c r="X26" s="9">
        <f t="shared" si="4"/>
        <v>1250</v>
      </c>
      <c r="Y26" s="89">
        <f t="shared" si="5"/>
        <v>-10820</v>
      </c>
      <c r="Z26" s="90">
        <f t="shared" si="6"/>
        <v>-4260</v>
      </c>
      <c r="AA26" s="91">
        <f t="shared" si="7"/>
        <v>2000</v>
      </c>
      <c r="AB26" s="92">
        <f t="shared" si="8"/>
        <v>2880</v>
      </c>
      <c r="AC26" s="93">
        <f t="shared" si="9"/>
        <v>17400</v>
      </c>
      <c r="AD26" s="93">
        <f t="shared" si="10"/>
        <v>16755</v>
      </c>
      <c r="AE26" s="94">
        <f t="shared" si="11"/>
        <v>-645</v>
      </c>
      <c r="AF26" s="5">
        <v>45406</v>
      </c>
    </row>
    <row r="27" spans="1:32">
      <c r="A27" s="5">
        <v>45407</v>
      </c>
      <c r="B27" s="6">
        <v>0</v>
      </c>
      <c r="C27" s="7">
        <v>0</v>
      </c>
      <c r="D27" s="8">
        <v>12800</v>
      </c>
      <c r="E27" s="87">
        <v>8250</v>
      </c>
      <c r="F27" s="88">
        <v>6600</v>
      </c>
      <c r="G27" s="89">
        <v>0</v>
      </c>
      <c r="H27" s="90">
        <v>0</v>
      </c>
      <c r="I27" s="91">
        <v>0</v>
      </c>
      <c r="J27" s="92">
        <v>0</v>
      </c>
      <c r="K27" s="6">
        <v>3641</v>
      </c>
      <c r="L27" s="7">
        <v>1120</v>
      </c>
      <c r="M27" s="8">
        <v>1700</v>
      </c>
      <c r="N27" s="87">
        <v>1250</v>
      </c>
      <c r="O27" s="88">
        <v>1125</v>
      </c>
      <c r="P27" s="89">
        <v>1960</v>
      </c>
      <c r="Q27" s="90">
        <v>480</v>
      </c>
      <c r="R27" s="91">
        <v>2125</v>
      </c>
      <c r="S27" s="92">
        <v>1920</v>
      </c>
      <c r="T27" s="6">
        <f t="shared" si="0"/>
        <v>3641</v>
      </c>
      <c r="U27" s="7">
        <f t="shared" si="1"/>
        <v>1120</v>
      </c>
      <c r="V27" s="8">
        <f t="shared" si="2"/>
        <v>-11100</v>
      </c>
      <c r="W27" s="87">
        <f t="shared" si="3"/>
        <v>-7000</v>
      </c>
      <c r="X27" s="9">
        <f t="shared" si="4"/>
        <v>-5475</v>
      </c>
      <c r="Y27" s="89">
        <f t="shared" si="5"/>
        <v>1960</v>
      </c>
      <c r="Z27" s="90">
        <f t="shared" si="6"/>
        <v>480</v>
      </c>
      <c r="AA27" s="91">
        <f t="shared" si="7"/>
        <v>2125</v>
      </c>
      <c r="AB27" s="92">
        <f t="shared" si="8"/>
        <v>1920</v>
      </c>
      <c r="AC27" s="93">
        <f t="shared" si="9"/>
        <v>27650</v>
      </c>
      <c r="AD27" s="93">
        <f t="shared" si="10"/>
        <v>15321</v>
      </c>
      <c r="AE27" s="94">
        <f t="shared" si="11"/>
        <v>-12329</v>
      </c>
      <c r="AF27" s="5">
        <v>45407</v>
      </c>
    </row>
    <row r="28" spans="1:32">
      <c r="A28" s="5">
        <v>45408</v>
      </c>
      <c r="B28" s="6">
        <v>20410</v>
      </c>
      <c r="C28" s="7">
        <v>0</v>
      </c>
      <c r="D28" s="8">
        <v>0</v>
      </c>
      <c r="E28" s="87">
        <v>0</v>
      </c>
      <c r="F28" s="88">
        <v>0</v>
      </c>
      <c r="G28" s="89">
        <v>0</v>
      </c>
      <c r="H28" s="90">
        <v>0</v>
      </c>
      <c r="I28" s="91">
        <v>0</v>
      </c>
      <c r="J28" s="92">
        <v>0</v>
      </c>
      <c r="K28" s="6">
        <v>3652</v>
      </c>
      <c r="L28" s="7">
        <v>1320</v>
      </c>
      <c r="M28" s="8">
        <v>2100</v>
      </c>
      <c r="N28" s="87">
        <v>1500</v>
      </c>
      <c r="O28" s="88">
        <v>750</v>
      </c>
      <c r="P28" s="89">
        <v>2100</v>
      </c>
      <c r="Q28" s="90">
        <v>480</v>
      </c>
      <c r="R28" s="91">
        <v>2000</v>
      </c>
      <c r="S28" s="92">
        <v>1920</v>
      </c>
      <c r="T28" s="6">
        <f t="shared" si="0"/>
        <v>-16758</v>
      </c>
      <c r="U28" s="7">
        <f t="shared" si="1"/>
        <v>1320</v>
      </c>
      <c r="V28" s="8">
        <f t="shared" si="2"/>
        <v>2100</v>
      </c>
      <c r="W28" s="87">
        <f t="shared" si="3"/>
        <v>1500</v>
      </c>
      <c r="X28" s="9">
        <f t="shared" si="4"/>
        <v>750</v>
      </c>
      <c r="Y28" s="89">
        <f t="shared" si="5"/>
        <v>2100</v>
      </c>
      <c r="Z28" s="90">
        <f t="shared" si="6"/>
        <v>480</v>
      </c>
      <c r="AA28" s="91">
        <f t="shared" si="7"/>
        <v>2000</v>
      </c>
      <c r="AB28" s="92">
        <f t="shared" si="8"/>
        <v>1920</v>
      </c>
      <c r="AC28" s="93">
        <f t="shared" si="9"/>
        <v>20410</v>
      </c>
      <c r="AD28" s="93">
        <f t="shared" si="10"/>
        <v>15822</v>
      </c>
      <c r="AE28" s="94">
        <f t="shared" si="11"/>
        <v>-4588</v>
      </c>
      <c r="AF28" s="5">
        <v>45408</v>
      </c>
    </row>
    <row r="29" spans="1:32">
      <c r="A29" s="5">
        <v>45409</v>
      </c>
      <c r="B29" s="6">
        <v>0</v>
      </c>
      <c r="C29" s="7">
        <v>0</v>
      </c>
      <c r="D29" s="8">
        <v>0</v>
      </c>
      <c r="E29" s="87">
        <v>0</v>
      </c>
      <c r="F29" s="88">
        <v>0</v>
      </c>
      <c r="G29" s="89">
        <v>0</v>
      </c>
      <c r="H29" s="90">
        <v>0</v>
      </c>
      <c r="I29" s="91">
        <v>13685</v>
      </c>
      <c r="J29" s="92">
        <v>0</v>
      </c>
      <c r="K29" s="6">
        <v>3652</v>
      </c>
      <c r="L29" s="7">
        <v>1280</v>
      </c>
      <c r="M29" s="8">
        <v>1400</v>
      </c>
      <c r="N29" s="87">
        <v>1000</v>
      </c>
      <c r="O29" s="88">
        <v>1125</v>
      </c>
      <c r="P29" s="89">
        <v>1820</v>
      </c>
      <c r="Q29" s="90">
        <v>640</v>
      </c>
      <c r="R29" s="91">
        <v>1875</v>
      </c>
      <c r="S29" s="92">
        <v>1920</v>
      </c>
      <c r="T29" s="6">
        <f t="shared" si="0"/>
        <v>3652</v>
      </c>
      <c r="U29" s="7">
        <f t="shared" si="1"/>
        <v>1280</v>
      </c>
      <c r="V29" s="8">
        <f t="shared" si="2"/>
        <v>1400</v>
      </c>
      <c r="W29" s="87">
        <f t="shared" si="3"/>
        <v>1000</v>
      </c>
      <c r="X29" s="9">
        <f t="shared" si="4"/>
        <v>1125</v>
      </c>
      <c r="Y29" s="89">
        <f t="shared" si="5"/>
        <v>1820</v>
      </c>
      <c r="Z29" s="90">
        <f t="shared" si="6"/>
        <v>640</v>
      </c>
      <c r="AA29" s="91">
        <f t="shared" si="7"/>
        <v>-11810</v>
      </c>
      <c r="AB29" s="92">
        <f t="shared" si="8"/>
        <v>1920</v>
      </c>
      <c r="AC29" s="93">
        <f t="shared" si="9"/>
        <v>13685</v>
      </c>
      <c r="AD29" s="93">
        <f t="shared" si="10"/>
        <v>14712</v>
      </c>
      <c r="AE29" s="94">
        <f t="shared" si="11"/>
        <v>1027</v>
      </c>
      <c r="AF29" s="5">
        <v>45409</v>
      </c>
    </row>
    <row r="30" spans="1:32">
      <c r="A30" s="5">
        <v>45410</v>
      </c>
      <c r="B30" s="6">
        <v>0</v>
      </c>
      <c r="C30" s="7">
        <v>8550</v>
      </c>
      <c r="D30" s="8">
        <v>0</v>
      </c>
      <c r="E30" s="87">
        <v>0</v>
      </c>
      <c r="F30" s="88">
        <v>0</v>
      </c>
      <c r="G30" s="89">
        <v>0</v>
      </c>
      <c r="H30" s="90">
        <v>0</v>
      </c>
      <c r="I30" s="91">
        <v>0</v>
      </c>
      <c r="J30" s="92">
        <v>0</v>
      </c>
      <c r="K30" s="6">
        <v>3652</v>
      </c>
      <c r="L30" s="7">
        <v>1280</v>
      </c>
      <c r="M30" s="8">
        <v>1400</v>
      </c>
      <c r="N30" s="87">
        <v>1000</v>
      </c>
      <c r="O30" s="88">
        <v>1000</v>
      </c>
      <c r="P30" s="89">
        <v>1680</v>
      </c>
      <c r="Q30" s="90">
        <v>480</v>
      </c>
      <c r="R30" s="91">
        <v>1750</v>
      </c>
      <c r="S30" s="92">
        <v>1920</v>
      </c>
      <c r="T30" s="6">
        <f t="shared" si="0"/>
        <v>3652</v>
      </c>
      <c r="U30" s="7">
        <f t="shared" si="1"/>
        <v>-7270</v>
      </c>
      <c r="V30" s="8">
        <f t="shared" si="2"/>
        <v>1400</v>
      </c>
      <c r="W30" s="87">
        <f t="shared" si="3"/>
        <v>1000</v>
      </c>
      <c r="X30" s="9">
        <f t="shared" si="4"/>
        <v>1000</v>
      </c>
      <c r="Y30" s="89">
        <f t="shared" si="5"/>
        <v>1680</v>
      </c>
      <c r="Z30" s="90">
        <f t="shared" si="6"/>
        <v>480</v>
      </c>
      <c r="AA30" s="91">
        <f t="shared" si="7"/>
        <v>1750</v>
      </c>
      <c r="AB30" s="92">
        <f t="shared" si="8"/>
        <v>1920</v>
      </c>
      <c r="AC30" s="93">
        <f t="shared" si="9"/>
        <v>8550</v>
      </c>
      <c r="AD30" s="93">
        <f t="shared" si="10"/>
        <v>14162</v>
      </c>
      <c r="AE30" s="94">
        <f t="shared" si="11"/>
        <v>5612</v>
      </c>
      <c r="AF30" s="5">
        <v>45410</v>
      </c>
    </row>
    <row r="31" spans="1:32">
      <c r="A31" s="5">
        <v>45411</v>
      </c>
      <c r="B31" s="6">
        <v>0</v>
      </c>
      <c r="C31" s="7">
        <v>0</v>
      </c>
      <c r="D31" s="8">
        <v>0</v>
      </c>
      <c r="E31" s="87">
        <v>0</v>
      </c>
      <c r="F31" s="88">
        <v>0</v>
      </c>
      <c r="G31" s="89">
        <v>0</v>
      </c>
      <c r="H31" s="90">
        <v>0</v>
      </c>
      <c r="I31" s="91">
        <v>0</v>
      </c>
      <c r="J31" s="92">
        <v>27000</v>
      </c>
      <c r="K31" s="6">
        <v>3320</v>
      </c>
      <c r="L31" s="7">
        <v>1240</v>
      </c>
      <c r="M31" s="8">
        <v>1575</v>
      </c>
      <c r="N31" s="87">
        <v>1125</v>
      </c>
      <c r="O31" s="88">
        <v>875</v>
      </c>
      <c r="P31" s="89">
        <v>1540</v>
      </c>
      <c r="Q31" s="90">
        <v>480</v>
      </c>
      <c r="R31" s="91">
        <v>1750</v>
      </c>
      <c r="S31" s="92">
        <v>1920</v>
      </c>
      <c r="T31" s="6">
        <f t="shared" si="0"/>
        <v>3320</v>
      </c>
      <c r="U31" s="7">
        <f t="shared" si="1"/>
        <v>1240</v>
      </c>
      <c r="V31" s="8">
        <f t="shared" si="2"/>
        <v>1575</v>
      </c>
      <c r="W31" s="87">
        <f t="shared" si="3"/>
        <v>1125</v>
      </c>
      <c r="X31" s="9">
        <f t="shared" si="4"/>
        <v>875</v>
      </c>
      <c r="Y31" s="89">
        <f t="shared" si="5"/>
        <v>1540</v>
      </c>
      <c r="Z31" s="90">
        <f t="shared" si="6"/>
        <v>480</v>
      </c>
      <c r="AA31" s="91">
        <f t="shared" si="7"/>
        <v>1750</v>
      </c>
      <c r="AB31" s="92">
        <f t="shared" si="8"/>
        <v>-25080</v>
      </c>
      <c r="AC31" s="93">
        <f t="shared" si="9"/>
        <v>27000</v>
      </c>
      <c r="AD31" s="93">
        <f t="shared" si="10"/>
        <v>13825</v>
      </c>
      <c r="AE31" s="94">
        <f t="shared" si="11"/>
        <v>-13175</v>
      </c>
      <c r="AF31" s="5">
        <v>45411</v>
      </c>
    </row>
    <row r="32" spans="1:32">
      <c r="A32" s="5">
        <v>45412</v>
      </c>
      <c r="B32" s="6">
        <v>0</v>
      </c>
      <c r="C32" s="7">
        <v>0</v>
      </c>
      <c r="D32" s="8">
        <v>0</v>
      </c>
      <c r="E32" s="87">
        <v>0</v>
      </c>
      <c r="F32" s="88">
        <v>0</v>
      </c>
      <c r="G32" s="89">
        <v>0</v>
      </c>
      <c r="H32" s="90">
        <v>0</v>
      </c>
      <c r="I32" s="91">
        <v>0</v>
      </c>
      <c r="J32" s="92">
        <v>0</v>
      </c>
      <c r="K32" s="6">
        <v>3320</v>
      </c>
      <c r="L32" s="7">
        <v>1200</v>
      </c>
      <c r="M32" s="8">
        <v>1750</v>
      </c>
      <c r="N32" s="87">
        <v>1250</v>
      </c>
      <c r="O32" s="88">
        <v>1250</v>
      </c>
      <c r="P32" s="89">
        <v>1400</v>
      </c>
      <c r="Q32" s="90">
        <v>640</v>
      </c>
      <c r="R32" s="91">
        <v>1875</v>
      </c>
      <c r="S32" s="92">
        <v>2400</v>
      </c>
      <c r="T32" s="6">
        <f t="shared" si="0"/>
        <v>3320</v>
      </c>
      <c r="U32" s="7">
        <f t="shared" si="1"/>
        <v>1200</v>
      </c>
      <c r="V32" s="8">
        <f t="shared" si="2"/>
        <v>1750</v>
      </c>
      <c r="W32" s="87">
        <f t="shared" si="3"/>
        <v>1250</v>
      </c>
      <c r="X32" s="9">
        <f t="shared" si="4"/>
        <v>1250</v>
      </c>
      <c r="Y32" s="89">
        <f t="shared" si="5"/>
        <v>1400</v>
      </c>
      <c r="Z32" s="90">
        <f t="shared" si="6"/>
        <v>640</v>
      </c>
      <c r="AA32" s="91">
        <f t="shared" si="7"/>
        <v>1875</v>
      </c>
      <c r="AB32" s="92">
        <f t="shared" si="8"/>
        <v>2400</v>
      </c>
      <c r="AC32" s="93">
        <f t="shared" si="9"/>
        <v>0</v>
      </c>
      <c r="AD32" s="93">
        <f t="shared" si="10"/>
        <v>15085</v>
      </c>
      <c r="AE32" s="94">
        <f t="shared" si="11"/>
        <v>15085</v>
      </c>
      <c r="AF32" s="5">
        <v>45412</v>
      </c>
    </row>
    <row r="33" spans="1:32">
      <c r="A33" s="5">
        <v>45413</v>
      </c>
      <c r="B33" s="6">
        <v>0</v>
      </c>
      <c r="C33" s="7">
        <v>0</v>
      </c>
      <c r="D33" s="8">
        <v>0</v>
      </c>
      <c r="E33" s="87">
        <v>0</v>
      </c>
      <c r="F33" s="88">
        <v>0</v>
      </c>
      <c r="G33" s="89">
        <v>12500</v>
      </c>
      <c r="H33" s="90">
        <v>4900</v>
      </c>
      <c r="I33" s="91">
        <v>0</v>
      </c>
      <c r="J33" s="92">
        <v>0</v>
      </c>
      <c r="K33" s="6">
        <v>3320</v>
      </c>
      <c r="L33" s="7">
        <v>1280</v>
      </c>
      <c r="M33" s="8">
        <v>1925</v>
      </c>
      <c r="N33" s="87">
        <v>1430</v>
      </c>
      <c r="O33" s="88">
        <v>1125</v>
      </c>
      <c r="P33" s="89">
        <v>1960</v>
      </c>
      <c r="Q33" s="90">
        <v>800</v>
      </c>
      <c r="R33" s="91">
        <v>2000</v>
      </c>
      <c r="S33" s="92">
        <v>2400</v>
      </c>
      <c r="T33" s="6">
        <f t="shared" si="0"/>
        <v>3320</v>
      </c>
      <c r="U33" s="7">
        <f t="shared" si="1"/>
        <v>1280</v>
      </c>
      <c r="V33" s="8">
        <f t="shared" si="2"/>
        <v>1925</v>
      </c>
      <c r="W33" s="87">
        <f t="shared" si="3"/>
        <v>1430</v>
      </c>
      <c r="X33" s="9">
        <f t="shared" si="4"/>
        <v>1125</v>
      </c>
      <c r="Y33" s="89">
        <f t="shared" si="5"/>
        <v>-10540</v>
      </c>
      <c r="Z33" s="90">
        <f t="shared" si="6"/>
        <v>-4100</v>
      </c>
      <c r="AA33" s="91">
        <f t="shared" si="7"/>
        <v>2000</v>
      </c>
      <c r="AB33" s="92">
        <f t="shared" si="8"/>
        <v>2400</v>
      </c>
      <c r="AC33" s="93">
        <f t="shared" si="9"/>
        <v>17400</v>
      </c>
      <c r="AD33" s="93">
        <f t="shared" si="10"/>
        <v>16240</v>
      </c>
      <c r="AE33" s="94">
        <f t="shared" si="11"/>
        <v>-1160</v>
      </c>
      <c r="AF33" s="5">
        <v>45413</v>
      </c>
    </row>
    <row r="34" spans="1:32">
      <c r="A34" s="5">
        <v>45414</v>
      </c>
      <c r="B34" s="6">
        <v>0</v>
      </c>
      <c r="C34" s="7">
        <v>0</v>
      </c>
      <c r="D34" s="8">
        <v>12600</v>
      </c>
      <c r="E34" s="87">
        <v>9600</v>
      </c>
      <c r="F34" s="88">
        <v>6050</v>
      </c>
      <c r="G34" s="89">
        <v>0</v>
      </c>
      <c r="H34" s="90">
        <v>0</v>
      </c>
      <c r="I34" s="91">
        <v>0</v>
      </c>
      <c r="J34" s="92">
        <v>0</v>
      </c>
      <c r="K34" s="6">
        <v>3320</v>
      </c>
      <c r="L34" s="7">
        <v>1200</v>
      </c>
      <c r="M34" s="8">
        <v>2100</v>
      </c>
      <c r="N34" s="87">
        <v>1560</v>
      </c>
      <c r="O34" s="88">
        <v>875</v>
      </c>
      <c r="P34" s="89">
        <v>2100</v>
      </c>
      <c r="Q34" s="90">
        <v>640</v>
      </c>
      <c r="R34" s="91">
        <v>2125</v>
      </c>
      <c r="S34" s="92">
        <v>2400</v>
      </c>
      <c r="T34" s="6">
        <f t="shared" si="0"/>
        <v>3320</v>
      </c>
      <c r="U34" s="7">
        <f t="shared" si="1"/>
        <v>1200</v>
      </c>
      <c r="V34" s="8">
        <f t="shared" si="2"/>
        <v>-10500</v>
      </c>
      <c r="W34" s="87">
        <f t="shared" si="3"/>
        <v>-8040</v>
      </c>
      <c r="X34" s="9">
        <f t="shared" si="4"/>
        <v>-5175</v>
      </c>
      <c r="Y34" s="89">
        <f t="shared" si="5"/>
        <v>2100</v>
      </c>
      <c r="Z34" s="90">
        <f t="shared" si="6"/>
        <v>640</v>
      </c>
      <c r="AA34" s="91">
        <f t="shared" si="7"/>
        <v>2125</v>
      </c>
      <c r="AB34" s="92">
        <f t="shared" si="8"/>
        <v>2400</v>
      </c>
      <c r="AC34" s="93">
        <f t="shared" si="9"/>
        <v>28250</v>
      </c>
      <c r="AD34" s="93">
        <f t="shared" si="10"/>
        <v>16320</v>
      </c>
      <c r="AE34" s="94">
        <f t="shared" si="11"/>
        <v>-11930</v>
      </c>
      <c r="AF34" s="5">
        <v>45414</v>
      </c>
    </row>
    <row r="35" spans="1:32">
      <c r="A35" s="5">
        <v>45415</v>
      </c>
      <c r="B35" s="6">
        <v>23550</v>
      </c>
      <c r="C35" s="7">
        <v>0</v>
      </c>
      <c r="D35" s="8">
        <v>0</v>
      </c>
      <c r="E35" s="87">
        <v>0</v>
      </c>
      <c r="F35" s="88">
        <v>0</v>
      </c>
      <c r="G35" s="89">
        <v>0</v>
      </c>
      <c r="H35" s="90">
        <v>0</v>
      </c>
      <c r="I35" s="91">
        <v>0</v>
      </c>
      <c r="J35" s="92">
        <v>0</v>
      </c>
      <c r="K35" s="6">
        <v>2656</v>
      </c>
      <c r="L35" s="7">
        <v>1160</v>
      </c>
      <c r="M35" s="8">
        <v>1925</v>
      </c>
      <c r="N35" s="87">
        <v>1430</v>
      </c>
      <c r="O35" s="88">
        <v>875</v>
      </c>
      <c r="P35" s="89">
        <v>1960</v>
      </c>
      <c r="Q35" s="90">
        <v>480</v>
      </c>
      <c r="R35" s="91">
        <v>2000</v>
      </c>
      <c r="S35" s="92">
        <v>2400</v>
      </c>
      <c r="T35" s="6">
        <f t="shared" ref="T35:T63" si="12">K35-B35</f>
        <v>-20894</v>
      </c>
      <c r="U35" s="7">
        <f t="shared" ref="U35:U63" si="13">L35-C35</f>
        <v>1160</v>
      </c>
      <c r="V35" s="8">
        <f t="shared" ref="V35:V63" si="14">M35-D35</f>
        <v>1925</v>
      </c>
      <c r="W35" s="87">
        <f t="shared" ref="W35:W63" si="15">N35-E35</f>
        <v>1430</v>
      </c>
      <c r="X35" s="9">
        <f t="shared" ref="X35:X63" si="16">O35-F35</f>
        <v>875</v>
      </c>
      <c r="Y35" s="89">
        <f t="shared" ref="Y35:Y63" si="17">P35-G35</f>
        <v>1960</v>
      </c>
      <c r="Z35" s="90">
        <f t="shared" ref="Z35:Z63" si="18">Q35-H35</f>
        <v>480</v>
      </c>
      <c r="AA35" s="91">
        <f t="shared" ref="AA35:AA63" si="19">R35-I35</f>
        <v>2000</v>
      </c>
      <c r="AB35" s="92">
        <f t="shared" ref="AB35:AB63" si="20">S35-J35</f>
        <v>2400</v>
      </c>
      <c r="AC35" s="93">
        <f t="shared" ref="AC35:AC63" si="21">SUM(B35:J35)</f>
        <v>23550</v>
      </c>
      <c r="AD35" s="93">
        <f t="shared" ref="AD35:AD63" si="22">SUM(K35:S35)</f>
        <v>14886</v>
      </c>
      <c r="AE35" s="94">
        <f t="shared" si="11"/>
        <v>-8664</v>
      </c>
      <c r="AF35" s="5">
        <v>45415</v>
      </c>
    </row>
    <row r="36" spans="1:32">
      <c r="A36" s="5">
        <v>45416</v>
      </c>
      <c r="B36" s="6">
        <v>0</v>
      </c>
      <c r="C36" s="7">
        <v>0</v>
      </c>
      <c r="D36" s="8">
        <v>0</v>
      </c>
      <c r="E36" s="87">
        <v>0</v>
      </c>
      <c r="F36" s="88">
        <v>0</v>
      </c>
      <c r="G36" s="89">
        <v>0</v>
      </c>
      <c r="H36" s="90">
        <v>0</v>
      </c>
      <c r="I36" s="91">
        <v>14280</v>
      </c>
      <c r="J36" s="92">
        <v>0</v>
      </c>
      <c r="K36" s="6">
        <v>2988</v>
      </c>
      <c r="L36" s="7">
        <v>1120</v>
      </c>
      <c r="M36" s="8">
        <v>2275</v>
      </c>
      <c r="N36" s="87">
        <v>1690</v>
      </c>
      <c r="O36" s="88">
        <v>875</v>
      </c>
      <c r="P36" s="89">
        <v>1960</v>
      </c>
      <c r="Q36" s="90">
        <v>800</v>
      </c>
      <c r="R36" s="91">
        <v>2125</v>
      </c>
      <c r="S36" s="92">
        <v>1960</v>
      </c>
      <c r="T36" s="6">
        <f t="shared" si="12"/>
        <v>2988</v>
      </c>
      <c r="U36" s="7">
        <f t="shared" si="13"/>
        <v>1120</v>
      </c>
      <c r="V36" s="8">
        <f t="shared" si="14"/>
        <v>2275</v>
      </c>
      <c r="W36" s="87">
        <f t="shared" si="15"/>
        <v>1690</v>
      </c>
      <c r="X36" s="9">
        <f t="shared" si="16"/>
        <v>875</v>
      </c>
      <c r="Y36" s="89">
        <f t="shared" si="17"/>
        <v>1960</v>
      </c>
      <c r="Z36" s="90">
        <f t="shared" si="18"/>
        <v>800</v>
      </c>
      <c r="AA36" s="91">
        <f t="shared" si="19"/>
        <v>-12155</v>
      </c>
      <c r="AB36" s="92">
        <f t="shared" si="20"/>
        <v>1960</v>
      </c>
      <c r="AC36" s="93">
        <f t="shared" si="21"/>
        <v>14280</v>
      </c>
      <c r="AD36" s="93">
        <f t="shared" si="22"/>
        <v>15793</v>
      </c>
      <c r="AE36" s="94">
        <f t="shared" si="11"/>
        <v>1513</v>
      </c>
      <c r="AF36" s="5">
        <v>45416</v>
      </c>
    </row>
    <row r="37" spans="1:32">
      <c r="A37" s="5">
        <v>45417</v>
      </c>
      <c r="B37" s="6">
        <v>0</v>
      </c>
      <c r="C37" s="7">
        <v>7600</v>
      </c>
      <c r="D37" s="8">
        <v>0</v>
      </c>
      <c r="E37" s="87">
        <v>0</v>
      </c>
      <c r="F37" s="88">
        <v>0</v>
      </c>
      <c r="G37" s="89">
        <v>0</v>
      </c>
      <c r="H37" s="90">
        <v>0</v>
      </c>
      <c r="I37" s="91">
        <v>0</v>
      </c>
      <c r="J37" s="92">
        <v>0</v>
      </c>
      <c r="K37" s="6">
        <v>3320</v>
      </c>
      <c r="L37" s="7">
        <v>1320</v>
      </c>
      <c r="M37" s="8">
        <v>1925</v>
      </c>
      <c r="N37" s="87">
        <v>1430</v>
      </c>
      <c r="O37" s="88">
        <v>1000</v>
      </c>
      <c r="P37" s="89">
        <v>1820</v>
      </c>
      <c r="Q37" s="90">
        <v>640</v>
      </c>
      <c r="R37" s="91">
        <v>2000</v>
      </c>
      <c r="S37" s="92">
        <v>1960</v>
      </c>
      <c r="T37" s="6">
        <f t="shared" si="12"/>
        <v>3320</v>
      </c>
      <c r="U37" s="7">
        <f t="shared" si="13"/>
        <v>-6280</v>
      </c>
      <c r="V37" s="8">
        <f t="shared" si="14"/>
        <v>1925</v>
      </c>
      <c r="W37" s="87">
        <f t="shared" si="15"/>
        <v>1430</v>
      </c>
      <c r="X37" s="9">
        <f t="shared" si="16"/>
        <v>1000</v>
      </c>
      <c r="Y37" s="89">
        <f t="shared" si="17"/>
        <v>1820</v>
      </c>
      <c r="Z37" s="90">
        <f t="shared" si="18"/>
        <v>640</v>
      </c>
      <c r="AA37" s="91">
        <f t="shared" si="19"/>
        <v>2000</v>
      </c>
      <c r="AB37" s="92">
        <f t="shared" si="20"/>
        <v>1960</v>
      </c>
      <c r="AC37" s="93">
        <f t="shared" si="21"/>
        <v>7600</v>
      </c>
      <c r="AD37" s="93">
        <f t="shared" si="22"/>
        <v>15415</v>
      </c>
      <c r="AE37" s="94">
        <f t="shared" si="11"/>
        <v>7815</v>
      </c>
      <c r="AF37" s="5">
        <v>45417</v>
      </c>
    </row>
    <row r="38" spans="1:32">
      <c r="A38" s="5">
        <v>45418</v>
      </c>
      <c r="B38" s="6">
        <v>0</v>
      </c>
      <c r="C38" s="7">
        <v>0</v>
      </c>
      <c r="D38" s="8">
        <v>0</v>
      </c>
      <c r="E38" s="87">
        <v>0</v>
      </c>
      <c r="F38" s="88">
        <v>0</v>
      </c>
      <c r="G38" s="89">
        <v>0</v>
      </c>
      <c r="H38" s="90">
        <v>0</v>
      </c>
      <c r="I38" s="91">
        <v>0</v>
      </c>
      <c r="J38" s="92">
        <v>27600</v>
      </c>
      <c r="K38" s="6">
        <v>3652</v>
      </c>
      <c r="L38" s="7">
        <v>1280</v>
      </c>
      <c r="M38" s="8">
        <v>2100</v>
      </c>
      <c r="N38" s="87">
        <v>1820</v>
      </c>
      <c r="O38" s="88">
        <v>1125</v>
      </c>
      <c r="P38" s="89">
        <v>1820</v>
      </c>
      <c r="Q38" s="90">
        <v>640</v>
      </c>
      <c r="R38" s="91">
        <v>2000</v>
      </c>
      <c r="S38" s="92">
        <v>1960</v>
      </c>
      <c r="T38" s="6">
        <f t="shared" si="12"/>
        <v>3652</v>
      </c>
      <c r="U38" s="7">
        <f t="shared" si="13"/>
        <v>1280</v>
      </c>
      <c r="V38" s="8">
        <f t="shared" si="14"/>
        <v>2100</v>
      </c>
      <c r="W38" s="87">
        <f t="shared" si="15"/>
        <v>1820</v>
      </c>
      <c r="X38" s="9">
        <f t="shared" si="16"/>
        <v>1125</v>
      </c>
      <c r="Y38" s="89">
        <f t="shared" si="17"/>
        <v>1820</v>
      </c>
      <c r="Z38" s="90">
        <f t="shared" si="18"/>
        <v>640</v>
      </c>
      <c r="AA38" s="91">
        <f t="shared" si="19"/>
        <v>2000</v>
      </c>
      <c r="AB38" s="92">
        <f t="shared" si="20"/>
        <v>-25640</v>
      </c>
      <c r="AC38" s="93">
        <f t="shared" si="21"/>
        <v>27600</v>
      </c>
      <c r="AD38" s="93">
        <f t="shared" si="22"/>
        <v>16397</v>
      </c>
      <c r="AE38" s="94">
        <f t="shared" si="11"/>
        <v>-11203</v>
      </c>
      <c r="AF38" s="5">
        <v>45418</v>
      </c>
    </row>
    <row r="39" spans="1:32">
      <c r="A39" s="5">
        <v>45419</v>
      </c>
      <c r="B39" s="6">
        <v>0</v>
      </c>
      <c r="C39" s="7">
        <v>0</v>
      </c>
      <c r="D39" s="8">
        <v>0</v>
      </c>
      <c r="E39" s="87">
        <v>0</v>
      </c>
      <c r="F39" s="88">
        <v>0</v>
      </c>
      <c r="G39" s="89">
        <v>0</v>
      </c>
      <c r="H39" s="90">
        <v>0</v>
      </c>
      <c r="I39" s="91">
        <v>0</v>
      </c>
      <c r="J39" s="92">
        <v>0</v>
      </c>
      <c r="K39" s="6">
        <v>3984</v>
      </c>
      <c r="L39" s="7">
        <v>1280</v>
      </c>
      <c r="M39" s="8">
        <v>1400</v>
      </c>
      <c r="N39" s="87">
        <v>1950</v>
      </c>
      <c r="O39" s="88">
        <v>1000</v>
      </c>
      <c r="P39" s="89">
        <v>2100</v>
      </c>
      <c r="Q39" s="90">
        <v>640</v>
      </c>
      <c r="R39" s="91">
        <v>2125</v>
      </c>
      <c r="S39" s="92">
        <v>2450</v>
      </c>
      <c r="T39" s="6">
        <f t="shared" si="12"/>
        <v>3984</v>
      </c>
      <c r="U39" s="7">
        <f t="shared" si="13"/>
        <v>1280</v>
      </c>
      <c r="V39" s="8">
        <f t="shared" si="14"/>
        <v>1400</v>
      </c>
      <c r="W39" s="87">
        <f t="shared" si="15"/>
        <v>1950</v>
      </c>
      <c r="X39" s="9">
        <f t="shared" si="16"/>
        <v>1000</v>
      </c>
      <c r="Y39" s="89">
        <f t="shared" si="17"/>
        <v>2100</v>
      </c>
      <c r="Z39" s="90">
        <f t="shared" si="18"/>
        <v>640</v>
      </c>
      <c r="AA39" s="91">
        <f t="shared" si="19"/>
        <v>2125</v>
      </c>
      <c r="AB39" s="92">
        <f t="shared" si="20"/>
        <v>2450</v>
      </c>
      <c r="AC39" s="93">
        <f t="shared" si="21"/>
        <v>0</v>
      </c>
      <c r="AD39" s="93">
        <f t="shared" si="22"/>
        <v>16929</v>
      </c>
      <c r="AE39" s="94">
        <f t="shared" si="11"/>
        <v>16929</v>
      </c>
      <c r="AF39" s="5">
        <v>45419</v>
      </c>
    </row>
    <row r="40" spans="1:32">
      <c r="A40" s="5">
        <v>45420</v>
      </c>
      <c r="B40" s="6">
        <v>0</v>
      </c>
      <c r="C40" s="7">
        <v>0</v>
      </c>
      <c r="D40" s="8">
        <v>0</v>
      </c>
      <c r="E40" s="87">
        <v>0</v>
      </c>
      <c r="F40" s="88">
        <v>0</v>
      </c>
      <c r="G40" s="89">
        <v>12500</v>
      </c>
      <c r="H40" s="90">
        <v>4900</v>
      </c>
      <c r="I40" s="91">
        <v>0</v>
      </c>
      <c r="J40" s="92">
        <v>0</v>
      </c>
      <c r="K40" s="6">
        <v>3652</v>
      </c>
      <c r="L40" s="7">
        <v>1240</v>
      </c>
      <c r="M40" s="8">
        <v>1575</v>
      </c>
      <c r="N40" s="87">
        <v>1560</v>
      </c>
      <c r="O40" s="88">
        <v>1250</v>
      </c>
      <c r="P40" s="89">
        <v>1680</v>
      </c>
      <c r="Q40" s="90">
        <v>800</v>
      </c>
      <c r="R40" s="91">
        <v>2000</v>
      </c>
      <c r="S40" s="92">
        <v>2940</v>
      </c>
      <c r="T40" s="6">
        <f t="shared" si="12"/>
        <v>3652</v>
      </c>
      <c r="U40" s="7">
        <f t="shared" si="13"/>
        <v>1240</v>
      </c>
      <c r="V40" s="8">
        <f t="shared" si="14"/>
        <v>1575</v>
      </c>
      <c r="W40" s="87">
        <f t="shared" si="15"/>
        <v>1560</v>
      </c>
      <c r="X40" s="9">
        <f t="shared" si="16"/>
        <v>1250</v>
      </c>
      <c r="Y40" s="89">
        <f t="shared" si="17"/>
        <v>-10820</v>
      </c>
      <c r="Z40" s="90">
        <f t="shared" si="18"/>
        <v>-4100</v>
      </c>
      <c r="AA40" s="91">
        <f t="shared" si="19"/>
        <v>2000</v>
      </c>
      <c r="AB40" s="92">
        <f t="shared" si="20"/>
        <v>2940</v>
      </c>
      <c r="AC40" s="93">
        <f t="shared" si="21"/>
        <v>17400</v>
      </c>
      <c r="AD40" s="93">
        <f t="shared" si="22"/>
        <v>16697</v>
      </c>
      <c r="AE40" s="94">
        <f t="shared" si="11"/>
        <v>-703</v>
      </c>
      <c r="AF40" s="5">
        <v>45420</v>
      </c>
    </row>
    <row r="41" spans="1:32">
      <c r="A41" s="5">
        <v>45421</v>
      </c>
      <c r="B41" s="6">
        <v>0</v>
      </c>
      <c r="C41" s="7">
        <v>0</v>
      </c>
      <c r="D41" s="8">
        <v>13440</v>
      </c>
      <c r="E41" s="87">
        <v>10200</v>
      </c>
      <c r="F41" s="88">
        <v>6050</v>
      </c>
      <c r="G41" s="89">
        <v>0</v>
      </c>
      <c r="H41" s="90">
        <v>0</v>
      </c>
      <c r="I41" s="91">
        <v>0</v>
      </c>
      <c r="J41" s="92">
        <v>0</v>
      </c>
      <c r="K41" s="6">
        <v>4420</v>
      </c>
      <c r="L41" s="7">
        <v>1200</v>
      </c>
      <c r="M41" s="8">
        <v>2450</v>
      </c>
      <c r="N41" s="87">
        <v>1690</v>
      </c>
      <c r="O41" s="88">
        <v>875</v>
      </c>
      <c r="P41" s="89">
        <v>1400</v>
      </c>
      <c r="Q41" s="90">
        <v>480</v>
      </c>
      <c r="R41" s="91">
        <v>2125</v>
      </c>
      <c r="S41" s="92">
        <v>1960</v>
      </c>
      <c r="T41" s="6">
        <f t="shared" si="12"/>
        <v>4420</v>
      </c>
      <c r="U41" s="7">
        <f t="shared" si="13"/>
        <v>1200</v>
      </c>
      <c r="V41" s="8">
        <f t="shared" si="14"/>
        <v>-10990</v>
      </c>
      <c r="W41" s="87">
        <f t="shared" si="15"/>
        <v>-8510</v>
      </c>
      <c r="X41" s="9">
        <f t="shared" si="16"/>
        <v>-5175</v>
      </c>
      <c r="Y41" s="89">
        <f t="shared" si="17"/>
        <v>1400</v>
      </c>
      <c r="Z41" s="90">
        <f t="shared" si="18"/>
        <v>480</v>
      </c>
      <c r="AA41" s="91">
        <f t="shared" si="19"/>
        <v>2125</v>
      </c>
      <c r="AB41" s="92">
        <f t="shared" si="20"/>
        <v>1960</v>
      </c>
      <c r="AC41" s="93">
        <f t="shared" si="21"/>
        <v>29690</v>
      </c>
      <c r="AD41" s="93">
        <f t="shared" si="22"/>
        <v>16600</v>
      </c>
      <c r="AE41" s="94">
        <f t="shared" si="11"/>
        <v>-13090</v>
      </c>
      <c r="AF41" s="5">
        <v>45421</v>
      </c>
    </row>
    <row r="42" spans="1:32">
      <c r="A42" s="5">
        <v>45422</v>
      </c>
      <c r="B42" s="6">
        <v>21840</v>
      </c>
      <c r="C42" s="7">
        <v>0</v>
      </c>
      <c r="D42" s="8">
        <v>0</v>
      </c>
      <c r="E42" s="87">
        <v>0</v>
      </c>
      <c r="F42" s="88">
        <v>0</v>
      </c>
      <c r="G42" s="89">
        <v>0</v>
      </c>
      <c r="H42" s="90">
        <v>0</v>
      </c>
      <c r="I42" s="91">
        <v>0</v>
      </c>
      <c r="J42" s="92">
        <v>0</v>
      </c>
      <c r="K42" s="6">
        <v>3740</v>
      </c>
      <c r="L42" s="7">
        <v>1240</v>
      </c>
      <c r="M42" s="8">
        <v>2100</v>
      </c>
      <c r="N42" s="87">
        <v>1820</v>
      </c>
      <c r="O42" s="88">
        <v>750</v>
      </c>
      <c r="P42" s="89">
        <v>1540</v>
      </c>
      <c r="Q42" s="90">
        <v>800</v>
      </c>
      <c r="R42" s="91">
        <v>2000</v>
      </c>
      <c r="S42" s="92">
        <v>2450</v>
      </c>
      <c r="T42" s="6">
        <f t="shared" si="12"/>
        <v>-18100</v>
      </c>
      <c r="U42" s="7">
        <f t="shared" si="13"/>
        <v>1240</v>
      </c>
      <c r="V42" s="8">
        <f t="shared" si="14"/>
        <v>2100</v>
      </c>
      <c r="W42" s="87">
        <f t="shared" si="15"/>
        <v>1820</v>
      </c>
      <c r="X42" s="9">
        <f t="shared" si="16"/>
        <v>750</v>
      </c>
      <c r="Y42" s="89">
        <f t="shared" si="17"/>
        <v>1540</v>
      </c>
      <c r="Z42" s="90">
        <f t="shared" si="18"/>
        <v>800</v>
      </c>
      <c r="AA42" s="91">
        <f t="shared" si="19"/>
        <v>2000</v>
      </c>
      <c r="AB42" s="92">
        <f t="shared" si="20"/>
        <v>2450</v>
      </c>
      <c r="AC42" s="93">
        <f t="shared" si="21"/>
        <v>21840</v>
      </c>
      <c r="AD42" s="93">
        <f t="shared" si="22"/>
        <v>16440</v>
      </c>
      <c r="AE42" s="94">
        <f t="shared" si="11"/>
        <v>-5400</v>
      </c>
      <c r="AF42" s="5">
        <v>45422</v>
      </c>
    </row>
    <row r="43" spans="1:32">
      <c r="A43" s="5">
        <v>45423</v>
      </c>
      <c r="B43" s="6">
        <v>0</v>
      </c>
      <c r="C43" s="7">
        <v>0</v>
      </c>
      <c r="D43" s="8">
        <v>0</v>
      </c>
      <c r="E43" s="87">
        <v>0</v>
      </c>
      <c r="F43" s="88">
        <v>0</v>
      </c>
      <c r="G43" s="89">
        <v>0</v>
      </c>
      <c r="H43" s="90">
        <v>0</v>
      </c>
      <c r="I43" s="91">
        <v>13685</v>
      </c>
      <c r="J43" s="92">
        <v>0</v>
      </c>
      <c r="K43" s="6">
        <v>4080</v>
      </c>
      <c r="L43" s="7">
        <v>1302</v>
      </c>
      <c r="M43" s="8">
        <v>1925</v>
      </c>
      <c r="N43" s="87">
        <v>1300</v>
      </c>
      <c r="O43" s="88">
        <v>1125</v>
      </c>
      <c r="P43" s="89">
        <v>1820</v>
      </c>
      <c r="Q43" s="90">
        <v>960</v>
      </c>
      <c r="R43" s="91">
        <v>2125</v>
      </c>
      <c r="S43" s="92">
        <v>3000</v>
      </c>
      <c r="T43" s="6">
        <f t="shared" si="12"/>
        <v>4080</v>
      </c>
      <c r="U43" s="7">
        <f t="shared" si="13"/>
        <v>1302</v>
      </c>
      <c r="V43" s="8">
        <f t="shared" si="14"/>
        <v>1925</v>
      </c>
      <c r="W43" s="87">
        <f t="shared" si="15"/>
        <v>1300</v>
      </c>
      <c r="X43" s="9">
        <f t="shared" si="16"/>
        <v>1125</v>
      </c>
      <c r="Y43" s="89">
        <f t="shared" si="17"/>
        <v>1820</v>
      </c>
      <c r="Z43" s="90">
        <f t="shared" si="18"/>
        <v>960</v>
      </c>
      <c r="AA43" s="91">
        <f t="shared" si="19"/>
        <v>-11560</v>
      </c>
      <c r="AB43" s="92">
        <f t="shared" si="20"/>
        <v>3000</v>
      </c>
      <c r="AC43" s="93">
        <f t="shared" si="21"/>
        <v>13685</v>
      </c>
      <c r="AD43" s="93">
        <f t="shared" si="22"/>
        <v>17637</v>
      </c>
      <c r="AE43" s="94">
        <f t="shared" si="11"/>
        <v>3952</v>
      </c>
      <c r="AF43" s="5">
        <v>45423</v>
      </c>
    </row>
    <row r="44" spans="1:32">
      <c r="A44" s="5">
        <v>45424</v>
      </c>
      <c r="B44" s="6">
        <v>0</v>
      </c>
      <c r="C44" s="7">
        <v>0</v>
      </c>
      <c r="D44" s="8">
        <v>0</v>
      </c>
      <c r="E44" s="87">
        <v>0</v>
      </c>
      <c r="F44" s="88">
        <v>0</v>
      </c>
      <c r="G44" s="89">
        <v>0</v>
      </c>
      <c r="H44" s="90">
        <v>0</v>
      </c>
      <c r="I44" s="91">
        <v>0</v>
      </c>
      <c r="J44" s="92">
        <v>0</v>
      </c>
      <c r="K44" s="6">
        <v>2720</v>
      </c>
      <c r="L44" s="7">
        <v>1218</v>
      </c>
      <c r="M44" s="8">
        <v>1575</v>
      </c>
      <c r="N44" s="87">
        <v>1300</v>
      </c>
      <c r="O44" s="88">
        <v>750</v>
      </c>
      <c r="P44" s="89">
        <v>1820</v>
      </c>
      <c r="Q44" s="90">
        <v>800</v>
      </c>
      <c r="R44" s="91">
        <v>2000</v>
      </c>
      <c r="S44" s="92">
        <v>2000</v>
      </c>
      <c r="T44" s="6">
        <f t="shared" si="12"/>
        <v>2720</v>
      </c>
      <c r="U44" s="7">
        <f t="shared" si="13"/>
        <v>1218</v>
      </c>
      <c r="V44" s="8">
        <f t="shared" si="14"/>
        <v>1575</v>
      </c>
      <c r="W44" s="87">
        <f t="shared" si="15"/>
        <v>1300</v>
      </c>
      <c r="X44" s="9">
        <f t="shared" si="16"/>
        <v>750</v>
      </c>
      <c r="Y44" s="89">
        <f t="shared" si="17"/>
        <v>1820</v>
      </c>
      <c r="Z44" s="90">
        <f t="shared" si="18"/>
        <v>800</v>
      </c>
      <c r="AA44" s="91">
        <f t="shared" si="19"/>
        <v>2000</v>
      </c>
      <c r="AB44" s="92">
        <f t="shared" si="20"/>
        <v>2000</v>
      </c>
      <c r="AC44" s="93">
        <f t="shared" si="21"/>
        <v>0</v>
      </c>
      <c r="AD44" s="93">
        <f t="shared" si="22"/>
        <v>14183</v>
      </c>
      <c r="AE44" s="94">
        <f t="shared" si="11"/>
        <v>14183</v>
      </c>
      <c r="AF44" s="5">
        <v>45424</v>
      </c>
    </row>
    <row r="45" spans="1:32">
      <c r="A45" s="5">
        <v>45425</v>
      </c>
      <c r="B45" s="6">
        <v>0</v>
      </c>
      <c r="C45" s="7">
        <v>8800</v>
      </c>
      <c r="D45" s="8">
        <v>0</v>
      </c>
      <c r="E45" s="87">
        <v>0</v>
      </c>
      <c r="F45" s="88">
        <v>0</v>
      </c>
      <c r="G45" s="89">
        <v>0</v>
      </c>
      <c r="H45" s="90">
        <v>0</v>
      </c>
      <c r="I45" s="91">
        <v>0</v>
      </c>
      <c r="J45" s="92">
        <v>28200</v>
      </c>
      <c r="K45" s="6">
        <v>4080</v>
      </c>
      <c r="L45" s="7">
        <v>1260</v>
      </c>
      <c r="M45" s="8">
        <v>1750</v>
      </c>
      <c r="N45" s="87">
        <v>1430</v>
      </c>
      <c r="O45" s="88">
        <v>1125</v>
      </c>
      <c r="P45" s="89">
        <v>1540</v>
      </c>
      <c r="Q45" s="90">
        <v>640</v>
      </c>
      <c r="R45" s="91">
        <v>1875</v>
      </c>
      <c r="S45" s="92">
        <v>2500</v>
      </c>
      <c r="T45" s="6">
        <f t="shared" si="12"/>
        <v>4080</v>
      </c>
      <c r="U45" s="7">
        <f t="shared" si="13"/>
        <v>-7540</v>
      </c>
      <c r="V45" s="8">
        <f t="shared" si="14"/>
        <v>1750</v>
      </c>
      <c r="W45" s="87">
        <f t="shared" si="15"/>
        <v>1430</v>
      </c>
      <c r="X45" s="9">
        <f t="shared" si="16"/>
        <v>1125</v>
      </c>
      <c r="Y45" s="89">
        <f t="shared" si="17"/>
        <v>1540</v>
      </c>
      <c r="Z45" s="90">
        <f t="shared" si="18"/>
        <v>640</v>
      </c>
      <c r="AA45" s="91">
        <f t="shared" si="19"/>
        <v>1875</v>
      </c>
      <c r="AB45" s="92">
        <f t="shared" si="20"/>
        <v>-25700</v>
      </c>
      <c r="AC45" s="93">
        <f t="shared" si="21"/>
        <v>37000</v>
      </c>
      <c r="AD45" s="93">
        <f t="shared" si="22"/>
        <v>16200</v>
      </c>
      <c r="AE45" s="94">
        <f t="shared" si="11"/>
        <v>-20800</v>
      </c>
      <c r="AF45" s="5">
        <v>45425</v>
      </c>
    </row>
    <row r="46" spans="1:32">
      <c r="A46" s="5">
        <v>45426</v>
      </c>
      <c r="B46" s="6">
        <v>0</v>
      </c>
      <c r="C46" s="7">
        <v>0</v>
      </c>
      <c r="D46" s="8">
        <v>0</v>
      </c>
      <c r="E46" s="87">
        <v>0</v>
      </c>
      <c r="F46" s="88">
        <v>0</v>
      </c>
      <c r="G46" s="89">
        <v>0</v>
      </c>
      <c r="H46" s="90">
        <v>0</v>
      </c>
      <c r="I46" s="91">
        <v>0</v>
      </c>
      <c r="J46" s="92">
        <v>0</v>
      </c>
      <c r="K46" s="6">
        <v>3400</v>
      </c>
      <c r="L46" s="7">
        <v>1260</v>
      </c>
      <c r="M46" s="8">
        <v>2380</v>
      </c>
      <c r="N46" s="87">
        <v>1430</v>
      </c>
      <c r="O46" s="88">
        <v>1000</v>
      </c>
      <c r="P46" s="89">
        <v>1820</v>
      </c>
      <c r="Q46" s="90">
        <v>800</v>
      </c>
      <c r="R46" s="91">
        <v>1750</v>
      </c>
      <c r="S46" s="92">
        <v>2000</v>
      </c>
      <c r="T46" s="6">
        <f t="shared" si="12"/>
        <v>3400</v>
      </c>
      <c r="U46" s="7">
        <f t="shared" si="13"/>
        <v>1260</v>
      </c>
      <c r="V46" s="8">
        <f t="shared" si="14"/>
        <v>2380</v>
      </c>
      <c r="W46" s="87">
        <f t="shared" si="15"/>
        <v>1430</v>
      </c>
      <c r="X46" s="9">
        <f t="shared" si="16"/>
        <v>1000</v>
      </c>
      <c r="Y46" s="89">
        <f t="shared" si="17"/>
        <v>1820</v>
      </c>
      <c r="Z46" s="90">
        <f t="shared" si="18"/>
        <v>800</v>
      </c>
      <c r="AA46" s="91">
        <f t="shared" si="19"/>
        <v>1750</v>
      </c>
      <c r="AB46" s="92">
        <f t="shared" si="20"/>
        <v>2000</v>
      </c>
      <c r="AC46" s="93">
        <f t="shared" si="21"/>
        <v>0</v>
      </c>
      <c r="AD46" s="93">
        <f t="shared" si="22"/>
        <v>15840</v>
      </c>
      <c r="AE46" s="94">
        <f t="shared" si="11"/>
        <v>15840</v>
      </c>
      <c r="AF46" s="5">
        <v>45426</v>
      </c>
    </row>
    <row r="47" spans="1:32">
      <c r="A47" s="5">
        <v>45427</v>
      </c>
      <c r="B47" s="6">
        <v>0</v>
      </c>
      <c r="C47" s="7">
        <v>0</v>
      </c>
      <c r="D47" s="8">
        <v>0</v>
      </c>
      <c r="E47" s="87">
        <v>0</v>
      </c>
      <c r="F47" s="88">
        <v>0</v>
      </c>
      <c r="G47" s="89">
        <v>12500</v>
      </c>
      <c r="H47" s="90">
        <v>4900</v>
      </c>
      <c r="I47" s="91">
        <v>0</v>
      </c>
      <c r="J47" s="92">
        <v>0</v>
      </c>
      <c r="K47" s="6">
        <v>3400</v>
      </c>
      <c r="L47" s="7">
        <v>1218</v>
      </c>
      <c r="M47" s="8">
        <v>2210</v>
      </c>
      <c r="N47" s="87">
        <v>1040</v>
      </c>
      <c r="O47" s="88">
        <v>875</v>
      </c>
      <c r="P47" s="89">
        <v>1820</v>
      </c>
      <c r="Q47" s="90">
        <v>480</v>
      </c>
      <c r="R47" s="91">
        <v>1750</v>
      </c>
      <c r="S47" s="92">
        <v>2000</v>
      </c>
      <c r="T47" s="6">
        <f t="shared" si="12"/>
        <v>3400</v>
      </c>
      <c r="U47" s="7">
        <f t="shared" si="13"/>
        <v>1218</v>
      </c>
      <c r="V47" s="8">
        <f t="shared" si="14"/>
        <v>2210</v>
      </c>
      <c r="W47" s="87">
        <f t="shared" si="15"/>
        <v>1040</v>
      </c>
      <c r="X47" s="9">
        <f t="shared" si="16"/>
        <v>875</v>
      </c>
      <c r="Y47" s="89">
        <f t="shared" si="17"/>
        <v>-10680</v>
      </c>
      <c r="Z47" s="90">
        <f t="shared" si="18"/>
        <v>-4420</v>
      </c>
      <c r="AA47" s="91">
        <f t="shared" si="19"/>
        <v>1750</v>
      </c>
      <c r="AB47" s="92">
        <f t="shared" si="20"/>
        <v>2000</v>
      </c>
      <c r="AC47" s="93">
        <f t="shared" si="21"/>
        <v>17400</v>
      </c>
      <c r="AD47" s="93">
        <f t="shared" si="22"/>
        <v>14793</v>
      </c>
      <c r="AE47" s="94">
        <f t="shared" si="11"/>
        <v>-2607</v>
      </c>
      <c r="AF47" s="5">
        <v>45427</v>
      </c>
    </row>
    <row r="48" spans="1:32">
      <c r="A48" s="5">
        <v>45428</v>
      </c>
      <c r="B48" s="6">
        <v>0</v>
      </c>
      <c r="C48" s="7">
        <v>0</v>
      </c>
      <c r="D48" s="8">
        <v>12800</v>
      </c>
      <c r="E48" s="87">
        <v>11400</v>
      </c>
      <c r="F48" s="88">
        <v>5500</v>
      </c>
      <c r="G48" s="89">
        <v>0</v>
      </c>
      <c r="H48" s="90">
        <v>0</v>
      </c>
      <c r="I48" s="91">
        <v>0</v>
      </c>
      <c r="J48" s="92">
        <v>0</v>
      </c>
      <c r="K48" s="6">
        <v>3400</v>
      </c>
      <c r="L48" s="7">
        <v>1176</v>
      </c>
      <c r="M48" s="8">
        <v>1700</v>
      </c>
      <c r="N48" s="87">
        <v>1300</v>
      </c>
      <c r="O48" s="88">
        <v>1250</v>
      </c>
      <c r="P48" s="89">
        <v>1400</v>
      </c>
      <c r="Q48" s="90">
        <v>480</v>
      </c>
      <c r="R48" s="91">
        <v>1875</v>
      </c>
      <c r="S48" s="92">
        <v>2000</v>
      </c>
      <c r="T48" s="6">
        <f t="shared" si="12"/>
        <v>3400</v>
      </c>
      <c r="U48" s="7">
        <f t="shared" si="13"/>
        <v>1176</v>
      </c>
      <c r="V48" s="8">
        <f t="shared" si="14"/>
        <v>-11100</v>
      </c>
      <c r="W48" s="87">
        <f t="shared" si="15"/>
        <v>-10100</v>
      </c>
      <c r="X48" s="9">
        <f t="shared" si="16"/>
        <v>-4250</v>
      </c>
      <c r="Y48" s="89">
        <f t="shared" si="17"/>
        <v>1400</v>
      </c>
      <c r="Z48" s="90">
        <f t="shared" si="18"/>
        <v>480</v>
      </c>
      <c r="AA48" s="91">
        <f t="shared" si="19"/>
        <v>1875</v>
      </c>
      <c r="AB48" s="92">
        <f t="shared" si="20"/>
        <v>2000</v>
      </c>
      <c r="AC48" s="93">
        <f t="shared" si="21"/>
        <v>29700</v>
      </c>
      <c r="AD48" s="93">
        <f t="shared" si="22"/>
        <v>14581</v>
      </c>
      <c r="AE48" s="94">
        <f t="shared" si="11"/>
        <v>-15119</v>
      </c>
      <c r="AF48" s="5">
        <v>45428</v>
      </c>
    </row>
    <row r="49" spans="1:32">
      <c r="A49" s="5">
        <v>45429</v>
      </c>
      <c r="B49" s="6">
        <v>23400</v>
      </c>
      <c r="C49" s="7">
        <v>0</v>
      </c>
      <c r="D49" s="8">
        <v>0</v>
      </c>
      <c r="E49" s="87">
        <v>0</v>
      </c>
      <c r="F49" s="88">
        <v>0</v>
      </c>
      <c r="G49" s="89">
        <v>0</v>
      </c>
      <c r="H49" s="90">
        <v>0</v>
      </c>
      <c r="I49" s="91">
        <v>0</v>
      </c>
      <c r="J49" s="92">
        <v>0</v>
      </c>
      <c r="K49" s="6">
        <v>4080</v>
      </c>
      <c r="L49" s="7">
        <v>1386</v>
      </c>
      <c r="M49" s="8">
        <v>2040</v>
      </c>
      <c r="N49" s="87">
        <v>1170</v>
      </c>
      <c r="O49" s="88">
        <v>1125</v>
      </c>
      <c r="P49" s="89">
        <v>1400</v>
      </c>
      <c r="Q49" s="90">
        <v>960</v>
      </c>
      <c r="R49" s="91">
        <v>2000</v>
      </c>
      <c r="S49" s="92">
        <v>2000</v>
      </c>
      <c r="T49" s="6">
        <f t="shared" si="12"/>
        <v>-19320</v>
      </c>
      <c r="U49" s="7">
        <f t="shared" si="13"/>
        <v>1386</v>
      </c>
      <c r="V49" s="8">
        <f t="shared" si="14"/>
        <v>2040</v>
      </c>
      <c r="W49" s="87">
        <f t="shared" si="15"/>
        <v>1170</v>
      </c>
      <c r="X49" s="9">
        <f t="shared" si="16"/>
        <v>1125</v>
      </c>
      <c r="Y49" s="89">
        <f t="shared" si="17"/>
        <v>1400</v>
      </c>
      <c r="Z49" s="90">
        <f t="shared" si="18"/>
        <v>960</v>
      </c>
      <c r="AA49" s="91">
        <f t="shared" si="19"/>
        <v>2000</v>
      </c>
      <c r="AB49" s="92">
        <f t="shared" si="20"/>
        <v>2000</v>
      </c>
      <c r="AC49" s="93">
        <f t="shared" si="21"/>
        <v>23400</v>
      </c>
      <c r="AD49" s="93">
        <f t="shared" si="22"/>
        <v>16161</v>
      </c>
      <c r="AE49" s="94">
        <f t="shared" si="11"/>
        <v>-7239</v>
      </c>
      <c r="AF49" s="5">
        <v>45429</v>
      </c>
    </row>
    <row r="50" spans="1:32">
      <c r="A50" s="5">
        <v>45430</v>
      </c>
      <c r="B50" s="6">
        <v>0</v>
      </c>
      <c r="C50" s="7">
        <v>0</v>
      </c>
      <c r="D50" s="8">
        <v>0</v>
      </c>
      <c r="E50" s="87">
        <v>0</v>
      </c>
      <c r="F50" s="88">
        <v>0</v>
      </c>
      <c r="G50" s="89">
        <v>0</v>
      </c>
      <c r="H50" s="90">
        <v>0</v>
      </c>
      <c r="I50" s="91">
        <v>13090</v>
      </c>
      <c r="J50" s="92">
        <v>0</v>
      </c>
      <c r="K50" s="6">
        <v>3740</v>
      </c>
      <c r="L50" s="7">
        <v>1344</v>
      </c>
      <c r="M50" s="8">
        <v>1360</v>
      </c>
      <c r="N50" s="87">
        <v>1170</v>
      </c>
      <c r="O50" s="88">
        <v>875</v>
      </c>
      <c r="P50" s="89">
        <v>1680</v>
      </c>
      <c r="Q50" s="90">
        <v>640</v>
      </c>
      <c r="R50" s="91">
        <v>2125</v>
      </c>
      <c r="S50" s="92">
        <v>2000</v>
      </c>
      <c r="T50" s="6">
        <f t="shared" si="12"/>
        <v>3740</v>
      </c>
      <c r="U50" s="7">
        <f t="shared" si="13"/>
        <v>1344</v>
      </c>
      <c r="V50" s="8">
        <f t="shared" si="14"/>
        <v>1360</v>
      </c>
      <c r="W50" s="87">
        <f t="shared" si="15"/>
        <v>1170</v>
      </c>
      <c r="X50" s="9">
        <f t="shared" si="16"/>
        <v>875</v>
      </c>
      <c r="Y50" s="89">
        <f t="shared" si="17"/>
        <v>1680</v>
      </c>
      <c r="Z50" s="90">
        <f t="shared" si="18"/>
        <v>640</v>
      </c>
      <c r="AA50" s="91">
        <f t="shared" si="19"/>
        <v>-10965</v>
      </c>
      <c r="AB50" s="92">
        <f t="shared" si="20"/>
        <v>2000</v>
      </c>
      <c r="AC50" s="93">
        <f t="shared" si="21"/>
        <v>13090</v>
      </c>
      <c r="AD50" s="93">
        <f t="shared" si="22"/>
        <v>14934</v>
      </c>
      <c r="AE50" s="94">
        <f t="shared" si="11"/>
        <v>1844</v>
      </c>
      <c r="AF50" s="5">
        <v>45430</v>
      </c>
    </row>
    <row r="51" spans="1:32">
      <c r="A51" s="5">
        <v>45431</v>
      </c>
      <c r="B51" s="6">
        <v>0</v>
      </c>
      <c r="C51" s="7">
        <v>9200</v>
      </c>
      <c r="D51" s="8">
        <v>0</v>
      </c>
      <c r="E51" s="87">
        <v>0</v>
      </c>
      <c r="F51" s="88">
        <v>0</v>
      </c>
      <c r="G51" s="89">
        <v>0</v>
      </c>
      <c r="H51" s="90">
        <v>0</v>
      </c>
      <c r="I51" s="91">
        <v>0</v>
      </c>
      <c r="J51" s="92">
        <v>0</v>
      </c>
      <c r="K51" s="6">
        <v>3400</v>
      </c>
      <c r="L51" s="7">
        <v>1344</v>
      </c>
      <c r="M51" s="8">
        <v>1870</v>
      </c>
      <c r="N51" s="87">
        <v>1430</v>
      </c>
      <c r="O51" s="88">
        <v>1250</v>
      </c>
      <c r="P51" s="89">
        <v>1960</v>
      </c>
      <c r="Q51" s="90">
        <v>480</v>
      </c>
      <c r="R51" s="91">
        <v>2000</v>
      </c>
      <c r="S51" s="92">
        <v>2500</v>
      </c>
      <c r="T51" s="6">
        <f t="shared" si="12"/>
        <v>3400</v>
      </c>
      <c r="U51" s="7">
        <f t="shared" si="13"/>
        <v>-7856</v>
      </c>
      <c r="V51" s="8">
        <f t="shared" si="14"/>
        <v>1870</v>
      </c>
      <c r="W51" s="87">
        <f t="shared" si="15"/>
        <v>1430</v>
      </c>
      <c r="X51" s="9">
        <f t="shared" si="16"/>
        <v>1250</v>
      </c>
      <c r="Y51" s="89">
        <f t="shared" si="17"/>
        <v>1960</v>
      </c>
      <c r="Z51" s="90">
        <f t="shared" si="18"/>
        <v>480</v>
      </c>
      <c r="AA51" s="91">
        <f t="shared" si="19"/>
        <v>2000</v>
      </c>
      <c r="AB51" s="92">
        <f t="shared" si="20"/>
        <v>2500</v>
      </c>
      <c r="AC51" s="93">
        <f t="shared" si="21"/>
        <v>9200</v>
      </c>
      <c r="AD51" s="93">
        <f t="shared" si="22"/>
        <v>16234</v>
      </c>
      <c r="AE51" s="94">
        <f t="shared" si="11"/>
        <v>7034</v>
      </c>
      <c r="AF51" s="5">
        <v>45431</v>
      </c>
    </row>
    <row r="52" spans="1:32">
      <c r="A52" s="5">
        <v>45432</v>
      </c>
      <c r="B52" s="6">
        <v>0</v>
      </c>
      <c r="C52" s="7">
        <v>0</v>
      </c>
      <c r="D52" s="8">
        <v>0</v>
      </c>
      <c r="E52" s="87">
        <v>0</v>
      </c>
      <c r="F52" s="88">
        <v>0</v>
      </c>
      <c r="G52" s="89">
        <v>0</v>
      </c>
      <c r="H52" s="90">
        <v>0</v>
      </c>
      <c r="I52" s="91">
        <v>0</v>
      </c>
      <c r="J52" s="92">
        <v>28200</v>
      </c>
      <c r="K52" s="6">
        <v>3400</v>
      </c>
      <c r="L52" s="7">
        <v>1302</v>
      </c>
      <c r="M52" s="8">
        <v>1800</v>
      </c>
      <c r="N52" s="87">
        <v>1300</v>
      </c>
      <c r="O52" s="88">
        <v>1125</v>
      </c>
      <c r="P52" s="89">
        <v>2100</v>
      </c>
      <c r="Q52" s="90">
        <v>800</v>
      </c>
      <c r="R52" s="91">
        <v>2125</v>
      </c>
      <c r="S52" s="92">
        <v>2500</v>
      </c>
      <c r="T52" s="6">
        <f t="shared" si="12"/>
        <v>3400</v>
      </c>
      <c r="U52" s="7">
        <f t="shared" si="13"/>
        <v>1302</v>
      </c>
      <c r="V52" s="8">
        <f t="shared" si="14"/>
        <v>1800</v>
      </c>
      <c r="W52" s="87">
        <f t="shared" si="15"/>
        <v>1300</v>
      </c>
      <c r="X52" s="9">
        <f t="shared" si="16"/>
        <v>1125</v>
      </c>
      <c r="Y52" s="89">
        <f t="shared" si="17"/>
        <v>2100</v>
      </c>
      <c r="Z52" s="90">
        <f t="shared" si="18"/>
        <v>800</v>
      </c>
      <c r="AA52" s="91">
        <f t="shared" si="19"/>
        <v>2125</v>
      </c>
      <c r="AB52" s="92">
        <f t="shared" si="20"/>
        <v>-25700</v>
      </c>
      <c r="AC52" s="93">
        <f t="shared" si="21"/>
        <v>28200</v>
      </c>
      <c r="AD52" s="93">
        <f t="shared" si="22"/>
        <v>16452</v>
      </c>
      <c r="AE52" s="94">
        <f t="shared" si="11"/>
        <v>-11748</v>
      </c>
      <c r="AF52" s="5">
        <v>45432</v>
      </c>
    </row>
    <row r="53" spans="1:32">
      <c r="A53" s="5">
        <v>45433</v>
      </c>
      <c r="B53" s="6">
        <v>0</v>
      </c>
      <c r="C53" s="7">
        <v>0</v>
      </c>
      <c r="D53" s="8">
        <v>0</v>
      </c>
      <c r="E53" s="87">
        <v>0</v>
      </c>
      <c r="F53" s="88">
        <v>0</v>
      </c>
      <c r="G53" s="89">
        <v>0</v>
      </c>
      <c r="H53" s="90">
        <v>0</v>
      </c>
      <c r="I53" s="91">
        <v>0</v>
      </c>
      <c r="J53" s="92">
        <v>0</v>
      </c>
      <c r="K53" s="6">
        <v>3450</v>
      </c>
      <c r="L53" s="7">
        <v>1260</v>
      </c>
      <c r="M53" s="8">
        <v>1620</v>
      </c>
      <c r="N53" s="87">
        <v>1170</v>
      </c>
      <c r="O53" s="88">
        <v>1250</v>
      </c>
      <c r="P53" s="89">
        <v>1820</v>
      </c>
      <c r="Q53" s="90">
        <v>960</v>
      </c>
      <c r="R53" s="91">
        <v>2000</v>
      </c>
      <c r="S53" s="92">
        <v>2500</v>
      </c>
      <c r="T53" s="6">
        <f t="shared" si="12"/>
        <v>3450</v>
      </c>
      <c r="U53" s="7">
        <f t="shared" si="13"/>
        <v>1260</v>
      </c>
      <c r="V53" s="8">
        <f t="shared" si="14"/>
        <v>1620</v>
      </c>
      <c r="W53" s="87">
        <f t="shared" si="15"/>
        <v>1170</v>
      </c>
      <c r="X53" s="9">
        <f t="shared" si="16"/>
        <v>1250</v>
      </c>
      <c r="Y53" s="89">
        <f t="shared" si="17"/>
        <v>1820</v>
      </c>
      <c r="Z53" s="90">
        <f t="shared" si="18"/>
        <v>960</v>
      </c>
      <c r="AA53" s="91">
        <f t="shared" si="19"/>
        <v>2000</v>
      </c>
      <c r="AB53" s="92">
        <f t="shared" si="20"/>
        <v>2500</v>
      </c>
      <c r="AC53" s="93">
        <f t="shared" si="21"/>
        <v>0</v>
      </c>
      <c r="AD53" s="93">
        <f t="shared" si="22"/>
        <v>16030</v>
      </c>
      <c r="AE53" s="94">
        <f t="shared" si="11"/>
        <v>16030</v>
      </c>
      <c r="AF53" s="5">
        <v>45433</v>
      </c>
    </row>
    <row r="54" spans="1:32">
      <c r="A54" s="5">
        <v>45434</v>
      </c>
      <c r="B54" s="6">
        <v>0</v>
      </c>
      <c r="C54" s="7">
        <v>0</v>
      </c>
      <c r="D54" s="8">
        <v>0</v>
      </c>
      <c r="E54" s="87">
        <v>0</v>
      </c>
      <c r="F54" s="88">
        <v>0</v>
      </c>
      <c r="G54" s="89">
        <v>12500</v>
      </c>
      <c r="H54" s="90">
        <v>4900</v>
      </c>
      <c r="I54" s="91">
        <v>0</v>
      </c>
      <c r="J54" s="92">
        <v>0</v>
      </c>
      <c r="K54" s="6">
        <v>3795</v>
      </c>
      <c r="L54" s="7">
        <v>1218</v>
      </c>
      <c r="M54" s="8">
        <v>1440</v>
      </c>
      <c r="N54" s="87">
        <v>1040</v>
      </c>
      <c r="O54" s="88">
        <v>1125</v>
      </c>
      <c r="P54" s="89">
        <v>1680</v>
      </c>
      <c r="Q54" s="90">
        <v>800</v>
      </c>
      <c r="R54" s="91">
        <v>2125</v>
      </c>
      <c r="S54" s="92">
        <v>2500</v>
      </c>
      <c r="T54" s="6">
        <f t="shared" si="12"/>
        <v>3795</v>
      </c>
      <c r="U54" s="7">
        <f t="shared" si="13"/>
        <v>1218</v>
      </c>
      <c r="V54" s="8">
        <f t="shared" si="14"/>
        <v>1440</v>
      </c>
      <c r="W54" s="87">
        <f t="shared" si="15"/>
        <v>1040</v>
      </c>
      <c r="X54" s="9">
        <f t="shared" si="16"/>
        <v>1125</v>
      </c>
      <c r="Y54" s="89">
        <f t="shared" si="17"/>
        <v>-10820</v>
      </c>
      <c r="Z54" s="90">
        <f t="shared" si="18"/>
        <v>-4100</v>
      </c>
      <c r="AA54" s="91">
        <f t="shared" si="19"/>
        <v>2125</v>
      </c>
      <c r="AB54" s="92">
        <f t="shared" si="20"/>
        <v>2500</v>
      </c>
      <c r="AC54" s="93">
        <f t="shared" si="21"/>
        <v>17400</v>
      </c>
      <c r="AD54" s="93">
        <f t="shared" si="22"/>
        <v>15723</v>
      </c>
      <c r="AE54" s="94">
        <f t="shared" si="11"/>
        <v>-1677</v>
      </c>
      <c r="AF54" s="5">
        <v>45434</v>
      </c>
    </row>
    <row r="55" spans="1:32">
      <c r="A55" s="5">
        <v>45435</v>
      </c>
      <c r="B55" s="6">
        <v>0</v>
      </c>
      <c r="C55" s="7">
        <v>0</v>
      </c>
      <c r="D55" s="8">
        <v>15750</v>
      </c>
      <c r="E55" s="87">
        <v>9600</v>
      </c>
      <c r="F55" s="88">
        <v>5500</v>
      </c>
      <c r="G55" s="89">
        <v>0</v>
      </c>
      <c r="H55" s="90">
        <v>0</v>
      </c>
      <c r="I55" s="91">
        <v>0</v>
      </c>
      <c r="J55" s="92">
        <v>0</v>
      </c>
      <c r="K55" s="6">
        <v>3795</v>
      </c>
      <c r="L55" s="7">
        <v>1176</v>
      </c>
      <c r="M55" s="8">
        <v>1620</v>
      </c>
      <c r="N55" s="87">
        <v>1170</v>
      </c>
      <c r="O55" s="88">
        <v>750</v>
      </c>
      <c r="P55" s="89">
        <v>1540</v>
      </c>
      <c r="Q55" s="90">
        <v>640</v>
      </c>
      <c r="R55" s="91">
        <v>2000</v>
      </c>
      <c r="S55" s="92">
        <v>2000</v>
      </c>
      <c r="T55" s="6">
        <f t="shared" si="12"/>
        <v>3795</v>
      </c>
      <c r="U55" s="7">
        <f t="shared" si="13"/>
        <v>1176</v>
      </c>
      <c r="V55" s="8">
        <f t="shared" si="14"/>
        <v>-14130</v>
      </c>
      <c r="W55" s="87">
        <f t="shared" si="15"/>
        <v>-8430</v>
      </c>
      <c r="X55" s="9">
        <f t="shared" si="16"/>
        <v>-4750</v>
      </c>
      <c r="Y55" s="89">
        <f t="shared" si="17"/>
        <v>1540</v>
      </c>
      <c r="Z55" s="90">
        <f t="shared" si="18"/>
        <v>640</v>
      </c>
      <c r="AA55" s="91">
        <f t="shared" si="19"/>
        <v>2000</v>
      </c>
      <c r="AB55" s="92">
        <f t="shared" si="20"/>
        <v>2000</v>
      </c>
      <c r="AC55" s="93">
        <f t="shared" si="21"/>
        <v>30850</v>
      </c>
      <c r="AD55" s="93">
        <f t="shared" si="22"/>
        <v>14691</v>
      </c>
      <c r="AE55" s="94">
        <f t="shared" si="11"/>
        <v>-16159</v>
      </c>
      <c r="AF55" s="5">
        <v>45435</v>
      </c>
    </row>
    <row r="56" spans="1:32">
      <c r="A56" s="5">
        <v>45436</v>
      </c>
      <c r="B56" s="6">
        <v>29545</v>
      </c>
      <c r="C56" s="7">
        <v>0</v>
      </c>
      <c r="D56" s="8">
        <v>0</v>
      </c>
      <c r="E56" s="87">
        <v>0</v>
      </c>
      <c r="F56" s="88">
        <v>0</v>
      </c>
      <c r="G56" s="89">
        <v>0</v>
      </c>
      <c r="H56" s="90">
        <v>0</v>
      </c>
      <c r="I56" s="91">
        <v>0</v>
      </c>
      <c r="J56" s="92">
        <v>0</v>
      </c>
      <c r="K56" s="6">
        <v>3450</v>
      </c>
      <c r="L56" s="7">
        <v>1176</v>
      </c>
      <c r="M56" s="8">
        <v>1800</v>
      </c>
      <c r="N56" s="87">
        <v>1300</v>
      </c>
      <c r="O56" s="88">
        <v>1125</v>
      </c>
      <c r="P56" s="89">
        <v>1400</v>
      </c>
      <c r="Q56" s="90">
        <v>800</v>
      </c>
      <c r="R56" s="91">
        <v>1875</v>
      </c>
      <c r="S56" s="92">
        <v>2000</v>
      </c>
      <c r="T56" s="6">
        <f t="shared" si="12"/>
        <v>-26095</v>
      </c>
      <c r="U56" s="7">
        <f t="shared" si="13"/>
        <v>1176</v>
      </c>
      <c r="V56" s="8">
        <f t="shared" si="14"/>
        <v>1800</v>
      </c>
      <c r="W56" s="87">
        <f t="shared" si="15"/>
        <v>1300</v>
      </c>
      <c r="X56" s="9">
        <f t="shared" si="16"/>
        <v>1125</v>
      </c>
      <c r="Y56" s="89">
        <f t="shared" si="17"/>
        <v>1400</v>
      </c>
      <c r="Z56" s="90">
        <f t="shared" si="18"/>
        <v>800</v>
      </c>
      <c r="AA56" s="91">
        <f t="shared" si="19"/>
        <v>1875</v>
      </c>
      <c r="AB56" s="92">
        <f t="shared" si="20"/>
        <v>2000</v>
      </c>
      <c r="AC56" s="93">
        <f t="shared" si="21"/>
        <v>29545</v>
      </c>
      <c r="AD56" s="93">
        <f t="shared" si="22"/>
        <v>14926</v>
      </c>
      <c r="AE56" s="94">
        <f t="shared" si="11"/>
        <v>-14619</v>
      </c>
      <c r="AF56" s="5">
        <v>45436</v>
      </c>
    </row>
    <row r="57" spans="1:32">
      <c r="A57" s="5">
        <v>45437</v>
      </c>
      <c r="B57" s="6">
        <v>0</v>
      </c>
      <c r="C57" s="7">
        <v>0</v>
      </c>
      <c r="D57" s="8">
        <v>0</v>
      </c>
      <c r="E57" s="87">
        <v>0</v>
      </c>
      <c r="F57" s="88">
        <v>0</v>
      </c>
      <c r="G57" s="89">
        <v>0</v>
      </c>
      <c r="H57" s="90">
        <v>0</v>
      </c>
      <c r="I57" s="91">
        <v>13685</v>
      </c>
      <c r="J57" s="92">
        <v>0</v>
      </c>
      <c r="K57" s="6">
        <v>3450</v>
      </c>
      <c r="L57" s="7">
        <v>1260</v>
      </c>
      <c r="M57" s="8">
        <v>1800</v>
      </c>
      <c r="N57" s="87">
        <v>1300</v>
      </c>
      <c r="O57" s="88">
        <v>1000</v>
      </c>
      <c r="P57" s="89">
        <v>1960</v>
      </c>
      <c r="Q57" s="90">
        <v>480</v>
      </c>
      <c r="R57" s="91">
        <v>1750</v>
      </c>
      <c r="S57" s="92">
        <v>3000</v>
      </c>
      <c r="T57" s="6">
        <f t="shared" si="12"/>
        <v>3450</v>
      </c>
      <c r="U57" s="7">
        <f t="shared" si="13"/>
        <v>1260</v>
      </c>
      <c r="V57" s="8">
        <f t="shared" si="14"/>
        <v>1800</v>
      </c>
      <c r="W57" s="87">
        <f t="shared" si="15"/>
        <v>1300</v>
      </c>
      <c r="X57" s="9">
        <f t="shared" si="16"/>
        <v>1000</v>
      </c>
      <c r="Y57" s="89">
        <f t="shared" si="17"/>
        <v>1960</v>
      </c>
      <c r="Z57" s="90">
        <f t="shared" si="18"/>
        <v>480</v>
      </c>
      <c r="AA57" s="91">
        <f t="shared" si="19"/>
        <v>-11935</v>
      </c>
      <c r="AB57" s="92">
        <f t="shared" si="20"/>
        <v>3000</v>
      </c>
      <c r="AC57" s="93">
        <f t="shared" si="21"/>
        <v>13685</v>
      </c>
      <c r="AD57" s="93">
        <f t="shared" si="22"/>
        <v>16000</v>
      </c>
      <c r="AE57" s="94">
        <f t="shared" si="11"/>
        <v>2315</v>
      </c>
      <c r="AF57" s="5">
        <v>45437</v>
      </c>
    </row>
    <row r="58" spans="1:32">
      <c r="A58" s="5">
        <v>45438</v>
      </c>
      <c r="B58" s="6">
        <v>0</v>
      </c>
      <c r="C58" s="7">
        <v>0</v>
      </c>
      <c r="D58" s="8">
        <v>0</v>
      </c>
      <c r="E58" s="87">
        <v>0</v>
      </c>
      <c r="F58" s="88">
        <v>0</v>
      </c>
      <c r="G58" s="89">
        <v>0</v>
      </c>
      <c r="H58" s="90">
        <v>0</v>
      </c>
      <c r="I58" s="91">
        <v>0</v>
      </c>
      <c r="J58" s="92">
        <v>0</v>
      </c>
      <c r="K58" s="6">
        <v>3450</v>
      </c>
      <c r="L58" s="7">
        <v>1260</v>
      </c>
      <c r="M58" s="8">
        <v>1980</v>
      </c>
      <c r="N58" s="87">
        <v>1430</v>
      </c>
      <c r="O58" s="88">
        <v>875</v>
      </c>
      <c r="P58" s="89">
        <v>2100</v>
      </c>
      <c r="Q58" s="90">
        <v>480</v>
      </c>
      <c r="R58" s="91">
        <v>1750</v>
      </c>
      <c r="S58" s="92">
        <v>2500</v>
      </c>
      <c r="T58" s="6">
        <f t="shared" si="12"/>
        <v>3450</v>
      </c>
      <c r="U58" s="7">
        <f t="shared" si="13"/>
        <v>1260</v>
      </c>
      <c r="V58" s="8">
        <f t="shared" si="14"/>
        <v>1980</v>
      </c>
      <c r="W58" s="87">
        <f t="shared" si="15"/>
        <v>1430</v>
      </c>
      <c r="X58" s="9">
        <f t="shared" si="16"/>
        <v>875</v>
      </c>
      <c r="Y58" s="89">
        <f t="shared" si="17"/>
        <v>2100</v>
      </c>
      <c r="Z58" s="90">
        <f t="shared" si="18"/>
        <v>480</v>
      </c>
      <c r="AA58" s="91">
        <f t="shared" si="19"/>
        <v>1750</v>
      </c>
      <c r="AB58" s="92">
        <f t="shared" si="20"/>
        <v>2500</v>
      </c>
      <c r="AC58" s="93">
        <f t="shared" si="21"/>
        <v>0</v>
      </c>
      <c r="AD58" s="93">
        <f t="shared" si="22"/>
        <v>15825</v>
      </c>
      <c r="AE58" s="94">
        <f t="shared" si="11"/>
        <v>15825</v>
      </c>
      <c r="AF58" s="5">
        <v>45438</v>
      </c>
    </row>
    <row r="59" spans="1:32">
      <c r="A59" s="5">
        <v>45439</v>
      </c>
      <c r="B59" s="6">
        <v>0</v>
      </c>
      <c r="C59" s="7">
        <v>8000</v>
      </c>
      <c r="D59" s="8">
        <v>0</v>
      </c>
      <c r="E59" s="87">
        <v>0</v>
      </c>
      <c r="F59" s="88">
        <v>0</v>
      </c>
      <c r="G59" s="89">
        <v>0</v>
      </c>
      <c r="H59" s="90">
        <v>0</v>
      </c>
      <c r="I59" s="91">
        <v>0</v>
      </c>
      <c r="J59" s="92">
        <v>28200</v>
      </c>
      <c r="K59" s="6">
        <v>4140</v>
      </c>
      <c r="L59" s="7">
        <v>1260</v>
      </c>
      <c r="M59" s="8">
        <v>1980</v>
      </c>
      <c r="N59" s="87">
        <v>1430</v>
      </c>
      <c r="O59" s="88">
        <v>1250</v>
      </c>
      <c r="P59" s="89">
        <v>1960</v>
      </c>
      <c r="Q59" s="90">
        <v>960</v>
      </c>
      <c r="R59" s="91">
        <v>2000</v>
      </c>
      <c r="S59" s="92">
        <v>2000</v>
      </c>
      <c r="T59" s="6">
        <f t="shared" si="12"/>
        <v>4140</v>
      </c>
      <c r="U59" s="7">
        <f t="shared" si="13"/>
        <v>-6740</v>
      </c>
      <c r="V59" s="8">
        <f t="shared" si="14"/>
        <v>1980</v>
      </c>
      <c r="W59" s="87">
        <f t="shared" si="15"/>
        <v>1430</v>
      </c>
      <c r="X59" s="9">
        <f t="shared" si="16"/>
        <v>1250</v>
      </c>
      <c r="Y59" s="89">
        <f t="shared" si="17"/>
        <v>1960</v>
      </c>
      <c r="Z59" s="90">
        <f t="shared" si="18"/>
        <v>960</v>
      </c>
      <c r="AA59" s="91">
        <f t="shared" si="19"/>
        <v>2000</v>
      </c>
      <c r="AB59" s="92">
        <f t="shared" si="20"/>
        <v>-26200</v>
      </c>
      <c r="AC59" s="93">
        <f t="shared" si="21"/>
        <v>36200</v>
      </c>
      <c r="AD59" s="93">
        <f t="shared" si="22"/>
        <v>16980</v>
      </c>
      <c r="AE59" s="94">
        <f t="shared" si="11"/>
        <v>-19220</v>
      </c>
      <c r="AF59" s="5">
        <v>45439</v>
      </c>
    </row>
    <row r="60" spans="1:32">
      <c r="A60" s="5">
        <v>45440</v>
      </c>
      <c r="B60" s="6">
        <v>0</v>
      </c>
      <c r="C60" s="7">
        <v>0</v>
      </c>
      <c r="D60" s="8">
        <v>0</v>
      </c>
      <c r="E60" s="87">
        <v>0</v>
      </c>
      <c r="F60" s="88">
        <v>0</v>
      </c>
      <c r="G60" s="89">
        <v>0</v>
      </c>
      <c r="H60" s="90">
        <v>0</v>
      </c>
      <c r="I60" s="91">
        <v>0</v>
      </c>
      <c r="J60" s="92">
        <v>0</v>
      </c>
      <c r="K60" s="6">
        <v>4140</v>
      </c>
      <c r="L60" s="7">
        <v>1218</v>
      </c>
      <c r="M60" s="8">
        <v>1440</v>
      </c>
      <c r="N60" s="87">
        <v>1820</v>
      </c>
      <c r="O60" s="88">
        <v>1125</v>
      </c>
      <c r="P60" s="89">
        <v>1960</v>
      </c>
      <c r="Q60" s="90">
        <v>640</v>
      </c>
      <c r="R60" s="91">
        <v>2125</v>
      </c>
      <c r="S60" s="92">
        <v>3000</v>
      </c>
      <c r="T60" s="6">
        <f t="shared" si="12"/>
        <v>4140</v>
      </c>
      <c r="U60" s="7">
        <f t="shared" si="13"/>
        <v>1218</v>
      </c>
      <c r="V60" s="8">
        <f t="shared" si="14"/>
        <v>1440</v>
      </c>
      <c r="W60" s="87">
        <f t="shared" si="15"/>
        <v>1820</v>
      </c>
      <c r="X60" s="9">
        <f t="shared" si="16"/>
        <v>1125</v>
      </c>
      <c r="Y60" s="89">
        <f t="shared" si="17"/>
        <v>1960</v>
      </c>
      <c r="Z60" s="90">
        <f t="shared" si="18"/>
        <v>640</v>
      </c>
      <c r="AA60" s="91">
        <f t="shared" si="19"/>
        <v>2125</v>
      </c>
      <c r="AB60" s="92">
        <f t="shared" si="20"/>
        <v>3000</v>
      </c>
      <c r="AC60" s="93">
        <f t="shared" si="21"/>
        <v>0</v>
      </c>
      <c r="AD60" s="93">
        <f t="shared" si="22"/>
        <v>17468</v>
      </c>
      <c r="AE60" s="94">
        <f t="shared" si="11"/>
        <v>17468</v>
      </c>
      <c r="AF60" s="5">
        <v>45440</v>
      </c>
    </row>
    <row r="61" spans="1:32">
      <c r="A61" s="5">
        <v>45441</v>
      </c>
      <c r="B61" s="6">
        <v>0</v>
      </c>
      <c r="C61" s="7">
        <v>0</v>
      </c>
      <c r="D61" s="8">
        <v>0</v>
      </c>
      <c r="E61" s="87">
        <v>0</v>
      </c>
      <c r="F61" s="88">
        <v>0</v>
      </c>
      <c r="G61" s="89">
        <v>12500</v>
      </c>
      <c r="H61" s="90">
        <v>4900</v>
      </c>
      <c r="I61" s="91">
        <v>0</v>
      </c>
      <c r="J61" s="92">
        <v>0</v>
      </c>
      <c r="K61" s="6">
        <v>3450</v>
      </c>
      <c r="L61" s="7">
        <v>1176</v>
      </c>
      <c r="M61" s="8">
        <v>1800</v>
      </c>
      <c r="N61" s="87">
        <v>1690</v>
      </c>
      <c r="O61" s="88">
        <v>875</v>
      </c>
      <c r="P61" s="89">
        <v>1960</v>
      </c>
      <c r="Q61" s="90">
        <v>480</v>
      </c>
      <c r="R61" s="91">
        <v>2000</v>
      </c>
      <c r="S61" s="92">
        <v>2500</v>
      </c>
      <c r="T61" s="6">
        <f t="shared" si="12"/>
        <v>3450</v>
      </c>
      <c r="U61" s="7">
        <f t="shared" si="13"/>
        <v>1176</v>
      </c>
      <c r="V61" s="8">
        <f t="shared" si="14"/>
        <v>1800</v>
      </c>
      <c r="W61" s="87">
        <f t="shared" si="15"/>
        <v>1690</v>
      </c>
      <c r="X61" s="9">
        <f t="shared" si="16"/>
        <v>875</v>
      </c>
      <c r="Y61" s="89">
        <f t="shared" si="17"/>
        <v>-10540</v>
      </c>
      <c r="Z61" s="90">
        <f t="shared" si="18"/>
        <v>-4420</v>
      </c>
      <c r="AA61" s="91">
        <f t="shared" si="19"/>
        <v>2000</v>
      </c>
      <c r="AB61" s="92">
        <f t="shared" si="20"/>
        <v>2500</v>
      </c>
      <c r="AC61" s="93">
        <f t="shared" si="21"/>
        <v>17400</v>
      </c>
      <c r="AD61" s="93">
        <f t="shared" si="22"/>
        <v>15931</v>
      </c>
      <c r="AE61" s="94">
        <f t="shared" si="11"/>
        <v>-1469</v>
      </c>
      <c r="AF61" s="5">
        <v>45441</v>
      </c>
    </row>
    <row r="62" spans="1:32">
      <c r="A62" s="5">
        <v>45442</v>
      </c>
      <c r="B62" s="6">
        <v>0</v>
      </c>
      <c r="C62" s="7">
        <v>0</v>
      </c>
      <c r="D62" s="8">
        <v>14000</v>
      </c>
      <c r="E62" s="87">
        <v>9000</v>
      </c>
      <c r="F62" s="88">
        <v>5500</v>
      </c>
      <c r="G62" s="89">
        <v>0</v>
      </c>
      <c r="H62" s="90">
        <v>0</v>
      </c>
      <c r="I62" s="91">
        <v>0</v>
      </c>
      <c r="J62" s="92">
        <v>0</v>
      </c>
      <c r="K62" s="6">
        <v>3450</v>
      </c>
      <c r="L62" s="7">
        <v>1176</v>
      </c>
      <c r="M62" s="8">
        <v>1620</v>
      </c>
      <c r="N62" s="87">
        <v>1300</v>
      </c>
      <c r="O62" s="88">
        <v>1125</v>
      </c>
      <c r="P62" s="89">
        <v>2100</v>
      </c>
      <c r="Q62" s="90">
        <v>960</v>
      </c>
      <c r="R62" s="91">
        <v>1875</v>
      </c>
      <c r="S62" s="92">
        <v>2000</v>
      </c>
      <c r="T62" s="6">
        <f t="shared" si="12"/>
        <v>3450</v>
      </c>
      <c r="U62" s="7">
        <f t="shared" si="13"/>
        <v>1176</v>
      </c>
      <c r="V62" s="8">
        <f t="shared" si="14"/>
        <v>-12380</v>
      </c>
      <c r="W62" s="87">
        <f t="shared" si="15"/>
        <v>-7700</v>
      </c>
      <c r="X62" s="9">
        <f t="shared" si="16"/>
        <v>-4375</v>
      </c>
      <c r="Y62" s="89">
        <f t="shared" si="17"/>
        <v>2100</v>
      </c>
      <c r="Z62" s="90">
        <f t="shared" si="18"/>
        <v>960</v>
      </c>
      <c r="AA62" s="91">
        <f t="shared" si="19"/>
        <v>1875</v>
      </c>
      <c r="AB62" s="92">
        <f t="shared" si="20"/>
        <v>2000</v>
      </c>
      <c r="AC62" s="93">
        <f t="shared" si="21"/>
        <v>28500</v>
      </c>
      <c r="AD62" s="93">
        <f t="shared" si="22"/>
        <v>15606</v>
      </c>
      <c r="AE62" s="94">
        <f t="shared" si="11"/>
        <v>-12894</v>
      </c>
      <c r="AF62" s="5">
        <v>45442</v>
      </c>
    </row>
    <row r="63" spans="1:32">
      <c r="A63" s="5">
        <v>45443</v>
      </c>
      <c r="B63" s="6">
        <v>15550</v>
      </c>
      <c r="C63" s="7">
        <v>0</v>
      </c>
      <c r="D63" s="8">
        <v>0</v>
      </c>
      <c r="E63" s="87">
        <v>0</v>
      </c>
      <c r="F63" s="88">
        <v>0</v>
      </c>
      <c r="G63" s="89">
        <v>0</v>
      </c>
      <c r="H63" s="90">
        <v>0</v>
      </c>
      <c r="I63" s="91">
        <v>0</v>
      </c>
      <c r="J63" s="92">
        <v>0</v>
      </c>
      <c r="K63" s="6">
        <v>3450</v>
      </c>
      <c r="L63" s="7">
        <v>1260</v>
      </c>
      <c r="M63" s="8">
        <v>1620</v>
      </c>
      <c r="N63" s="87">
        <v>1560</v>
      </c>
      <c r="O63" s="88">
        <v>1000</v>
      </c>
      <c r="P63" s="89">
        <v>1960</v>
      </c>
      <c r="Q63" s="90">
        <v>640</v>
      </c>
      <c r="R63" s="91">
        <v>1750</v>
      </c>
      <c r="S63" s="92">
        <v>2000</v>
      </c>
      <c r="T63" s="6">
        <f t="shared" si="12"/>
        <v>-12100</v>
      </c>
      <c r="U63" s="7">
        <f t="shared" si="13"/>
        <v>1260</v>
      </c>
      <c r="V63" s="8">
        <f t="shared" si="14"/>
        <v>1620</v>
      </c>
      <c r="W63" s="87">
        <f t="shared" si="15"/>
        <v>1560</v>
      </c>
      <c r="X63" s="9">
        <f t="shared" si="16"/>
        <v>1000</v>
      </c>
      <c r="Y63" s="89">
        <f t="shared" si="17"/>
        <v>1960</v>
      </c>
      <c r="Z63" s="90">
        <f t="shared" si="18"/>
        <v>640</v>
      </c>
      <c r="AA63" s="91">
        <f t="shared" si="19"/>
        <v>1750</v>
      </c>
      <c r="AB63" s="92">
        <f t="shared" si="20"/>
        <v>2000</v>
      </c>
      <c r="AC63" s="93">
        <f t="shared" si="21"/>
        <v>15550</v>
      </c>
      <c r="AD63" s="93">
        <f t="shared" si="22"/>
        <v>15240</v>
      </c>
      <c r="AE63" s="94">
        <f t="shared" si="11"/>
        <v>-310</v>
      </c>
      <c r="AF63" s="5">
        <v>45443</v>
      </c>
    </row>
    <row r="64" spans="1:32">
      <c r="A64" s="1"/>
      <c r="B64" s="10"/>
      <c r="C64" s="11"/>
      <c r="D64" s="12"/>
      <c r="E64" s="95"/>
      <c r="F64" s="96"/>
      <c r="G64" s="97"/>
      <c r="H64" s="98"/>
      <c r="I64" s="99"/>
      <c r="J64" s="100"/>
      <c r="K64" s="10"/>
      <c r="L64" s="11"/>
      <c r="M64" s="12"/>
      <c r="N64" s="95"/>
      <c r="O64" s="96"/>
      <c r="P64" s="97"/>
      <c r="Q64" s="98"/>
      <c r="R64" s="99"/>
      <c r="T64" s="102">
        <f>SUM(T3:T63)</f>
        <v>5181</v>
      </c>
      <c r="U64" s="102">
        <f t="shared" ref="U64:AB64" si="23">SUM(U3:U63)</f>
        <v>2661</v>
      </c>
      <c r="V64" s="102">
        <f t="shared" si="23"/>
        <v>-7750</v>
      </c>
      <c r="W64" s="102">
        <f t="shared" si="23"/>
        <v>4110</v>
      </c>
      <c r="X64" s="102">
        <f t="shared" si="23"/>
        <v>3700</v>
      </c>
      <c r="Y64" s="102">
        <f t="shared" si="23"/>
        <v>-4380</v>
      </c>
      <c r="Z64" s="102">
        <f t="shared" si="23"/>
        <v>-3460</v>
      </c>
      <c r="AA64" s="102">
        <f t="shared" si="23"/>
        <v>7435</v>
      </c>
      <c r="AB64" s="102">
        <f t="shared" si="23"/>
        <v>-85640</v>
      </c>
      <c r="AC64" s="103"/>
      <c r="AE64" s="94"/>
      <c r="AF64" s="1"/>
    </row>
    <row r="65" spans="1:32">
      <c r="A65" s="1"/>
      <c r="B65" s="10"/>
      <c r="C65" s="11"/>
      <c r="D65" s="12"/>
      <c r="E65" s="95"/>
      <c r="F65" s="96"/>
      <c r="G65" s="97"/>
      <c r="H65" s="98"/>
      <c r="I65" s="99"/>
      <c r="J65" s="100"/>
      <c r="K65" s="10"/>
      <c r="L65" s="11"/>
      <c r="M65" s="12"/>
      <c r="N65" s="95"/>
      <c r="O65" s="96"/>
      <c r="P65" s="97"/>
      <c r="Q65" s="98"/>
      <c r="R65" s="99"/>
      <c r="S65" s="101"/>
      <c r="T65" s="10"/>
      <c r="U65" s="11"/>
      <c r="V65" s="12"/>
      <c r="W65" s="95"/>
      <c r="X65" s="104"/>
      <c r="Y65" s="97"/>
      <c r="Z65" s="98"/>
      <c r="AA65" s="99"/>
      <c r="AB65" s="100"/>
      <c r="AE65" s="1"/>
      <c r="AF65" s="1"/>
    </row>
    <row r="66" spans="1:32">
      <c r="A66" s="1"/>
      <c r="B66" s="10"/>
      <c r="C66" s="11"/>
      <c r="D66" s="12"/>
      <c r="E66" s="95"/>
      <c r="F66" s="96"/>
      <c r="G66" s="97"/>
      <c r="H66" s="98"/>
      <c r="I66" s="99"/>
      <c r="J66" s="100"/>
      <c r="K66" s="10"/>
      <c r="L66" s="11"/>
      <c r="M66" s="12"/>
      <c r="N66" s="95"/>
      <c r="O66" s="96"/>
      <c r="P66" s="97"/>
      <c r="Q66" s="98"/>
      <c r="R66" s="99"/>
      <c r="S66" s="100"/>
      <c r="T66" s="10"/>
      <c r="U66" s="11"/>
      <c r="V66" s="12"/>
      <c r="W66" s="95"/>
      <c r="X66" s="104"/>
      <c r="Y66" s="97"/>
      <c r="Z66" s="98"/>
      <c r="AA66" s="99"/>
      <c r="AB66" s="100"/>
      <c r="AE66" s="1"/>
      <c r="AF66" s="1"/>
    </row>
    <row r="67" spans="1:32">
      <c r="A67" s="1"/>
      <c r="B67" s="10"/>
      <c r="C67" s="11"/>
      <c r="D67" s="12"/>
      <c r="E67" s="95"/>
      <c r="F67" s="96"/>
      <c r="G67" s="97"/>
      <c r="H67" s="98"/>
      <c r="I67" s="99"/>
      <c r="J67" s="100"/>
      <c r="K67" s="10"/>
      <c r="L67" s="11"/>
      <c r="M67" s="12"/>
      <c r="N67" s="95"/>
      <c r="O67" s="96"/>
      <c r="P67" s="97"/>
      <c r="Q67" s="98"/>
      <c r="R67" s="99"/>
      <c r="S67" s="100"/>
      <c r="T67" s="10"/>
      <c r="U67" s="11"/>
      <c r="V67" s="12"/>
      <c r="W67" s="95"/>
      <c r="X67" s="104"/>
      <c r="Y67" s="97"/>
      <c r="Z67" s="98"/>
      <c r="AA67" s="99"/>
      <c r="AB67" s="100"/>
      <c r="AE67" s="1"/>
      <c r="AF67" s="1"/>
    </row>
    <row r="68" spans="1:32">
      <c r="A68" s="1"/>
      <c r="AE68" s="1"/>
      <c r="AF68" s="1"/>
    </row>
    <row r="69" spans="1:32">
      <c r="A69" s="5"/>
      <c r="AE69" s="5"/>
      <c r="AF69" s="5"/>
    </row>
    <row r="70" spans="1:32">
      <c r="A70" s="5"/>
      <c r="AE70" s="5"/>
      <c r="AF70" s="5"/>
    </row>
    <row r="71" spans="1:32">
      <c r="A71" s="5"/>
      <c r="AE71" s="5"/>
      <c r="AF71" s="5"/>
    </row>
    <row r="72" spans="1:32">
      <c r="A72" s="5"/>
      <c r="AE72" s="5"/>
      <c r="AF72" s="5"/>
    </row>
    <row r="73" spans="1:32">
      <c r="A73" s="5"/>
      <c r="AE73" s="5"/>
      <c r="AF73" s="5"/>
    </row>
  </sheetData>
  <mergeCells count="8">
    <mergeCell ref="A1:A2"/>
    <mergeCell ref="AC1:AC2"/>
    <mergeCell ref="AD1:AD2"/>
    <mergeCell ref="AE1:AE2"/>
    <mergeCell ref="AF1:AF2"/>
    <mergeCell ref="B1:J1"/>
    <mergeCell ref="K1:S1"/>
    <mergeCell ref="T1:AB1"/>
  </mergeCells>
  <conditionalFormatting sqref="T64:AB6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{2E5E2781-FFEE-43E4-B281-5F77C787F7B7}</x14:id>
        </ext>
      </extLst>
    </cfRule>
  </conditionalFormatting>
  <pageMargins left="0.7" right="0.7" top="0.75" bottom="0.75" header="0.3" footer="0.3"/>
  <ignoredErrors>
    <ignoredError sqref="AD3:AD63 AC3:AC63" formulaRange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5E2781-FFEE-43E4-B281-5F77C787F7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T64:AB64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21FA-30D3-4B58-825E-206A6627589A}">
  <dimension ref="A1:N62"/>
  <sheetViews>
    <sheetView workbookViewId="0">
      <selection activeCell="K11" sqref="K11"/>
    </sheetView>
  </sheetViews>
  <sheetFormatPr defaultRowHeight="14.4"/>
  <cols>
    <col min="2" max="2" width="10.109375" bestFit="1" customWidth="1"/>
    <col min="3" max="3" width="10.88671875" bestFit="1" customWidth="1"/>
    <col min="10" max="10" width="17.33203125" bestFit="1" customWidth="1"/>
    <col min="11" max="11" width="12.77734375" bestFit="1" customWidth="1"/>
    <col min="12" max="12" width="16.33203125" bestFit="1" customWidth="1"/>
    <col min="13" max="13" width="11.44140625" bestFit="1" customWidth="1"/>
  </cols>
  <sheetData>
    <row r="1" spans="1:14">
      <c r="A1" s="165" t="s">
        <v>93</v>
      </c>
      <c r="B1" s="165" t="s">
        <v>94</v>
      </c>
      <c r="C1" s="165" t="s">
        <v>10</v>
      </c>
    </row>
    <row r="2" spans="1:14">
      <c r="A2" s="166">
        <v>16702</v>
      </c>
      <c r="B2" s="166">
        <v>25800</v>
      </c>
      <c r="C2" s="166">
        <v>448</v>
      </c>
    </row>
    <row r="3" spans="1:14">
      <c r="A3" s="166">
        <v>17024</v>
      </c>
      <c r="B3" s="166">
        <v>7770</v>
      </c>
      <c r="C3" s="166">
        <v>396</v>
      </c>
    </row>
    <row r="4" spans="1:14">
      <c r="A4" s="166">
        <v>16396</v>
      </c>
      <c r="B4" s="166">
        <v>18700</v>
      </c>
      <c r="C4" s="166">
        <v>488</v>
      </c>
    </row>
    <row r="5" spans="1:14">
      <c r="A5" s="166">
        <v>17490</v>
      </c>
      <c r="B5" s="166">
        <v>33100</v>
      </c>
      <c r="C5" s="166">
        <v>510</v>
      </c>
    </row>
    <row r="6" spans="1:14">
      <c r="A6" s="166">
        <v>17904</v>
      </c>
      <c r="B6" s="166">
        <v>23850</v>
      </c>
      <c r="C6" s="166">
        <v>649</v>
      </c>
    </row>
    <row r="7" spans="1:14">
      <c r="A7" s="166">
        <v>17726</v>
      </c>
      <c r="B7" s="166">
        <v>15805</v>
      </c>
      <c r="C7" s="166">
        <v>605</v>
      </c>
    </row>
    <row r="8" spans="1:14">
      <c r="A8" s="166">
        <v>16710</v>
      </c>
      <c r="B8" s="166">
        <v>0</v>
      </c>
      <c r="C8" s="166">
        <v>633</v>
      </c>
      <c r="I8" s="167"/>
      <c r="J8" s="167"/>
      <c r="K8" s="167"/>
      <c r="L8" s="167"/>
      <c r="M8" s="167"/>
      <c r="N8" s="167"/>
    </row>
    <row r="9" spans="1:14">
      <c r="A9" s="166">
        <v>16640</v>
      </c>
      <c r="B9" s="166">
        <v>25800</v>
      </c>
      <c r="C9" s="166">
        <v>518</v>
      </c>
      <c r="I9" s="167"/>
      <c r="J9" s="168"/>
      <c r="K9" s="168"/>
      <c r="L9" s="167"/>
      <c r="M9" s="167"/>
      <c r="N9" s="167"/>
    </row>
    <row r="10" spans="1:14" ht="15">
      <c r="A10" s="166">
        <v>16246</v>
      </c>
      <c r="B10" s="166">
        <v>7400</v>
      </c>
      <c r="C10" s="166">
        <v>463</v>
      </c>
      <c r="I10" s="167"/>
      <c r="J10" s="169" t="s">
        <v>95</v>
      </c>
      <c r="K10" s="170" t="s">
        <v>93</v>
      </c>
      <c r="L10" s="171" t="s">
        <v>94</v>
      </c>
      <c r="M10" s="172" t="s">
        <v>10</v>
      </c>
      <c r="N10" s="167"/>
    </row>
    <row r="11" spans="1:14">
      <c r="A11" s="166">
        <v>15987</v>
      </c>
      <c r="B11" s="166">
        <v>18700</v>
      </c>
      <c r="C11" s="166">
        <v>553</v>
      </c>
      <c r="I11" s="167"/>
      <c r="J11" s="173" t="s">
        <v>96</v>
      </c>
      <c r="K11" s="174">
        <v>16157.327868852459</v>
      </c>
      <c r="L11" s="175">
        <v>17438.360655737706</v>
      </c>
      <c r="M11" s="174">
        <v>764.29508196721315</v>
      </c>
      <c r="N11" s="167"/>
    </row>
    <row r="12" spans="1:14">
      <c r="A12" s="166">
        <v>17827</v>
      </c>
      <c r="B12" s="166">
        <v>29900</v>
      </c>
      <c r="C12" s="166">
        <v>583</v>
      </c>
      <c r="I12" s="167"/>
      <c r="J12" s="173" t="s">
        <v>97</v>
      </c>
      <c r="K12" s="174">
        <v>121.78100411174681</v>
      </c>
      <c r="L12" s="175">
        <v>1373.7778558725115</v>
      </c>
      <c r="M12" s="174">
        <v>20.835949705816887</v>
      </c>
      <c r="N12" s="167"/>
    </row>
    <row r="13" spans="1:14">
      <c r="A13" s="166">
        <v>17125</v>
      </c>
      <c r="B13" s="166">
        <v>25440</v>
      </c>
      <c r="C13" s="166">
        <v>699</v>
      </c>
      <c r="I13" s="167"/>
      <c r="J13" s="173" t="s">
        <v>98</v>
      </c>
      <c r="K13" s="174">
        <v>16246</v>
      </c>
      <c r="L13" s="175">
        <v>17400</v>
      </c>
      <c r="M13" s="174">
        <v>751</v>
      </c>
      <c r="N13" s="167"/>
    </row>
    <row r="14" spans="1:14">
      <c r="A14" s="166">
        <v>16997</v>
      </c>
      <c r="B14" s="166">
        <v>13625</v>
      </c>
      <c r="C14" s="166">
        <v>663</v>
      </c>
      <c r="I14" s="167"/>
      <c r="J14" s="173" t="s">
        <v>99</v>
      </c>
      <c r="K14" s="174">
        <v>17904</v>
      </c>
      <c r="L14" s="175">
        <v>0</v>
      </c>
      <c r="M14" s="174">
        <v>817</v>
      </c>
      <c r="N14" s="167"/>
    </row>
    <row r="15" spans="1:14">
      <c r="A15" s="166">
        <v>16339</v>
      </c>
      <c r="B15" s="166">
        <v>7030</v>
      </c>
      <c r="C15" s="166">
        <v>673</v>
      </c>
      <c r="I15" s="167"/>
      <c r="J15" s="173" t="s">
        <v>100</v>
      </c>
      <c r="K15" s="174">
        <v>951.14004789535738</v>
      </c>
      <c r="L15" s="175">
        <v>10729.548053596021</v>
      </c>
      <c r="M15" s="174">
        <v>162.73396943706368</v>
      </c>
      <c r="N15" s="167"/>
    </row>
    <row r="16" spans="1:14">
      <c r="A16" s="166">
        <v>16865</v>
      </c>
      <c r="B16" s="166">
        <v>26400</v>
      </c>
      <c r="C16" s="166">
        <v>751</v>
      </c>
      <c r="I16" s="167"/>
      <c r="J16" s="173" t="s">
        <v>101</v>
      </c>
      <c r="K16" s="174">
        <v>904667.39071038284</v>
      </c>
      <c r="L16" s="175">
        <v>115123201.43442617</v>
      </c>
      <c r="M16" s="174">
        <v>26482.344808743175</v>
      </c>
      <c r="N16" s="167"/>
    </row>
    <row r="17" spans="1:14">
      <c r="A17" s="166">
        <v>17399</v>
      </c>
      <c r="B17" s="166">
        <v>0</v>
      </c>
      <c r="C17" s="166">
        <v>696</v>
      </c>
      <c r="I17" s="167"/>
      <c r="J17" s="173" t="s">
        <v>102</v>
      </c>
      <c r="K17" s="176">
        <v>-0.22553298073532124</v>
      </c>
      <c r="L17" s="177">
        <v>-0.98255072776674757</v>
      </c>
      <c r="M17" s="176">
        <v>-0.47447457691597483</v>
      </c>
      <c r="N17" s="167"/>
    </row>
    <row r="18" spans="1:14">
      <c r="A18" s="166">
        <v>16843</v>
      </c>
      <c r="B18" s="166">
        <v>18700</v>
      </c>
      <c r="C18" s="166">
        <v>579</v>
      </c>
      <c r="I18" s="167"/>
      <c r="J18" s="173" t="s">
        <v>103</v>
      </c>
      <c r="K18" s="176">
        <v>-0.4182855357357313</v>
      </c>
      <c r="L18" s="177">
        <v>-0.26654651314528044</v>
      </c>
      <c r="M18" s="176">
        <v>-9.5760016843988188E-2</v>
      </c>
      <c r="N18" s="167"/>
    </row>
    <row r="19" spans="1:14">
      <c r="A19" s="166">
        <v>15865</v>
      </c>
      <c r="B19" s="166">
        <v>28450</v>
      </c>
      <c r="C19" s="166">
        <v>603</v>
      </c>
      <c r="I19" s="167"/>
      <c r="J19" s="173" t="s">
        <v>104</v>
      </c>
      <c r="K19" s="174">
        <v>4079</v>
      </c>
      <c r="L19" s="175">
        <v>37000</v>
      </c>
      <c r="M19" s="174">
        <v>684</v>
      </c>
      <c r="N19" s="167"/>
    </row>
    <row r="20" spans="1:14">
      <c r="A20" s="166">
        <v>16205</v>
      </c>
      <c r="B20" s="166">
        <v>25280</v>
      </c>
      <c r="C20" s="166">
        <v>715</v>
      </c>
      <c r="I20" s="167"/>
      <c r="J20" s="173" t="s">
        <v>105</v>
      </c>
      <c r="K20" s="174">
        <v>13825</v>
      </c>
      <c r="L20" s="175">
        <v>0</v>
      </c>
      <c r="M20" s="174">
        <v>396</v>
      </c>
      <c r="N20" s="167"/>
    </row>
    <row r="21" spans="1:14">
      <c r="A21" s="166">
        <v>16741</v>
      </c>
      <c r="B21" s="166">
        <v>14280</v>
      </c>
      <c r="C21" s="166">
        <v>686</v>
      </c>
      <c r="I21" s="167"/>
      <c r="J21" s="173" t="s">
        <v>106</v>
      </c>
      <c r="K21" s="174">
        <v>17904</v>
      </c>
      <c r="L21" s="175">
        <v>37000</v>
      </c>
      <c r="M21" s="174">
        <v>1080</v>
      </c>
      <c r="N21" s="167"/>
    </row>
    <row r="22" spans="1:14">
      <c r="A22" s="166">
        <v>16366</v>
      </c>
      <c r="B22" s="166">
        <v>7600</v>
      </c>
      <c r="C22" s="166">
        <v>695</v>
      </c>
      <c r="I22" s="167"/>
      <c r="J22" s="173" t="s">
        <v>107</v>
      </c>
      <c r="K22" s="174">
        <v>985597</v>
      </c>
      <c r="L22" s="175">
        <v>1063740</v>
      </c>
      <c r="M22" s="174">
        <v>46622</v>
      </c>
      <c r="N22" s="167"/>
    </row>
    <row r="23" spans="1:14">
      <c r="A23" s="166">
        <v>16361</v>
      </c>
      <c r="B23" s="166">
        <v>27000</v>
      </c>
      <c r="C23" s="166">
        <v>787</v>
      </c>
      <c r="I23" s="167"/>
      <c r="J23" s="178" t="s">
        <v>108</v>
      </c>
      <c r="K23" s="179">
        <v>61</v>
      </c>
      <c r="L23" s="180">
        <v>61</v>
      </c>
      <c r="M23" s="179">
        <v>61</v>
      </c>
      <c r="N23" s="167"/>
    </row>
    <row r="24" spans="1:14">
      <c r="A24" s="166">
        <v>17005</v>
      </c>
      <c r="B24" s="166">
        <v>0</v>
      </c>
      <c r="C24" s="166">
        <v>743</v>
      </c>
      <c r="I24" s="167"/>
      <c r="J24" s="167"/>
      <c r="K24" s="167"/>
      <c r="L24" s="167"/>
      <c r="M24" s="167"/>
      <c r="N24" s="167"/>
    </row>
    <row r="25" spans="1:14">
      <c r="A25" s="166">
        <v>16755</v>
      </c>
      <c r="B25" s="166">
        <v>17400</v>
      </c>
      <c r="C25" s="166">
        <v>628</v>
      </c>
      <c r="I25" s="167"/>
      <c r="J25" s="167"/>
      <c r="K25" s="167"/>
      <c r="L25" s="167"/>
      <c r="M25" s="167"/>
      <c r="N25" s="167"/>
    </row>
    <row r="26" spans="1:14">
      <c r="A26" s="166">
        <v>15321</v>
      </c>
      <c r="B26" s="166">
        <v>27650</v>
      </c>
      <c r="C26" s="166">
        <v>650</v>
      </c>
    </row>
    <row r="27" spans="1:14">
      <c r="A27" s="166">
        <v>15822</v>
      </c>
      <c r="B27" s="166">
        <v>20410</v>
      </c>
      <c r="C27" s="166">
        <v>759</v>
      </c>
    </row>
    <row r="28" spans="1:14">
      <c r="A28" s="166">
        <v>14712</v>
      </c>
      <c r="B28" s="166">
        <v>13685</v>
      </c>
      <c r="C28" s="166">
        <v>712</v>
      </c>
    </row>
    <row r="29" spans="1:14">
      <c r="A29" s="166">
        <v>14162</v>
      </c>
      <c r="B29" s="166">
        <v>8550</v>
      </c>
      <c r="C29" s="166">
        <v>723</v>
      </c>
    </row>
    <row r="30" spans="1:14">
      <c r="A30" s="166">
        <v>13825</v>
      </c>
      <c r="B30" s="166">
        <v>27000</v>
      </c>
      <c r="C30" s="166">
        <v>848</v>
      </c>
    </row>
    <row r="31" spans="1:14">
      <c r="A31" s="166">
        <v>15085</v>
      </c>
      <c r="B31" s="166">
        <v>0</v>
      </c>
      <c r="C31" s="166">
        <v>810</v>
      </c>
    </row>
    <row r="32" spans="1:14">
      <c r="A32" s="166">
        <v>16240</v>
      </c>
      <c r="B32" s="166">
        <v>17400</v>
      </c>
      <c r="C32" s="166">
        <v>706</v>
      </c>
    </row>
    <row r="33" spans="1:3">
      <c r="A33" s="166">
        <v>16320</v>
      </c>
      <c r="B33" s="166">
        <v>28250</v>
      </c>
      <c r="C33" s="166">
        <v>728</v>
      </c>
    </row>
    <row r="34" spans="1:3">
      <c r="A34" s="166">
        <v>14886</v>
      </c>
      <c r="B34" s="166">
        <v>23550</v>
      </c>
      <c r="C34" s="166">
        <v>826</v>
      </c>
    </row>
    <row r="35" spans="1:3">
      <c r="A35" s="166">
        <v>15793</v>
      </c>
      <c r="B35" s="166">
        <v>14280</v>
      </c>
      <c r="C35" s="166">
        <v>797</v>
      </c>
    </row>
    <row r="36" spans="1:3">
      <c r="A36" s="166">
        <v>15415</v>
      </c>
      <c r="B36" s="166">
        <v>7600</v>
      </c>
      <c r="C36" s="166">
        <v>807</v>
      </c>
    </row>
    <row r="37" spans="1:3">
      <c r="A37" s="166">
        <v>16397</v>
      </c>
      <c r="B37" s="166">
        <v>27600</v>
      </c>
      <c r="C37" s="166">
        <v>897</v>
      </c>
    </row>
    <row r="38" spans="1:3">
      <c r="A38" s="166">
        <v>16929</v>
      </c>
      <c r="B38" s="166">
        <v>0</v>
      </c>
      <c r="C38" s="166">
        <v>842</v>
      </c>
    </row>
    <row r="39" spans="1:3">
      <c r="A39" s="166">
        <v>16697</v>
      </c>
      <c r="B39" s="166">
        <v>17400</v>
      </c>
      <c r="C39" s="166">
        <v>726</v>
      </c>
    </row>
    <row r="40" spans="1:3">
      <c r="A40" s="166">
        <v>16600</v>
      </c>
      <c r="B40" s="166">
        <v>29690</v>
      </c>
      <c r="C40" s="166">
        <v>749</v>
      </c>
    </row>
    <row r="41" spans="1:3">
      <c r="A41" s="166">
        <v>16440</v>
      </c>
      <c r="B41" s="166">
        <v>21840</v>
      </c>
      <c r="C41" s="166">
        <v>858</v>
      </c>
    </row>
    <row r="42" spans="1:3">
      <c r="A42" s="166">
        <v>17637</v>
      </c>
      <c r="B42" s="166">
        <v>13685</v>
      </c>
      <c r="C42" s="166">
        <v>817</v>
      </c>
    </row>
    <row r="43" spans="1:3">
      <c r="A43" s="166">
        <v>14183</v>
      </c>
      <c r="B43" s="166">
        <v>0</v>
      </c>
      <c r="C43" s="166">
        <v>817</v>
      </c>
    </row>
    <row r="44" spans="1:3">
      <c r="A44" s="166">
        <v>16200</v>
      </c>
      <c r="B44" s="166">
        <v>37000</v>
      </c>
      <c r="C44" s="166">
        <v>717</v>
      </c>
    </row>
    <row r="45" spans="1:3">
      <c r="A45" s="166">
        <v>15840</v>
      </c>
      <c r="B45" s="166">
        <v>0</v>
      </c>
      <c r="C45" s="166">
        <v>890</v>
      </c>
    </row>
    <row r="46" spans="1:3">
      <c r="A46" s="166">
        <v>14793</v>
      </c>
      <c r="B46" s="166">
        <v>17400</v>
      </c>
      <c r="C46" s="166">
        <v>781</v>
      </c>
    </row>
    <row r="47" spans="1:3">
      <c r="A47" s="166">
        <v>14581</v>
      </c>
      <c r="B47" s="166">
        <v>29700</v>
      </c>
      <c r="C47" s="166">
        <v>815</v>
      </c>
    </row>
    <row r="48" spans="1:3">
      <c r="A48" s="166">
        <v>16161</v>
      </c>
      <c r="B48" s="166">
        <v>23400</v>
      </c>
      <c r="C48" s="166">
        <v>940</v>
      </c>
    </row>
    <row r="49" spans="1:3">
      <c r="A49" s="166">
        <v>14934</v>
      </c>
      <c r="B49" s="166">
        <v>13090</v>
      </c>
      <c r="C49" s="166">
        <v>904</v>
      </c>
    </row>
    <row r="50" spans="1:3">
      <c r="A50" s="166">
        <v>16234</v>
      </c>
      <c r="B50" s="166">
        <v>9200</v>
      </c>
      <c r="C50" s="166">
        <v>910</v>
      </c>
    </row>
    <row r="51" spans="1:3">
      <c r="A51" s="166">
        <v>16452</v>
      </c>
      <c r="B51" s="166">
        <v>28200</v>
      </c>
      <c r="C51" s="166">
        <v>1028</v>
      </c>
    </row>
    <row r="52" spans="1:3">
      <c r="A52" s="166">
        <v>16030</v>
      </c>
      <c r="B52" s="166">
        <v>0</v>
      </c>
      <c r="C52" s="166">
        <v>976</v>
      </c>
    </row>
    <row r="53" spans="1:3">
      <c r="A53" s="166">
        <v>15723</v>
      </c>
      <c r="B53" s="166">
        <v>17400</v>
      </c>
      <c r="C53" s="166">
        <v>868</v>
      </c>
    </row>
    <row r="54" spans="1:3">
      <c r="A54" s="166">
        <v>14691</v>
      </c>
      <c r="B54" s="166">
        <v>30850</v>
      </c>
      <c r="C54" s="166">
        <v>899</v>
      </c>
    </row>
    <row r="55" spans="1:3">
      <c r="A55" s="166">
        <v>14926</v>
      </c>
      <c r="B55" s="166">
        <v>29545</v>
      </c>
      <c r="C55" s="166">
        <v>1021</v>
      </c>
    </row>
    <row r="56" spans="1:3">
      <c r="A56" s="166">
        <v>16000</v>
      </c>
      <c r="B56" s="166">
        <v>13685</v>
      </c>
      <c r="C56" s="166">
        <v>1015</v>
      </c>
    </row>
    <row r="57" spans="1:3">
      <c r="A57" s="166">
        <v>15825</v>
      </c>
      <c r="B57" s="166">
        <v>0</v>
      </c>
      <c r="C57" s="166">
        <v>1025</v>
      </c>
    </row>
    <row r="58" spans="1:3">
      <c r="A58" s="166">
        <v>16980</v>
      </c>
      <c r="B58" s="166">
        <v>36200</v>
      </c>
      <c r="C58" s="166">
        <v>919</v>
      </c>
    </row>
    <row r="59" spans="1:3">
      <c r="A59" s="166">
        <v>17468</v>
      </c>
      <c r="B59" s="166">
        <v>0</v>
      </c>
      <c r="C59" s="166">
        <v>1065</v>
      </c>
    </row>
    <row r="60" spans="1:3">
      <c r="A60" s="166">
        <v>15931</v>
      </c>
      <c r="B60" s="166">
        <v>17400</v>
      </c>
      <c r="C60" s="166">
        <v>952</v>
      </c>
    </row>
    <row r="61" spans="1:3">
      <c r="A61" s="166">
        <v>15606</v>
      </c>
      <c r="B61" s="166">
        <v>28500</v>
      </c>
      <c r="C61" s="166">
        <v>981</v>
      </c>
    </row>
    <row r="62" spans="1:3">
      <c r="A62" s="166">
        <v>15240</v>
      </c>
      <c r="B62" s="166">
        <v>15550</v>
      </c>
      <c r="C62" s="166">
        <v>1080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E5E1-4A94-4378-8742-D46B8B2F8263}">
  <dimension ref="A1:E72"/>
  <sheetViews>
    <sheetView workbookViewId="0">
      <selection activeCell="G8" sqref="G8"/>
    </sheetView>
  </sheetViews>
  <sheetFormatPr defaultRowHeight="14.4"/>
  <cols>
    <col min="1" max="1" width="9.88671875" style="2" bestFit="1" customWidth="1"/>
    <col min="2" max="2" width="17.77734375" style="2" bestFit="1" customWidth="1"/>
    <col min="3" max="3" width="20.5546875" style="2" bestFit="1" customWidth="1"/>
    <col min="4" max="4" width="15.33203125" style="117" bestFit="1" customWidth="1"/>
    <col min="5" max="16384" width="8.88671875" style="2"/>
  </cols>
  <sheetData>
    <row r="1" spans="1:5">
      <c r="A1" s="115" t="s">
        <v>0</v>
      </c>
      <c r="B1" s="1" t="s">
        <v>34</v>
      </c>
      <c r="C1" s="1" t="s">
        <v>83</v>
      </c>
      <c r="D1" s="118" t="s">
        <v>81</v>
      </c>
      <c r="E1" s="1"/>
    </row>
    <row r="2" spans="1:5">
      <c r="A2" s="5">
        <v>45383</v>
      </c>
      <c r="B2" s="3">
        <v>16702</v>
      </c>
      <c r="C2" s="3">
        <v>25800</v>
      </c>
      <c r="D2" s="124">
        <v>-9098</v>
      </c>
    </row>
    <row r="3" spans="1:5">
      <c r="A3" s="5">
        <v>45384</v>
      </c>
      <c r="B3" s="3">
        <v>17024</v>
      </c>
      <c r="C3" s="3">
        <v>7770</v>
      </c>
      <c r="D3" s="124">
        <v>9254</v>
      </c>
    </row>
    <row r="4" spans="1:5">
      <c r="A4" s="5">
        <v>45385</v>
      </c>
      <c r="B4" s="3">
        <v>16396</v>
      </c>
      <c r="C4" s="3">
        <v>18700</v>
      </c>
      <c r="D4" s="124">
        <v>-2304</v>
      </c>
    </row>
    <row r="5" spans="1:5">
      <c r="A5" s="5">
        <v>45386</v>
      </c>
      <c r="B5" s="3">
        <v>17490</v>
      </c>
      <c r="C5" s="3">
        <v>33100</v>
      </c>
      <c r="D5" s="124">
        <v>-15610</v>
      </c>
    </row>
    <row r="6" spans="1:5">
      <c r="A6" s="5">
        <v>45387</v>
      </c>
      <c r="B6" s="3">
        <v>17904</v>
      </c>
      <c r="C6" s="3">
        <v>23850</v>
      </c>
      <c r="D6" s="124">
        <v>-5946</v>
      </c>
    </row>
    <row r="7" spans="1:5">
      <c r="A7" s="5">
        <v>45388</v>
      </c>
      <c r="B7" s="3">
        <v>17726</v>
      </c>
      <c r="C7" s="3">
        <v>15805</v>
      </c>
      <c r="D7" s="124">
        <v>1921</v>
      </c>
    </row>
    <row r="8" spans="1:5">
      <c r="A8" s="5">
        <v>45389</v>
      </c>
      <c r="B8" s="3">
        <v>16710</v>
      </c>
      <c r="C8" s="3">
        <v>0</v>
      </c>
      <c r="D8" s="124">
        <v>16710</v>
      </c>
    </row>
    <row r="9" spans="1:5">
      <c r="A9" s="5">
        <v>45390</v>
      </c>
      <c r="B9" s="3">
        <v>16640</v>
      </c>
      <c r="C9" s="3">
        <v>25800</v>
      </c>
      <c r="D9" s="124">
        <v>-9160</v>
      </c>
    </row>
    <row r="10" spans="1:5">
      <c r="A10" s="5">
        <v>45391</v>
      </c>
      <c r="B10" s="3">
        <v>16246</v>
      </c>
      <c r="C10" s="3">
        <v>7400</v>
      </c>
      <c r="D10" s="124">
        <v>8846</v>
      </c>
    </row>
    <row r="11" spans="1:5">
      <c r="A11" s="5">
        <v>45392</v>
      </c>
      <c r="B11" s="3">
        <v>15987</v>
      </c>
      <c r="C11" s="3">
        <v>18700</v>
      </c>
      <c r="D11" s="124">
        <v>-2713</v>
      </c>
    </row>
    <row r="12" spans="1:5">
      <c r="A12" s="5">
        <v>45393</v>
      </c>
      <c r="B12" s="3">
        <v>17827</v>
      </c>
      <c r="C12" s="3">
        <v>29900</v>
      </c>
      <c r="D12" s="124">
        <v>-12073</v>
      </c>
    </row>
    <row r="13" spans="1:5">
      <c r="A13" s="5">
        <v>45394</v>
      </c>
      <c r="B13" s="3">
        <v>17125</v>
      </c>
      <c r="C13" s="3">
        <v>25440</v>
      </c>
      <c r="D13" s="124">
        <v>-8315</v>
      </c>
    </row>
    <row r="14" spans="1:5">
      <c r="A14" s="5">
        <v>45395</v>
      </c>
      <c r="B14" s="3">
        <v>16997</v>
      </c>
      <c r="C14" s="3">
        <v>13625</v>
      </c>
      <c r="D14" s="124">
        <v>3372</v>
      </c>
    </row>
    <row r="15" spans="1:5">
      <c r="A15" s="5">
        <v>45396</v>
      </c>
      <c r="B15" s="3">
        <v>16339</v>
      </c>
      <c r="C15" s="3">
        <v>7030</v>
      </c>
      <c r="D15" s="124">
        <v>9309</v>
      </c>
    </row>
    <row r="16" spans="1:5">
      <c r="A16" s="5">
        <v>45397</v>
      </c>
      <c r="B16" s="3">
        <v>16865</v>
      </c>
      <c r="C16" s="3">
        <v>26400</v>
      </c>
      <c r="D16" s="124">
        <v>-9535</v>
      </c>
    </row>
    <row r="17" spans="1:4">
      <c r="A17" s="5">
        <v>45398</v>
      </c>
      <c r="B17" s="3">
        <v>17399</v>
      </c>
      <c r="C17" s="3">
        <v>0</v>
      </c>
      <c r="D17" s="124">
        <v>17399</v>
      </c>
    </row>
    <row r="18" spans="1:4">
      <c r="A18" s="5">
        <v>45399</v>
      </c>
      <c r="B18" s="3">
        <v>16843</v>
      </c>
      <c r="C18" s="3">
        <v>18700</v>
      </c>
      <c r="D18" s="124">
        <v>-1857</v>
      </c>
    </row>
    <row r="19" spans="1:4">
      <c r="A19" s="5">
        <v>45400</v>
      </c>
      <c r="B19" s="3">
        <v>15865</v>
      </c>
      <c r="C19" s="3">
        <v>28450</v>
      </c>
      <c r="D19" s="124">
        <v>-12585</v>
      </c>
    </row>
    <row r="20" spans="1:4">
      <c r="A20" s="5">
        <v>45401</v>
      </c>
      <c r="B20" s="3">
        <v>16205</v>
      </c>
      <c r="C20" s="3">
        <v>25280</v>
      </c>
      <c r="D20" s="124">
        <v>-9075</v>
      </c>
    </row>
    <row r="21" spans="1:4">
      <c r="A21" s="5">
        <v>45402</v>
      </c>
      <c r="B21" s="3">
        <v>16741</v>
      </c>
      <c r="C21" s="3">
        <v>14280</v>
      </c>
      <c r="D21" s="124">
        <v>2461</v>
      </c>
    </row>
    <row r="22" spans="1:4">
      <c r="A22" s="5">
        <v>45403</v>
      </c>
      <c r="B22" s="3">
        <v>16366</v>
      </c>
      <c r="C22" s="3">
        <v>7600</v>
      </c>
      <c r="D22" s="124">
        <v>8766</v>
      </c>
    </row>
    <row r="23" spans="1:4">
      <c r="A23" s="5">
        <v>45404</v>
      </c>
      <c r="B23" s="3">
        <v>16361</v>
      </c>
      <c r="C23" s="3">
        <v>27000</v>
      </c>
      <c r="D23" s="124">
        <v>-10639</v>
      </c>
    </row>
    <row r="24" spans="1:4">
      <c r="A24" s="5">
        <v>45405</v>
      </c>
      <c r="B24" s="3">
        <v>17005</v>
      </c>
      <c r="C24" s="3">
        <v>0</v>
      </c>
      <c r="D24" s="124">
        <v>17005</v>
      </c>
    </row>
    <row r="25" spans="1:4">
      <c r="A25" s="5">
        <v>45406</v>
      </c>
      <c r="B25" s="3">
        <v>16755</v>
      </c>
      <c r="C25" s="3">
        <v>17400</v>
      </c>
      <c r="D25" s="124">
        <v>-645</v>
      </c>
    </row>
    <row r="26" spans="1:4">
      <c r="A26" s="5">
        <v>45407</v>
      </c>
      <c r="B26" s="3">
        <v>15321</v>
      </c>
      <c r="C26" s="3">
        <v>27650</v>
      </c>
      <c r="D26" s="124">
        <v>-12329</v>
      </c>
    </row>
    <row r="27" spans="1:4">
      <c r="A27" s="5">
        <v>45408</v>
      </c>
      <c r="B27" s="3">
        <v>15822</v>
      </c>
      <c r="C27" s="3">
        <v>20410</v>
      </c>
      <c r="D27" s="124">
        <v>-4588</v>
      </c>
    </row>
    <row r="28" spans="1:4">
      <c r="A28" s="5">
        <v>45409</v>
      </c>
      <c r="B28" s="3">
        <v>14712</v>
      </c>
      <c r="C28" s="3">
        <v>13685</v>
      </c>
      <c r="D28" s="124">
        <v>1027</v>
      </c>
    </row>
    <row r="29" spans="1:4">
      <c r="A29" s="5">
        <v>45410</v>
      </c>
      <c r="B29" s="3">
        <v>14162</v>
      </c>
      <c r="C29" s="3">
        <v>8550</v>
      </c>
      <c r="D29" s="124">
        <v>5612</v>
      </c>
    </row>
    <row r="30" spans="1:4">
      <c r="A30" s="5">
        <v>45411</v>
      </c>
      <c r="B30" s="3">
        <v>13825</v>
      </c>
      <c r="C30" s="3">
        <v>27000</v>
      </c>
      <c r="D30" s="124">
        <v>-13175</v>
      </c>
    </row>
    <row r="31" spans="1:4">
      <c r="A31" s="5">
        <v>45412</v>
      </c>
      <c r="B31" s="3">
        <v>15085</v>
      </c>
      <c r="C31" s="3">
        <v>0</v>
      </c>
      <c r="D31" s="124">
        <v>15085</v>
      </c>
    </row>
    <row r="32" spans="1:4">
      <c r="A32" s="5">
        <v>45413</v>
      </c>
      <c r="B32" s="3">
        <v>16240</v>
      </c>
      <c r="C32" s="3">
        <v>17400</v>
      </c>
      <c r="D32" s="124">
        <v>-1160</v>
      </c>
    </row>
    <row r="33" spans="1:4">
      <c r="A33" s="5">
        <v>45414</v>
      </c>
      <c r="B33" s="3">
        <v>16320</v>
      </c>
      <c r="C33" s="3">
        <v>28250</v>
      </c>
      <c r="D33" s="124">
        <v>-11930</v>
      </c>
    </row>
    <row r="34" spans="1:4">
      <c r="A34" s="5">
        <v>45415</v>
      </c>
      <c r="B34" s="3">
        <v>14886</v>
      </c>
      <c r="C34" s="3">
        <v>23550</v>
      </c>
      <c r="D34" s="124">
        <v>-8664</v>
      </c>
    </row>
    <row r="35" spans="1:4">
      <c r="A35" s="5">
        <v>45416</v>
      </c>
      <c r="B35" s="3">
        <v>15793</v>
      </c>
      <c r="C35" s="3">
        <v>14280</v>
      </c>
      <c r="D35" s="124">
        <v>1513</v>
      </c>
    </row>
    <row r="36" spans="1:4">
      <c r="A36" s="5">
        <v>45417</v>
      </c>
      <c r="B36" s="3">
        <v>15415</v>
      </c>
      <c r="C36" s="3">
        <v>7600</v>
      </c>
      <c r="D36" s="124">
        <v>7815</v>
      </c>
    </row>
    <row r="37" spans="1:4">
      <c r="A37" s="5">
        <v>45418</v>
      </c>
      <c r="B37" s="3">
        <v>16397</v>
      </c>
      <c r="C37" s="3">
        <v>27600</v>
      </c>
      <c r="D37" s="124">
        <v>-11203</v>
      </c>
    </row>
    <row r="38" spans="1:4">
      <c r="A38" s="5">
        <v>45419</v>
      </c>
      <c r="B38" s="3">
        <v>16929</v>
      </c>
      <c r="C38" s="3">
        <v>0</v>
      </c>
      <c r="D38" s="124">
        <v>16929</v>
      </c>
    </row>
    <row r="39" spans="1:4">
      <c r="A39" s="5">
        <v>45420</v>
      </c>
      <c r="B39" s="3">
        <v>16697</v>
      </c>
      <c r="C39" s="3">
        <v>17400</v>
      </c>
      <c r="D39" s="124">
        <v>-703</v>
      </c>
    </row>
    <row r="40" spans="1:4">
      <c r="A40" s="5">
        <v>45421</v>
      </c>
      <c r="B40" s="3">
        <v>16600</v>
      </c>
      <c r="C40" s="3">
        <v>29690</v>
      </c>
      <c r="D40" s="124">
        <v>-13090</v>
      </c>
    </row>
    <row r="41" spans="1:4">
      <c r="A41" s="5">
        <v>45422</v>
      </c>
      <c r="B41" s="3">
        <v>16440</v>
      </c>
      <c r="C41" s="3">
        <v>21840</v>
      </c>
      <c r="D41" s="124">
        <v>-5400</v>
      </c>
    </row>
    <row r="42" spans="1:4">
      <c r="A42" s="5">
        <v>45423</v>
      </c>
      <c r="B42" s="3">
        <v>17637</v>
      </c>
      <c r="C42" s="3">
        <v>13685</v>
      </c>
      <c r="D42" s="124">
        <v>3952</v>
      </c>
    </row>
    <row r="43" spans="1:4">
      <c r="A43" s="5">
        <v>45424</v>
      </c>
      <c r="B43" s="3">
        <v>14183</v>
      </c>
      <c r="C43" s="3">
        <v>0</v>
      </c>
      <c r="D43" s="124">
        <v>14183</v>
      </c>
    </row>
    <row r="44" spans="1:4">
      <c r="A44" s="5">
        <v>45425</v>
      </c>
      <c r="B44" s="3">
        <v>16200</v>
      </c>
      <c r="C44" s="3">
        <v>37000</v>
      </c>
      <c r="D44" s="124">
        <v>-20800</v>
      </c>
    </row>
    <row r="45" spans="1:4">
      <c r="A45" s="5">
        <v>45426</v>
      </c>
      <c r="B45" s="3">
        <v>15840</v>
      </c>
      <c r="C45" s="3">
        <v>0</v>
      </c>
      <c r="D45" s="124">
        <v>15840</v>
      </c>
    </row>
    <row r="46" spans="1:4">
      <c r="A46" s="5">
        <v>45427</v>
      </c>
      <c r="B46" s="3">
        <v>14793</v>
      </c>
      <c r="C46" s="3">
        <v>17400</v>
      </c>
      <c r="D46" s="124">
        <v>-2607</v>
      </c>
    </row>
    <row r="47" spans="1:4">
      <c r="A47" s="5">
        <v>45428</v>
      </c>
      <c r="B47" s="3">
        <v>14581</v>
      </c>
      <c r="C47" s="3">
        <v>29700</v>
      </c>
      <c r="D47" s="124">
        <v>-15119</v>
      </c>
    </row>
    <row r="48" spans="1:4">
      <c r="A48" s="5">
        <v>45429</v>
      </c>
      <c r="B48" s="3">
        <v>16161</v>
      </c>
      <c r="C48" s="3">
        <v>23400</v>
      </c>
      <c r="D48" s="124">
        <v>-7239</v>
      </c>
    </row>
    <row r="49" spans="1:4">
      <c r="A49" s="5">
        <v>45430</v>
      </c>
      <c r="B49" s="3">
        <v>14934</v>
      </c>
      <c r="C49" s="3">
        <v>13090</v>
      </c>
      <c r="D49" s="124">
        <v>1844</v>
      </c>
    </row>
    <row r="50" spans="1:4">
      <c r="A50" s="5">
        <v>45431</v>
      </c>
      <c r="B50" s="3">
        <v>16234</v>
      </c>
      <c r="C50" s="3">
        <v>9200</v>
      </c>
      <c r="D50" s="124">
        <v>7034</v>
      </c>
    </row>
    <row r="51" spans="1:4">
      <c r="A51" s="5">
        <v>45432</v>
      </c>
      <c r="B51" s="3">
        <v>16452</v>
      </c>
      <c r="C51" s="3">
        <v>28200</v>
      </c>
      <c r="D51" s="124">
        <v>-11748</v>
      </c>
    </row>
    <row r="52" spans="1:4">
      <c r="A52" s="5">
        <v>45433</v>
      </c>
      <c r="B52" s="3">
        <v>16030</v>
      </c>
      <c r="C52" s="3">
        <v>0</v>
      </c>
      <c r="D52" s="124">
        <v>16030</v>
      </c>
    </row>
    <row r="53" spans="1:4">
      <c r="A53" s="5">
        <v>45434</v>
      </c>
      <c r="B53" s="3">
        <v>15723</v>
      </c>
      <c r="C53" s="3">
        <v>17400</v>
      </c>
      <c r="D53" s="124">
        <v>-1677</v>
      </c>
    </row>
    <row r="54" spans="1:4">
      <c r="A54" s="5">
        <v>45435</v>
      </c>
      <c r="B54" s="3">
        <v>14691</v>
      </c>
      <c r="C54" s="3">
        <v>30850</v>
      </c>
      <c r="D54" s="124">
        <v>-16159</v>
      </c>
    </row>
    <row r="55" spans="1:4">
      <c r="A55" s="5">
        <v>45436</v>
      </c>
      <c r="B55" s="3">
        <v>14926</v>
      </c>
      <c r="C55" s="3">
        <v>29545</v>
      </c>
      <c r="D55" s="124">
        <v>-14619</v>
      </c>
    </row>
    <row r="56" spans="1:4">
      <c r="A56" s="5">
        <v>45437</v>
      </c>
      <c r="B56" s="3">
        <v>16000</v>
      </c>
      <c r="C56" s="3">
        <v>13685</v>
      </c>
      <c r="D56" s="124">
        <v>2315</v>
      </c>
    </row>
    <row r="57" spans="1:4">
      <c r="A57" s="5">
        <v>45438</v>
      </c>
      <c r="B57" s="3">
        <v>15825</v>
      </c>
      <c r="C57" s="3">
        <v>0</v>
      </c>
      <c r="D57" s="124">
        <v>15825</v>
      </c>
    </row>
    <row r="58" spans="1:4">
      <c r="A58" s="5">
        <v>45439</v>
      </c>
      <c r="B58" s="3">
        <v>16980</v>
      </c>
      <c r="C58" s="3">
        <v>36200</v>
      </c>
      <c r="D58" s="124">
        <v>-19220</v>
      </c>
    </row>
    <row r="59" spans="1:4">
      <c r="A59" s="5">
        <v>45440</v>
      </c>
      <c r="B59" s="3">
        <v>17468</v>
      </c>
      <c r="C59" s="3">
        <v>0</v>
      </c>
      <c r="D59" s="124">
        <v>17468</v>
      </c>
    </row>
    <row r="60" spans="1:4">
      <c r="A60" s="5">
        <v>45441</v>
      </c>
      <c r="B60" s="3">
        <v>15931</v>
      </c>
      <c r="C60" s="3">
        <v>17400</v>
      </c>
      <c r="D60" s="124">
        <v>-1469</v>
      </c>
    </row>
    <row r="61" spans="1:4">
      <c r="A61" s="5">
        <v>45442</v>
      </c>
      <c r="B61" s="3">
        <v>15606</v>
      </c>
      <c r="C61" s="3">
        <v>28500</v>
      </c>
      <c r="D61" s="124">
        <v>-12894</v>
      </c>
    </row>
    <row r="62" spans="1:4">
      <c r="A62" s="5">
        <v>45443</v>
      </c>
      <c r="B62" s="3">
        <v>15240</v>
      </c>
      <c r="C62" s="3">
        <v>15550</v>
      </c>
      <c r="D62" s="124">
        <v>-310</v>
      </c>
    </row>
    <row r="63" spans="1:4">
      <c r="A63" s="1"/>
      <c r="D63" s="116"/>
    </row>
    <row r="64" spans="1:4">
      <c r="A64" s="1"/>
      <c r="D64" s="116"/>
    </row>
    <row r="65" spans="1:4">
      <c r="A65" s="1"/>
      <c r="D65" s="116"/>
    </row>
    <row r="66" spans="1:4">
      <c r="A66" s="1"/>
      <c r="D66" s="116"/>
    </row>
    <row r="67" spans="1:4">
      <c r="A67" s="1"/>
      <c r="D67" s="116"/>
    </row>
    <row r="68" spans="1:4">
      <c r="A68" s="5"/>
      <c r="D68" s="116"/>
    </row>
    <row r="69" spans="1:4">
      <c r="A69" s="5"/>
      <c r="D69" s="116"/>
    </row>
    <row r="70" spans="1:4">
      <c r="A70" s="5"/>
      <c r="D70" s="116"/>
    </row>
    <row r="71" spans="1:4">
      <c r="A71" s="5"/>
      <c r="D71" s="116"/>
    </row>
    <row r="72" spans="1:4">
      <c r="A72" s="5"/>
      <c r="D72" s="1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9E5B2-545D-46B1-90E4-CA12E228F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Purchase</vt:lpstr>
      <vt:lpstr>Inventory</vt:lpstr>
      <vt:lpstr>Profit-Loss</vt:lpstr>
      <vt:lpstr>Pareto Chart</vt:lpstr>
      <vt:lpstr>PL &amp; Insights</vt:lpstr>
      <vt:lpstr>Profitability Analysis</vt:lpstr>
      <vt:lpstr>Descriptive Statistics</vt:lpstr>
      <vt:lpstr>Total Profit-Loss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gaurav yadav</cp:lastModifiedBy>
  <cp:lastPrinted>2024-04-09T13:51:14Z</cp:lastPrinted>
  <dcterms:created xsi:type="dcterms:W3CDTF">2024-02-17T18:31:00Z</dcterms:created>
  <dcterms:modified xsi:type="dcterms:W3CDTF">2024-12-24T07:52:11Z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CCD310F3ABAC4F789C0430EFBEC56207_12</vt:lpwstr>
  </property>
  <property fmtid="{D5CDD505-2E9C-101B-9397-08002B2CF9AE}" pid="3" name="KSOProductBuildVer">
    <vt:lpwstr>1033-12.2.0.16731</vt:lpwstr>
  </property>
</Properties>
</file>