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4addd6b701a6a2f/Desktop/INTERNSHIP/"/>
    </mc:Choice>
  </mc:AlternateContent>
  <xr:revisionPtr revIDLastSave="1" documentId="13_ncr:1_{1081D5EA-5B17-4FAF-AF86-46F15B5A67DE}" xr6:coauthVersionLast="47" xr6:coauthVersionMax="47" xr10:uidLastSave="{4DC9266B-CA6A-420B-A8EC-D77C8D110CA9}"/>
  <bookViews>
    <workbookView xWindow="-120" yWindow="-120" windowWidth="20730" windowHeight="11160" activeTab="5" xr2:uid="{00000000-000D-0000-FFFF-FFFF00000000}"/>
  </bookViews>
  <sheets>
    <sheet name="Sheet3 (2)" sheetId="4" r:id="rId1"/>
    <sheet name="Sheet2" sheetId="2" r:id="rId2"/>
    <sheet name="Sheet1" sheetId="1" r:id="rId3"/>
    <sheet name="Single_analysis" sheetId="5" r:id="rId4"/>
    <sheet name="Pair" sheetId="3" r:id="rId5"/>
    <sheet name="Pair_GUCP" sheetId="8" r:id="rId6"/>
    <sheet name="Sheet" sheetId="7" r:id="rId7"/>
    <sheet name="Single 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8" l="1"/>
  <c r="F23" i="8"/>
  <c r="F22" i="8"/>
  <c r="F21" i="8"/>
  <c r="G53" i="6"/>
  <c r="G54" i="6"/>
  <c r="G55" i="6"/>
  <c r="G52" i="6"/>
  <c r="G49" i="6"/>
  <c r="G48" i="6"/>
  <c r="G47" i="6"/>
  <c r="G46" i="6"/>
  <c r="G45" i="6"/>
  <c r="G44" i="6"/>
  <c r="F34" i="6"/>
  <c r="F32" i="6"/>
  <c r="F33" i="6"/>
  <c r="F31" i="6"/>
  <c r="F30" i="6"/>
  <c r="F25" i="6"/>
  <c r="F26" i="6"/>
  <c r="F24" i="6"/>
  <c r="F23" i="6"/>
  <c r="F22" i="6"/>
  <c r="I17" i="6"/>
  <c r="I16" i="6"/>
  <c r="I15" i="6"/>
  <c r="I14" i="6"/>
  <c r="I13" i="6"/>
  <c r="F17" i="6"/>
  <c r="F15" i="6"/>
  <c r="F16" i="6"/>
  <c r="F14" i="6"/>
  <c r="F13" i="6"/>
  <c r="L9" i="6"/>
  <c r="L8" i="6"/>
  <c r="L7" i="6"/>
  <c r="L6" i="6"/>
  <c r="L5" i="6"/>
  <c r="I9" i="6"/>
  <c r="I8" i="6"/>
  <c r="I7" i="6"/>
  <c r="I6" i="6"/>
  <c r="I5" i="6"/>
  <c r="F8" i="6"/>
  <c r="F9" i="6"/>
  <c r="F7" i="6"/>
  <c r="F6" i="6"/>
  <c r="F5" i="6"/>
  <c r="F41" i="6"/>
  <c r="G41" i="6" s="1"/>
  <c r="F40" i="6"/>
  <c r="G40" i="6" s="1"/>
  <c r="F39" i="6"/>
  <c r="G39" i="6" s="1"/>
  <c r="F38" i="6"/>
  <c r="G38" i="6" s="1"/>
  <c r="F38" i="5"/>
  <c r="F39" i="5"/>
  <c r="F40" i="5"/>
  <c r="F37" i="5"/>
  <c r="H30" i="5"/>
  <c r="H31" i="5"/>
  <c r="H32" i="5"/>
  <c r="H33" i="5"/>
  <c r="H29" i="5"/>
  <c r="F30" i="5"/>
  <c r="F31" i="5"/>
  <c r="F32" i="5"/>
  <c r="F33" i="5"/>
  <c r="F29" i="5"/>
  <c r="C22" i="5"/>
  <c r="F22" i="5" s="1"/>
  <c r="C23" i="5"/>
  <c r="F23" i="5" s="1"/>
  <c r="C24" i="5"/>
  <c r="F24" i="5" s="1"/>
  <c r="C25" i="5"/>
  <c r="H25" i="5" s="1"/>
  <c r="C21" i="5"/>
  <c r="F21" i="5" s="1"/>
  <c r="K11" i="5"/>
  <c r="K12" i="5"/>
  <c r="K13" i="5"/>
  <c r="K14" i="5"/>
  <c r="K10" i="5"/>
  <c r="J11" i="5"/>
  <c r="J12" i="5"/>
  <c r="J13" i="5"/>
  <c r="J14" i="5"/>
  <c r="J10" i="5"/>
  <c r="R8" i="5"/>
  <c r="R7" i="5"/>
  <c r="R6" i="5"/>
  <c r="R5" i="5"/>
  <c r="R4" i="5"/>
  <c r="K8" i="5"/>
  <c r="J8" i="5"/>
  <c r="G8" i="5"/>
  <c r="K7" i="5"/>
  <c r="J7" i="5"/>
  <c r="G7" i="5"/>
  <c r="K6" i="5"/>
  <c r="J6" i="5"/>
  <c r="G6" i="5"/>
  <c r="K5" i="5"/>
  <c r="J5" i="5"/>
  <c r="G5" i="5"/>
  <c r="K4" i="5"/>
  <c r="J4" i="5"/>
  <c r="G4" i="5"/>
  <c r="G32" i="4"/>
  <c r="F32" i="4"/>
  <c r="G31" i="4"/>
  <c r="F31" i="4"/>
  <c r="G30" i="4"/>
  <c r="F30" i="4"/>
  <c r="G29" i="4"/>
  <c r="F29" i="4"/>
  <c r="E25" i="4"/>
  <c r="E24" i="4"/>
  <c r="E23" i="4"/>
  <c r="E22" i="4"/>
  <c r="E21" i="4"/>
  <c r="U8" i="4"/>
  <c r="T8" i="4"/>
  <c r="Q8" i="4"/>
  <c r="K8" i="4"/>
  <c r="H8" i="4"/>
  <c r="E8" i="4"/>
  <c r="U7" i="4"/>
  <c r="T7" i="4"/>
  <c r="Q7" i="4"/>
  <c r="K7" i="4"/>
  <c r="H7" i="4"/>
  <c r="E7" i="4"/>
  <c r="U6" i="4"/>
  <c r="T6" i="4"/>
  <c r="Q6" i="4"/>
  <c r="K6" i="4"/>
  <c r="H6" i="4"/>
  <c r="E6" i="4"/>
  <c r="U5" i="4"/>
  <c r="T5" i="4"/>
  <c r="Q5" i="4"/>
  <c r="K5" i="4"/>
  <c r="H5" i="4"/>
  <c r="E5" i="4"/>
  <c r="U4" i="4"/>
  <c r="T4" i="4"/>
  <c r="Q4" i="4"/>
  <c r="K4" i="4"/>
  <c r="H4" i="4"/>
  <c r="E4" i="4"/>
  <c r="E36" i="3"/>
  <c r="E35" i="3"/>
  <c r="E34" i="3"/>
  <c r="E33" i="3"/>
  <c r="E32" i="3"/>
  <c r="K8" i="3"/>
  <c r="K7" i="3"/>
  <c r="K6" i="3"/>
  <c r="K5" i="3"/>
  <c r="K4" i="3"/>
  <c r="H8" i="3"/>
  <c r="H7" i="3"/>
  <c r="H6" i="3"/>
  <c r="H5" i="3"/>
  <c r="H4" i="3"/>
  <c r="E8" i="3"/>
  <c r="E7" i="3"/>
  <c r="E6" i="3"/>
  <c r="E5" i="3"/>
  <c r="E4" i="3"/>
  <c r="G21" i="3"/>
  <c r="G24" i="3"/>
  <c r="G23" i="3"/>
  <c r="G22" i="3"/>
  <c r="F24" i="3"/>
  <c r="F23" i="3"/>
  <c r="F22" i="3"/>
  <c r="F21" i="3"/>
  <c r="F11" i="2"/>
  <c r="P19" i="2"/>
  <c r="P11" i="2"/>
  <c r="P3" i="2"/>
  <c r="P7" i="2"/>
  <c r="P6" i="2"/>
  <c r="P5" i="2"/>
  <c r="P4" i="2"/>
  <c r="P15" i="2"/>
  <c r="P14" i="2"/>
  <c r="P13" i="2"/>
  <c r="P12" i="2"/>
  <c r="T7" i="2"/>
  <c r="T6" i="2"/>
  <c r="T5" i="2"/>
  <c r="T4" i="2"/>
  <c r="T3" i="2"/>
  <c r="S3" i="2"/>
  <c r="S7" i="2"/>
  <c r="S6" i="2"/>
  <c r="S5" i="2"/>
  <c r="S4" i="2"/>
  <c r="F15" i="2"/>
  <c r="F14" i="2"/>
  <c r="F13" i="2"/>
  <c r="F12" i="2"/>
  <c r="P23" i="2"/>
  <c r="P22" i="2"/>
  <c r="P21" i="2"/>
  <c r="P20" i="2"/>
  <c r="J23" i="2"/>
  <c r="J22" i="2"/>
  <c r="J21" i="2"/>
  <c r="J20" i="2"/>
  <c r="J19" i="2"/>
  <c r="I23" i="2"/>
  <c r="I22" i="2"/>
  <c r="I21" i="2"/>
  <c r="I20" i="2"/>
  <c r="I19" i="2"/>
  <c r="F23" i="2"/>
  <c r="F22" i="2"/>
  <c r="F21" i="2"/>
  <c r="F20" i="2"/>
  <c r="F19" i="2"/>
  <c r="F25" i="2"/>
  <c r="H29" i="2"/>
  <c r="H28" i="2"/>
  <c r="H27" i="2"/>
  <c r="H26" i="2"/>
  <c r="H25" i="2"/>
  <c r="F29" i="2"/>
  <c r="F28" i="2"/>
  <c r="F27" i="2"/>
  <c r="F26" i="2"/>
  <c r="H24" i="5" l="1"/>
  <c r="H23" i="5"/>
  <c r="F25" i="5"/>
  <c r="H21" i="5"/>
  <c r="H22" i="5"/>
</calcChain>
</file>

<file path=xl/sharedStrings.xml><?xml version="1.0" encoding="utf-8"?>
<sst xmlns="http://schemas.openxmlformats.org/spreadsheetml/2006/main" count="1167" uniqueCount="296">
  <si>
    <t>Technology Level</t>
  </si>
  <si>
    <t>7 IX</t>
  </si>
  <si>
    <t>5 IX</t>
  </si>
  <si>
    <t>3 IX</t>
  </si>
  <si>
    <t>2 IX</t>
  </si>
  <si>
    <t>1 IX</t>
  </si>
  <si>
    <t>Warranty</t>
  </si>
  <si>
    <t>4 Years</t>
  </si>
  <si>
    <t>2 Years</t>
  </si>
  <si>
    <t>Model</t>
  </si>
  <si>
    <t>Kit Active Pro / Kit Active</t>
  </si>
  <si>
    <t>-</t>
  </si>
  <si>
    <t xml:space="preserve">Kit Styletto </t>
  </si>
  <si>
    <t xml:space="preserve">Kit Pure C&amp;G / Kit Pure C&amp;G T </t>
  </si>
  <si>
    <t xml:space="preserve">Pure C&amp;G / Pure C&amp;G T </t>
  </si>
  <si>
    <t>Kit Silk C&amp;G</t>
  </si>
  <si>
    <t>₹ 149,990</t>
  </si>
  <si>
    <t>₹ 299,990</t>
  </si>
  <si>
    <t>₹ 699,990</t>
  </si>
  <si>
    <t>₹ 745,990</t>
  </si>
  <si>
    <t>₹ 379,990</t>
  </si>
  <si>
    <t>₹ 689,990</t>
  </si>
  <si>
    <t>₹ 469,990</t>
  </si>
  <si>
    <t>₹ 463,990</t>
  </si>
  <si>
    <t>₹ 239,990</t>
  </si>
  <si>
    <t>₹ 412,990</t>
  </si>
  <si>
    <t>₹ 340,990</t>
  </si>
  <si>
    <t>₹ 335,990</t>
  </si>
  <si>
    <t>₹ 175,990</t>
  </si>
  <si>
    <t>₹ 159,990</t>
  </si>
  <si>
    <t>₹ 85,990</t>
  </si>
  <si>
    <t>₹ 145,990</t>
  </si>
  <si>
    <t>₹ 129,990</t>
  </si>
  <si>
    <t>₹ 125,990</t>
  </si>
  <si>
    <t>₹ 67,990</t>
  </si>
  <si>
    <t>7 AX</t>
  </si>
  <si>
    <t>5 AX</t>
  </si>
  <si>
    <t>3 AX</t>
  </si>
  <si>
    <t>2 AX</t>
  </si>
  <si>
    <t>1 AX</t>
  </si>
  <si>
    <t>Kit Styletto</t>
  </si>
  <si>
    <t>Pure C&amp;G / Pure C&amp;G T</t>
  </si>
  <si>
    <t>Pure 312</t>
  </si>
  <si>
    <t>Kit Pure
C&amp;G  / Kit Pure C&amp;G T</t>
  </si>
  <si>
    <t>₹ 679,990</t>
  </si>
  <si>
    <t>₹ 709,990</t>
  </si>
  <si>
    <t>₹ 361,990</t>
  </si>
  <si>
    <t>₹ 314,990</t>
  </si>
  <si>
    <t>₹ 445,990</t>
  </si>
  <si>
    <t>₹ 441,990</t>
  </si>
  <si>
    <t>₹ 227,990</t>
  </si>
  <si>
    <t>₹ 199,990</t>
  </si>
  <si>
    <t>₹ 325,990</t>
  </si>
  <si>
    <t>₹ 319,990</t>
  </si>
  <si>
    <t>₹ 166,990</t>
  </si>
  <si>
    <t>₹ 141,990</t>
  </si>
  <si>
    <t>₹ 81,990</t>
  </si>
  <si>
    <t>₹ 64,990</t>
  </si>
  <si>
    <t>₹ 119,990</t>
  </si>
  <si>
    <t>₹ 113,990</t>
  </si>
  <si>
    <t>₹ 63,990</t>
  </si>
  <si>
    <t>₹ 46,990</t>
  </si>
  <si>
    <t>7 X</t>
  </si>
  <si>
    <t>5 X</t>
  </si>
  <si>
    <t>3 X</t>
  </si>
  <si>
    <t>2 X</t>
  </si>
  <si>
    <t>1 X</t>
  </si>
  <si>
    <t xml:space="preserve">Pure C&amp;G </t>
  </si>
  <si>
    <t xml:space="preserve">Pure 312 </t>
  </si>
  <si>
    <t xml:space="preserve"> Silk </t>
  </si>
  <si>
    <t>₹ 619,990</t>
  </si>
  <si>
    <t>₹ 316,990</t>
  </si>
  <si>
    <t>₹ 649,990</t>
  </si>
  <si>
    <t>₹ 331,990</t>
  </si>
  <si>
    <t>₹ 389,990</t>
  </si>
  <si>
    <t>₹ 201,990</t>
  </si>
  <si>
    <t>₹ 399,990</t>
  </si>
  <si>
    <t>₹ 206,990</t>
  </si>
  <si>
    <t>₹ 179,990</t>
  </si>
  <si>
    <t>₹ 219,990</t>
  </si>
  <si>
    <t>₹ 112,990</t>
  </si>
  <si>
    <t>₹ 291,990</t>
  </si>
  <si>
    <t>₹ 152,990</t>
  </si>
  <si>
    <t>₹ 71,990</t>
  </si>
  <si>
    <t>₹ 103,990</t>
  </si>
  <si>
    <t>₹ 54,990</t>
  </si>
  <si>
    <t>₹ 45,990</t>
  </si>
  <si>
    <t>₹ 59,990</t>
  </si>
  <si>
    <t>₹ 99,990</t>
  </si>
  <si>
    <t>₹ 56,990</t>
  </si>
  <si>
    <t>₹ 89,990</t>
  </si>
  <si>
    <t>₹ 47,990</t>
  </si>
  <si>
    <t>₹ 38,990</t>
  </si>
  <si>
    <t>₹ 43,990</t>
  </si>
  <si>
    <t>Kit Active Pro
/ Kit Active</t>
  </si>
  <si>
    <t>Kit Pure
  C&amp;G</t>
  </si>
  <si>
    <t>MRP</t>
  </si>
  <si>
    <t>Difference</t>
  </si>
  <si>
    <t>Difference (IX-AX)</t>
  </si>
  <si>
    <t>Difference (IX-X)</t>
  </si>
  <si>
    <t>Difference (AX-X)</t>
  </si>
  <si>
    <t xml:space="preserve">Motion C&amp;G/ P/ SP
  </t>
  </si>
  <si>
    <t xml:space="preserve">Kit Motion C&amp;G /P/SP </t>
  </si>
  <si>
    <t>Products</t>
  </si>
  <si>
    <t>7px (₹)</t>
  </si>
  <si>
    <t>5px (₹)</t>
  </si>
  <si>
    <t>3px (₹)</t>
  </si>
  <si>
    <t>2px (₹)</t>
  </si>
  <si>
    <t>1px (₹)</t>
  </si>
  <si>
    <t>Intuis (₹)</t>
  </si>
  <si>
    <t>Warranty (Years)</t>
  </si>
  <si>
    <t>Motion P/SP px</t>
  </si>
  <si>
    <t>2,49,990</t>
  </si>
  <si>
    <t>1,54,990</t>
  </si>
  <si>
    <t>–</t>
  </si>
  <si>
    <t>Pure px</t>
  </si>
  <si>
    <t>Intuis (S/M/P/SP)</t>
  </si>
  <si>
    <t>Intuis 3 RIC 312</t>
  </si>
  <si>
    <t>Intuis 3 Click</t>
  </si>
  <si>
    <t>Motion P/SP</t>
  </si>
  <si>
    <t>7 px</t>
  </si>
  <si>
    <t>5 px</t>
  </si>
  <si>
    <t>3 px</t>
  </si>
  <si>
    <t>2 px</t>
  </si>
  <si>
    <t>1 px</t>
  </si>
  <si>
    <t>Intuis 4 (SP/P/M)</t>
  </si>
  <si>
    <t>₹ 204,990</t>
  </si>
  <si>
    <t>₹ 74,990</t>
  </si>
  <si>
    <t>₹ 41,990</t>
  </si>
  <si>
    <t>₹ 35,990</t>
  </si>
  <si>
    <t>₹ 28,990</t>
  </si>
  <si>
    <t>Product</t>
  </si>
  <si>
    <t>MRP (₹)</t>
  </si>
  <si>
    <t>Unit Price (₹)</t>
  </si>
  <si>
    <t>Orion C&amp;G P/SP BTE</t>
  </si>
  <si>
    <t>Orion C&amp;G P/SP T BTE</t>
  </si>
  <si>
    <t>Orion C&amp;G RIC</t>
  </si>
  <si>
    <t>Multi Charger</t>
  </si>
  <si>
    <t>Run P/SP</t>
  </si>
  <si>
    <t>Fun P/SP</t>
  </si>
  <si>
    <t>Fast P</t>
  </si>
  <si>
    <t>Prompt P/S/SP/Click</t>
  </si>
  <si>
    <t>Basic Products</t>
  </si>
  <si>
    <r>
      <t>NOTE</t>
    </r>
    <r>
      <rPr>
        <i/>
        <sz val="12"/>
        <color rgb="FF000000"/>
        <rFont val="Calibri"/>
        <family val="2"/>
        <scheme val="minor"/>
      </rPr>
      <t>: Charger for Orion C&amp;G needs to be bought separately.</t>
    </r>
  </si>
  <si>
    <t>Kit</t>
  </si>
  <si>
    <t>745,990</t>
  </si>
  <si>
    <t>463,990</t>
  </si>
  <si>
    <t>335,990</t>
  </si>
  <si>
    <t>159,990</t>
  </si>
  <si>
    <t>125,990</t>
  </si>
  <si>
    <t>709,990</t>
  </si>
  <si>
    <t>441,990</t>
  </si>
  <si>
    <t>319,990</t>
  </si>
  <si>
    <t>149,990</t>
  </si>
  <si>
    <t>113,990</t>
  </si>
  <si>
    <t>649,990</t>
  </si>
  <si>
    <t>399,990</t>
  </si>
  <si>
    <t>291,990</t>
  </si>
  <si>
    <t>103,990</t>
  </si>
  <si>
    <t xml:space="preserve"> 89,990</t>
  </si>
  <si>
    <t>619,990</t>
  </si>
  <si>
    <t>389,990</t>
  </si>
  <si>
    <t>219,990</t>
  </si>
  <si>
    <t>129,990</t>
  </si>
  <si>
    <t xml:space="preserve"> 99,990</t>
  </si>
  <si>
    <t>249990</t>
  </si>
  <si>
    <t>154990</t>
  </si>
  <si>
    <t>44990</t>
  </si>
  <si>
    <t>39990</t>
  </si>
  <si>
    <t>32990</t>
  </si>
  <si>
    <t>699,990</t>
  </si>
  <si>
    <t>469,990</t>
  </si>
  <si>
    <t>340,990</t>
  </si>
  <si>
    <t>679,990</t>
  </si>
  <si>
    <t>445,990</t>
  </si>
  <si>
    <t>325,990</t>
  </si>
  <si>
    <t>119,990</t>
  </si>
  <si>
    <t>314,990</t>
  </si>
  <si>
    <t>199,990</t>
  </si>
  <si>
    <t>141,990</t>
  </si>
  <si>
    <t xml:space="preserve"> 64,990</t>
  </si>
  <si>
    <t xml:space="preserve"> 46,990</t>
  </si>
  <si>
    <t>299,990</t>
  </si>
  <si>
    <t>179,990</t>
  </si>
  <si>
    <t xml:space="preserve"> 45,990</t>
  </si>
  <si>
    <t xml:space="preserve"> 38,990</t>
  </si>
  <si>
    <t>379,990</t>
  </si>
  <si>
    <t>239,990</t>
  </si>
  <si>
    <t>175,990</t>
  </si>
  <si>
    <t xml:space="preserve"> 85,990</t>
  </si>
  <si>
    <t xml:space="preserve"> 67,990</t>
  </si>
  <si>
    <t>361,990</t>
  </si>
  <si>
    <t>227,990</t>
  </si>
  <si>
    <t>166,990</t>
  </si>
  <si>
    <t xml:space="preserve"> 81,990</t>
  </si>
  <si>
    <t xml:space="preserve"> 63,990</t>
  </si>
  <si>
    <t>331,990</t>
  </si>
  <si>
    <t>206,990</t>
  </si>
  <si>
    <t>152,990</t>
  </si>
  <si>
    <t xml:space="preserve"> 54,990</t>
  </si>
  <si>
    <t xml:space="preserve"> 47,990</t>
  </si>
  <si>
    <t>Pure C&amp;G / Pure C&amp;G T (Single)</t>
  </si>
  <si>
    <t>Single</t>
  </si>
  <si>
    <t>Price diff in Kit &amp; Single is of Rs. 2995 to 7995</t>
  </si>
  <si>
    <t>MRP (X)</t>
  </si>
  <si>
    <t>MRP (AX)</t>
  </si>
  <si>
    <t>MRP (IX)</t>
  </si>
  <si>
    <t>Pure Is smaller &amp; best</t>
  </si>
  <si>
    <t>There is no much difference in Pure &amp; Styletto from 5IX/AX onwards</t>
  </si>
  <si>
    <t>689,990</t>
  </si>
  <si>
    <t>412,990</t>
  </si>
  <si>
    <t>145,990</t>
  </si>
  <si>
    <t>114990</t>
  </si>
  <si>
    <t>Silk</t>
  </si>
  <si>
    <t>To check about the charge price if additional for Silk X</t>
  </si>
  <si>
    <t xml:space="preserve"> 59,990</t>
  </si>
  <si>
    <t xml:space="preserve"> 43,990</t>
  </si>
  <si>
    <t>Charger</t>
  </si>
  <si>
    <t>Total</t>
  </si>
  <si>
    <t>UCP &lt; 30,000 = 10%</t>
  </si>
  <si>
    <t>·                UCP 30,001 to 50,000 = 15%</t>
  </si>
  <si>
    <t>·                UCP &gt; 50,001 to 2,00,000 = 20%</t>
  </si>
  <si>
    <t>·                UCP &gt;2,00,001 =25%</t>
  </si>
  <si>
    <t>Price after discount (20% off)</t>
  </si>
  <si>
    <t>Pair</t>
  </si>
  <si>
    <t>Price after discount (20/25% off)</t>
  </si>
  <si>
    <t>Price after discount (20/25% off) IX</t>
  </si>
  <si>
    <t>Price after discount (20/25% off) AX</t>
  </si>
  <si>
    <t>Photo of Product</t>
  </si>
  <si>
    <t>Photo on ear</t>
  </si>
  <si>
    <t>AX-AX</t>
  </si>
  <si>
    <t>X-X</t>
  </si>
  <si>
    <t>Pure 312 AX</t>
  </si>
  <si>
    <t>Pure 312 X</t>
  </si>
  <si>
    <t>Motion is less expensive (2k-10k) than Pure 312 AX except 3AX</t>
  </si>
  <si>
    <t>Motion is expensive (17k-26k) than Pure 312 X except 3AX</t>
  </si>
  <si>
    <t xml:space="preserve">Motion C&amp;G/ P/ SP X
  </t>
  </si>
  <si>
    <t>Pure</t>
  </si>
  <si>
    <t>motion</t>
  </si>
  <si>
    <t>Silk X</t>
  </si>
  <si>
    <t>Pure 312 AX-Silk X</t>
  </si>
  <si>
    <t>Pure 312 X-Silk X</t>
  </si>
  <si>
    <t>Pure 312 X/Silk X</t>
  </si>
  <si>
    <t>Pure 312 X and Silk X have similar price except in 2X and 1X (Silk X is costlier by 14k and 5k respectively)</t>
  </si>
  <si>
    <t>Price after discount (20/25% off) X</t>
  </si>
  <si>
    <t>316,990</t>
  </si>
  <si>
    <t>201,990</t>
  </si>
  <si>
    <t>112,990</t>
  </si>
  <si>
    <t xml:space="preserve"> 71,990</t>
  </si>
  <si>
    <t xml:space="preserve"> 56,990</t>
  </si>
  <si>
    <t xml:space="preserve">Price after discount (15% off) </t>
  </si>
  <si>
    <t xml:space="preserve">Price after discount (25/20/15/10% off) </t>
  </si>
  <si>
    <t>204,990</t>
  </si>
  <si>
    <t xml:space="preserve"> 74,990</t>
  </si>
  <si>
    <t xml:space="preserve"> 41,990</t>
  </si>
  <si>
    <t xml:space="preserve"> 35,990</t>
  </si>
  <si>
    <t xml:space="preserve"> 28,990</t>
  </si>
  <si>
    <t xml:space="preserve">Price after discount (10% off) </t>
  </si>
  <si>
    <t>Date</t>
  </si>
  <si>
    <t>Total buyers</t>
  </si>
  <si>
    <t>Total Screenings</t>
  </si>
  <si>
    <t>Significant Hearing loss detected</t>
  </si>
  <si>
    <t>% of SHL</t>
  </si>
  <si>
    <t>% of Screenings</t>
  </si>
  <si>
    <t>(Target:50%)</t>
  </si>
  <si>
    <t>MTD Screening %</t>
  </si>
  <si>
    <t>Comments by SPOC</t>
  </si>
  <si>
    <t>Review by SM: Comments</t>
  </si>
  <si>
    <t>1st April 2025</t>
  </si>
  <si>
    <t>Did not focus</t>
  </si>
  <si>
    <t>Please focus</t>
  </si>
  <si>
    <t>2nd April 2025</t>
  </si>
  <si>
    <t>Customers did not agree</t>
  </si>
  <si>
    <t>Improve approach</t>
  </si>
  <si>
    <t>3rd April 2025</t>
  </si>
  <si>
    <t>Conducted role-plays</t>
  </si>
  <si>
    <t>4th April 2025</t>
  </si>
  <si>
    <t>Internet issue</t>
  </si>
  <si>
    <t>5th April 2025</t>
  </si>
  <si>
    <t>6th April 2025</t>
  </si>
  <si>
    <t>7th April 2025</t>
  </si>
  <si>
    <t>8th April 2025</t>
  </si>
  <si>
    <t>9th April 2025</t>
  </si>
  <si>
    <t>10th April 2025</t>
  </si>
  <si>
    <t>11th April 2025</t>
  </si>
  <si>
    <t>12th April 2025</t>
  </si>
  <si>
    <t>Able to conduct</t>
  </si>
  <si>
    <t>Good progress</t>
  </si>
  <si>
    <t>13th April 2025</t>
  </si>
  <si>
    <t>All store staff supported</t>
  </si>
  <si>
    <t>Good going</t>
  </si>
  <si>
    <t>14th April 2025</t>
  </si>
  <si>
    <t>Excellent</t>
  </si>
  <si>
    <t>15th April 2025</t>
  </si>
  <si>
    <t>Superb</t>
  </si>
  <si>
    <t>MRP (X)
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</si>
</sst>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_ [$₹-4009]\ * #,##0_ ;_ [$₹-4009]\ * \-#,##0_ ;_ [$₹-4009]\ * &quot;-&quot;??_ ;_ @_ 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ptos"/>
      <family val="2"/>
    </font>
    <font>
      <b/>
      <sz val="12"/>
      <color rgb="FF000000"/>
      <name val="Inherit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5" borderId="1" xfId="0" applyFill="1" applyBorder="1"/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1" fillId="0" borderId="1" xfId="0" applyFont="1" applyBorder="1"/>
    <xf numFmtId="165" fontId="3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7" fillId="6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0" borderId="1" xfId="0" applyFont="1" applyBorder="1" applyAlignment="1">
      <alignment horizontal="justify" vertical="top" wrapText="1"/>
    </xf>
    <xf numFmtId="0" fontId="8" fillId="7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7" fillId="6" borderId="1" xfId="0" applyFont="1" applyFill="1" applyBorder="1"/>
    <xf numFmtId="0" fontId="8" fillId="7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5" fillId="12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/>
    </xf>
    <xf numFmtId="1" fontId="0" fillId="5" borderId="1" xfId="0" applyNumberFormat="1" applyFill="1" applyBorder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" fontId="1" fillId="8" borderId="0" xfId="0" applyNumberFormat="1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" fontId="0" fillId="0" borderId="0" xfId="0" applyNumberFormat="1"/>
    <xf numFmtId="0" fontId="1" fillId="0" borderId="0" xfId="0" applyFont="1" applyAlignment="1">
      <alignment horizontal="left" vertical="center"/>
    </xf>
    <xf numFmtId="1" fontId="1" fillId="8" borderId="1" xfId="0" applyNumberFormat="1" applyFont="1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2" fontId="8" fillId="0" borderId="1" xfId="0" applyNumberFormat="1" applyFont="1" applyBorder="1" applyAlignment="1">
      <alignment vertical="center" wrapText="1"/>
    </xf>
    <xf numFmtId="0" fontId="0" fillId="13" borderId="0" xfId="0" applyFill="1"/>
    <xf numFmtId="0" fontId="3" fillId="0" borderId="3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8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1" fontId="10" fillId="1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" fontId="7" fillId="0" borderId="0" xfId="0" applyNumberFormat="1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5" fillId="14" borderId="9" xfId="0" applyFont="1" applyFill="1" applyBorder="1" applyAlignment="1">
      <alignment vertical="center"/>
    </xf>
    <xf numFmtId="0" fontId="15" fillId="14" borderId="12" xfId="0" applyFont="1" applyFill="1" applyBorder="1" applyAlignment="1">
      <alignment horizontal="center" vertical="center"/>
    </xf>
    <xf numFmtId="9" fontId="15" fillId="14" borderId="12" xfId="0" applyNumberFormat="1" applyFont="1" applyFill="1" applyBorder="1" applyAlignment="1">
      <alignment horizontal="center" vertical="center"/>
    </xf>
    <xf numFmtId="0" fontId="15" fillId="14" borderId="12" xfId="0" applyFont="1" applyFill="1" applyBorder="1" applyAlignment="1">
      <alignment vertical="center"/>
    </xf>
    <xf numFmtId="0" fontId="15" fillId="14" borderId="0" xfId="0" applyFont="1" applyFill="1" applyAlignment="1">
      <alignment vertical="center"/>
    </xf>
    <xf numFmtId="0" fontId="15" fillId="14" borderId="10" xfId="0" applyFont="1" applyFill="1" applyBorder="1" applyAlignment="1">
      <alignment vertical="center"/>
    </xf>
    <xf numFmtId="0" fontId="16" fillId="15" borderId="8" xfId="0" applyFont="1" applyFill="1" applyBorder="1" applyAlignment="1">
      <alignment horizontal="center" vertical="center"/>
    </xf>
    <xf numFmtId="0" fontId="16" fillId="15" borderId="8" xfId="0" applyFont="1" applyFill="1" applyBorder="1" applyAlignment="1">
      <alignment horizontal="center" vertical="center" wrapText="1"/>
    </xf>
    <xf numFmtId="0" fontId="16" fillId="15" borderId="11" xfId="0" applyFont="1" applyFill="1" applyBorder="1" applyAlignment="1">
      <alignment horizontal="center" vertical="center" wrapText="1"/>
    </xf>
    <xf numFmtId="0" fontId="16" fillId="15" borderId="9" xfId="0" applyFont="1" applyFill="1" applyBorder="1" applyAlignment="1">
      <alignment horizontal="center" vertical="center"/>
    </xf>
    <xf numFmtId="0" fontId="16" fillId="15" borderId="9" xfId="0" applyFont="1" applyFill="1" applyBorder="1" applyAlignment="1">
      <alignment horizontal="center" vertical="center" wrapText="1"/>
    </xf>
    <xf numFmtId="0" fontId="16" fillId="15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BC5D-0919-4234-977A-8E121DCB5E57}">
  <dimension ref="C2:W33"/>
  <sheetViews>
    <sheetView workbookViewId="0">
      <selection activeCell="G20" sqref="G20:G25"/>
    </sheetView>
  </sheetViews>
  <sheetFormatPr defaultRowHeight="15"/>
  <cols>
    <col min="5" max="5" width="9.5703125" bestFit="1" customWidth="1"/>
  </cols>
  <sheetData>
    <row r="2" spans="3:23">
      <c r="C2" s="91" t="s">
        <v>13</v>
      </c>
      <c r="D2" s="91"/>
      <c r="E2" s="91"/>
      <c r="F2" s="91"/>
      <c r="M2" s="92" t="s">
        <v>201</v>
      </c>
      <c r="N2" s="92"/>
      <c r="O2" s="92"/>
      <c r="P2" s="92"/>
    </row>
    <row r="3" spans="3:23" ht="75">
      <c r="C3" s="3" t="s">
        <v>0</v>
      </c>
      <c r="D3" s="5" t="s">
        <v>206</v>
      </c>
      <c r="E3" s="58" t="s">
        <v>226</v>
      </c>
      <c r="F3" s="3" t="s">
        <v>0</v>
      </c>
      <c r="G3" s="5" t="s">
        <v>205</v>
      </c>
      <c r="H3" s="58" t="s">
        <v>226</v>
      </c>
      <c r="I3" s="3" t="s">
        <v>0</v>
      </c>
      <c r="J3" s="5" t="s">
        <v>204</v>
      </c>
      <c r="K3" s="58" t="s">
        <v>226</v>
      </c>
      <c r="M3" s="3" t="s">
        <v>0</v>
      </c>
      <c r="N3" s="5" t="s">
        <v>96</v>
      </c>
      <c r="O3" s="3" t="s">
        <v>0</v>
      </c>
      <c r="P3" s="5" t="s">
        <v>96</v>
      </c>
      <c r="Q3" s="12" t="s">
        <v>98</v>
      </c>
      <c r="R3" s="3" t="s">
        <v>0</v>
      </c>
      <c r="S3" s="5" t="s">
        <v>96</v>
      </c>
      <c r="T3" s="12" t="s">
        <v>99</v>
      </c>
      <c r="U3" s="12" t="s">
        <v>100</v>
      </c>
      <c r="W3" t="s">
        <v>203</v>
      </c>
    </row>
    <row r="4" spans="3:23">
      <c r="C4" s="6" t="s">
        <v>1</v>
      </c>
      <c r="D4" s="8" t="s">
        <v>145</v>
      </c>
      <c r="E4" s="59">
        <f>D4*0.75</f>
        <v>559492.5</v>
      </c>
      <c r="F4" s="7" t="s">
        <v>35</v>
      </c>
      <c r="G4" s="8" t="s">
        <v>150</v>
      </c>
      <c r="H4" s="59">
        <f>G4*0.75</f>
        <v>532492.5</v>
      </c>
      <c r="I4" s="7" t="s">
        <v>62</v>
      </c>
      <c r="J4" s="8" t="s">
        <v>155</v>
      </c>
      <c r="K4" s="59">
        <f>J4*0.75</f>
        <v>487492.5</v>
      </c>
      <c r="M4" s="6" t="s">
        <v>1</v>
      </c>
      <c r="N4" s="8" t="s">
        <v>186</v>
      </c>
      <c r="O4" s="7" t="s">
        <v>35</v>
      </c>
      <c r="P4" s="10" t="s">
        <v>191</v>
      </c>
      <c r="Q4" s="44">
        <f>N4-P4</f>
        <v>18000</v>
      </c>
      <c r="R4" s="7" t="s">
        <v>62</v>
      </c>
      <c r="S4" s="10" t="s">
        <v>196</v>
      </c>
      <c r="T4" s="2">
        <f>N4-S4</f>
        <v>48000</v>
      </c>
      <c r="U4" s="2">
        <f>P4-S4</f>
        <v>30000</v>
      </c>
    </row>
    <row r="5" spans="3:23">
      <c r="C5" s="9" t="s">
        <v>2</v>
      </c>
      <c r="D5" s="8" t="s">
        <v>146</v>
      </c>
      <c r="E5" s="59">
        <f t="shared" ref="E5:E6" si="0">D5*0.75</f>
        <v>347992.5</v>
      </c>
      <c r="F5" s="7" t="s">
        <v>36</v>
      </c>
      <c r="G5" s="8" t="s">
        <v>151</v>
      </c>
      <c r="H5" s="59">
        <f t="shared" ref="H5:H6" si="1">G5*0.75</f>
        <v>331492.5</v>
      </c>
      <c r="I5" s="7" t="s">
        <v>63</v>
      </c>
      <c r="J5" s="8" t="s">
        <v>156</v>
      </c>
      <c r="K5" s="59">
        <f t="shared" ref="K5:K6" si="2">J5*0.75</f>
        <v>299992.5</v>
      </c>
      <c r="M5" s="9" t="s">
        <v>2</v>
      </c>
      <c r="N5" s="8" t="s">
        <v>187</v>
      </c>
      <c r="O5" s="7" t="s">
        <v>36</v>
      </c>
      <c r="P5" s="10" t="s">
        <v>192</v>
      </c>
      <c r="Q5" s="44">
        <f t="shared" ref="Q5:Q8" si="3">N5-P5</f>
        <v>12000</v>
      </c>
      <c r="R5" s="7" t="s">
        <v>63</v>
      </c>
      <c r="S5" s="10" t="s">
        <v>197</v>
      </c>
      <c r="T5" s="2">
        <f t="shared" ref="T5:T8" si="4">N5-S5</f>
        <v>33000</v>
      </c>
      <c r="U5" s="2">
        <f t="shared" ref="U5:U8" si="5">P5-S5</f>
        <v>21000</v>
      </c>
    </row>
    <row r="6" spans="3:23">
      <c r="C6" s="9" t="s">
        <v>3</v>
      </c>
      <c r="D6" s="8" t="s">
        <v>147</v>
      </c>
      <c r="E6" s="59">
        <f t="shared" si="0"/>
        <v>251992.5</v>
      </c>
      <c r="F6" s="7" t="s">
        <v>37</v>
      </c>
      <c r="G6" s="8" t="s">
        <v>152</v>
      </c>
      <c r="H6" s="59">
        <f t="shared" si="1"/>
        <v>239992.5</v>
      </c>
      <c r="I6" s="7" t="s">
        <v>64</v>
      </c>
      <c r="J6" s="8" t="s">
        <v>157</v>
      </c>
      <c r="K6" s="59">
        <f t="shared" si="2"/>
        <v>218992.5</v>
      </c>
      <c r="M6" s="9" t="s">
        <v>3</v>
      </c>
      <c r="N6" s="8" t="s">
        <v>188</v>
      </c>
      <c r="O6" s="7" t="s">
        <v>37</v>
      </c>
      <c r="P6" s="10" t="s">
        <v>193</v>
      </c>
      <c r="Q6" s="44">
        <f t="shared" si="3"/>
        <v>9000</v>
      </c>
      <c r="R6" s="7" t="s">
        <v>64</v>
      </c>
      <c r="S6" s="10" t="s">
        <v>198</v>
      </c>
      <c r="T6" s="2">
        <f t="shared" si="4"/>
        <v>23000</v>
      </c>
      <c r="U6" s="2">
        <f t="shared" si="5"/>
        <v>14000</v>
      </c>
    </row>
    <row r="7" spans="3:23">
      <c r="C7" s="9" t="s">
        <v>4</v>
      </c>
      <c r="D7" s="8" t="s">
        <v>148</v>
      </c>
      <c r="E7" s="59">
        <f>D7*0.8</f>
        <v>127992</v>
      </c>
      <c r="F7" s="7" t="s">
        <v>38</v>
      </c>
      <c r="G7" s="8" t="s">
        <v>153</v>
      </c>
      <c r="H7" s="59">
        <f>G7*0.8</f>
        <v>119992</v>
      </c>
      <c r="I7" s="7" t="s">
        <v>65</v>
      </c>
      <c r="J7" s="8" t="s">
        <v>158</v>
      </c>
      <c r="K7" s="59">
        <f>J7*0.8</f>
        <v>83192</v>
      </c>
      <c r="M7" s="9" t="s">
        <v>4</v>
      </c>
      <c r="N7" s="8" t="s">
        <v>189</v>
      </c>
      <c r="O7" s="7" t="s">
        <v>38</v>
      </c>
      <c r="P7" s="10" t="s">
        <v>194</v>
      </c>
      <c r="Q7" s="44">
        <f t="shared" si="3"/>
        <v>4000</v>
      </c>
      <c r="R7" s="7" t="s">
        <v>65</v>
      </c>
      <c r="S7" s="10" t="s">
        <v>199</v>
      </c>
      <c r="T7" s="2">
        <f t="shared" si="4"/>
        <v>31000</v>
      </c>
      <c r="U7" s="2">
        <f t="shared" si="5"/>
        <v>27000</v>
      </c>
    </row>
    <row r="8" spans="3:23">
      <c r="C8" s="9" t="s">
        <v>5</v>
      </c>
      <c r="D8" s="8" t="s">
        <v>149</v>
      </c>
      <c r="E8" s="59">
        <f>D8*0.8</f>
        <v>100792</v>
      </c>
      <c r="F8" s="7" t="s">
        <v>39</v>
      </c>
      <c r="G8" s="8" t="s">
        <v>154</v>
      </c>
      <c r="H8" s="59">
        <f>G8*0.8</f>
        <v>91192</v>
      </c>
      <c r="I8" s="7" t="s">
        <v>66</v>
      </c>
      <c r="J8" s="8" t="s">
        <v>159</v>
      </c>
      <c r="K8" s="59">
        <f>J8*0.8</f>
        <v>71992</v>
      </c>
      <c r="M8" s="9" t="s">
        <v>5</v>
      </c>
      <c r="N8" s="8" t="s">
        <v>190</v>
      </c>
      <c r="O8" s="7" t="s">
        <v>39</v>
      </c>
      <c r="P8" s="10" t="s">
        <v>195</v>
      </c>
      <c r="Q8" s="44">
        <f t="shared" si="3"/>
        <v>4000</v>
      </c>
      <c r="R8" s="7" t="s">
        <v>66</v>
      </c>
      <c r="S8" s="10" t="s">
        <v>200</v>
      </c>
      <c r="T8" s="2">
        <f t="shared" si="4"/>
        <v>20000</v>
      </c>
      <c r="U8" s="2">
        <f t="shared" si="5"/>
        <v>16000</v>
      </c>
    </row>
    <row r="10" spans="3:23">
      <c r="C10" s="93" t="s">
        <v>12</v>
      </c>
      <c r="D10" s="93"/>
      <c r="E10" s="93"/>
      <c r="F10" s="93"/>
    </row>
    <row r="11" spans="3:23" ht="75">
      <c r="C11" s="3" t="s">
        <v>0</v>
      </c>
      <c r="D11" s="5" t="s">
        <v>206</v>
      </c>
      <c r="E11" s="58" t="s">
        <v>226</v>
      </c>
      <c r="F11" s="3" t="s">
        <v>0</v>
      </c>
      <c r="G11" s="5" t="s">
        <v>205</v>
      </c>
      <c r="H11" s="58" t="s">
        <v>227</v>
      </c>
      <c r="M11" s="46" t="s">
        <v>207</v>
      </c>
    </row>
    <row r="12" spans="3:23">
      <c r="C12" s="6" t="s">
        <v>1</v>
      </c>
      <c r="D12" s="8" t="s">
        <v>170</v>
      </c>
      <c r="E12" s="59">
        <v>524992.5</v>
      </c>
      <c r="F12" s="7" t="s">
        <v>35</v>
      </c>
      <c r="G12" s="8" t="s">
        <v>173</v>
      </c>
      <c r="H12" s="59">
        <v>509992.5</v>
      </c>
      <c r="M12" s="46" t="s">
        <v>208</v>
      </c>
    </row>
    <row r="13" spans="3:23">
      <c r="C13" s="9" t="s">
        <v>2</v>
      </c>
      <c r="D13" s="8" t="s">
        <v>171</v>
      </c>
      <c r="E13" s="59">
        <v>352492.5</v>
      </c>
      <c r="F13" s="7" t="s">
        <v>36</v>
      </c>
      <c r="G13" s="8" t="s">
        <v>174</v>
      </c>
      <c r="H13" s="59">
        <v>334492.5</v>
      </c>
    </row>
    <row r="14" spans="3:23">
      <c r="C14" s="9" t="s">
        <v>3</v>
      </c>
      <c r="D14" s="8" t="s">
        <v>172</v>
      </c>
      <c r="E14" s="59">
        <v>255742.5</v>
      </c>
      <c r="F14" s="7" t="s">
        <v>37</v>
      </c>
      <c r="G14" s="8" t="s">
        <v>175</v>
      </c>
      <c r="H14" s="59">
        <v>244492.5</v>
      </c>
    </row>
    <row r="15" spans="3:23" ht="15.75">
      <c r="C15" s="9" t="s">
        <v>4</v>
      </c>
      <c r="D15" s="8" t="s">
        <v>148</v>
      </c>
      <c r="E15" s="59">
        <v>127992</v>
      </c>
      <c r="F15" s="7" t="s">
        <v>38</v>
      </c>
      <c r="G15" s="8" t="s">
        <v>153</v>
      </c>
      <c r="H15" s="59">
        <v>119992</v>
      </c>
      <c r="K15" s="16"/>
      <c r="L15" s="21"/>
      <c r="M15" s="21"/>
      <c r="N15" s="21"/>
      <c r="O15" s="21"/>
      <c r="P15" s="47"/>
    </row>
    <row r="16" spans="3:23" ht="15.75">
      <c r="C16" s="9" t="s">
        <v>5</v>
      </c>
      <c r="D16" s="8" t="s">
        <v>163</v>
      </c>
      <c r="E16" s="59">
        <v>103992</v>
      </c>
      <c r="F16" s="7" t="s">
        <v>39</v>
      </c>
      <c r="G16" s="8" t="s">
        <v>176</v>
      </c>
      <c r="H16" s="59">
        <v>95992</v>
      </c>
      <c r="L16" s="22"/>
      <c r="M16" s="22"/>
      <c r="N16" s="22"/>
      <c r="O16" s="22"/>
      <c r="P16" s="22"/>
    </row>
    <row r="19" spans="3:14">
      <c r="C19" s="94" t="s">
        <v>213</v>
      </c>
      <c r="D19" s="94"/>
      <c r="E19" s="94"/>
      <c r="F19" s="94"/>
    </row>
    <row r="20" spans="3:14" ht="75">
      <c r="C20" s="3" t="s">
        <v>0</v>
      </c>
      <c r="D20" s="5" t="s">
        <v>206</v>
      </c>
      <c r="E20" s="58" t="s">
        <v>225</v>
      </c>
      <c r="F20" s="56"/>
      <c r="G20" s="5" t="s">
        <v>204</v>
      </c>
      <c r="H20" s="56" t="s">
        <v>224</v>
      </c>
      <c r="I20" s="58" t="s">
        <v>225</v>
      </c>
    </row>
    <row r="21" spans="3:14">
      <c r="C21" s="6" t="s">
        <v>1</v>
      </c>
      <c r="D21" s="56" t="s">
        <v>209</v>
      </c>
      <c r="E21" s="59">
        <f>D21*0.75</f>
        <v>517492.5</v>
      </c>
      <c r="F21" s="7" t="s">
        <v>62</v>
      </c>
      <c r="G21" s="56" t="s">
        <v>182</v>
      </c>
      <c r="H21" s="56">
        <v>599980</v>
      </c>
      <c r="I21" s="60">
        <v>449985</v>
      </c>
      <c r="M21" t="s">
        <v>214</v>
      </c>
    </row>
    <row r="22" spans="3:14">
      <c r="C22" s="9" t="s">
        <v>2</v>
      </c>
      <c r="D22" s="56" t="s">
        <v>210</v>
      </c>
      <c r="E22" s="59">
        <f>D22*0.75</f>
        <v>309742.5</v>
      </c>
      <c r="F22" s="7" t="s">
        <v>63</v>
      </c>
      <c r="G22" s="56" t="s">
        <v>183</v>
      </c>
      <c r="H22" s="56">
        <v>359980</v>
      </c>
      <c r="I22" s="60">
        <v>269985</v>
      </c>
    </row>
    <row r="23" spans="3:14">
      <c r="C23" s="9" t="s">
        <v>3</v>
      </c>
      <c r="D23" s="56" t="s">
        <v>182</v>
      </c>
      <c r="E23" s="59">
        <f>D23*0.75</f>
        <v>224992.5</v>
      </c>
      <c r="F23" s="7" t="s">
        <v>64</v>
      </c>
      <c r="G23" s="56" t="s">
        <v>163</v>
      </c>
      <c r="H23" s="56">
        <v>259980</v>
      </c>
      <c r="I23" s="60">
        <v>194985</v>
      </c>
    </row>
    <row r="24" spans="3:14">
      <c r="C24" s="9" t="s">
        <v>4</v>
      </c>
      <c r="D24" s="56" t="s">
        <v>211</v>
      </c>
      <c r="E24" s="59">
        <f>D24*0.8</f>
        <v>116792</v>
      </c>
      <c r="F24" s="7" t="s">
        <v>65</v>
      </c>
      <c r="G24" s="56" t="s">
        <v>215</v>
      </c>
      <c r="H24" s="56">
        <v>119980</v>
      </c>
      <c r="I24" s="60">
        <v>95984</v>
      </c>
    </row>
    <row r="25" spans="3:14">
      <c r="C25" s="9" t="s">
        <v>5</v>
      </c>
      <c r="D25" s="56" t="s">
        <v>212</v>
      </c>
      <c r="E25" s="59">
        <f>D25*0.8</f>
        <v>91992</v>
      </c>
      <c r="F25" s="7" t="s">
        <v>66</v>
      </c>
      <c r="G25" s="56" t="s">
        <v>216</v>
      </c>
      <c r="H25" s="56">
        <v>87980</v>
      </c>
      <c r="I25" s="60">
        <v>70384</v>
      </c>
      <c r="N25" t="s">
        <v>219</v>
      </c>
    </row>
    <row r="27" spans="3:14">
      <c r="C27" s="93" t="s">
        <v>136</v>
      </c>
      <c r="D27" s="93"/>
      <c r="E27" s="93"/>
      <c r="F27" s="93"/>
      <c r="N27" t="s">
        <v>220</v>
      </c>
    </row>
    <row r="28" spans="3:14" ht="60">
      <c r="C28" s="3" t="s">
        <v>0</v>
      </c>
      <c r="D28" s="5" t="s">
        <v>96</v>
      </c>
      <c r="E28" s="52" t="s">
        <v>217</v>
      </c>
      <c r="F28" s="51" t="s">
        <v>218</v>
      </c>
      <c r="G28" s="57" t="s">
        <v>223</v>
      </c>
    </row>
    <row r="29" spans="3:14">
      <c r="C29" s="49">
        <v>200</v>
      </c>
      <c r="D29" s="50">
        <v>77980</v>
      </c>
      <c r="E29" s="50">
        <v>3990</v>
      </c>
      <c r="F29" s="55">
        <f>D29+E29</f>
        <v>81970</v>
      </c>
      <c r="G29" s="60">
        <f>(D29*0.8)+E29</f>
        <v>66374</v>
      </c>
      <c r="N29" t="s">
        <v>221</v>
      </c>
    </row>
    <row r="30" spans="3:14">
      <c r="C30" s="51">
        <v>100</v>
      </c>
      <c r="D30" s="50">
        <v>73980</v>
      </c>
      <c r="E30" s="50">
        <v>3990</v>
      </c>
      <c r="F30" s="55">
        <f t="shared" ref="F30:F32" si="6">D30+E30</f>
        <v>77970</v>
      </c>
      <c r="G30" s="60">
        <f t="shared" ref="G30:G32" si="7">(D30*0.8)+E30</f>
        <v>63174</v>
      </c>
    </row>
    <row r="31" spans="3:14">
      <c r="C31" s="51">
        <v>75</v>
      </c>
      <c r="D31" s="50">
        <v>65980</v>
      </c>
      <c r="E31" s="50">
        <v>3990</v>
      </c>
      <c r="F31" s="55">
        <f t="shared" si="6"/>
        <v>69970</v>
      </c>
      <c r="G31" s="60">
        <f t="shared" si="7"/>
        <v>56774</v>
      </c>
      <c r="N31" t="s">
        <v>222</v>
      </c>
    </row>
    <row r="32" spans="3:14">
      <c r="C32" s="51">
        <v>50</v>
      </c>
      <c r="D32" s="50">
        <v>57980</v>
      </c>
      <c r="E32" s="50">
        <v>3990</v>
      </c>
      <c r="F32" s="55">
        <f t="shared" si="6"/>
        <v>61970</v>
      </c>
      <c r="G32" s="60">
        <f t="shared" si="7"/>
        <v>50374</v>
      </c>
    </row>
    <row r="33" spans="3:5">
      <c r="C33" s="53"/>
      <c r="E33" s="54"/>
    </row>
  </sheetData>
  <mergeCells count="5">
    <mergeCell ref="C2:F2"/>
    <mergeCell ref="M2:P2"/>
    <mergeCell ref="C10:F10"/>
    <mergeCell ref="C19:F19"/>
    <mergeCell ref="C27:F27"/>
  </mergeCells>
  <pageMargins left="0.7" right="0.7" top="0.75" bottom="0.75" header="0.3" footer="0.3"/>
  <headerFooter>
    <oddFooter>&amp;L_x000D_&amp;1#&amp;"Calibri"&amp;8&amp;K000000 Sensitivity: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3DBD-50AD-445D-B23E-005D4F837B7D}">
  <dimension ref="A1:T29"/>
  <sheetViews>
    <sheetView workbookViewId="0">
      <selection activeCell="O29" sqref="O29"/>
    </sheetView>
  </sheetViews>
  <sheetFormatPr defaultRowHeight="15"/>
  <cols>
    <col min="2" max="2" width="13.140625" customWidth="1"/>
    <col min="3" max="4" width="11.42578125" customWidth="1"/>
    <col min="5" max="5" width="10.5703125" customWidth="1"/>
    <col min="6" max="6" width="10.28515625" customWidth="1"/>
    <col min="7" max="7" width="12.5703125" customWidth="1"/>
    <col min="8" max="8" width="9.85546875" customWidth="1"/>
    <col min="9" max="9" width="11.28515625" customWidth="1"/>
    <col min="10" max="11" width="10.140625" customWidth="1"/>
    <col min="12" max="12" width="11" customWidth="1"/>
    <col min="13" max="13" width="10.85546875" customWidth="1"/>
    <col min="14" max="14" width="11" customWidth="1"/>
    <col min="15" max="15" width="12.140625" customWidth="1"/>
    <col min="16" max="16" width="10.7109375" customWidth="1"/>
    <col min="17" max="17" width="11" customWidth="1"/>
    <col min="18" max="18" width="11.28515625" customWidth="1"/>
    <col min="19" max="19" width="10.42578125" customWidth="1"/>
    <col min="20" max="20" width="10.85546875" customWidth="1"/>
  </cols>
  <sheetData>
    <row r="1" spans="1:20">
      <c r="B1" s="95" t="s">
        <v>10</v>
      </c>
      <c r="C1" s="95"/>
      <c r="D1" s="95"/>
      <c r="E1" s="95"/>
      <c r="L1" s="92" t="s">
        <v>201</v>
      </c>
      <c r="M1" s="92"/>
      <c r="N1" s="92"/>
      <c r="O1" s="92"/>
    </row>
    <row r="2" spans="1:20" ht="30" customHeight="1">
      <c r="B2" s="11" t="s">
        <v>0</v>
      </c>
      <c r="C2" s="5" t="s">
        <v>96</v>
      </c>
      <c r="D2" s="11" t="s">
        <v>0</v>
      </c>
      <c r="E2" s="5" t="s">
        <v>96</v>
      </c>
      <c r="F2" s="2" t="s">
        <v>97</v>
      </c>
      <c r="L2" s="3" t="s">
        <v>0</v>
      </c>
      <c r="M2" s="5" t="s">
        <v>96</v>
      </c>
      <c r="N2" s="3" t="s">
        <v>0</v>
      </c>
      <c r="O2" s="5" t="s">
        <v>96</v>
      </c>
      <c r="P2" s="12" t="s">
        <v>98</v>
      </c>
      <c r="Q2" s="3" t="s">
        <v>0</v>
      </c>
      <c r="R2" s="5" t="s">
        <v>96</v>
      </c>
      <c r="S2" s="12" t="s">
        <v>99</v>
      </c>
      <c r="T2" s="12" t="s">
        <v>100</v>
      </c>
    </row>
    <row r="3" spans="1:20">
      <c r="A3" t="s">
        <v>144</v>
      </c>
      <c r="B3" s="6" t="s">
        <v>1</v>
      </c>
      <c r="C3" s="8">
        <v>299990</v>
      </c>
      <c r="D3" s="41" t="s">
        <v>62</v>
      </c>
      <c r="E3" s="42" t="s">
        <v>17</v>
      </c>
      <c r="F3" s="2">
        <v>0</v>
      </c>
      <c r="K3" t="s">
        <v>202</v>
      </c>
      <c r="L3" s="6" t="s">
        <v>1</v>
      </c>
      <c r="M3" s="8" t="s">
        <v>186</v>
      </c>
      <c r="N3" s="7" t="s">
        <v>35</v>
      </c>
      <c r="O3" s="10" t="s">
        <v>191</v>
      </c>
      <c r="P3" s="44">
        <f>M3-O3</f>
        <v>18000</v>
      </c>
      <c r="Q3" s="7" t="s">
        <v>62</v>
      </c>
      <c r="R3" s="10" t="s">
        <v>196</v>
      </c>
      <c r="S3" s="2">
        <f>M3-R3</f>
        <v>48000</v>
      </c>
      <c r="T3" s="2">
        <f>O3-R3</f>
        <v>30000</v>
      </c>
    </row>
    <row r="4" spans="1:20">
      <c r="B4" s="9" t="s">
        <v>2</v>
      </c>
      <c r="C4" s="13" t="s">
        <v>11</v>
      </c>
      <c r="D4" s="7" t="s">
        <v>63</v>
      </c>
      <c r="E4" s="13" t="s">
        <v>11</v>
      </c>
      <c r="F4" s="2" t="s">
        <v>11</v>
      </c>
      <c r="K4" t="s">
        <v>202</v>
      </c>
      <c r="L4" s="9" t="s">
        <v>2</v>
      </c>
      <c r="M4" s="8" t="s">
        <v>187</v>
      </c>
      <c r="N4" s="7" t="s">
        <v>36</v>
      </c>
      <c r="O4" s="10" t="s">
        <v>192</v>
      </c>
      <c r="P4" s="44">
        <f t="shared" ref="P4:P7" si="0">M4-O4</f>
        <v>12000</v>
      </c>
      <c r="Q4" s="7" t="s">
        <v>63</v>
      </c>
      <c r="R4" s="10" t="s">
        <v>197</v>
      </c>
      <c r="S4" s="2">
        <f t="shared" ref="S4:S7" si="1">M4-R4</f>
        <v>33000</v>
      </c>
      <c r="T4" s="2">
        <f t="shared" ref="T4:T7" si="2">O4-R4</f>
        <v>21000</v>
      </c>
    </row>
    <row r="5" spans="1:20">
      <c r="B5" s="9" t="s">
        <v>3</v>
      </c>
      <c r="C5" s="13" t="s">
        <v>11</v>
      </c>
      <c r="D5" s="7" t="s">
        <v>64</v>
      </c>
      <c r="E5" s="13" t="s">
        <v>11</v>
      </c>
      <c r="F5" s="2" t="s">
        <v>11</v>
      </c>
      <c r="K5" t="s">
        <v>202</v>
      </c>
      <c r="L5" s="9" t="s">
        <v>3</v>
      </c>
      <c r="M5" s="8" t="s">
        <v>188</v>
      </c>
      <c r="N5" s="7" t="s">
        <v>37</v>
      </c>
      <c r="O5" s="10" t="s">
        <v>193</v>
      </c>
      <c r="P5" s="44">
        <f t="shared" si="0"/>
        <v>9000</v>
      </c>
      <c r="Q5" s="7" t="s">
        <v>64</v>
      </c>
      <c r="R5" s="10" t="s">
        <v>198</v>
      </c>
      <c r="S5" s="2">
        <f t="shared" si="1"/>
        <v>23000</v>
      </c>
      <c r="T5" s="2">
        <f t="shared" si="2"/>
        <v>14000</v>
      </c>
    </row>
    <row r="6" spans="1:20">
      <c r="B6" s="9" t="s">
        <v>4</v>
      </c>
      <c r="C6" s="13" t="s">
        <v>11</v>
      </c>
      <c r="D6" s="7" t="s">
        <v>65</v>
      </c>
      <c r="E6" s="13" t="s">
        <v>11</v>
      </c>
      <c r="F6" s="2" t="s">
        <v>11</v>
      </c>
      <c r="K6" t="s">
        <v>202</v>
      </c>
      <c r="L6" s="9" t="s">
        <v>4</v>
      </c>
      <c r="M6" s="8" t="s">
        <v>189</v>
      </c>
      <c r="N6" s="7" t="s">
        <v>38</v>
      </c>
      <c r="O6" s="10" t="s">
        <v>194</v>
      </c>
      <c r="P6" s="44">
        <f t="shared" si="0"/>
        <v>4000</v>
      </c>
      <c r="Q6" s="7" t="s">
        <v>65</v>
      </c>
      <c r="R6" s="10" t="s">
        <v>199</v>
      </c>
      <c r="S6" s="2">
        <f t="shared" si="1"/>
        <v>31000</v>
      </c>
      <c r="T6" s="2">
        <f t="shared" si="2"/>
        <v>27000</v>
      </c>
    </row>
    <row r="7" spans="1:20">
      <c r="A7" t="s">
        <v>144</v>
      </c>
      <c r="B7" s="9" t="s">
        <v>5</v>
      </c>
      <c r="C7" s="8">
        <v>149990</v>
      </c>
      <c r="D7" s="43" t="s">
        <v>66</v>
      </c>
      <c r="E7" s="42" t="s">
        <v>16</v>
      </c>
      <c r="F7" s="2">
        <v>0</v>
      </c>
      <c r="K7" t="s">
        <v>202</v>
      </c>
      <c r="L7" s="9" t="s">
        <v>5</v>
      </c>
      <c r="M7" s="8" t="s">
        <v>190</v>
      </c>
      <c r="N7" s="7" t="s">
        <v>39</v>
      </c>
      <c r="O7" s="10" t="s">
        <v>195</v>
      </c>
      <c r="P7" s="44">
        <f t="shared" si="0"/>
        <v>4000</v>
      </c>
      <c r="Q7" s="7" t="s">
        <v>66</v>
      </c>
      <c r="R7" s="10" t="s">
        <v>200</v>
      </c>
      <c r="S7" s="2">
        <f t="shared" si="1"/>
        <v>20000</v>
      </c>
      <c r="T7" s="2">
        <f t="shared" si="2"/>
        <v>16000</v>
      </c>
    </row>
    <row r="9" spans="1:20">
      <c r="B9" s="93" t="s">
        <v>12</v>
      </c>
      <c r="C9" s="93"/>
      <c r="D9" s="93"/>
      <c r="E9" s="93"/>
      <c r="L9" s="96" t="s">
        <v>42</v>
      </c>
      <c r="M9" s="96"/>
      <c r="N9" s="96"/>
      <c r="O9" s="96"/>
    </row>
    <row r="10" spans="1:20" ht="30">
      <c r="B10" s="3" t="s">
        <v>0</v>
      </c>
      <c r="C10" s="4" t="s">
        <v>96</v>
      </c>
      <c r="D10" s="3" t="s">
        <v>0</v>
      </c>
      <c r="E10" s="5" t="s">
        <v>96</v>
      </c>
      <c r="F10" s="2" t="s">
        <v>97</v>
      </c>
      <c r="L10" s="3" t="s">
        <v>0</v>
      </c>
      <c r="M10" s="5" t="s">
        <v>96</v>
      </c>
      <c r="N10" s="3" t="s">
        <v>0</v>
      </c>
      <c r="O10" s="5" t="s">
        <v>96</v>
      </c>
      <c r="P10" s="2" t="s">
        <v>97</v>
      </c>
    </row>
    <row r="11" spans="1:20">
      <c r="A11" t="s">
        <v>144</v>
      </c>
      <c r="B11" s="6" t="s">
        <v>1</v>
      </c>
      <c r="C11" s="8" t="s">
        <v>170</v>
      </c>
      <c r="D11" s="7" t="s">
        <v>35</v>
      </c>
      <c r="E11" s="8" t="s">
        <v>173</v>
      </c>
      <c r="F11" s="2">
        <f>C11-E11</f>
        <v>20000</v>
      </c>
      <c r="H11" s="1"/>
      <c r="I11" s="1"/>
      <c r="K11" t="s">
        <v>202</v>
      </c>
      <c r="L11" s="7" t="s">
        <v>35</v>
      </c>
      <c r="M11" s="10" t="s">
        <v>177</v>
      </c>
      <c r="N11" s="7" t="s">
        <v>62</v>
      </c>
      <c r="O11" s="10" t="s">
        <v>182</v>
      </c>
      <c r="P11" s="44">
        <f>M11-O11</f>
        <v>15000</v>
      </c>
    </row>
    <row r="12" spans="1:20">
      <c r="A12" t="s">
        <v>144</v>
      </c>
      <c r="B12" s="9" t="s">
        <v>2</v>
      </c>
      <c r="C12" s="8" t="s">
        <v>171</v>
      </c>
      <c r="D12" s="7" t="s">
        <v>36</v>
      </c>
      <c r="E12" s="8" t="s">
        <v>174</v>
      </c>
      <c r="F12" s="2">
        <f t="shared" ref="F12:F15" si="3">C12-E12</f>
        <v>24000</v>
      </c>
      <c r="I12" s="1"/>
      <c r="K12" t="s">
        <v>202</v>
      </c>
      <c r="L12" s="7" t="s">
        <v>36</v>
      </c>
      <c r="M12" s="10" t="s">
        <v>178</v>
      </c>
      <c r="N12" s="7" t="s">
        <v>63</v>
      </c>
      <c r="O12" s="10" t="s">
        <v>183</v>
      </c>
      <c r="P12" s="44">
        <f t="shared" ref="P12:P15" si="4">M12-O12</f>
        <v>20000</v>
      </c>
    </row>
    <row r="13" spans="1:20">
      <c r="A13" t="s">
        <v>144</v>
      </c>
      <c r="B13" s="9" t="s">
        <v>3</v>
      </c>
      <c r="C13" s="8" t="s">
        <v>172</v>
      </c>
      <c r="D13" s="7" t="s">
        <v>37</v>
      </c>
      <c r="E13" s="8" t="s">
        <v>175</v>
      </c>
      <c r="F13" s="2">
        <f t="shared" si="3"/>
        <v>15000</v>
      </c>
      <c r="K13" t="s">
        <v>202</v>
      </c>
      <c r="L13" s="7" t="s">
        <v>37</v>
      </c>
      <c r="M13" s="10" t="s">
        <v>179</v>
      </c>
      <c r="N13" s="7" t="s">
        <v>64</v>
      </c>
      <c r="O13" s="10" t="s">
        <v>163</v>
      </c>
      <c r="P13" s="44">
        <f t="shared" si="4"/>
        <v>12000</v>
      </c>
    </row>
    <row r="14" spans="1:20">
      <c r="A14" t="s">
        <v>144</v>
      </c>
      <c r="B14" s="9" t="s">
        <v>4</v>
      </c>
      <c r="C14" s="8" t="s">
        <v>148</v>
      </c>
      <c r="D14" s="7" t="s">
        <v>38</v>
      </c>
      <c r="E14" s="8" t="s">
        <v>153</v>
      </c>
      <c r="F14" s="2">
        <f t="shared" si="3"/>
        <v>10000</v>
      </c>
      <c r="K14" t="s">
        <v>202</v>
      </c>
      <c r="L14" s="7" t="s">
        <v>38</v>
      </c>
      <c r="M14" s="10" t="s">
        <v>180</v>
      </c>
      <c r="N14" s="7" t="s">
        <v>65</v>
      </c>
      <c r="O14" s="10" t="s">
        <v>184</v>
      </c>
      <c r="P14" s="44">
        <f t="shared" si="4"/>
        <v>19000</v>
      </c>
    </row>
    <row r="15" spans="1:20">
      <c r="A15" t="s">
        <v>144</v>
      </c>
      <c r="B15" s="9" t="s">
        <v>5</v>
      </c>
      <c r="C15" s="8" t="s">
        <v>163</v>
      </c>
      <c r="D15" s="7" t="s">
        <v>39</v>
      </c>
      <c r="E15" s="8" t="s">
        <v>176</v>
      </c>
      <c r="F15" s="2">
        <f t="shared" si="3"/>
        <v>10000</v>
      </c>
      <c r="K15" t="s">
        <v>202</v>
      </c>
      <c r="L15" s="7" t="s">
        <v>39</v>
      </c>
      <c r="M15" s="10" t="s">
        <v>181</v>
      </c>
      <c r="N15" s="7" t="s">
        <v>66</v>
      </c>
      <c r="O15" s="10" t="s">
        <v>185</v>
      </c>
      <c r="P15" s="44">
        <f t="shared" si="4"/>
        <v>8000</v>
      </c>
    </row>
    <row r="17" spans="1:16" ht="15" customHeight="1">
      <c r="B17" s="91" t="s">
        <v>13</v>
      </c>
      <c r="C17" s="91"/>
      <c r="D17" s="91"/>
      <c r="E17" s="91"/>
      <c r="L17" s="97" t="s">
        <v>119</v>
      </c>
      <c r="M17" s="97"/>
      <c r="N17" s="97"/>
      <c r="O17" s="97"/>
    </row>
    <row r="18" spans="1:16" ht="30">
      <c r="B18" s="3" t="s">
        <v>0</v>
      </c>
      <c r="C18" s="5" t="s">
        <v>96</v>
      </c>
      <c r="D18" s="3" t="s">
        <v>0</v>
      </c>
      <c r="E18" s="5" t="s">
        <v>96</v>
      </c>
      <c r="F18" s="12" t="s">
        <v>98</v>
      </c>
      <c r="G18" s="3" t="s">
        <v>0</v>
      </c>
      <c r="H18" s="5" t="s">
        <v>96</v>
      </c>
      <c r="I18" s="12" t="s">
        <v>99</v>
      </c>
      <c r="J18" s="12" t="s">
        <v>100</v>
      </c>
      <c r="L18" s="3" t="s">
        <v>0</v>
      </c>
      <c r="M18" s="5" t="s">
        <v>96</v>
      </c>
      <c r="N18" s="3" t="s">
        <v>0</v>
      </c>
      <c r="O18" s="5" t="s">
        <v>96</v>
      </c>
      <c r="P18" s="2" t="s">
        <v>97</v>
      </c>
    </row>
    <row r="19" spans="1:16">
      <c r="A19" t="s">
        <v>144</v>
      </c>
      <c r="B19" s="6" t="s">
        <v>1</v>
      </c>
      <c r="C19" s="8" t="s">
        <v>145</v>
      </c>
      <c r="D19" s="7" t="s">
        <v>35</v>
      </c>
      <c r="E19" s="8" t="s">
        <v>150</v>
      </c>
      <c r="F19" s="2">
        <f>C19-E19</f>
        <v>36000</v>
      </c>
      <c r="G19" s="7" t="s">
        <v>62</v>
      </c>
      <c r="H19" s="8" t="s">
        <v>155</v>
      </c>
      <c r="I19" s="2">
        <f>C19-H19</f>
        <v>96000</v>
      </c>
      <c r="J19" s="2">
        <f>E19-H19</f>
        <v>60000</v>
      </c>
      <c r="K19" t="s">
        <v>144</v>
      </c>
      <c r="L19" s="7" t="s">
        <v>62</v>
      </c>
      <c r="M19" s="10" t="s">
        <v>160</v>
      </c>
      <c r="N19" s="14" t="s">
        <v>120</v>
      </c>
      <c r="O19" s="15" t="s">
        <v>165</v>
      </c>
      <c r="P19" s="44">
        <f>M19-O19</f>
        <v>370000</v>
      </c>
    </row>
    <row r="20" spans="1:16">
      <c r="A20" t="s">
        <v>144</v>
      </c>
      <c r="B20" s="9" t="s">
        <v>2</v>
      </c>
      <c r="C20" s="8" t="s">
        <v>146</v>
      </c>
      <c r="D20" s="7" t="s">
        <v>36</v>
      </c>
      <c r="E20" s="8" t="s">
        <v>151</v>
      </c>
      <c r="F20" s="2">
        <f t="shared" ref="F20:F23" si="5">C20-E20</f>
        <v>22000</v>
      </c>
      <c r="G20" s="7" t="s">
        <v>63</v>
      </c>
      <c r="H20" s="8" t="s">
        <v>156</v>
      </c>
      <c r="I20" s="2">
        <f t="shared" ref="I20:I23" si="6">C20-H20</f>
        <v>64000</v>
      </c>
      <c r="J20" s="2">
        <f t="shared" ref="J20:J23" si="7">E20-H20</f>
        <v>42000</v>
      </c>
      <c r="K20" t="s">
        <v>144</v>
      </c>
      <c r="L20" s="7" t="s">
        <v>63</v>
      </c>
      <c r="M20" s="10" t="s">
        <v>161</v>
      </c>
      <c r="N20" s="14" t="s">
        <v>121</v>
      </c>
      <c r="O20" s="15" t="s">
        <v>166</v>
      </c>
      <c r="P20" s="44">
        <f t="shared" ref="P20:P23" si="8">M20-O20</f>
        <v>235000</v>
      </c>
    </row>
    <row r="21" spans="1:16">
      <c r="A21" t="s">
        <v>144</v>
      </c>
      <c r="B21" s="9" t="s">
        <v>3</v>
      </c>
      <c r="C21" s="8" t="s">
        <v>147</v>
      </c>
      <c r="D21" s="7" t="s">
        <v>37</v>
      </c>
      <c r="E21" s="8" t="s">
        <v>152</v>
      </c>
      <c r="F21" s="2">
        <f t="shared" si="5"/>
        <v>16000</v>
      </c>
      <c r="G21" s="7" t="s">
        <v>64</v>
      </c>
      <c r="H21" s="8" t="s">
        <v>157</v>
      </c>
      <c r="I21" s="2">
        <f t="shared" si="6"/>
        <v>44000</v>
      </c>
      <c r="J21" s="2">
        <f t="shared" si="7"/>
        <v>28000</v>
      </c>
      <c r="K21" t="s">
        <v>144</v>
      </c>
      <c r="L21" s="7" t="s">
        <v>64</v>
      </c>
      <c r="M21" s="10" t="s">
        <v>162</v>
      </c>
      <c r="N21" s="14" t="s">
        <v>122</v>
      </c>
      <c r="O21" s="15" t="s">
        <v>167</v>
      </c>
      <c r="P21" s="44">
        <f t="shared" si="8"/>
        <v>175000</v>
      </c>
    </row>
    <row r="22" spans="1:16">
      <c r="A22" t="s">
        <v>144</v>
      </c>
      <c r="B22" s="9" t="s">
        <v>4</v>
      </c>
      <c r="C22" s="8" t="s">
        <v>148</v>
      </c>
      <c r="D22" s="7" t="s">
        <v>38</v>
      </c>
      <c r="E22" s="8" t="s">
        <v>153</v>
      </c>
      <c r="F22" s="2">
        <f t="shared" si="5"/>
        <v>10000</v>
      </c>
      <c r="G22" s="7" t="s">
        <v>65</v>
      </c>
      <c r="H22" s="8" t="s">
        <v>158</v>
      </c>
      <c r="I22" s="2">
        <f t="shared" si="6"/>
        <v>56000</v>
      </c>
      <c r="J22" s="2">
        <f t="shared" si="7"/>
        <v>46000</v>
      </c>
      <c r="K22" t="s">
        <v>144</v>
      </c>
      <c r="L22" s="7" t="s">
        <v>65</v>
      </c>
      <c r="M22" s="10" t="s">
        <v>163</v>
      </c>
      <c r="N22" s="14" t="s">
        <v>123</v>
      </c>
      <c r="O22" s="15" t="s">
        <v>168</v>
      </c>
      <c r="P22" s="44">
        <f t="shared" si="8"/>
        <v>90000</v>
      </c>
    </row>
    <row r="23" spans="1:16">
      <c r="A23" t="s">
        <v>144</v>
      </c>
      <c r="B23" s="9" t="s">
        <v>5</v>
      </c>
      <c r="C23" s="8" t="s">
        <v>149</v>
      </c>
      <c r="D23" s="7" t="s">
        <v>39</v>
      </c>
      <c r="E23" s="8" t="s">
        <v>154</v>
      </c>
      <c r="F23" s="2">
        <f t="shared" si="5"/>
        <v>12000</v>
      </c>
      <c r="G23" s="7" t="s">
        <v>66</v>
      </c>
      <c r="H23" s="8" t="s">
        <v>159</v>
      </c>
      <c r="I23" s="2">
        <f t="shared" si="6"/>
        <v>36000</v>
      </c>
      <c r="J23" s="2">
        <f t="shared" si="7"/>
        <v>24000</v>
      </c>
      <c r="K23" t="s">
        <v>144</v>
      </c>
      <c r="L23" s="7" t="s">
        <v>66</v>
      </c>
      <c r="M23" s="10" t="s">
        <v>164</v>
      </c>
      <c r="N23" s="14" t="s">
        <v>124</v>
      </c>
      <c r="O23" s="15" t="s">
        <v>169</v>
      </c>
      <c r="P23" s="44">
        <f t="shared" si="8"/>
        <v>67000</v>
      </c>
    </row>
    <row r="25" spans="1:16">
      <c r="C25" s="10" t="s">
        <v>73</v>
      </c>
      <c r="D25" s="7" t="s">
        <v>35</v>
      </c>
      <c r="E25" s="8" t="s">
        <v>45</v>
      </c>
      <c r="F25" t="str">
        <f>RIGHT(C25,7)</f>
        <v>331,990</v>
      </c>
      <c r="H25" t="str">
        <f t="shared" ref="H25:H29" si="9">RIGHT(E25,7)</f>
        <v>709,990</v>
      </c>
    </row>
    <row r="26" spans="1:16">
      <c r="C26" s="10" t="s">
        <v>77</v>
      </c>
      <c r="D26" s="7" t="s">
        <v>36</v>
      </c>
      <c r="E26" s="8" t="s">
        <v>49</v>
      </c>
      <c r="F26" t="str">
        <f t="shared" ref="F26:F29" si="10">RIGHT(C26,7)</f>
        <v>206,990</v>
      </c>
      <c r="H26" t="str">
        <f t="shared" si="9"/>
        <v>441,990</v>
      </c>
    </row>
    <row r="27" spans="1:16">
      <c r="C27" s="10" t="s">
        <v>82</v>
      </c>
      <c r="D27" s="7" t="s">
        <v>37</v>
      </c>
      <c r="E27" s="8" t="s">
        <v>53</v>
      </c>
      <c r="F27" t="str">
        <f t="shared" si="10"/>
        <v>152,990</v>
      </c>
      <c r="H27" t="str">
        <f t="shared" si="9"/>
        <v>319,990</v>
      </c>
    </row>
    <row r="28" spans="1:16">
      <c r="C28" s="10" t="s">
        <v>85</v>
      </c>
      <c r="D28" s="7" t="s">
        <v>38</v>
      </c>
      <c r="E28" s="8" t="s">
        <v>16</v>
      </c>
      <c r="F28" t="str">
        <f t="shared" si="10"/>
        <v xml:space="preserve"> 54,990</v>
      </c>
      <c r="H28" t="str">
        <f t="shared" si="9"/>
        <v>149,990</v>
      </c>
    </row>
    <row r="29" spans="1:16">
      <c r="C29" s="10" t="s">
        <v>91</v>
      </c>
      <c r="D29" s="7" t="s">
        <v>39</v>
      </c>
      <c r="E29" s="8" t="s">
        <v>59</v>
      </c>
      <c r="F29" t="str">
        <f t="shared" si="10"/>
        <v xml:space="preserve"> 47,990</v>
      </c>
      <c r="H29" t="str">
        <f t="shared" si="9"/>
        <v>113,990</v>
      </c>
    </row>
  </sheetData>
  <mergeCells count="6">
    <mergeCell ref="B1:E1"/>
    <mergeCell ref="B9:E9"/>
    <mergeCell ref="B17:E17"/>
    <mergeCell ref="L1:O1"/>
    <mergeCell ref="L9:O9"/>
    <mergeCell ref="L17:O17"/>
  </mergeCells>
  <phoneticPr fontId="6" type="noConversion"/>
  <pageMargins left="0.7" right="0.7" top="0.75" bottom="0.75" header="0.3" footer="0.3"/>
  <pageSetup orientation="portrait" r:id="rId1"/>
  <headerFooter>
    <oddFooter>&amp;L_x000D_&amp;1#&amp;"Calibri"&amp;8&amp;K000000 Sensitivity: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5"/>
  <sheetViews>
    <sheetView zoomScale="85" zoomScaleNormal="85" workbookViewId="0">
      <selection activeCell="E44" sqref="E44"/>
    </sheetView>
  </sheetViews>
  <sheetFormatPr defaultRowHeight="15.75"/>
  <cols>
    <col min="1" max="1" width="9.140625" style="18"/>
    <col min="2" max="2" width="15.28515625" style="18" customWidth="1"/>
    <col min="3" max="3" width="13.85546875" style="18" customWidth="1"/>
    <col min="4" max="4" width="15.85546875" style="18" customWidth="1"/>
    <col min="5" max="5" width="12.140625" style="18" customWidth="1"/>
    <col min="6" max="6" width="11.85546875" style="18" customWidth="1"/>
    <col min="7" max="7" width="11.28515625" style="18" bestFit="1" customWidth="1"/>
    <col min="8" max="8" width="11.140625" style="18" customWidth="1"/>
    <col min="9" max="9" width="12" style="18" customWidth="1"/>
    <col min="10" max="10" width="11" style="18" customWidth="1"/>
    <col min="11" max="11" width="10.140625" style="18" customWidth="1"/>
    <col min="12" max="12" width="14" style="18" customWidth="1"/>
    <col min="13" max="13" width="10.5703125" style="18" customWidth="1"/>
    <col min="14" max="14" width="10.42578125" style="18" customWidth="1"/>
    <col min="15" max="15" width="9.140625" style="18"/>
    <col min="16" max="16" width="13.42578125" style="18" customWidth="1"/>
    <col min="17" max="17" width="11.5703125" style="18" customWidth="1"/>
    <col min="18" max="18" width="11.140625" style="18" customWidth="1"/>
    <col min="19" max="19" width="11" style="18" customWidth="1"/>
    <col min="20" max="21" width="11.28515625" style="18" customWidth="1"/>
    <col min="22" max="16384" width="9.140625" style="18"/>
  </cols>
  <sheetData>
    <row r="2" spans="2:21" ht="31.5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I2" s="16" t="s">
        <v>0</v>
      </c>
      <c r="J2" s="17" t="s">
        <v>35</v>
      </c>
      <c r="K2" s="17" t="s">
        <v>36</v>
      </c>
      <c r="L2" s="17" t="s">
        <v>37</v>
      </c>
      <c r="M2" s="17" t="s">
        <v>38</v>
      </c>
      <c r="N2" s="17" t="s">
        <v>39</v>
      </c>
      <c r="P2" s="19" t="s">
        <v>0</v>
      </c>
      <c r="Q2" s="20" t="s">
        <v>62</v>
      </c>
      <c r="R2" s="20" t="s">
        <v>63</v>
      </c>
      <c r="S2" s="20" t="s">
        <v>64</v>
      </c>
      <c r="T2" s="20" t="s">
        <v>65</v>
      </c>
      <c r="U2" s="20" t="s">
        <v>66</v>
      </c>
    </row>
    <row r="3" spans="2:21" ht="21" customHeight="1">
      <c r="B3" s="16" t="s">
        <v>6</v>
      </c>
      <c r="C3" s="21" t="s">
        <v>7</v>
      </c>
      <c r="D3" s="21" t="s">
        <v>7</v>
      </c>
      <c r="E3" s="21" t="s">
        <v>8</v>
      </c>
      <c r="F3" s="21" t="s">
        <v>8</v>
      </c>
      <c r="G3" s="21" t="s">
        <v>8</v>
      </c>
      <c r="I3" s="16" t="s">
        <v>6</v>
      </c>
      <c r="J3" s="16" t="s">
        <v>7</v>
      </c>
      <c r="K3" s="16" t="s">
        <v>7</v>
      </c>
      <c r="L3" s="16" t="s">
        <v>8</v>
      </c>
      <c r="M3" s="16" t="s">
        <v>8</v>
      </c>
      <c r="N3" s="16" t="s">
        <v>8</v>
      </c>
      <c r="P3" s="22" t="s">
        <v>6</v>
      </c>
      <c r="Q3" s="22" t="s">
        <v>7</v>
      </c>
      <c r="R3" s="22" t="s">
        <v>7</v>
      </c>
      <c r="S3" s="22" t="s">
        <v>8</v>
      </c>
      <c r="T3" s="22" t="s">
        <v>8</v>
      </c>
      <c r="U3" s="22" t="s">
        <v>8</v>
      </c>
    </row>
    <row r="4" spans="2:21">
      <c r="B4" s="16" t="s">
        <v>9</v>
      </c>
      <c r="C4" s="22"/>
      <c r="D4" s="22"/>
      <c r="E4" s="22"/>
      <c r="F4" s="22"/>
      <c r="G4" s="22"/>
      <c r="I4" s="16" t="s">
        <v>9</v>
      </c>
      <c r="J4" s="16"/>
      <c r="K4" s="16"/>
      <c r="L4" s="16"/>
      <c r="M4" s="16"/>
      <c r="N4" s="16"/>
      <c r="P4" s="22" t="s">
        <v>9</v>
      </c>
      <c r="Q4" s="22"/>
      <c r="R4" s="22"/>
      <c r="S4" s="22"/>
      <c r="T4" s="22"/>
      <c r="U4" s="22"/>
    </row>
    <row r="5" spans="2:21" ht="31.5">
      <c r="B5" s="23" t="s">
        <v>10</v>
      </c>
      <c r="C5" s="21" t="s">
        <v>17</v>
      </c>
      <c r="D5" s="21" t="s">
        <v>11</v>
      </c>
      <c r="E5" s="21" t="s">
        <v>11</v>
      </c>
      <c r="F5" s="21" t="s">
        <v>11</v>
      </c>
      <c r="G5" s="21" t="s">
        <v>16</v>
      </c>
      <c r="I5" s="24" t="s">
        <v>40</v>
      </c>
      <c r="J5" s="16" t="s">
        <v>44</v>
      </c>
      <c r="K5" s="16" t="s">
        <v>48</v>
      </c>
      <c r="L5" s="19" t="s">
        <v>52</v>
      </c>
      <c r="M5" s="16" t="s">
        <v>16</v>
      </c>
      <c r="N5" s="16" t="s">
        <v>58</v>
      </c>
      <c r="P5" s="25" t="s">
        <v>94</v>
      </c>
      <c r="Q5" s="22" t="s">
        <v>17</v>
      </c>
      <c r="R5" s="22" t="s">
        <v>11</v>
      </c>
      <c r="S5" s="22" t="s">
        <v>11</v>
      </c>
      <c r="T5" s="22" t="s">
        <v>11</v>
      </c>
      <c r="U5" s="22" t="s">
        <v>16</v>
      </c>
    </row>
    <row r="6" spans="2:21" ht="28.5" customHeight="1">
      <c r="B6" s="24" t="s">
        <v>12</v>
      </c>
      <c r="C6" s="21" t="s">
        <v>18</v>
      </c>
      <c r="D6" s="21" t="s">
        <v>22</v>
      </c>
      <c r="E6" s="21" t="s">
        <v>26</v>
      </c>
      <c r="F6" s="21" t="s">
        <v>29</v>
      </c>
      <c r="G6" s="21" t="s">
        <v>32</v>
      </c>
      <c r="I6" s="26" t="s">
        <v>43</v>
      </c>
      <c r="J6" s="22" t="s">
        <v>45</v>
      </c>
      <c r="K6" s="22" t="s">
        <v>49</v>
      </c>
      <c r="L6" s="22" t="s">
        <v>53</v>
      </c>
      <c r="M6" s="22" t="s">
        <v>16</v>
      </c>
      <c r="N6" s="22" t="s">
        <v>59</v>
      </c>
      <c r="P6" s="27" t="s">
        <v>102</v>
      </c>
      <c r="Q6" s="22" t="s">
        <v>70</v>
      </c>
      <c r="R6" s="22" t="s">
        <v>74</v>
      </c>
      <c r="S6" s="22" t="s">
        <v>79</v>
      </c>
      <c r="T6" s="22" t="s">
        <v>32</v>
      </c>
      <c r="U6" s="22" t="s">
        <v>88</v>
      </c>
    </row>
    <row r="7" spans="2:21" ht="47.25">
      <c r="B7" s="28" t="s">
        <v>13</v>
      </c>
      <c r="C7" s="21" t="s">
        <v>19</v>
      </c>
      <c r="D7" s="21" t="s">
        <v>23</v>
      </c>
      <c r="E7" s="21" t="s">
        <v>27</v>
      </c>
      <c r="F7" s="21" t="s">
        <v>29</v>
      </c>
      <c r="G7" s="21" t="s">
        <v>33</v>
      </c>
      <c r="I7" s="29" t="s">
        <v>41</v>
      </c>
      <c r="J7" s="22" t="s">
        <v>46</v>
      </c>
      <c r="K7" s="22" t="s">
        <v>50</v>
      </c>
      <c r="L7" s="22" t="s">
        <v>54</v>
      </c>
      <c r="M7" s="22" t="s">
        <v>56</v>
      </c>
      <c r="N7" s="22" t="s">
        <v>60</v>
      </c>
      <c r="P7" s="30" t="s">
        <v>101</v>
      </c>
      <c r="Q7" s="22" t="s">
        <v>71</v>
      </c>
      <c r="R7" s="22" t="s">
        <v>75</v>
      </c>
      <c r="S7" s="22" t="s">
        <v>80</v>
      </c>
      <c r="T7" s="22" t="s">
        <v>83</v>
      </c>
      <c r="U7" s="22" t="s">
        <v>89</v>
      </c>
    </row>
    <row r="8" spans="2:21" ht="31.5">
      <c r="B8" s="31" t="s">
        <v>14</v>
      </c>
      <c r="C8" s="21" t="s">
        <v>20</v>
      </c>
      <c r="D8" s="21" t="s">
        <v>24</v>
      </c>
      <c r="E8" s="21" t="s">
        <v>28</v>
      </c>
      <c r="F8" s="21" t="s">
        <v>30</v>
      </c>
      <c r="G8" s="21" t="s">
        <v>34</v>
      </c>
      <c r="I8" s="32" t="s">
        <v>42</v>
      </c>
      <c r="J8" s="22" t="s">
        <v>47</v>
      </c>
      <c r="K8" s="22" t="s">
        <v>51</v>
      </c>
      <c r="L8" s="22" t="s">
        <v>55</v>
      </c>
      <c r="M8" s="22" t="s">
        <v>57</v>
      </c>
      <c r="N8" s="22" t="s">
        <v>61</v>
      </c>
      <c r="P8" s="33" t="s">
        <v>95</v>
      </c>
      <c r="Q8" s="22" t="s">
        <v>72</v>
      </c>
      <c r="R8" s="22" t="s">
        <v>76</v>
      </c>
      <c r="S8" s="22" t="s">
        <v>81</v>
      </c>
      <c r="T8" s="22" t="s">
        <v>84</v>
      </c>
      <c r="U8" s="22" t="s">
        <v>90</v>
      </c>
    </row>
    <row r="9" spans="2:21" ht="15" customHeight="1">
      <c r="B9" s="16" t="s">
        <v>15</v>
      </c>
      <c r="C9" s="21" t="s">
        <v>21</v>
      </c>
      <c r="D9" s="21" t="s">
        <v>25</v>
      </c>
      <c r="E9" s="21" t="s">
        <v>17</v>
      </c>
      <c r="F9" s="21" t="s">
        <v>31</v>
      </c>
      <c r="G9" s="47">
        <v>114990</v>
      </c>
      <c r="P9" s="34" t="s">
        <v>67</v>
      </c>
      <c r="Q9" s="22" t="s">
        <v>73</v>
      </c>
      <c r="R9" s="22" t="s">
        <v>77</v>
      </c>
      <c r="S9" s="22" t="s">
        <v>82</v>
      </c>
      <c r="T9" s="22" t="s">
        <v>85</v>
      </c>
      <c r="U9" s="22" t="s">
        <v>91</v>
      </c>
    </row>
    <row r="10" spans="2:21">
      <c r="P10" s="32" t="s">
        <v>68</v>
      </c>
      <c r="Q10" s="22" t="s">
        <v>17</v>
      </c>
      <c r="R10" s="22" t="s">
        <v>78</v>
      </c>
      <c r="S10" s="22" t="s">
        <v>32</v>
      </c>
      <c r="T10" s="22" t="s">
        <v>86</v>
      </c>
      <c r="U10" s="22" t="s">
        <v>92</v>
      </c>
    </row>
    <row r="11" spans="2:21" ht="15" customHeight="1">
      <c r="P11" s="22" t="s">
        <v>69</v>
      </c>
      <c r="Q11" s="22" t="s">
        <v>17</v>
      </c>
      <c r="R11" s="22" t="s">
        <v>78</v>
      </c>
      <c r="S11" s="22" t="s">
        <v>32</v>
      </c>
      <c r="T11" s="22" t="s">
        <v>87</v>
      </c>
      <c r="U11" s="22" t="s">
        <v>93</v>
      </c>
    </row>
    <row r="12" spans="2:21" ht="39" customHeight="1">
      <c r="B12" s="16" t="s">
        <v>103</v>
      </c>
      <c r="C12" s="17" t="s">
        <v>104</v>
      </c>
      <c r="D12" s="17" t="s">
        <v>105</v>
      </c>
      <c r="E12" s="17" t="s">
        <v>106</v>
      </c>
      <c r="F12" s="17" t="s">
        <v>107</v>
      </c>
      <c r="G12" s="17" t="s">
        <v>108</v>
      </c>
      <c r="H12" s="17" t="s">
        <v>109</v>
      </c>
      <c r="I12" s="17" t="s">
        <v>110</v>
      </c>
    </row>
    <row r="13" spans="2:21" ht="39" customHeight="1">
      <c r="B13" s="35" t="s">
        <v>111</v>
      </c>
      <c r="C13" s="22" t="s">
        <v>112</v>
      </c>
      <c r="D13" s="22" t="s">
        <v>113</v>
      </c>
      <c r="E13" s="36">
        <v>44990</v>
      </c>
      <c r="F13" s="36">
        <v>39990</v>
      </c>
      <c r="G13" s="36">
        <v>32990</v>
      </c>
      <c r="H13" s="37" t="s">
        <v>114</v>
      </c>
      <c r="I13" s="98">
        <v>2</v>
      </c>
    </row>
    <row r="14" spans="2:21">
      <c r="B14" s="22" t="s">
        <v>115</v>
      </c>
      <c r="C14" s="22" t="s">
        <v>114</v>
      </c>
      <c r="D14" s="22" t="s">
        <v>114</v>
      </c>
      <c r="E14" s="36">
        <v>44990</v>
      </c>
      <c r="F14" s="36">
        <v>39990</v>
      </c>
      <c r="G14" s="36">
        <v>32990</v>
      </c>
      <c r="H14" s="22" t="s">
        <v>114</v>
      </c>
      <c r="I14" s="98"/>
    </row>
    <row r="15" spans="2:21" ht="15" customHeight="1">
      <c r="B15" s="22" t="s">
        <v>116</v>
      </c>
      <c r="C15" s="22" t="s">
        <v>114</v>
      </c>
      <c r="D15" s="22" t="s">
        <v>114</v>
      </c>
      <c r="E15" s="22" t="s">
        <v>114</v>
      </c>
      <c r="F15" s="22" t="s">
        <v>114</v>
      </c>
      <c r="G15" s="22" t="s">
        <v>114</v>
      </c>
      <c r="H15" s="36">
        <v>25990</v>
      </c>
      <c r="I15" s="98"/>
    </row>
    <row r="16" spans="2:21" ht="31.5">
      <c r="B16" s="22" t="s">
        <v>117</v>
      </c>
      <c r="C16" s="22" t="s">
        <v>114</v>
      </c>
      <c r="D16" s="22" t="s">
        <v>114</v>
      </c>
      <c r="E16" s="22" t="s">
        <v>114</v>
      </c>
      <c r="F16" s="22" t="s">
        <v>114</v>
      </c>
      <c r="G16" s="22" t="s">
        <v>114</v>
      </c>
      <c r="H16" s="36">
        <v>25990</v>
      </c>
      <c r="I16" s="98"/>
    </row>
    <row r="17" spans="2:13">
      <c r="B17" s="22" t="s">
        <v>118</v>
      </c>
      <c r="C17" s="22" t="s">
        <v>114</v>
      </c>
      <c r="D17" s="22" t="s">
        <v>114</v>
      </c>
      <c r="E17" s="22" t="s">
        <v>114</v>
      </c>
      <c r="F17" s="22" t="s">
        <v>114</v>
      </c>
      <c r="G17" s="22" t="s">
        <v>114</v>
      </c>
      <c r="H17" s="36">
        <v>25990</v>
      </c>
      <c r="I17" s="98"/>
    </row>
    <row r="18" spans="2:13" ht="21" customHeight="1">
      <c r="M18" s="38"/>
    </row>
    <row r="19" spans="2:13" ht="31.5">
      <c r="B19" s="16" t="s">
        <v>0</v>
      </c>
      <c r="C19" s="17">
        <v>4.7</v>
      </c>
      <c r="D19" s="17">
        <v>4.5</v>
      </c>
      <c r="E19" s="17">
        <v>4.3</v>
      </c>
      <c r="F19" s="17">
        <v>4.2</v>
      </c>
      <c r="G19" s="17">
        <v>4.0999999999999996</v>
      </c>
      <c r="H19" s="17">
        <v>4</v>
      </c>
      <c r="M19" s="38"/>
    </row>
    <row r="20" spans="2:13">
      <c r="B20" s="22" t="s">
        <v>6</v>
      </c>
      <c r="C20" s="22" t="s">
        <v>7</v>
      </c>
      <c r="D20" s="22" t="s">
        <v>7</v>
      </c>
      <c r="E20" s="22" t="s">
        <v>8</v>
      </c>
      <c r="F20" s="22" t="s">
        <v>8</v>
      </c>
      <c r="G20" s="22" t="s">
        <v>8</v>
      </c>
      <c r="H20" s="22" t="s">
        <v>8</v>
      </c>
    </row>
    <row r="21" spans="2:13" ht="31.5">
      <c r="B21" s="22" t="s">
        <v>125</v>
      </c>
      <c r="C21" s="22" t="s">
        <v>126</v>
      </c>
      <c r="D21" s="22" t="s">
        <v>32</v>
      </c>
      <c r="E21" s="22" t="s">
        <v>127</v>
      </c>
      <c r="F21" s="22" t="s">
        <v>128</v>
      </c>
      <c r="G21" s="22" t="s">
        <v>129</v>
      </c>
      <c r="H21" s="22" t="s">
        <v>130</v>
      </c>
    </row>
    <row r="23" spans="2:13" ht="57" customHeight="1">
      <c r="B23" s="22" t="s">
        <v>103</v>
      </c>
      <c r="C23" s="17" t="s">
        <v>132</v>
      </c>
      <c r="D23" s="17" t="s">
        <v>110</v>
      </c>
      <c r="E23" s="17" t="s">
        <v>132</v>
      </c>
      <c r="F23" s="17" t="s">
        <v>110</v>
      </c>
      <c r="G23" s="17" t="s">
        <v>132</v>
      </c>
      <c r="H23" s="17" t="s">
        <v>110</v>
      </c>
      <c r="I23" s="17" t="s">
        <v>133</v>
      </c>
      <c r="J23" s="17" t="s">
        <v>110</v>
      </c>
    </row>
    <row r="24" spans="2:13" ht="31.5">
      <c r="B24" s="22" t="s">
        <v>134</v>
      </c>
      <c r="C24" s="36">
        <v>38990</v>
      </c>
      <c r="D24" s="21">
        <v>2</v>
      </c>
      <c r="E24" s="36">
        <v>36990</v>
      </c>
      <c r="F24" s="21">
        <v>2</v>
      </c>
      <c r="G24" s="36">
        <v>32990</v>
      </c>
      <c r="H24" s="21">
        <v>2</v>
      </c>
      <c r="I24" s="36">
        <v>28990</v>
      </c>
      <c r="J24" s="21">
        <v>2</v>
      </c>
    </row>
    <row r="25" spans="2:13" ht="31.5">
      <c r="B25" s="22" t="s">
        <v>135</v>
      </c>
      <c r="C25" s="36">
        <v>38990</v>
      </c>
      <c r="D25" s="21">
        <v>2</v>
      </c>
      <c r="E25" s="36">
        <v>36990</v>
      </c>
      <c r="F25" s="21">
        <v>2</v>
      </c>
      <c r="G25" s="21" t="s">
        <v>114</v>
      </c>
      <c r="H25" s="21" t="s">
        <v>114</v>
      </c>
      <c r="I25" s="36">
        <v>28990</v>
      </c>
      <c r="J25" s="21" t="s">
        <v>114</v>
      </c>
    </row>
    <row r="26" spans="2:13">
      <c r="B26" s="22" t="s">
        <v>136</v>
      </c>
      <c r="C26" s="36">
        <v>38990</v>
      </c>
      <c r="D26" s="21">
        <v>2</v>
      </c>
      <c r="E26" s="36">
        <v>36990</v>
      </c>
      <c r="F26" s="21">
        <v>2</v>
      </c>
      <c r="G26" s="36">
        <v>32990</v>
      </c>
      <c r="H26" s="21">
        <v>2</v>
      </c>
      <c r="I26" s="36">
        <v>28990</v>
      </c>
      <c r="J26" s="21">
        <v>2</v>
      </c>
    </row>
    <row r="27" spans="2:13">
      <c r="B27" s="22" t="s">
        <v>137</v>
      </c>
      <c r="C27" s="36">
        <v>3990</v>
      </c>
      <c r="D27" s="22"/>
      <c r="E27" s="22"/>
      <c r="F27" s="22"/>
      <c r="G27" s="22"/>
      <c r="H27" s="22"/>
      <c r="I27" s="22"/>
      <c r="J27" s="22"/>
    </row>
    <row r="28" spans="2:13">
      <c r="B28" s="40" t="s">
        <v>143</v>
      </c>
    </row>
    <row r="30" spans="2:13">
      <c r="B30" s="39" t="s">
        <v>142</v>
      </c>
    </row>
    <row r="31" spans="2:13" ht="31.5">
      <c r="B31" s="22" t="s">
        <v>131</v>
      </c>
      <c r="C31" s="20" t="s">
        <v>96</v>
      </c>
      <c r="D31" s="20" t="s">
        <v>110</v>
      </c>
    </row>
    <row r="32" spans="2:13" ht="31.5">
      <c r="B32" s="22" t="s">
        <v>141</v>
      </c>
      <c r="C32" s="22">
        <v>19990</v>
      </c>
      <c r="D32" s="22">
        <v>2</v>
      </c>
    </row>
    <row r="33" spans="2:11">
      <c r="B33" s="22" t="s">
        <v>138</v>
      </c>
      <c r="C33" s="22">
        <v>16990</v>
      </c>
      <c r="D33" s="22">
        <v>2</v>
      </c>
    </row>
    <row r="34" spans="2:11">
      <c r="B34" s="22" t="s">
        <v>139</v>
      </c>
      <c r="C34" s="22">
        <v>12990</v>
      </c>
      <c r="D34" s="22">
        <v>2</v>
      </c>
      <c r="K34" s="38"/>
    </row>
    <row r="35" spans="2:11">
      <c r="B35" s="22" t="s">
        <v>140</v>
      </c>
      <c r="C35" s="22">
        <v>10990</v>
      </c>
      <c r="D35" s="22">
        <v>2</v>
      </c>
      <c r="K35" s="38"/>
    </row>
  </sheetData>
  <mergeCells count="1">
    <mergeCell ref="I13:I17"/>
  </mergeCells>
  <pageMargins left="0.7" right="0.7" top="0.75" bottom="0.75" header="0.3" footer="0.3"/>
  <pageSetup orientation="portrait" r:id="rId1"/>
  <headerFooter>
    <oddFooter>&amp;L_x000D_&amp;1#&amp;"Calibri"&amp;8&amp;K000000 Sensitivity: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BCA0-1129-4AB7-BFF8-E4C26A14D06B}">
  <dimension ref="B2:R54"/>
  <sheetViews>
    <sheetView topLeftCell="A11" workbookViewId="0">
      <selection activeCell="J52" sqref="J52:J53"/>
    </sheetView>
  </sheetViews>
  <sheetFormatPr defaultRowHeight="15"/>
  <cols>
    <col min="4" max="4" width="15.28515625" bestFit="1" customWidth="1"/>
    <col min="5" max="5" width="11.42578125" bestFit="1" customWidth="1"/>
    <col min="6" max="6" width="11.140625" customWidth="1"/>
    <col min="7" max="7" width="10.140625" bestFit="1" customWidth="1"/>
    <col min="18" max="18" width="10.42578125" bestFit="1" customWidth="1"/>
  </cols>
  <sheetData>
    <row r="2" spans="2:18">
      <c r="C2" s="92" t="s">
        <v>201</v>
      </c>
      <c r="D2" s="92"/>
      <c r="E2" s="92"/>
      <c r="F2" s="92"/>
      <c r="N2" s="96" t="s">
        <v>42</v>
      </c>
      <c r="O2" s="96"/>
      <c r="P2" s="96"/>
      <c r="Q2" s="96"/>
    </row>
    <row r="3" spans="2:18" ht="45">
      <c r="C3" s="3" t="s">
        <v>0</v>
      </c>
      <c r="D3" s="5" t="s">
        <v>96</v>
      </c>
      <c r="E3" s="3" t="s">
        <v>0</v>
      </c>
      <c r="F3" s="5" t="s">
        <v>96</v>
      </c>
      <c r="G3" s="12" t="s">
        <v>98</v>
      </c>
      <c r="H3" s="3" t="s">
        <v>0</v>
      </c>
      <c r="I3" s="5" t="s">
        <v>96</v>
      </c>
      <c r="J3" s="12" t="s">
        <v>99</v>
      </c>
      <c r="K3" s="12" t="s">
        <v>100</v>
      </c>
      <c r="N3" s="3" t="s">
        <v>0</v>
      </c>
      <c r="O3" s="5" t="s">
        <v>96</v>
      </c>
      <c r="P3" s="3" t="s">
        <v>0</v>
      </c>
      <c r="Q3" s="5" t="s">
        <v>96</v>
      </c>
      <c r="R3" s="2" t="s">
        <v>97</v>
      </c>
    </row>
    <row r="4" spans="2:18">
      <c r="B4" t="s">
        <v>202</v>
      </c>
      <c r="C4" s="6" t="s">
        <v>1</v>
      </c>
      <c r="D4" s="8" t="s">
        <v>186</v>
      </c>
      <c r="E4" s="7" t="s">
        <v>35</v>
      </c>
      <c r="F4" s="10" t="s">
        <v>191</v>
      </c>
      <c r="G4" s="44">
        <f>D4-F4</f>
        <v>18000</v>
      </c>
      <c r="H4" s="7" t="s">
        <v>62</v>
      </c>
      <c r="I4" s="10" t="s">
        <v>196</v>
      </c>
      <c r="J4" s="2">
        <f>D4-I4</f>
        <v>48000</v>
      </c>
      <c r="K4" s="2">
        <f>F4-I4</f>
        <v>30000</v>
      </c>
      <c r="M4" t="s">
        <v>202</v>
      </c>
      <c r="N4" s="7" t="s">
        <v>35</v>
      </c>
      <c r="O4" s="10" t="s">
        <v>177</v>
      </c>
      <c r="P4" s="7" t="s">
        <v>62</v>
      </c>
      <c r="Q4" s="10" t="s">
        <v>182</v>
      </c>
      <c r="R4" s="44">
        <f>O4-Q4</f>
        <v>15000</v>
      </c>
    </row>
    <row r="5" spans="2:18">
      <c r="B5" t="s">
        <v>202</v>
      </c>
      <c r="C5" s="9" t="s">
        <v>2</v>
      </c>
      <c r="D5" s="8" t="s">
        <v>187</v>
      </c>
      <c r="E5" s="7" t="s">
        <v>36</v>
      </c>
      <c r="F5" s="10" t="s">
        <v>192</v>
      </c>
      <c r="G5" s="44">
        <f t="shared" ref="G5:G8" si="0">D5-F5</f>
        <v>12000</v>
      </c>
      <c r="H5" s="7" t="s">
        <v>63</v>
      </c>
      <c r="I5" s="10" t="s">
        <v>197</v>
      </c>
      <c r="J5" s="2">
        <f t="shared" ref="J5:J8" si="1">D5-I5</f>
        <v>33000</v>
      </c>
      <c r="K5" s="2">
        <f t="shared" ref="K5:K8" si="2">F5-I5</f>
        <v>21000</v>
      </c>
      <c r="M5" t="s">
        <v>202</v>
      </c>
      <c r="N5" s="7" t="s">
        <v>36</v>
      </c>
      <c r="O5" s="10" t="s">
        <v>178</v>
      </c>
      <c r="P5" s="7" t="s">
        <v>63</v>
      </c>
      <c r="Q5" s="10" t="s">
        <v>183</v>
      </c>
      <c r="R5" s="44">
        <f t="shared" ref="R5:R8" si="3">O5-Q5</f>
        <v>20000</v>
      </c>
    </row>
    <row r="6" spans="2:18">
      <c r="B6" t="s">
        <v>202</v>
      </c>
      <c r="C6" s="9" t="s">
        <v>3</v>
      </c>
      <c r="D6" s="8" t="s">
        <v>188</v>
      </c>
      <c r="E6" s="7" t="s">
        <v>37</v>
      </c>
      <c r="F6" s="10" t="s">
        <v>193</v>
      </c>
      <c r="G6" s="44">
        <f t="shared" si="0"/>
        <v>9000</v>
      </c>
      <c r="H6" s="7" t="s">
        <v>64</v>
      </c>
      <c r="I6" s="10" t="s">
        <v>198</v>
      </c>
      <c r="J6" s="2">
        <f t="shared" si="1"/>
        <v>23000</v>
      </c>
      <c r="K6" s="2">
        <f t="shared" si="2"/>
        <v>14000</v>
      </c>
      <c r="M6" t="s">
        <v>202</v>
      </c>
      <c r="N6" s="7" t="s">
        <v>37</v>
      </c>
      <c r="O6" s="10" t="s">
        <v>179</v>
      </c>
      <c r="P6" s="7" t="s">
        <v>64</v>
      </c>
      <c r="Q6" s="10" t="s">
        <v>163</v>
      </c>
      <c r="R6" s="44">
        <f t="shared" si="3"/>
        <v>12000</v>
      </c>
    </row>
    <row r="7" spans="2:18">
      <c r="B7" t="s">
        <v>202</v>
      </c>
      <c r="C7" s="9" t="s">
        <v>4</v>
      </c>
      <c r="D7" s="8" t="s">
        <v>189</v>
      </c>
      <c r="E7" s="7" t="s">
        <v>38</v>
      </c>
      <c r="F7" s="10" t="s">
        <v>194</v>
      </c>
      <c r="G7" s="44">
        <f t="shared" si="0"/>
        <v>4000</v>
      </c>
      <c r="H7" s="7" t="s">
        <v>65</v>
      </c>
      <c r="I7" s="10" t="s">
        <v>199</v>
      </c>
      <c r="J7" s="2">
        <f t="shared" si="1"/>
        <v>31000</v>
      </c>
      <c r="K7" s="2">
        <f t="shared" si="2"/>
        <v>27000</v>
      </c>
      <c r="M7" t="s">
        <v>202</v>
      </c>
      <c r="N7" s="7" t="s">
        <v>38</v>
      </c>
      <c r="O7" s="10" t="s">
        <v>180</v>
      </c>
      <c r="P7" s="7" t="s">
        <v>65</v>
      </c>
      <c r="Q7" s="10" t="s">
        <v>184</v>
      </c>
      <c r="R7" s="44">
        <f t="shared" si="3"/>
        <v>19000</v>
      </c>
    </row>
    <row r="8" spans="2:18">
      <c r="B8" t="s">
        <v>202</v>
      </c>
      <c r="C8" s="9" t="s">
        <v>5</v>
      </c>
      <c r="D8" s="8" t="s">
        <v>190</v>
      </c>
      <c r="E8" s="7" t="s">
        <v>39</v>
      </c>
      <c r="F8" s="10" t="s">
        <v>195</v>
      </c>
      <c r="G8" s="44">
        <f t="shared" si="0"/>
        <v>4000</v>
      </c>
      <c r="H8" s="7" t="s">
        <v>66</v>
      </c>
      <c r="I8" s="10" t="s">
        <v>200</v>
      </c>
      <c r="J8" s="2">
        <f t="shared" si="1"/>
        <v>20000</v>
      </c>
      <c r="K8" s="2">
        <f t="shared" si="2"/>
        <v>16000</v>
      </c>
      <c r="M8" t="s">
        <v>202</v>
      </c>
      <c r="N8" s="7" t="s">
        <v>39</v>
      </c>
      <c r="O8" s="10" t="s">
        <v>181</v>
      </c>
      <c r="P8" s="7" t="s">
        <v>66</v>
      </c>
      <c r="Q8" s="10" t="s">
        <v>185</v>
      </c>
      <c r="R8" s="44">
        <f t="shared" si="3"/>
        <v>8000</v>
      </c>
    </row>
    <row r="9" spans="2:18">
      <c r="J9" t="s">
        <v>230</v>
      </c>
      <c r="K9" t="s">
        <v>231</v>
      </c>
    </row>
    <row r="10" spans="2:18">
      <c r="F10" s="10" t="s">
        <v>191</v>
      </c>
      <c r="I10" s="10" t="s">
        <v>196</v>
      </c>
      <c r="J10" s="68">
        <f>F10-O10</f>
        <v>47000</v>
      </c>
      <c r="K10" s="68">
        <f>I10-Q10</f>
        <v>32000</v>
      </c>
      <c r="O10" s="10" t="s">
        <v>177</v>
      </c>
      <c r="Q10" s="10" t="s">
        <v>182</v>
      </c>
    </row>
    <row r="11" spans="2:18">
      <c r="F11" s="10" t="s">
        <v>192</v>
      </c>
      <c r="I11" s="10" t="s">
        <v>197</v>
      </c>
      <c r="J11" s="68">
        <f>F11-O11</f>
        <v>28000</v>
      </c>
      <c r="K11" s="68">
        <f t="shared" ref="K11:K14" si="4">I11-Q11</f>
        <v>27000</v>
      </c>
      <c r="O11" s="10" t="s">
        <v>178</v>
      </c>
      <c r="Q11" s="10" t="s">
        <v>183</v>
      </c>
    </row>
    <row r="12" spans="2:18">
      <c r="F12" s="10" t="s">
        <v>193</v>
      </c>
      <c r="I12" s="10" t="s">
        <v>198</v>
      </c>
      <c r="J12" s="68">
        <f>F12-O12</f>
        <v>25000</v>
      </c>
      <c r="K12" s="68">
        <f t="shared" si="4"/>
        <v>23000</v>
      </c>
      <c r="O12" s="10" t="s">
        <v>179</v>
      </c>
      <c r="Q12" s="10" t="s">
        <v>163</v>
      </c>
    </row>
    <row r="13" spans="2:18">
      <c r="F13" s="10" t="s">
        <v>194</v>
      </c>
      <c r="I13" s="10" t="s">
        <v>199</v>
      </c>
      <c r="J13" s="68">
        <f t="shared" ref="J13:J14" si="5">F13-O13</f>
        <v>17000</v>
      </c>
      <c r="K13" s="68">
        <f t="shared" si="4"/>
        <v>9000</v>
      </c>
      <c r="O13" s="10" t="s">
        <v>180</v>
      </c>
      <c r="Q13" s="10" t="s">
        <v>184</v>
      </c>
    </row>
    <row r="14" spans="2:18">
      <c r="F14" s="10" t="s">
        <v>195</v>
      </c>
      <c r="I14" s="10" t="s">
        <v>200</v>
      </c>
      <c r="J14" s="68">
        <f t="shared" si="5"/>
        <v>17000</v>
      </c>
      <c r="K14" s="68">
        <f t="shared" si="4"/>
        <v>9000</v>
      </c>
      <c r="O14" s="10" t="s">
        <v>181</v>
      </c>
      <c r="Q14" s="10" t="s">
        <v>185</v>
      </c>
    </row>
    <row r="18" spans="3:18" ht="15.75">
      <c r="D18" s="99" t="s">
        <v>236</v>
      </c>
      <c r="E18" s="99"/>
      <c r="F18" s="99"/>
    </row>
    <row r="19" spans="3:18" ht="15.75">
      <c r="C19" s="69" t="s">
        <v>202</v>
      </c>
      <c r="D19" s="22" t="s">
        <v>71</v>
      </c>
      <c r="E19" s="22" t="s">
        <v>75</v>
      </c>
      <c r="F19" s="22" t="s">
        <v>80</v>
      </c>
      <c r="G19" s="22" t="s">
        <v>83</v>
      </c>
      <c r="H19" s="22" t="s">
        <v>89</v>
      </c>
    </row>
    <row r="20" spans="3:18" ht="45">
      <c r="D20" s="70" t="s">
        <v>101</v>
      </c>
      <c r="E20" s="4" t="s">
        <v>232</v>
      </c>
      <c r="G20" t="s">
        <v>233</v>
      </c>
      <c r="R20" t="s">
        <v>237</v>
      </c>
    </row>
    <row r="21" spans="3:18" ht="15.75">
      <c r="C21" t="str">
        <f>RIGHT(D21,7)</f>
        <v>316,990</v>
      </c>
      <c r="D21" s="71" t="s">
        <v>71</v>
      </c>
      <c r="E21" s="10" t="s">
        <v>177</v>
      </c>
      <c r="F21" s="68">
        <f>C21-E21</f>
        <v>2000</v>
      </c>
      <c r="G21" s="10" t="s">
        <v>182</v>
      </c>
      <c r="H21" s="68">
        <f>C21-G21</f>
        <v>17000</v>
      </c>
      <c r="I21" t="s">
        <v>234</v>
      </c>
      <c r="R21" t="s">
        <v>238</v>
      </c>
    </row>
    <row r="22" spans="3:18" ht="15.75">
      <c r="C22" t="str">
        <f t="shared" ref="C22:C25" si="6">RIGHT(D22,7)</f>
        <v>201,990</v>
      </c>
      <c r="D22" s="71" t="s">
        <v>75</v>
      </c>
      <c r="E22" s="10" t="s">
        <v>178</v>
      </c>
      <c r="F22" s="68">
        <f t="shared" ref="F22:F25" si="7">C22-E22</f>
        <v>2000</v>
      </c>
      <c r="G22" s="10" t="s">
        <v>183</v>
      </c>
      <c r="H22" s="68">
        <f t="shared" ref="H22:H25" si="8">C22-G22</f>
        <v>22000</v>
      </c>
      <c r="I22" t="s">
        <v>235</v>
      </c>
      <c r="R22" t="s">
        <v>232</v>
      </c>
    </row>
    <row r="23" spans="3:18" ht="15.75">
      <c r="C23" t="str">
        <f t="shared" si="6"/>
        <v>112,990</v>
      </c>
      <c r="D23" s="71" t="s">
        <v>80</v>
      </c>
      <c r="E23" s="10" t="s">
        <v>179</v>
      </c>
      <c r="F23" s="72">
        <f t="shared" si="7"/>
        <v>-29000</v>
      </c>
      <c r="G23" s="10" t="s">
        <v>163</v>
      </c>
      <c r="H23" s="68">
        <f t="shared" si="8"/>
        <v>-17000</v>
      </c>
      <c r="R23" t="s">
        <v>242</v>
      </c>
    </row>
    <row r="24" spans="3:18" ht="15.75">
      <c r="C24" t="str">
        <f t="shared" si="6"/>
        <v xml:space="preserve"> 71,990</v>
      </c>
      <c r="D24" s="71" t="s">
        <v>83</v>
      </c>
      <c r="E24" s="10" t="s">
        <v>180</v>
      </c>
      <c r="F24" s="68">
        <f t="shared" si="7"/>
        <v>7000</v>
      </c>
      <c r="G24" s="10" t="s">
        <v>184</v>
      </c>
      <c r="H24" s="68">
        <f t="shared" si="8"/>
        <v>26000</v>
      </c>
    </row>
    <row r="25" spans="3:18" ht="15.75">
      <c r="C25" t="str">
        <f t="shared" si="6"/>
        <v xml:space="preserve"> 56,990</v>
      </c>
      <c r="D25" s="71" t="s">
        <v>89</v>
      </c>
      <c r="E25" s="10" t="s">
        <v>181</v>
      </c>
      <c r="F25" s="68">
        <f t="shared" si="7"/>
        <v>10000</v>
      </c>
      <c r="G25" s="10" t="s">
        <v>185</v>
      </c>
      <c r="H25" s="68">
        <f t="shared" si="8"/>
        <v>18000</v>
      </c>
    </row>
    <row r="27" spans="3:18" ht="30">
      <c r="D27" s="71" t="s">
        <v>239</v>
      </c>
      <c r="E27" s="5" t="s">
        <v>232</v>
      </c>
      <c r="F27" s="74" t="s">
        <v>240</v>
      </c>
      <c r="G27" s="56" t="s">
        <v>233</v>
      </c>
      <c r="H27" s="62" t="s">
        <v>241</v>
      </c>
    </row>
    <row r="28" spans="3:18">
      <c r="D28" s="5" t="s">
        <v>204</v>
      </c>
      <c r="E28" s="10" t="s">
        <v>205</v>
      </c>
      <c r="G28" s="73" t="s">
        <v>204</v>
      </c>
    </row>
    <row r="29" spans="3:18">
      <c r="D29" s="56" t="s">
        <v>182</v>
      </c>
      <c r="E29" s="10" t="s">
        <v>177</v>
      </c>
      <c r="F29" s="68">
        <f>E29-D29</f>
        <v>15000</v>
      </c>
      <c r="G29" s="10" t="s">
        <v>182</v>
      </c>
      <c r="H29">
        <f>G29-D29</f>
        <v>0</v>
      </c>
    </row>
    <row r="30" spans="3:18">
      <c r="D30" s="56" t="s">
        <v>183</v>
      </c>
      <c r="E30" s="10" t="s">
        <v>178</v>
      </c>
      <c r="F30" s="68">
        <f t="shared" ref="F30:F33" si="9">E30-D30</f>
        <v>20000</v>
      </c>
      <c r="G30" s="10" t="s">
        <v>183</v>
      </c>
      <c r="H30">
        <f t="shared" ref="H30:H33" si="10">G30-D30</f>
        <v>0</v>
      </c>
    </row>
    <row r="31" spans="3:18">
      <c r="D31" s="56" t="s">
        <v>163</v>
      </c>
      <c r="E31" s="10" t="s">
        <v>179</v>
      </c>
      <c r="F31" s="68">
        <f t="shared" si="9"/>
        <v>12000</v>
      </c>
      <c r="G31" s="10" t="s">
        <v>163</v>
      </c>
      <c r="H31">
        <f t="shared" si="10"/>
        <v>0</v>
      </c>
      <c r="I31" t="s">
        <v>243</v>
      </c>
    </row>
    <row r="32" spans="3:18">
      <c r="D32" s="56" t="s">
        <v>215</v>
      </c>
      <c r="E32" s="10" t="s">
        <v>180</v>
      </c>
      <c r="F32" s="68">
        <f t="shared" si="9"/>
        <v>5000</v>
      </c>
      <c r="G32" s="10" t="s">
        <v>184</v>
      </c>
      <c r="H32">
        <f t="shared" si="10"/>
        <v>-14000</v>
      </c>
    </row>
    <row r="33" spans="4:8">
      <c r="D33" s="56" t="s">
        <v>216</v>
      </c>
      <c r="E33" s="10" t="s">
        <v>181</v>
      </c>
      <c r="F33" s="68">
        <f t="shared" si="9"/>
        <v>3000</v>
      </c>
      <c r="G33" s="10" t="s">
        <v>185</v>
      </c>
      <c r="H33">
        <f t="shared" si="10"/>
        <v>-5000</v>
      </c>
    </row>
    <row r="36" spans="4:8" ht="15.75">
      <c r="D36" s="22" t="s">
        <v>136</v>
      </c>
      <c r="E36" s="10" t="s">
        <v>217</v>
      </c>
      <c r="F36" s="56" t="s">
        <v>218</v>
      </c>
    </row>
    <row r="37" spans="4:8" ht="15.75">
      <c r="D37" s="36">
        <v>38990</v>
      </c>
      <c r="E37" s="56">
        <v>3990</v>
      </c>
      <c r="F37" s="75">
        <f>D37+E37</f>
        <v>42980</v>
      </c>
    </row>
    <row r="38" spans="4:8" ht="15.75">
      <c r="D38" s="36">
        <v>36990</v>
      </c>
      <c r="E38" s="56">
        <v>3990</v>
      </c>
      <c r="F38" s="75">
        <f t="shared" ref="F38:F40" si="11">D38+E38</f>
        <v>40980</v>
      </c>
    </row>
    <row r="39" spans="4:8" ht="15.75">
      <c r="D39" s="36">
        <v>32990</v>
      </c>
      <c r="E39" s="56">
        <v>3990</v>
      </c>
      <c r="F39" s="75">
        <f t="shared" si="11"/>
        <v>36980</v>
      </c>
    </row>
    <row r="40" spans="4:8" ht="15.75">
      <c r="D40" s="36">
        <v>28990</v>
      </c>
      <c r="E40" s="56">
        <v>3990</v>
      </c>
      <c r="F40" s="75">
        <f t="shared" si="11"/>
        <v>32980</v>
      </c>
    </row>
    <row r="42" spans="4:8" ht="31.5">
      <c r="D42" s="16" t="s">
        <v>0</v>
      </c>
      <c r="E42" s="22" t="s">
        <v>6</v>
      </c>
      <c r="F42" s="22" t="s">
        <v>125</v>
      </c>
    </row>
    <row r="43" spans="4:8" ht="15.75">
      <c r="D43" s="17">
        <v>4.7</v>
      </c>
      <c r="E43" s="22" t="s">
        <v>7</v>
      </c>
      <c r="F43" s="22" t="s">
        <v>126</v>
      </c>
    </row>
    <row r="44" spans="4:8" ht="15.75">
      <c r="D44" s="17">
        <v>4.5</v>
      </c>
      <c r="E44" s="22" t="s">
        <v>7</v>
      </c>
      <c r="F44" s="22" t="s">
        <v>32</v>
      </c>
    </row>
    <row r="45" spans="4:8" ht="15.75">
      <c r="D45" s="17">
        <v>4.3</v>
      </c>
      <c r="E45" s="22" t="s">
        <v>8</v>
      </c>
      <c r="F45" s="22" t="s">
        <v>127</v>
      </c>
    </row>
    <row r="46" spans="4:8" ht="15.75">
      <c r="D46" s="17">
        <v>4.2</v>
      </c>
      <c r="E46" s="22" t="s">
        <v>8</v>
      </c>
      <c r="F46" s="22" t="s">
        <v>128</v>
      </c>
    </row>
    <row r="47" spans="4:8" ht="15.75">
      <c r="D47" s="17">
        <v>4.0999999999999996</v>
      </c>
      <c r="E47" s="22" t="s">
        <v>8</v>
      </c>
      <c r="F47" s="22" t="s">
        <v>129</v>
      </c>
    </row>
    <row r="48" spans="4:8" ht="15.75">
      <c r="D48" s="17">
        <v>4</v>
      </c>
      <c r="E48" s="22" t="s">
        <v>8</v>
      </c>
      <c r="F48" s="22" t="s">
        <v>130</v>
      </c>
    </row>
    <row r="50" spans="4:9" ht="15.75">
      <c r="D50" s="77" t="s">
        <v>142</v>
      </c>
      <c r="E50" s="21" t="s">
        <v>96</v>
      </c>
      <c r="F50" s="21" t="s">
        <v>6</v>
      </c>
      <c r="G50" s="21"/>
      <c r="H50" s="76"/>
      <c r="I50" s="76"/>
    </row>
    <row r="51" spans="4:9" ht="31.5">
      <c r="D51" s="21" t="s">
        <v>141</v>
      </c>
      <c r="E51" s="21">
        <v>19990</v>
      </c>
      <c r="F51" s="100" t="s">
        <v>8</v>
      </c>
      <c r="G51" s="21"/>
      <c r="H51" s="76"/>
      <c r="I51" s="76"/>
    </row>
    <row r="52" spans="4:9" ht="15.75">
      <c r="D52" s="21" t="s">
        <v>138</v>
      </c>
      <c r="E52" s="21">
        <v>16990</v>
      </c>
      <c r="F52" s="101"/>
      <c r="G52" s="21"/>
      <c r="H52" s="76"/>
      <c r="I52" s="76"/>
    </row>
    <row r="53" spans="4:9" ht="15.75">
      <c r="D53" s="21" t="s">
        <v>139</v>
      </c>
      <c r="E53" s="50">
        <v>12990</v>
      </c>
      <c r="F53" s="101"/>
      <c r="G53" s="50"/>
    </row>
    <row r="54" spans="4:9" ht="15.75">
      <c r="D54" s="21" t="s">
        <v>140</v>
      </c>
      <c r="E54" s="50">
        <v>10990</v>
      </c>
      <c r="F54" s="102"/>
      <c r="G54" s="50"/>
    </row>
  </sheetData>
  <mergeCells count="4">
    <mergeCell ref="C2:F2"/>
    <mergeCell ref="N2:Q2"/>
    <mergeCell ref="D18:F18"/>
    <mergeCell ref="F51:F5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FA9E-95B9-4ECA-A9FE-39F3921F1C4D}">
  <dimension ref="A2:W36"/>
  <sheetViews>
    <sheetView workbookViewId="0">
      <selection activeCell="E3" sqref="E3"/>
    </sheetView>
  </sheetViews>
  <sheetFormatPr defaultRowHeight="15"/>
  <cols>
    <col min="5" max="5" width="9.5703125" bestFit="1" customWidth="1"/>
  </cols>
  <sheetData>
    <row r="2" spans="1:23">
      <c r="C2" s="91" t="s">
        <v>13</v>
      </c>
      <c r="D2" s="91"/>
      <c r="E2" s="91"/>
      <c r="F2" s="91"/>
      <c r="M2" s="103"/>
      <c r="N2" s="103"/>
      <c r="O2" s="103"/>
      <c r="P2" s="103"/>
    </row>
    <row r="3" spans="1:23" ht="75">
      <c r="A3" t="s">
        <v>228</v>
      </c>
      <c r="C3" s="3" t="s">
        <v>0</v>
      </c>
      <c r="D3" s="5" t="s">
        <v>206</v>
      </c>
      <c r="E3" s="58" t="s">
        <v>226</v>
      </c>
      <c r="F3" s="3" t="s">
        <v>0</v>
      </c>
      <c r="G3" s="5" t="s">
        <v>205</v>
      </c>
      <c r="H3" s="58" t="s">
        <v>226</v>
      </c>
      <c r="I3" s="3" t="s">
        <v>0</v>
      </c>
      <c r="J3" s="5" t="s">
        <v>204</v>
      </c>
      <c r="K3" s="58" t="s">
        <v>226</v>
      </c>
      <c r="M3" s="61" t="s">
        <v>229</v>
      </c>
      <c r="N3" s="4"/>
      <c r="O3" s="61"/>
      <c r="P3" s="4"/>
      <c r="Q3" s="62"/>
      <c r="R3" s="61"/>
      <c r="S3" s="4"/>
      <c r="T3" s="62"/>
      <c r="U3" s="62"/>
      <c r="W3" t="s">
        <v>203</v>
      </c>
    </row>
    <row r="4" spans="1:23">
      <c r="C4" s="6" t="s">
        <v>1</v>
      </c>
      <c r="D4" s="8" t="s">
        <v>145</v>
      </c>
      <c r="E4" s="67">
        <f>D4*0.75</f>
        <v>559492.5</v>
      </c>
      <c r="F4" s="7" t="s">
        <v>35</v>
      </c>
      <c r="G4" s="8" t="s">
        <v>150</v>
      </c>
      <c r="H4" s="67">
        <f>G4*0.75</f>
        <v>532492.5</v>
      </c>
      <c r="I4" s="7" t="s">
        <v>62</v>
      </c>
      <c r="J4" s="8" t="s">
        <v>155</v>
      </c>
      <c r="K4" s="67">
        <f>J4*0.75</f>
        <v>487492.5</v>
      </c>
      <c r="M4" s="63"/>
      <c r="N4" s="45"/>
      <c r="O4" s="48"/>
      <c r="P4" s="64"/>
      <c r="Q4" s="65"/>
      <c r="R4" s="48"/>
      <c r="S4" s="64"/>
    </row>
    <row r="5" spans="1:23">
      <c r="C5" s="9" t="s">
        <v>2</v>
      </c>
      <c r="D5" s="8" t="s">
        <v>146</v>
      </c>
      <c r="E5" s="67">
        <f t="shared" ref="E5:E6" si="0">D5*0.75</f>
        <v>347992.5</v>
      </c>
      <c r="F5" s="7" t="s">
        <v>36</v>
      </c>
      <c r="G5" s="8" t="s">
        <v>151</v>
      </c>
      <c r="H5" s="67">
        <f t="shared" ref="H5:H6" si="1">G5*0.75</f>
        <v>331492.5</v>
      </c>
      <c r="I5" s="7" t="s">
        <v>63</v>
      </c>
      <c r="J5" s="8" t="s">
        <v>156</v>
      </c>
      <c r="K5" s="67">
        <f t="shared" ref="K5:K6" si="2">J5*0.75</f>
        <v>299992.5</v>
      </c>
      <c r="M5" s="66"/>
      <c r="N5" s="45"/>
      <c r="O5" s="48"/>
      <c r="P5" s="64"/>
      <c r="Q5" s="65"/>
      <c r="R5" s="48"/>
      <c r="S5" s="64"/>
    </row>
    <row r="6" spans="1:23">
      <c r="C6" s="9" t="s">
        <v>3</v>
      </c>
      <c r="D6" s="8" t="s">
        <v>147</v>
      </c>
      <c r="E6" s="67">
        <f t="shared" si="0"/>
        <v>251992.5</v>
      </c>
      <c r="F6" s="7" t="s">
        <v>37</v>
      </c>
      <c r="G6" s="8" t="s">
        <v>152</v>
      </c>
      <c r="H6" s="67">
        <f t="shared" si="1"/>
        <v>239992.5</v>
      </c>
      <c r="I6" s="7" t="s">
        <v>64</v>
      </c>
      <c r="J6" s="8" t="s">
        <v>157</v>
      </c>
      <c r="K6" s="67">
        <f t="shared" si="2"/>
        <v>218992.5</v>
      </c>
      <c r="M6" s="66"/>
      <c r="N6" s="45"/>
      <c r="O6" s="48"/>
      <c r="P6" s="64"/>
      <c r="Q6" s="65"/>
      <c r="R6" s="48"/>
      <c r="S6" s="64"/>
    </row>
    <row r="7" spans="1:23">
      <c r="C7" s="9" t="s">
        <v>4</v>
      </c>
      <c r="D7" s="8" t="s">
        <v>148</v>
      </c>
      <c r="E7" s="67">
        <f>D7*0.8</f>
        <v>127992</v>
      </c>
      <c r="F7" s="7" t="s">
        <v>38</v>
      </c>
      <c r="G7" s="8" t="s">
        <v>153</v>
      </c>
      <c r="H7" s="67">
        <f>G7*0.8</f>
        <v>119992</v>
      </c>
      <c r="I7" s="7" t="s">
        <v>65</v>
      </c>
      <c r="J7" s="8" t="s">
        <v>158</v>
      </c>
      <c r="K7" s="67">
        <f>J7*0.8</f>
        <v>83192</v>
      </c>
      <c r="M7" s="66"/>
      <c r="N7" s="45"/>
      <c r="O7" s="48"/>
      <c r="P7" s="64"/>
      <c r="Q7" s="65"/>
      <c r="R7" s="48"/>
      <c r="S7" s="64"/>
    </row>
    <row r="8" spans="1:23">
      <c r="C8" s="9" t="s">
        <v>5</v>
      </c>
      <c r="D8" s="8" t="s">
        <v>149</v>
      </c>
      <c r="E8" s="67">
        <f>D8*0.8</f>
        <v>100792</v>
      </c>
      <c r="F8" s="7" t="s">
        <v>39</v>
      </c>
      <c r="G8" s="8" t="s">
        <v>154</v>
      </c>
      <c r="H8" s="67">
        <f>G8*0.8</f>
        <v>91192</v>
      </c>
      <c r="I8" s="7" t="s">
        <v>66</v>
      </c>
      <c r="J8" s="8" t="s">
        <v>159</v>
      </c>
      <c r="K8" s="67">
        <f>J8*0.8</f>
        <v>71992</v>
      </c>
      <c r="M8" s="66"/>
      <c r="N8" s="45"/>
      <c r="O8" s="48"/>
      <c r="P8" s="64"/>
      <c r="Q8" s="65"/>
      <c r="R8" s="48"/>
      <c r="S8" s="64"/>
    </row>
    <row r="10" spans="1:23">
      <c r="C10" s="93" t="s">
        <v>12</v>
      </c>
      <c r="D10" s="93"/>
      <c r="E10" s="93"/>
      <c r="F10" s="93"/>
    </row>
    <row r="11" spans="1:23" ht="75">
      <c r="C11" s="3" t="s">
        <v>0</v>
      </c>
      <c r="D11" s="5" t="s">
        <v>206</v>
      </c>
      <c r="E11" s="58" t="s">
        <v>226</v>
      </c>
      <c r="F11" s="3" t="s">
        <v>0</v>
      </c>
      <c r="G11" s="5" t="s">
        <v>205</v>
      </c>
      <c r="H11" s="58" t="s">
        <v>227</v>
      </c>
      <c r="M11" s="46" t="s">
        <v>207</v>
      </c>
    </row>
    <row r="12" spans="1:23">
      <c r="C12" s="6" t="s">
        <v>1</v>
      </c>
      <c r="D12" s="8" t="s">
        <v>170</v>
      </c>
      <c r="E12" s="67">
        <v>524992.5</v>
      </c>
      <c r="F12" s="7" t="s">
        <v>35</v>
      </c>
      <c r="G12" s="8" t="s">
        <v>173</v>
      </c>
      <c r="H12" s="67">
        <v>509992.5</v>
      </c>
      <c r="M12" s="46" t="s">
        <v>208</v>
      </c>
    </row>
    <row r="13" spans="1:23">
      <c r="C13" s="9" t="s">
        <v>2</v>
      </c>
      <c r="D13" s="8" t="s">
        <v>171</v>
      </c>
      <c r="E13" s="67">
        <v>352492.5</v>
      </c>
      <c r="F13" s="7" t="s">
        <v>36</v>
      </c>
      <c r="G13" s="8" t="s">
        <v>174</v>
      </c>
      <c r="H13" s="67">
        <v>334492.5</v>
      </c>
    </row>
    <row r="14" spans="1:23">
      <c r="C14" s="9" t="s">
        <v>3</v>
      </c>
      <c r="D14" s="8" t="s">
        <v>172</v>
      </c>
      <c r="E14" s="67">
        <v>255742.5</v>
      </c>
      <c r="F14" s="7" t="s">
        <v>37</v>
      </c>
      <c r="G14" s="8" t="s">
        <v>175</v>
      </c>
      <c r="H14" s="67">
        <v>244492.5</v>
      </c>
    </row>
    <row r="15" spans="1:23" ht="15.75">
      <c r="C15" s="9" t="s">
        <v>4</v>
      </c>
      <c r="D15" s="8" t="s">
        <v>148</v>
      </c>
      <c r="E15" s="67">
        <v>127992</v>
      </c>
      <c r="F15" s="7" t="s">
        <v>38</v>
      </c>
      <c r="G15" s="8" t="s">
        <v>153</v>
      </c>
      <c r="H15" s="67">
        <v>119992</v>
      </c>
      <c r="K15" s="16"/>
      <c r="L15" s="21"/>
      <c r="M15" s="21"/>
      <c r="N15" s="21"/>
      <c r="O15" s="21"/>
      <c r="P15" s="47"/>
    </row>
    <row r="16" spans="1:23" ht="15.75">
      <c r="C16" s="9" t="s">
        <v>5</v>
      </c>
      <c r="D16" s="8" t="s">
        <v>163</v>
      </c>
      <c r="E16" s="67">
        <v>103992</v>
      </c>
      <c r="F16" s="7" t="s">
        <v>39</v>
      </c>
      <c r="G16" s="8" t="s">
        <v>176</v>
      </c>
      <c r="H16" s="67">
        <v>95992</v>
      </c>
      <c r="L16" s="22"/>
      <c r="M16" s="22"/>
      <c r="N16" s="22"/>
      <c r="O16" s="22"/>
      <c r="P16" s="22"/>
    </row>
    <row r="18" spans="3:14">
      <c r="N18" t="s">
        <v>219</v>
      </c>
    </row>
    <row r="19" spans="3:14">
      <c r="C19" s="93" t="s">
        <v>136</v>
      </c>
      <c r="D19" s="93"/>
      <c r="E19" s="93"/>
      <c r="F19" s="93"/>
      <c r="N19" t="s">
        <v>220</v>
      </c>
    </row>
    <row r="20" spans="3:14" ht="60">
      <c r="C20" s="3" t="s">
        <v>0</v>
      </c>
      <c r="D20" s="5" t="s">
        <v>96</v>
      </c>
      <c r="E20" s="52" t="s">
        <v>217</v>
      </c>
      <c r="F20" s="51" t="s">
        <v>218</v>
      </c>
      <c r="G20" s="58" t="s">
        <v>223</v>
      </c>
    </row>
    <row r="21" spans="3:14">
      <c r="C21" s="49">
        <v>200</v>
      </c>
      <c r="D21" s="50">
        <v>77980</v>
      </c>
      <c r="E21" s="50">
        <v>3990</v>
      </c>
      <c r="F21" s="55">
        <f>D21+E21</f>
        <v>81970</v>
      </c>
      <c r="G21" s="60">
        <f>(D21*0.8)+E21</f>
        <v>66374</v>
      </c>
      <c r="N21" t="s">
        <v>221</v>
      </c>
    </row>
    <row r="22" spans="3:14">
      <c r="C22" s="51">
        <v>100</v>
      </c>
      <c r="D22" s="50">
        <v>73980</v>
      </c>
      <c r="E22" s="50">
        <v>3990</v>
      </c>
      <c r="F22" s="55">
        <f t="shared" ref="F22:F24" si="3">D22+E22</f>
        <v>77970</v>
      </c>
      <c r="G22" s="60">
        <f t="shared" ref="G22:G24" si="4">(D22*0.8)+E22</f>
        <v>63174</v>
      </c>
    </row>
    <row r="23" spans="3:14">
      <c r="C23" s="51">
        <v>75</v>
      </c>
      <c r="D23" s="50">
        <v>65980</v>
      </c>
      <c r="E23" s="50">
        <v>3990</v>
      </c>
      <c r="F23" s="55">
        <f t="shared" si="3"/>
        <v>69970</v>
      </c>
      <c r="G23" s="60">
        <f t="shared" si="4"/>
        <v>56774</v>
      </c>
      <c r="N23" t="s">
        <v>222</v>
      </c>
    </row>
    <row r="24" spans="3:14">
      <c r="C24" s="51">
        <v>50</v>
      </c>
      <c r="D24" s="50">
        <v>57980</v>
      </c>
      <c r="E24" s="50">
        <v>3990</v>
      </c>
      <c r="F24" s="55">
        <f t="shared" si="3"/>
        <v>61970</v>
      </c>
      <c r="G24" s="60">
        <f t="shared" si="4"/>
        <v>50374</v>
      </c>
    </row>
    <row r="25" spans="3:14">
      <c r="C25" s="53"/>
      <c r="E25" s="54"/>
    </row>
    <row r="30" spans="3:14">
      <c r="C30" s="94" t="s">
        <v>213</v>
      </c>
      <c r="D30" s="94"/>
      <c r="E30" s="94"/>
      <c r="F30" s="94"/>
    </row>
    <row r="31" spans="3:14" ht="75">
      <c r="C31" s="3" t="s">
        <v>0</v>
      </c>
      <c r="D31" s="5" t="s">
        <v>206</v>
      </c>
      <c r="E31" s="58" t="s">
        <v>225</v>
      </c>
      <c r="F31" s="56"/>
      <c r="G31" s="5" t="s">
        <v>204</v>
      </c>
      <c r="H31" s="56" t="s">
        <v>224</v>
      </c>
      <c r="I31" s="58" t="s">
        <v>225</v>
      </c>
    </row>
    <row r="32" spans="3:14">
      <c r="C32" s="6" t="s">
        <v>1</v>
      </c>
      <c r="D32" s="56" t="s">
        <v>209</v>
      </c>
      <c r="E32" s="59">
        <f>D32*0.75</f>
        <v>517492.5</v>
      </c>
      <c r="F32" s="7" t="s">
        <v>62</v>
      </c>
      <c r="G32" s="56" t="s">
        <v>182</v>
      </c>
      <c r="H32" s="56">
        <v>599980</v>
      </c>
      <c r="I32" s="60">
        <v>449985</v>
      </c>
      <c r="M32" t="s">
        <v>214</v>
      </c>
    </row>
    <row r="33" spans="3:9">
      <c r="C33" s="9" t="s">
        <v>2</v>
      </c>
      <c r="D33" s="56" t="s">
        <v>210</v>
      </c>
      <c r="E33" s="59">
        <f>D33*0.75</f>
        <v>309742.5</v>
      </c>
      <c r="F33" s="7" t="s">
        <v>63</v>
      </c>
      <c r="G33" s="56" t="s">
        <v>183</v>
      </c>
      <c r="H33" s="56">
        <v>359980</v>
      </c>
      <c r="I33" s="60">
        <v>269985</v>
      </c>
    </row>
    <row r="34" spans="3:9">
      <c r="C34" s="9" t="s">
        <v>3</v>
      </c>
      <c r="D34" s="56" t="s">
        <v>182</v>
      </c>
      <c r="E34" s="59">
        <f>D34*0.75</f>
        <v>224992.5</v>
      </c>
      <c r="F34" s="7" t="s">
        <v>64</v>
      </c>
      <c r="G34" s="56" t="s">
        <v>163</v>
      </c>
      <c r="H34" s="56">
        <v>259980</v>
      </c>
      <c r="I34" s="60">
        <v>194985</v>
      </c>
    </row>
    <row r="35" spans="3:9">
      <c r="C35" s="9" t="s">
        <v>4</v>
      </c>
      <c r="D35" s="56" t="s">
        <v>211</v>
      </c>
      <c r="E35" s="59">
        <f>D35*0.8</f>
        <v>116792</v>
      </c>
      <c r="F35" s="7" t="s">
        <v>65</v>
      </c>
      <c r="G35" s="56" t="s">
        <v>215</v>
      </c>
      <c r="H35" s="56">
        <v>119980</v>
      </c>
      <c r="I35" s="60">
        <v>95984</v>
      </c>
    </row>
    <row r="36" spans="3:9">
      <c r="C36" s="9" t="s">
        <v>5</v>
      </c>
      <c r="D36" s="56" t="s">
        <v>212</v>
      </c>
      <c r="E36" s="59">
        <f>D36*0.8</f>
        <v>91992</v>
      </c>
      <c r="F36" s="7" t="s">
        <v>66</v>
      </c>
      <c r="G36" s="56" t="s">
        <v>216</v>
      </c>
      <c r="H36" s="56">
        <v>87980</v>
      </c>
      <c r="I36" s="60">
        <v>70384</v>
      </c>
    </row>
  </sheetData>
  <mergeCells count="5">
    <mergeCell ref="C2:F2"/>
    <mergeCell ref="M2:P2"/>
    <mergeCell ref="C10:F10"/>
    <mergeCell ref="C30:F30"/>
    <mergeCell ref="C19:F19"/>
  </mergeCells>
  <pageMargins left="0.7" right="0.7" top="0.75" bottom="0.75" header="0.3" footer="0.3"/>
  <headerFooter>
    <oddFooter>&amp;L_x000D_&amp;1#&amp;"Calibri"&amp;8&amp;K000000 Sensitivity: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8243-F2CF-4FA6-BE73-9CE709C54B28}">
  <dimension ref="A2:W36"/>
  <sheetViews>
    <sheetView tabSelected="1" topLeftCell="A26" workbookViewId="0">
      <selection activeCell="I44" sqref="I44"/>
    </sheetView>
  </sheetViews>
  <sheetFormatPr defaultRowHeight="15"/>
  <cols>
    <col min="3" max="3" width="11" customWidth="1"/>
    <col min="5" max="5" width="9.5703125" bestFit="1" customWidth="1"/>
  </cols>
  <sheetData>
    <row r="2" spans="1:23">
      <c r="C2" s="91" t="s">
        <v>13</v>
      </c>
      <c r="D2" s="91"/>
      <c r="E2" s="109"/>
      <c r="F2" s="91"/>
      <c r="M2" s="103"/>
      <c r="N2" s="103"/>
      <c r="O2" s="103"/>
      <c r="P2" s="103"/>
    </row>
    <row r="3" spans="1:23" ht="30">
      <c r="A3" t="s">
        <v>228</v>
      </c>
      <c r="C3" s="3" t="s">
        <v>0</v>
      </c>
      <c r="D3" s="5" t="s">
        <v>206</v>
      </c>
      <c r="E3" s="3" t="s">
        <v>0</v>
      </c>
      <c r="F3" s="5" t="s">
        <v>205</v>
      </c>
      <c r="G3" s="3" t="s">
        <v>0</v>
      </c>
      <c r="H3" s="5" t="s">
        <v>204</v>
      </c>
      <c r="K3" s="110"/>
      <c r="M3" s="61" t="s">
        <v>229</v>
      </c>
      <c r="N3" s="4"/>
      <c r="O3" s="61"/>
      <c r="P3" s="4"/>
      <c r="Q3" s="62"/>
      <c r="R3" s="61"/>
      <c r="S3" s="4"/>
      <c r="T3" s="62"/>
      <c r="U3" s="62"/>
      <c r="W3" t="s">
        <v>203</v>
      </c>
    </row>
    <row r="4" spans="1:23">
      <c r="C4" s="6" t="s">
        <v>1</v>
      </c>
      <c r="D4" s="8" t="s">
        <v>145</v>
      </c>
      <c r="E4" s="7" t="s">
        <v>35</v>
      </c>
      <c r="F4" s="8" t="s">
        <v>150</v>
      </c>
      <c r="G4" s="7" t="s">
        <v>62</v>
      </c>
      <c r="H4" s="8" t="s">
        <v>155</v>
      </c>
      <c r="K4" s="111"/>
      <c r="M4" s="63"/>
      <c r="N4" s="45"/>
      <c r="O4" s="48"/>
      <c r="P4" s="64"/>
      <c r="Q4" s="65"/>
      <c r="R4" s="48"/>
      <c r="S4" s="64"/>
    </row>
    <row r="5" spans="1:23">
      <c r="C5" s="9" t="s">
        <v>2</v>
      </c>
      <c r="D5" s="8" t="s">
        <v>146</v>
      </c>
      <c r="E5" s="7" t="s">
        <v>36</v>
      </c>
      <c r="F5" s="8" t="s">
        <v>151</v>
      </c>
      <c r="G5" s="7" t="s">
        <v>63</v>
      </c>
      <c r="H5" s="8" t="s">
        <v>156</v>
      </c>
      <c r="K5" s="111"/>
      <c r="M5" s="66"/>
      <c r="N5" s="45"/>
      <c r="O5" s="48"/>
      <c r="P5" s="64"/>
      <c r="Q5" s="65"/>
      <c r="R5" s="48"/>
      <c r="S5" s="64"/>
    </row>
    <row r="6" spans="1:23">
      <c r="C6" s="9" t="s">
        <v>3</v>
      </c>
      <c r="D6" s="8" t="s">
        <v>147</v>
      </c>
      <c r="E6" s="7" t="s">
        <v>37</v>
      </c>
      <c r="F6" s="8" t="s">
        <v>152</v>
      </c>
      <c r="G6" s="7" t="s">
        <v>64</v>
      </c>
      <c r="H6" s="8" t="s">
        <v>157</v>
      </c>
      <c r="K6" s="111"/>
      <c r="M6" s="66"/>
      <c r="N6" s="45"/>
      <c r="O6" s="48"/>
      <c r="P6" s="64"/>
      <c r="Q6" s="65"/>
      <c r="R6" s="48"/>
      <c r="S6" s="64"/>
    </row>
    <row r="7" spans="1:23">
      <c r="C7" s="9" t="s">
        <v>4</v>
      </c>
      <c r="D7" s="8" t="s">
        <v>148</v>
      </c>
      <c r="E7" s="7" t="s">
        <v>38</v>
      </c>
      <c r="F7" s="8" t="s">
        <v>153</v>
      </c>
      <c r="G7" s="7" t="s">
        <v>65</v>
      </c>
      <c r="H7" s="8" t="s">
        <v>158</v>
      </c>
      <c r="K7" s="111"/>
      <c r="M7" s="66"/>
      <c r="N7" s="45"/>
      <c r="O7" s="48"/>
      <c r="P7" s="64"/>
      <c r="Q7" s="65"/>
      <c r="R7" s="48"/>
      <c r="S7" s="64"/>
    </row>
    <row r="8" spans="1:23">
      <c r="C8" s="9" t="s">
        <v>5</v>
      </c>
      <c r="D8" s="8" t="s">
        <v>149</v>
      </c>
      <c r="E8" s="7" t="s">
        <v>39</v>
      </c>
      <c r="F8" s="8" t="s">
        <v>154</v>
      </c>
      <c r="G8" s="7" t="s">
        <v>66</v>
      </c>
      <c r="H8" s="8" t="s">
        <v>159</v>
      </c>
      <c r="K8" s="111"/>
      <c r="M8" s="66"/>
      <c r="N8" s="45"/>
      <c r="O8" s="48"/>
      <c r="P8" s="64"/>
      <c r="Q8" s="65"/>
      <c r="R8" s="48"/>
      <c r="S8" s="64"/>
    </row>
    <row r="10" spans="1:23">
      <c r="C10" s="93" t="s">
        <v>12</v>
      </c>
      <c r="D10" s="93"/>
      <c r="E10" s="93"/>
      <c r="F10" s="93"/>
    </row>
    <row r="11" spans="1:23" ht="30">
      <c r="C11" s="3" t="s">
        <v>0</v>
      </c>
      <c r="D11" s="5" t="s">
        <v>206</v>
      </c>
      <c r="E11" s="3" t="s">
        <v>0</v>
      </c>
      <c r="F11" s="5" t="s">
        <v>205</v>
      </c>
      <c r="H11" s="110"/>
      <c r="M11" s="46" t="s">
        <v>207</v>
      </c>
    </row>
    <row r="12" spans="1:23">
      <c r="C12" s="6" t="s">
        <v>1</v>
      </c>
      <c r="D12" s="8" t="s">
        <v>170</v>
      </c>
      <c r="E12" s="7" t="s">
        <v>35</v>
      </c>
      <c r="F12" s="8" t="s">
        <v>173</v>
      </c>
      <c r="H12" s="111"/>
      <c r="M12" s="46" t="s">
        <v>208</v>
      </c>
    </row>
    <row r="13" spans="1:23">
      <c r="C13" s="9" t="s">
        <v>2</v>
      </c>
      <c r="D13" s="8" t="s">
        <v>171</v>
      </c>
      <c r="E13" s="7" t="s">
        <v>36</v>
      </c>
      <c r="F13" s="8" t="s">
        <v>174</v>
      </c>
      <c r="H13" s="111"/>
    </row>
    <row r="14" spans="1:23">
      <c r="C14" s="9" t="s">
        <v>3</v>
      </c>
      <c r="D14" s="8" t="s">
        <v>172</v>
      </c>
      <c r="E14" s="7" t="s">
        <v>37</v>
      </c>
      <c r="F14" s="8" t="s">
        <v>175</v>
      </c>
      <c r="H14" s="111"/>
    </row>
    <row r="15" spans="1:23" ht="15.75">
      <c r="C15" s="9" t="s">
        <v>4</v>
      </c>
      <c r="D15" s="8" t="s">
        <v>148</v>
      </c>
      <c r="E15" s="7" t="s">
        <v>38</v>
      </c>
      <c r="F15" s="8" t="s">
        <v>153</v>
      </c>
      <c r="H15" s="111"/>
      <c r="K15" s="16"/>
      <c r="L15" s="21"/>
      <c r="M15" s="21"/>
      <c r="N15" s="21"/>
      <c r="O15" s="21"/>
      <c r="P15" s="47"/>
    </row>
    <row r="16" spans="1:23" ht="15.75">
      <c r="C16" s="9" t="s">
        <v>5</v>
      </c>
      <c r="D16" s="8" t="s">
        <v>163</v>
      </c>
      <c r="E16" s="7" t="s">
        <v>39</v>
      </c>
      <c r="F16" s="8" t="s">
        <v>176</v>
      </c>
      <c r="H16" s="111"/>
      <c r="L16" s="22"/>
      <c r="M16" s="22"/>
      <c r="N16" s="22"/>
      <c r="O16" s="22"/>
      <c r="P16" s="22"/>
    </row>
    <row r="18" spans="3:14">
      <c r="N18" t="s">
        <v>219</v>
      </c>
    </row>
    <row r="19" spans="3:14">
      <c r="C19" s="93" t="s">
        <v>136</v>
      </c>
      <c r="D19" s="93"/>
      <c r="E19" s="93"/>
      <c r="F19" s="93"/>
      <c r="N19" t="s">
        <v>220</v>
      </c>
    </row>
    <row r="20" spans="3:14" ht="30">
      <c r="C20" s="3" t="s">
        <v>0</v>
      </c>
      <c r="D20" s="5" t="s">
        <v>96</v>
      </c>
      <c r="E20" s="52" t="s">
        <v>217</v>
      </c>
      <c r="F20" s="51" t="s">
        <v>218</v>
      </c>
      <c r="G20" s="110"/>
    </row>
    <row r="21" spans="3:14">
      <c r="C21" s="49">
        <v>200</v>
      </c>
      <c r="D21" s="50">
        <v>77980</v>
      </c>
      <c r="E21" s="50">
        <v>3990</v>
      </c>
      <c r="F21" s="55">
        <f>D21+E21</f>
        <v>81970</v>
      </c>
      <c r="G21" s="112"/>
      <c r="N21" t="s">
        <v>221</v>
      </c>
    </row>
    <row r="22" spans="3:14">
      <c r="C22" s="51">
        <v>100</v>
      </c>
      <c r="D22" s="50">
        <v>73980</v>
      </c>
      <c r="E22" s="50">
        <v>3990</v>
      </c>
      <c r="F22" s="55">
        <f t="shared" ref="F22:F24" si="0">D22+E22</f>
        <v>77970</v>
      </c>
      <c r="G22" s="112"/>
    </row>
    <row r="23" spans="3:14">
      <c r="C23" s="51">
        <v>75</v>
      </c>
      <c r="D23" s="50">
        <v>65980</v>
      </c>
      <c r="E23" s="50">
        <v>3990</v>
      </c>
      <c r="F23" s="55">
        <f t="shared" si="0"/>
        <v>69970</v>
      </c>
      <c r="G23" s="112"/>
      <c r="N23" t="s">
        <v>222</v>
      </c>
    </row>
    <row r="24" spans="3:14">
      <c r="C24" s="51">
        <v>50</v>
      </c>
      <c r="D24" s="50">
        <v>57980</v>
      </c>
      <c r="E24" s="50">
        <v>3990</v>
      </c>
      <c r="F24" s="55">
        <f t="shared" si="0"/>
        <v>61970</v>
      </c>
      <c r="G24" s="112"/>
    </row>
    <row r="30" spans="3:14">
      <c r="C30" s="94" t="s">
        <v>213</v>
      </c>
      <c r="D30" s="94"/>
      <c r="E30" s="94"/>
      <c r="F30" s="94"/>
    </row>
    <row r="31" spans="3:14" ht="30">
      <c r="C31" s="3" t="s">
        <v>0</v>
      </c>
      <c r="D31" s="5" t="s">
        <v>206</v>
      </c>
      <c r="E31" s="56"/>
      <c r="F31" s="113" t="s">
        <v>295</v>
      </c>
      <c r="I31" s="110"/>
    </row>
    <row r="32" spans="3:14">
      <c r="C32" s="6" t="s">
        <v>1</v>
      </c>
      <c r="D32" s="56" t="s">
        <v>209</v>
      </c>
      <c r="E32" s="7" t="s">
        <v>62</v>
      </c>
      <c r="F32" s="56">
        <v>599980</v>
      </c>
      <c r="I32" s="112"/>
      <c r="M32" t="s">
        <v>214</v>
      </c>
    </row>
    <row r="33" spans="3:9">
      <c r="C33" s="9" t="s">
        <v>2</v>
      </c>
      <c r="D33" s="56" t="s">
        <v>210</v>
      </c>
      <c r="E33" s="7" t="s">
        <v>63</v>
      </c>
      <c r="F33" s="56">
        <v>359980</v>
      </c>
      <c r="I33" s="112"/>
    </row>
    <row r="34" spans="3:9">
      <c r="C34" s="9" t="s">
        <v>3</v>
      </c>
      <c r="D34" s="56" t="s">
        <v>182</v>
      </c>
      <c r="E34" s="7" t="s">
        <v>64</v>
      </c>
      <c r="F34" s="56">
        <v>259980</v>
      </c>
      <c r="I34" s="112"/>
    </row>
    <row r="35" spans="3:9">
      <c r="C35" s="9" t="s">
        <v>4</v>
      </c>
      <c r="D35" s="56" t="s">
        <v>211</v>
      </c>
      <c r="E35" s="7" t="s">
        <v>65</v>
      </c>
      <c r="F35" s="56">
        <v>119980</v>
      </c>
      <c r="I35" s="112"/>
    </row>
    <row r="36" spans="3:9">
      <c r="C36" s="9" t="s">
        <v>5</v>
      </c>
      <c r="D36" s="56" t="s">
        <v>212</v>
      </c>
      <c r="E36" s="7" t="s">
        <v>66</v>
      </c>
      <c r="F36" s="56">
        <v>87980</v>
      </c>
      <c r="I36" s="112"/>
    </row>
  </sheetData>
  <mergeCells count="5">
    <mergeCell ref="C2:F2"/>
    <mergeCell ref="M2:P2"/>
    <mergeCell ref="C10:F10"/>
    <mergeCell ref="C19:F19"/>
    <mergeCell ref="C30:F30"/>
  </mergeCells>
  <pageMargins left="0.7" right="0.7" top="0.75" bottom="0.75" header="0.3" footer="0.3"/>
  <headerFooter>
    <oddFooter>&amp;L_x000D_&amp;1#&amp;"Calibri"&amp;8&amp;K000000 Sensitivity: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C504-5CB1-453C-8722-15EA621C82E6}">
  <dimension ref="B2:J18"/>
  <sheetViews>
    <sheetView workbookViewId="0">
      <selection activeCell="L5" sqref="L5"/>
    </sheetView>
  </sheetViews>
  <sheetFormatPr defaultRowHeight="15"/>
  <cols>
    <col min="2" max="2" width="16.42578125" bestFit="1" customWidth="1"/>
    <col min="5" max="5" width="15.140625" bestFit="1" customWidth="1"/>
    <col min="6" max="6" width="11.5703125" bestFit="1" customWidth="1"/>
    <col min="7" max="7" width="15.5703125" bestFit="1" customWidth="1"/>
    <col min="9" max="9" width="26" bestFit="1" customWidth="1"/>
    <col min="10" max="10" width="30.5703125" bestFit="1" customWidth="1"/>
  </cols>
  <sheetData>
    <row r="2" spans="2:10" ht="47.25">
      <c r="B2" s="120" t="s">
        <v>258</v>
      </c>
      <c r="C2" s="121" t="s">
        <v>259</v>
      </c>
      <c r="D2" s="121" t="s">
        <v>260</v>
      </c>
      <c r="E2" s="121" t="s">
        <v>261</v>
      </c>
      <c r="F2" s="120" t="s">
        <v>262</v>
      </c>
      <c r="G2" s="122" t="s">
        <v>263</v>
      </c>
      <c r="H2" s="121" t="s">
        <v>265</v>
      </c>
      <c r="I2" s="120" t="s">
        <v>266</v>
      </c>
      <c r="J2" s="120" t="s">
        <v>267</v>
      </c>
    </row>
    <row r="3" spans="2:10" ht="31.5">
      <c r="B3" s="123"/>
      <c r="C3" s="124"/>
      <c r="D3" s="124"/>
      <c r="E3" s="124"/>
      <c r="F3" s="123"/>
      <c r="G3" s="125" t="s">
        <v>264</v>
      </c>
      <c r="H3" s="124"/>
      <c r="I3" s="123"/>
      <c r="J3" s="123"/>
    </row>
    <row r="4" spans="2:10" ht="15.75">
      <c r="B4" s="114" t="s">
        <v>268</v>
      </c>
      <c r="C4" s="115">
        <v>5</v>
      </c>
      <c r="D4" s="115">
        <v>0</v>
      </c>
      <c r="E4" s="115">
        <v>0</v>
      </c>
      <c r="F4" s="116">
        <v>0</v>
      </c>
      <c r="G4" s="116">
        <v>0</v>
      </c>
      <c r="H4" s="116">
        <v>0</v>
      </c>
      <c r="I4" s="117" t="s">
        <v>269</v>
      </c>
      <c r="J4" s="117" t="s">
        <v>270</v>
      </c>
    </row>
    <row r="5" spans="2:10" ht="15.75">
      <c r="B5" s="114" t="s">
        <v>271</v>
      </c>
      <c r="C5" s="115">
        <v>6</v>
      </c>
      <c r="D5" s="115">
        <v>1</v>
      </c>
      <c r="E5" s="115">
        <v>0</v>
      </c>
      <c r="F5" s="116">
        <v>0</v>
      </c>
      <c r="G5" s="116">
        <v>0.17</v>
      </c>
      <c r="H5" s="116">
        <v>0.09</v>
      </c>
      <c r="I5" s="117" t="s">
        <v>272</v>
      </c>
      <c r="J5" s="117" t="s">
        <v>273</v>
      </c>
    </row>
    <row r="6" spans="2:10" ht="15.75">
      <c r="B6" s="114" t="s">
        <v>274</v>
      </c>
      <c r="C6" s="115">
        <v>4</v>
      </c>
      <c r="D6" s="115">
        <v>1</v>
      </c>
      <c r="E6" s="115">
        <v>0</v>
      </c>
      <c r="F6" s="116">
        <v>0</v>
      </c>
      <c r="G6" s="116">
        <v>0.25</v>
      </c>
      <c r="H6" s="116">
        <v>0.13</v>
      </c>
      <c r="I6" s="118" t="s">
        <v>269</v>
      </c>
      <c r="J6" s="114" t="s">
        <v>275</v>
      </c>
    </row>
    <row r="7" spans="2:10" ht="15.75">
      <c r="B7" s="114" t="s">
        <v>276</v>
      </c>
      <c r="C7" s="115">
        <v>5</v>
      </c>
      <c r="D7" s="115">
        <v>0</v>
      </c>
      <c r="E7" s="115">
        <v>0</v>
      </c>
      <c r="F7" s="116">
        <v>0</v>
      </c>
      <c r="G7" s="116">
        <v>0</v>
      </c>
      <c r="H7" s="116">
        <v>0.1</v>
      </c>
      <c r="I7" s="119" t="s">
        <v>277</v>
      </c>
      <c r="J7" s="117"/>
    </row>
    <row r="8" spans="2:10" ht="15.75">
      <c r="B8" s="114" t="s">
        <v>278</v>
      </c>
      <c r="C8" s="115">
        <v>6</v>
      </c>
      <c r="D8" s="115">
        <v>0</v>
      </c>
      <c r="E8" s="115">
        <v>0</v>
      </c>
      <c r="F8" s="116">
        <v>0</v>
      </c>
      <c r="G8" s="116">
        <v>0</v>
      </c>
      <c r="H8" s="116">
        <v>0.08</v>
      </c>
      <c r="I8" s="117" t="s">
        <v>269</v>
      </c>
      <c r="J8" s="117" t="s">
        <v>270</v>
      </c>
    </row>
    <row r="9" spans="2:10" ht="15.75">
      <c r="B9" s="114" t="s">
        <v>279</v>
      </c>
      <c r="C9" s="115">
        <v>4</v>
      </c>
      <c r="D9" s="115">
        <v>0</v>
      </c>
      <c r="E9" s="115">
        <v>0</v>
      </c>
      <c r="F9" s="116">
        <v>0</v>
      </c>
      <c r="G9" s="116">
        <v>0</v>
      </c>
      <c r="H9" s="116">
        <v>7.0000000000000007E-2</v>
      </c>
      <c r="I9" s="117" t="s">
        <v>269</v>
      </c>
      <c r="J9" s="117" t="s">
        <v>270</v>
      </c>
    </row>
    <row r="10" spans="2:10" ht="15.75">
      <c r="B10" s="114" t="s">
        <v>280</v>
      </c>
      <c r="C10" s="115">
        <v>5</v>
      </c>
      <c r="D10" s="115">
        <v>0</v>
      </c>
      <c r="E10" s="115">
        <v>0</v>
      </c>
      <c r="F10" s="116">
        <v>0</v>
      </c>
      <c r="G10" s="116">
        <v>0</v>
      </c>
      <c r="H10" s="116">
        <v>0.06</v>
      </c>
      <c r="I10" s="117" t="s">
        <v>269</v>
      </c>
      <c r="J10" s="117" t="s">
        <v>270</v>
      </c>
    </row>
    <row r="11" spans="2:10" ht="15.75">
      <c r="B11" s="114" t="s">
        <v>281</v>
      </c>
      <c r="C11" s="115">
        <v>6</v>
      </c>
      <c r="D11" s="115">
        <v>0</v>
      </c>
      <c r="E11" s="115">
        <v>0</v>
      </c>
      <c r="F11" s="116">
        <v>0</v>
      </c>
      <c r="G11" s="116">
        <v>0</v>
      </c>
      <c r="H11" s="116">
        <v>0.05</v>
      </c>
      <c r="I11" s="117" t="s">
        <v>269</v>
      </c>
      <c r="J11" s="117" t="s">
        <v>270</v>
      </c>
    </row>
    <row r="12" spans="2:10" ht="15.75">
      <c r="B12" s="114" t="s">
        <v>282</v>
      </c>
      <c r="C12" s="115">
        <v>7</v>
      </c>
      <c r="D12" s="115">
        <v>1</v>
      </c>
      <c r="E12" s="115">
        <v>0</v>
      </c>
      <c r="F12" s="116">
        <v>0</v>
      </c>
      <c r="G12" s="116">
        <v>0.14000000000000001</v>
      </c>
      <c r="H12" s="116">
        <v>0.06</v>
      </c>
      <c r="I12" s="117" t="s">
        <v>269</v>
      </c>
      <c r="J12" s="117" t="s">
        <v>270</v>
      </c>
    </row>
    <row r="13" spans="2:10" ht="15.75">
      <c r="B13" s="114" t="s">
        <v>283</v>
      </c>
      <c r="C13" s="115">
        <v>4</v>
      </c>
      <c r="D13" s="115">
        <v>1</v>
      </c>
      <c r="E13" s="115">
        <v>0</v>
      </c>
      <c r="F13" s="116">
        <v>0</v>
      </c>
      <c r="G13" s="116">
        <v>0.25</v>
      </c>
      <c r="H13" s="116">
        <v>0.08</v>
      </c>
      <c r="I13" s="117" t="s">
        <v>269</v>
      </c>
      <c r="J13" s="117" t="s">
        <v>270</v>
      </c>
    </row>
    <row r="14" spans="2:10" ht="15.75">
      <c r="B14" s="114" t="s">
        <v>284</v>
      </c>
      <c r="C14" s="115">
        <v>5</v>
      </c>
      <c r="D14" s="115">
        <v>1</v>
      </c>
      <c r="E14" s="115">
        <v>0</v>
      </c>
      <c r="F14" s="116">
        <v>0</v>
      </c>
      <c r="G14" s="116">
        <v>0.2</v>
      </c>
      <c r="H14" s="116">
        <v>0.09</v>
      </c>
      <c r="I14" s="117" t="s">
        <v>269</v>
      </c>
      <c r="J14" s="117" t="s">
        <v>270</v>
      </c>
    </row>
    <row r="15" spans="2:10" ht="15.75">
      <c r="B15" s="114" t="s">
        <v>285</v>
      </c>
      <c r="C15" s="115">
        <v>6</v>
      </c>
      <c r="D15" s="115">
        <v>4</v>
      </c>
      <c r="E15" s="115">
        <v>1</v>
      </c>
      <c r="F15" s="116">
        <v>0.25</v>
      </c>
      <c r="G15" s="116">
        <v>0.67</v>
      </c>
      <c r="H15" s="116">
        <v>0.14000000000000001</v>
      </c>
      <c r="I15" s="117" t="s">
        <v>286</v>
      </c>
      <c r="J15" s="117" t="s">
        <v>287</v>
      </c>
    </row>
    <row r="16" spans="2:10" ht="15.75">
      <c r="B16" s="114" t="s">
        <v>288</v>
      </c>
      <c r="C16" s="115">
        <v>7</v>
      </c>
      <c r="D16" s="115">
        <v>5</v>
      </c>
      <c r="E16" s="115">
        <v>1</v>
      </c>
      <c r="F16" s="116">
        <v>0.2</v>
      </c>
      <c r="G16" s="116">
        <v>0.71</v>
      </c>
      <c r="H16" s="116">
        <v>0.2</v>
      </c>
      <c r="I16" s="117" t="s">
        <v>289</v>
      </c>
      <c r="J16" s="117" t="s">
        <v>290</v>
      </c>
    </row>
    <row r="17" spans="2:10" ht="15.75">
      <c r="B17" s="114" t="s">
        <v>291</v>
      </c>
      <c r="C17" s="115">
        <v>3</v>
      </c>
      <c r="D17" s="115">
        <v>2</v>
      </c>
      <c r="E17" s="115">
        <v>0</v>
      </c>
      <c r="F17" s="116">
        <v>0</v>
      </c>
      <c r="G17" s="116">
        <v>0.67</v>
      </c>
      <c r="H17" s="116">
        <v>0.22</v>
      </c>
      <c r="I17" s="117" t="s">
        <v>289</v>
      </c>
      <c r="J17" s="117" t="s">
        <v>292</v>
      </c>
    </row>
    <row r="18" spans="2:10" ht="15.75">
      <c r="B18" s="114" t="s">
        <v>293</v>
      </c>
      <c r="C18" s="115">
        <v>4</v>
      </c>
      <c r="D18" s="115">
        <v>3</v>
      </c>
      <c r="E18" s="115">
        <v>1</v>
      </c>
      <c r="F18" s="116">
        <v>0.33</v>
      </c>
      <c r="G18" s="116">
        <v>0.75</v>
      </c>
      <c r="H18" s="116">
        <v>0.25</v>
      </c>
      <c r="I18" s="117" t="s">
        <v>289</v>
      </c>
      <c r="J18" s="117" t="s">
        <v>294</v>
      </c>
    </row>
  </sheetData>
  <mergeCells count="8">
    <mergeCell ref="I2:I3"/>
    <mergeCell ref="J2:J3"/>
    <mergeCell ref="B2:B3"/>
    <mergeCell ref="C2:C3"/>
    <mergeCell ref="D2:D3"/>
    <mergeCell ref="E2:E3"/>
    <mergeCell ref="F2:F3"/>
    <mergeCell ref="H2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50AC-09AB-4035-896E-B763BD7BC2C3}">
  <dimension ref="B3:R55"/>
  <sheetViews>
    <sheetView workbookViewId="0">
      <selection activeCell="K12" sqref="K12"/>
    </sheetView>
  </sheetViews>
  <sheetFormatPr defaultRowHeight="15.75"/>
  <cols>
    <col min="1" max="2" width="9.140625" style="18"/>
    <col min="3" max="3" width="11.5703125" style="18" customWidth="1"/>
    <col min="4" max="4" width="15.28515625" style="18" bestFit="1" customWidth="1"/>
    <col min="5" max="5" width="11.42578125" style="18" bestFit="1" customWidth="1"/>
    <col min="6" max="6" width="16.140625" style="18" customWidth="1"/>
    <col min="7" max="7" width="12" style="18" customWidth="1"/>
    <col min="8" max="8" width="9.140625" style="18"/>
    <col min="9" max="9" width="14.140625" style="18" customWidth="1"/>
    <col min="10" max="10" width="11.7109375" style="18" customWidth="1"/>
    <col min="11" max="11" width="13.28515625" style="18" customWidth="1"/>
    <col min="12" max="12" width="13.85546875" style="18" customWidth="1"/>
    <col min="13" max="17" width="9.140625" style="18"/>
    <col min="18" max="18" width="10.42578125" style="18" bestFit="1" customWidth="1"/>
    <col min="19" max="16384" width="9.140625" style="18"/>
  </cols>
  <sheetData>
    <row r="3" spans="3:17">
      <c r="D3" s="104" t="s">
        <v>201</v>
      </c>
      <c r="E3" s="104"/>
      <c r="F3" s="104"/>
      <c r="G3" s="104"/>
    </row>
    <row r="4" spans="3:17" ht="63">
      <c r="D4" s="37" t="s">
        <v>0</v>
      </c>
      <c r="E4" s="80" t="s">
        <v>96</v>
      </c>
      <c r="F4" s="81" t="s">
        <v>226</v>
      </c>
      <c r="G4" s="37" t="s">
        <v>0</v>
      </c>
      <c r="H4" s="80" t="s">
        <v>96</v>
      </c>
      <c r="I4" s="81" t="s">
        <v>227</v>
      </c>
      <c r="J4" s="37" t="s">
        <v>0</v>
      </c>
      <c r="K4" s="80" t="s">
        <v>96</v>
      </c>
      <c r="L4" s="81" t="s">
        <v>244</v>
      </c>
    </row>
    <row r="5" spans="3:17">
      <c r="C5" s="18" t="s">
        <v>202</v>
      </c>
      <c r="D5" s="17" t="s">
        <v>1</v>
      </c>
      <c r="E5" s="21" t="s">
        <v>186</v>
      </c>
      <c r="F5" s="82">
        <f>E5*0.75</f>
        <v>284992.5</v>
      </c>
      <c r="G5" s="77" t="s">
        <v>35</v>
      </c>
      <c r="H5" s="21" t="s">
        <v>191</v>
      </c>
      <c r="I5" s="82">
        <f>H5*0.75</f>
        <v>271492.5</v>
      </c>
      <c r="J5" s="77" t="s">
        <v>62</v>
      </c>
      <c r="K5" s="21" t="s">
        <v>196</v>
      </c>
      <c r="L5" s="82">
        <f>K5*0.75</f>
        <v>248992.5</v>
      </c>
    </row>
    <row r="6" spans="3:17">
      <c r="C6" s="18" t="s">
        <v>202</v>
      </c>
      <c r="D6" s="83" t="s">
        <v>2</v>
      </c>
      <c r="E6" s="21" t="s">
        <v>187</v>
      </c>
      <c r="F6" s="82">
        <f>E6*0.75</f>
        <v>179992.5</v>
      </c>
      <c r="G6" s="77" t="s">
        <v>36</v>
      </c>
      <c r="H6" s="21" t="s">
        <v>192</v>
      </c>
      <c r="I6" s="82">
        <f>H6*0.75</f>
        <v>170992.5</v>
      </c>
      <c r="J6" s="77" t="s">
        <v>63</v>
      </c>
      <c r="K6" s="21" t="s">
        <v>197</v>
      </c>
      <c r="L6" s="82">
        <f>K6*0.75</f>
        <v>155242.5</v>
      </c>
    </row>
    <row r="7" spans="3:17">
      <c r="C7" s="18" t="s">
        <v>202</v>
      </c>
      <c r="D7" s="83" t="s">
        <v>3</v>
      </c>
      <c r="E7" s="21" t="s">
        <v>188</v>
      </c>
      <c r="F7" s="84">
        <f>E7*0.8</f>
        <v>140792</v>
      </c>
      <c r="G7" s="77" t="s">
        <v>37</v>
      </c>
      <c r="H7" s="21" t="s">
        <v>193</v>
      </c>
      <c r="I7" s="84">
        <f>H7*0.8</f>
        <v>133592</v>
      </c>
      <c r="J7" s="77" t="s">
        <v>64</v>
      </c>
      <c r="K7" s="21" t="s">
        <v>198</v>
      </c>
      <c r="L7" s="84">
        <f>K7*0.8</f>
        <v>122392</v>
      </c>
    </row>
    <row r="8" spans="3:17">
      <c r="C8" s="18" t="s">
        <v>202</v>
      </c>
      <c r="D8" s="83" t="s">
        <v>4</v>
      </c>
      <c r="E8" s="21" t="s">
        <v>189</v>
      </c>
      <c r="F8" s="84">
        <f t="shared" ref="F8:F9" si="0">E8*0.8</f>
        <v>68792</v>
      </c>
      <c r="G8" s="77" t="s">
        <v>38</v>
      </c>
      <c r="H8" s="21" t="s">
        <v>194</v>
      </c>
      <c r="I8" s="84">
        <f>H8*0.8</f>
        <v>65592</v>
      </c>
      <c r="J8" s="77" t="s">
        <v>65</v>
      </c>
      <c r="K8" s="21" t="s">
        <v>199</v>
      </c>
      <c r="L8" s="84">
        <f>K8*0.8</f>
        <v>43992</v>
      </c>
    </row>
    <row r="9" spans="3:17">
      <c r="C9" s="18" t="s">
        <v>202</v>
      </c>
      <c r="D9" s="83" t="s">
        <v>5</v>
      </c>
      <c r="E9" s="21" t="s">
        <v>190</v>
      </c>
      <c r="F9" s="84">
        <f t="shared" si="0"/>
        <v>54392</v>
      </c>
      <c r="G9" s="77" t="s">
        <v>39</v>
      </c>
      <c r="H9" s="21" t="s">
        <v>195</v>
      </c>
      <c r="I9" s="84">
        <f>H9*0.8</f>
        <v>51192</v>
      </c>
      <c r="J9" s="77" t="s">
        <v>66</v>
      </c>
      <c r="K9" s="21" t="s">
        <v>200</v>
      </c>
      <c r="L9" s="82">
        <f>K9*0.85</f>
        <v>40791.5</v>
      </c>
    </row>
    <row r="10" spans="3:17">
      <c r="F10" s="76"/>
      <c r="I10" s="76"/>
      <c r="O10" s="76"/>
      <c r="Q10" s="76"/>
    </row>
    <row r="11" spans="3:17">
      <c r="D11" s="105" t="s">
        <v>42</v>
      </c>
      <c r="E11" s="105"/>
      <c r="F11" s="105"/>
      <c r="G11" s="105"/>
      <c r="I11" s="76"/>
      <c r="O11" s="76"/>
      <c r="Q11" s="76"/>
    </row>
    <row r="12" spans="3:17" ht="63">
      <c r="D12" s="37" t="s">
        <v>0</v>
      </c>
      <c r="E12" s="80" t="s">
        <v>96</v>
      </c>
      <c r="F12" s="81" t="s">
        <v>227</v>
      </c>
      <c r="G12" s="37" t="s">
        <v>0</v>
      </c>
      <c r="H12" s="80" t="s">
        <v>96</v>
      </c>
      <c r="I12" s="81" t="s">
        <v>244</v>
      </c>
      <c r="O12" s="76"/>
      <c r="Q12" s="76"/>
    </row>
    <row r="13" spans="3:17">
      <c r="C13" s="18" t="s">
        <v>202</v>
      </c>
      <c r="D13" s="77" t="s">
        <v>35</v>
      </c>
      <c r="E13" s="21" t="s">
        <v>177</v>
      </c>
      <c r="F13" s="82">
        <f>E13*0.75</f>
        <v>236242.5</v>
      </c>
      <c r="G13" s="77" t="s">
        <v>62</v>
      </c>
      <c r="H13" s="21" t="s">
        <v>182</v>
      </c>
      <c r="I13" s="82">
        <f>H13*0.75</f>
        <v>224992.5</v>
      </c>
      <c r="O13" s="76"/>
      <c r="Q13" s="76"/>
    </row>
    <row r="14" spans="3:17">
      <c r="C14" s="18" t="s">
        <v>202</v>
      </c>
      <c r="D14" s="77" t="s">
        <v>36</v>
      </c>
      <c r="E14" s="21" t="s">
        <v>178</v>
      </c>
      <c r="F14" s="82">
        <f>E14*8</f>
        <v>1599920</v>
      </c>
      <c r="G14" s="77" t="s">
        <v>63</v>
      </c>
      <c r="H14" s="21" t="s">
        <v>183</v>
      </c>
      <c r="I14" s="82">
        <f>H14*0.8</f>
        <v>143992</v>
      </c>
      <c r="O14" s="76"/>
      <c r="Q14" s="76"/>
    </row>
    <row r="15" spans="3:17">
      <c r="C15" s="18" t="s">
        <v>202</v>
      </c>
      <c r="D15" s="77" t="s">
        <v>37</v>
      </c>
      <c r="E15" s="21" t="s">
        <v>179</v>
      </c>
      <c r="F15" s="84">
        <f t="shared" ref="F15:F16" si="1">E15*8</f>
        <v>1135920</v>
      </c>
      <c r="G15" s="77" t="s">
        <v>64</v>
      </c>
      <c r="H15" s="21" t="s">
        <v>163</v>
      </c>
      <c r="I15" s="84">
        <f>H15*0.8</f>
        <v>103992</v>
      </c>
    </row>
    <row r="16" spans="3:17">
      <c r="C16" s="18" t="s">
        <v>202</v>
      </c>
      <c r="D16" s="77" t="s">
        <v>38</v>
      </c>
      <c r="E16" s="21" t="s">
        <v>180</v>
      </c>
      <c r="F16" s="84">
        <f t="shared" si="1"/>
        <v>519920</v>
      </c>
      <c r="G16" s="77" t="s">
        <v>65</v>
      </c>
      <c r="H16" s="21" t="s">
        <v>184</v>
      </c>
      <c r="I16" s="82">
        <f>H16*0.85</f>
        <v>39091.5</v>
      </c>
    </row>
    <row r="17" spans="2:18">
      <c r="C17" s="18" t="s">
        <v>202</v>
      </c>
      <c r="D17" s="77" t="s">
        <v>39</v>
      </c>
      <c r="E17" s="21" t="s">
        <v>181</v>
      </c>
      <c r="F17" s="82">
        <f>E17*0.85</f>
        <v>39941.5</v>
      </c>
      <c r="G17" s="77" t="s">
        <v>66</v>
      </c>
      <c r="H17" s="21" t="s">
        <v>185</v>
      </c>
      <c r="I17" s="82">
        <f>H17*0.85</f>
        <v>33141.5</v>
      </c>
    </row>
    <row r="18" spans="2:18">
      <c r="D18" s="85"/>
      <c r="E18" s="76"/>
      <c r="F18" s="85"/>
      <c r="G18" s="76"/>
      <c r="H18" s="86"/>
    </row>
    <row r="20" spans="2:18">
      <c r="D20" s="99" t="s">
        <v>236</v>
      </c>
      <c r="E20" s="99"/>
      <c r="F20" s="99"/>
      <c r="G20" s="76"/>
      <c r="H20" s="76"/>
    </row>
    <row r="21" spans="2:18" ht="47.25">
      <c r="D21" s="37" t="s">
        <v>0</v>
      </c>
      <c r="E21" s="80" t="s">
        <v>96</v>
      </c>
      <c r="F21" s="81" t="s">
        <v>244</v>
      </c>
      <c r="G21" s="76"/>
      <c r="H21" s="76"/>
    </row>
    <row r="22" spans="2:18">
      <c r="B22" s="87"/>
      <c r="C22" s="87" t="s">
        <v>202</v>
      </c>
      <c r="D22" s="77" t="s">
        <v>62</v>
      </c>
      <c r="E22" s="78" t="s">
        <v>245</v>
      </c>
      <c r="F22" s="82">
        <f>E22*0.75</f>
        <v>237742.5</v>
      </c>
      <c r="G22" s="76"/>
      <c r="R22" s="18" t="s">
        <v>237</v>
      </c>
    </row>
    <row r="23" spans="2:18">
      <c r="B23" s="87"/>
      <c r="C23" s="87" t="s">
        <v>202</v>
      </c>
      <c r="D23" s="77" t="s">
        <v>63</v>
      </c>
      <c r="E23" s="78" t="s">
        <v>246</v>
      </c>
      <c r="F23" s="82">
        <f>E23*0.75</f>
        <v>151492.5</v>
      </c>
      <c r="G23" s="76"/>
      <c r="I23" s="18" t="s">
        <v>234</v>
      </c>
      <c r="R23" s="18" t="s">
        <v>238</v>
      </c>
    </row>
    <row r="24" spans="2:18">
      <c r="B24" s="87"/>
      <c r="C24" s="87" t="s">
        <v>202</v>
      </c>
      <c r="D24" s="77" t="s">
        <v>64</v>
      </c>
      <c r="E24" s="78" t="s">
        <v>247</v>
      </c>
      <c r="F24" s="84">
        <f>0.8*E24</f>
        <v>90392</v>
      </c>
      <c r="G24" s="76"/>
      <c r="I24" s="18" t="s">
        <v>235</v>
      </c>
      <c r="R24" s="18" t="s">
        <v>232</v>
      </c>
    </row>
    <row r="25" spans="2:18">
      <c r="B25" s="87"/>
      <c r="C25" s="87" t="s">
        <v>202</v>
      </c>
      <c r="D25" s="77" t="s">
        <v>65</v>
      </c>
      <c r="E25" s="78" t="s">
        <v>248</v>
      </c>
      <c r="F25" s="82">
        <f t="shared" ref="F25:F26" si="2">0.8*E25</f>
        <v>57592</v>
      </c>
      <c r="G25" s="76"/>
      <c r="R25" s="18" t="s">
        <v>242</v>
      </c>
    </row>
    <row r="26" spans="2:18">
      <c r="B26" s="87"/>
      <c r="C26" s="87" t="s">
        <v>202</v>
      </c>
      <c r="D26" s="77" t="s">
        <v>66</v>
      </c>
      <c r="E26" s="78" t="s">
        <v>249</v>
      </c>
      <c r="F26" s="82">
        <f t="shared" si="2"/>
        <v>45592</v>
      </c>
      <c r="G26" s="76"/>
    </row>
    <row r="28" spans="2:18">
      <c r="D28" s="106" t="s">
        <v>239</v>
      </c>
      <c r="E28" s="107"/>
      <c r="F28" s="108"/>
      <c r="H28" s="88"/>
    </row>
    <row r="29" spans="2:18" ht="47.25">
      <c r="D29" s="37" t="s">
        <v>0</v>
      </c>
      <c r="E29" s="80" t="s">
        <v>204</v>
      </c>
      <c r="F29" s="81" t="s">
        <v>244</v>
      </c>
      <c r="G29" s="76"/>
    </row>
    <row r="30" spans="2:18">
      <c r="D30" s="77" t="s">
        <v>62</v>
      </c>
      <c r="E30" s="89" t="s">
        <v>182</v>
      </c>
      <c r="F30" s="82">
        <f>E30*0.75</f>
        <v>224992.5</v>
      </c>
      <c r="G30" s="76"/>
    </row>
    <row r="31" spans="2:18">
      <c r="D31" s="77" t="s">
        <v>63</v>
      </c>
      <c r="E31" s="89" t="s">
        <v>183</v>
      </c>
      <c r="F31" s="82">
        <f>E31*0.8</f>
        <v>143992</v>
      </c>
      <c r="G31" s="76"/>
    </row>
    <row r="32" spans="2:18">
      <c r="D32" s="77" t="s">
        <v>64</v>
      </c>
      <c r="E32" s="89" t="s">
        <v>163</v>
      </c>
      <c r="F32" s="84">
        <f t="shared" ref="F32:F33" si="3">E32*0.8</f>
        <v>103992</v>
      </c>
      <c r="G32" s="76"/>
    </row>
    <row r="33" spans="4:7">
      <c r="D33" s="77" t="s">
        <v>65</v>
      </c>
      <c r="E33" s="89" t="s">
        <v>215</v>
      </c>
      <c r="F33" s="82">
        <f t="shared" si="3"/>
        <v>47992</v>
      </c>
      <c r="G33" s="76"/>
    </row>
    <row r="34" spans="4:7">
      <c r="D34" s="77" t="s">
        <v>66</v>
      </c>
      <c r="E34" s="89" t="s">
        <v>216</v>
      </c>
      <c r="F34" s="82">
        <f>E34*0.85</f>
        <v>37391.5</v>
      </c>
      <c r="G34" s="76"/>
    </row>
    <row r="37" spans="4:7" ht="47.25">
      <c r="D37" s="21" t="s">
        <v>136</v>
      </c>
      <c r="E37" s="21" t="s">
        <v>217</v>
      </c>
      <c r="F37" s="80" t="s">
        <v>218</v>
      </c>
      <c r="G37" s="81" t="s">
        <v>250</v>
      </c>
    </row>
    <row r="38" spans="4:7">
      <c r="D38" s="79">
        <v>38990</v>
      </c>
      <c r="E38" s="89">
        <v>3990</v>
      </c>
      <c r="F38" s="90">
        <f>D38+E38</f>
        <v>42980</v>
      </c>
      <c r="G38" s="82">
        <f>F38*0.85</f>
        <v>36533</v>
      </c>
    </row>
    <row r="39" spans="4:7">
      <c r="D39" s="79">
        <v>36990</v>
      </c>
      <c r="E39" s="89">
        <v>3990</v>
      </c>
      <c r="F39" s="90">
        <f t="shared" ref="F39:F41" si="4">D39+E39</f>
        <v>40980</v>
      </c>
      <c r="G39" s="82">
        <f t="shared" ref="G39:G41" si="5">F39*0.85</f>
        <v>34833</v>
      </c>
    </row>
    <row r="40" spans="4:7">
      <c r="D40" s="79">
        <v>32990</v>
      </c>
      <c r="E40" s="89">
        <v>3990</v>
      </c>
      <c r="F40" s="90">
        <f t="shared" si="4"/>
        <v>36980</v>
      </c>
      <c r="G40" s="84">
        <f t="shared" si="5"/>
        <v>31433</v>
      </c>
    </row>
    <row r="41" spans="4:7">
      <c r="D41" s="79">
        <v>28990</v>
      </c>
      <c r="E41" s="89">
        <v>3990</v>
      </c>
      <c r="F41" s="90">
        <f t="shared" si="4"/>
        <v>32980</v>
      </c>
      <c r="G41" s="82">
        <f t="shared" si="5"/>
        <v>28033</v>
      </c>
    </row>
    <row r="43" spans="4:7" ht="63">
      <c r="D43" s="21" t="s">
        <v>0</v>
      </c>
      <c r="E43" s="21" t="s">
        <v>6</v>
      </c>
      <c r="F43" s="21" t="s">
        <v>125</v>
      </c>
      <c r="G43" s="81" t="s">
        <v>251</v>
      </c>
    </row>
    <row r="44" spans="4:7">
      <c r="D44" s="17">
        <v>4.7</v>
      </c>
      <c r="E44" s="21" t="s">
        <v>7</v>
      </c>
      <c r="F44" s="21" t="s">
        <v>252</v>
      </c>
      <c r="G44" s="82">
        <f>F44*0.75</f>
        <v>153742.5</v>
      </c>
    </row>
    <row r="45" spans="4:7">
      <c r="D45" s="17">
        <v>4.5</v>
      </c>
      <c r="E45" s="21" t="s">
        <v>7</v>
      </c>
      <c r="F45" s="21" t="s">
        <v>163</v>
      </c>
      <c r="G45" s="82">
        <f>F45*0.8</f>
        <v>103992</v>
      </c>
    </row>
    <row r="46" spans="4:7">
      <c r="D46" s="17">
        <v>4.3</v>
      </c>
      <c r="E46" s="21" t="s">
        <v>8</v>
      </c>
      <c r="F46" s="21" t="s">
        <v>253</v>
      </c>
      <c r="G46" s="84">
        <f>F46*0.8</f>
        <v>59992</v>
      </c>
    </row>
    <row r="47" spans="4:7">
      <c r="D47" s="17">
        <v>4.2</v>
      </c>
      <c r="E47" s="21" t="s">
        <v>8</v>
      </c>
      <c r="F47" s="21" t="s">
        <v>254</v>
      </c>
      <c r="G47" s="82">
        <f>F47*0.85</f>
        <v>35691.5</v>
      </c>
    </row>
    <row r="48" spans="4:7">
      <c r="D48" s="17">
        <v>4.0999999999999996</v>
      </c>
      <c r="E48" s="21" t="s">
        <v>8</v>
      </c>
      <c r="F48" s="21" t="s">
        <v>255</v>
      </c>
      <c r="G48" s="82">
        <f>F48*0.85</f>
        <v>30591.5</v>
      </c>
    </row>
    <row r="49" spans="4:9">
      <c r="D49" s="17">
        <v>4</v>
      </c>
      <c r="E49" s="21" t="s">
        <v>8</v>
      </c>
      <c r="F49" s="21" t="s">
        <v>256</v>
      </c>
      <c r="G49" s="82">
        <f>F49*0.9</f>
        <v>26091</v>
      </c>
    </row>
    <row r="51" spans="4:9" ht="47.25">
      <c r="D51" s="83" t="s">
        <v>142</v>
      </c>
      <c r="E51" s="21" t="s">
        <v>6</v>
      </c>
      <c r="F51" s="21" t="s">
        <v>96</v>
      </c>
      <c r="G51" s="81" t="s">
        <v>257</v>
      </c>
      <c r="H51" s="76"/>
    </row>
    <row r="52" spans="4:9" ht="31.5">
      <c r="D52" s="21" t="s">
        <v>141</v>
      </c>
      <c r="E52" s="100" t="s">
        <v>8</v>
      </c>
      <c r="F52" s="21">
        <v>19990</v>
      </c>
      <c r="G52" s="82">
        <f>F52*0.9</f>
        <v>17991</v>
      </c>
      <c r="H52" s="76"/>
      <c r="I52" s="76"/>
    </row>
    <row r="53" spans="4:9">
      <c r="D53" s="21" t="s">
        <v>138</v>
      </c>
      <c r="E53" s="101"/>
      <c r="F53" s="21">
        <v>16990</v>
      </c>
      <c r="G53" s="82">
        <f>F53*0.9</f>
        <v>15291</v>
      </c>
      <c r="H53" s="76"/>
      <c r="I53" s="76"/>
    </row>
    <row r="54" spans="4:9">
      <c r="D54" s="21" t="s">
        <v>139</v>
      </c>
      <c r="E54" s="101"/>
      <c r="F54" s="89">
        <v>12990</v>
      </c>
      <c r="G54" s="84">
        <f>F54*0.9</f>
        <v>11691</v>
      </c>
      <c r="I54" s="76"/>
    </row>
    <row r="55" spans="4:9">
      <c r="D55" s="21" t="s">
        <v>140</v>
      </c>
      <c r="E55" s="102"/>
      <c r="F55" s="89">
        <v>10990</v>
      </c>
      <c r="G55" s="82">
        <f>F55*0.9</f>
        <v>9891</v>
      </c>
    </row>
  </sheetData>
  <mergeCells count="5">
    <mergeCell ref="D3:G3"/>
    <mergeCell ref="D11:G11"/>
    <mergeCell ref="D20:F20"/>
    <mergeCell ref="E52:E55"/>
    <mergeCell ref="D28:F28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ad5f1e9-d6a9-44b6-b409-44344f128308}" enabled="1" method="Standard" siteId="{7cc91c38-648e-4ce2-a4e4-517ae39fc189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 (2)</vt:lpstr>
      <vt:lpstr>Sheet2</vt:lpstr>
      <vt:lpstr>Sheet1</vt:lpstr>
      <vt:lpstr>Single_analysis</vt:lpstr>
      <vt:lpstr>Pair</vt:lpstr>
      <vt:lpstr>Pair_GUCP</vt:lpstr>
      <vt:lpstr>Sheet</vt:lpstr>
      <vt:lpstr>Single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24020341220 Sameer Sethi</cp:lastModifiedBy>
  <dcterms:created xsi:type="dcterms:W3CDTF">2015-06-05T18:17:20Z</dcterms:created>
  <dcterms:modified xsi:type="dcterms:W3CDTF">2025-05-02T19:59:24Z</dcterms:modified>
</cp:coreProperties>
</file>